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前回調査比①" sheetId="1" r:id="rId1"/>
  </sheets>
  <externalReferences>
    <externalReference r:id="rId2"/>
  </externalReferences>
  <definedNames>
    <definedName name="_xlnm.Print_Area" localSheetId="0">'前回調査比①'!$A$1:$J$37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原田　えりな</author>
  </authors>
  <commentList>
    <comment ref="F10" authorId="0">
      <text>
        <r>
          <rPr>
            <sz val="11"/>
            <color auto="1"/>
            <rFont val="ＭＳ Ｐゴシック"/>
          </rPr>
          <t>前回０のため、自動計算不可なので、手入力</t>
        </r>
      </text>
    </comment>
    <comment ref="D37" authorId="0">
      <text>
        <r>
          <rPr>
            <sz val="11"/>
            <color auto="1"/>
            <rFont val="ＭＳ Ｐゴシック"/>
          </rPr>
          <t>前回０のため、自動計算不可なので、手入力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<sst xmlns="http://schemas.openxmlformats.org/spreadsheetml/2006/main" xmlns:r="http://schemas.openxmlformats.org/officeDocument/2006/relationships" count="36" uniqueCount="36">
  <si>
    <t>農    家</t>
  </si>
  <si>
    <t>７月～９月</t>
  </si>
  <si>
    <t>非 農 家</t>
  </si>
  <si>
    <t>１～２ヶ月</t>
  </si>
  <si>
    <t>20歳未満</t>
  </si>
  <si>
    <t>４．出稼労働者年齢階層別</t>
    <rPh sb="9" eb="11">
      <t>カイソウ</t>
    </rPh>
    <phoneticPr fontId="2"/>
  </si>
  <si>
    <t>40歳～49歳</t>
  </si>
  <si>
    <t>20歳～29歳</t>
  </si>
  <si>
    <t>30歳～39歳</t>
  </si>
  <si>
    <t>構成比</t>
  </si>
  <si>
    <t>３～５ヶ月</t>
  </si>
  <si>
    <t>６ヶ月</t>
  </si>
  <si>
    <t>７～11ヶ月</t>
  </si>
  <si>
    <t>Ⅱ　前回調査比較表</t>
    <rPh sb="2" eb="3">
      <t>マエ</t>
    </rPh>
    <rPh sb="3" eb="4">
      <t>カイ</t>
    </rPh>
    <rPh sb="4" eb="6">
      <t>チョウサ</t>
    </rPh>
    <rPh sb="6" eb="9">
      <t>ヒカクヒョウ</t>
    </rPh>
    <phoneticPr fontId="2"/>
  </si>
  <si>
    <t>１．出稼労働者農家・非農家別</t>
  </si>
  <si>
    <t>区      分</t>
  </si>
  <si>
    <t>年度</t>
  </si>
  <si>
    <t>３</t>
  </si>
  <si>
    <t>比較</t>
  </si>
  <si>
    <t>増減</t>
  </si>
  <si>
    <t>２．出稼労働者出発時期別</t>
  </si>
  <si>
    <t>３．出稼労働者就労期間別</t>
    <rPh sb="7" eb="9">
      <t>シュウロウ</t>
    </rPh>
    <rPh sb="9" eb="11">
      <t>キカン</t>
    </rPh>
    <rPh sb="11" eb="12">
      <t>ベツ</t>
    </rPh>
    <phoneticPr fontId="2"/>
  </si>
  <si>
    <t>人　員</t>
  </si>
  <si>
    <t>比　率</t>
  </si>
  <si>
    <t>出稼労働者</t>
  </si>
  <si>
    <t>総  数</t>
  </si>
  <si>
    <t>４月～６月</t>
  </si>
  <si>
    <t>男女合計</t>
    <rPh sb="0" eb="2">
      <t>ダンジョ</t>
    </rPh>
    <rPh sb="2" eb="4">
      <t>ゴウケイ</t>
    </rPh>
    <phoneticPr fontId="2"/>
  </si>
  <si>
    <t>-</t>
  </si>
  <si>
    <t>男</t>
    <rPh sb="0" eb="1">
      <t>オトコ</t>
    </rPh>
    <phoneticPr fontId="2"/>
  </si>
  <si>
    <t>10月～12月</t>
  </si>
  <si>
    <t>女</t>
    <rPh sb="0" eb="1">
      <t>オンナ</t>
    </rPh>
    <phoneticPr fontId="2"/>
  </si>
  <si>
    <t>１月～３月</t>
  </si>
  <si>
    <t>12ヶ月</t>
  </si>
  <si>
    <t>50歳～59歳</t>
  </si>
  <si>
    <t>60歳以上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</si>
</sst>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&quot;▲ &quot;#,##0"/>
    <numFmt numFmtId="177" formatCode="0.0;&quot;▲ &quot;0.0"/>
    <numFmt numFmtId="178" formatCode="0;&quot;▲ &quot;0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0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horizontal="centerContinuous" vertical="center"/>
    </xf>
    <xf numFmtId="0" fontId="3" fillId="0" borderId="3" xfId="2" quotePrefix="1" applyFont="1" applyBorder="1" applyAlignment="1">
      <alignment horizontal="center"/>
    </xf>
    <xf numFmtId="0" fontId="3" fillId="0" borderId="4" xfId="2" applyFont="1" applyBorder="1" applyAlignment="1">
      <alignment horizontal="center" vertical="top"/>
    </xf>
    <xf numFmtId="0" fontId="3" fillId="0" borderId="5" xfId="2" quotePrefix="1" applyFont="1" applyBorder="1" applyAlignment="1">
      <alignment horizontal="center"/>
    </xf>
    <xf numFmtId="0" fontId="3" fillId="0" borderId="6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0" fontId="3" fillId="0" borderId="9" xfId="2" quotePrefix="1" applyFont="1" applyBorder="1" applyAlignment="1">
      <alignment horizontal="center"/>
    </xf>
    <xf numFmtId="0" fontId="3" fillId="0" borderId="10" xfId="2" applyFont="1" applyBorder="1" applyAlignment="1">
      <alignment horizontal="center" vertical="top"/>
    </xf>
    <xf numFmtId="0" fontId="3" fillId="0" borderId="11" xfId="2" applyFont="1" applyBorder="1" applyAlignment="1">
      <alignment horizontal="center" vertical="top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Continuous" vertical="center"/>
    </xf>
    <xf numFmtId="0" fontId="3" fillId="0" borderId="0" xfId="2" applyFont="1" applyBorder="1" applyAlignment="1">
      <alignment horizontal="left"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horizontal="centerContinuous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17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20" xfId="2" applyFont="1" applyBorder="1" applyAlignment="1">
      <alignment horizontal="centerContinuous" vertical="center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4" xfId="2" applyFont="1" applyBorder="1" applyAlignment="1">
      <alignment horizontal="centerContinuous" vertical="center"/>
    </xf>
    <xf numFmtId="0" fontId="3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176" fontId="3" fillId="2" borderId="28" xfId="2" applyNumberFormat="1" applyFont="1" applyFill="1" applyBorder="1" applyAlignment="1">
      <alignment vertical="center"/>
    </xf>
    <xf numFmtId="177" fontId="3" fillId="2" borderId="29" xfId="2" applyNumberFormat="1" applyFont="1" applyFill="1" applyBorder="1" applyAlignment="1">
      <alignment vertical="center"/>
    </xf>
    <xf numFmtId="176" fontId="3" fillId="2" borderId="30" xfId="2" applyNumberFormat="1" applyFont="1" applyFill="1" applyBorder="1" applyAlignment="1">
      <alignment vertical="center"/>
    </xf>
    <xf numFmtId="177" fontId="3" fillId="2" borderId="31" xfId="2" applyNumberFormat="1" applyFont="1" applyFill="1" applyBorder="1" applyAlignment="1">
      <alignment vertical="center"/>
    </xf>
    <xf numFmtId="176" fontId="3" fillId="2" borderId="32" xfId="2" applyNumberFormat="1" applyFont="1" applyFill="1" applyBorder="1" applyAlignment="1">
      <alignment vertical="center"/>
    </xf>
    <xf numFmtId="177" fontId="3" fillId="2" borderId="0" xfId="2" applyNumberFormat="1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0" fontId="3" fillId="2" borderId="33" xfId="2" applyFont="1" applyFill="1" applyBorder="1" applyAlignment="1">
      <alignment horizontal="center" vertical="center" shrinkToFit="1"/>
    </xf>
    <xf numFmtId="176" fontId="3" fillId="2" borderId="34" xfId="2" applyNumberFormat="1" applyFont="1" applyFill="1" applyBorder="1" applyAlignment="1">
      <alignment vertical="center"/>
    </xf>
    <xf numFmtId="177" fontId="3" fillId="2" borderId="35" xfId="2" applyNumberFormat="1" applyFont="1" applyFill="1" applyBorder="1" applyAlignment="1">
      <alignment vertical="center"/>
    </xf>
    <xf numFmtId="177" fontId="3" fillId="2" borderId="36" xfId="2" applyNumberFormat="1" applyFont="1" applyFill="1" applyBorder="1" applyAlignment="1">
      <alignment vertical="center"/>
    </xf>
    <xf numFmtId="177" fontId="3" fillId="2" borderId="37" xfId="2" applyNumberFormat="1" applyFont="1" applyFill="1" applyBorder="1" applyAlignment="1">
      <alignment vertical="center"/>
    </xf>
    <xf numFmtId="0" fontId="4" fillId="2" borderId="38" xfId="2" applyFont="1" applyFill="1" applyBorder="1" applyAlignment="1">
      <alignment horizontal="center" vertical="center" shrinkToFit="1"/>
    </xf>
    <xf numFmtId="177" fontId="3" fillId="2" borderId="37" xfId="2" applyNumberFormat="1" applyFont="1" applyFill="1" applyBorder="1" applyAlignment="1">
      <alignment horizontal="center" vertical="center"/>
    </xf>
    <xf numFmtId="0" fontId="3" fillId="0" borderId="38" xfId="2" applyFont="1" applyBorder="1" applyAlignment="1">
      <alignment horizontal="center" vertical="center" shrinkToFit="1"/>
    </xf>
    <xf numFmtId="176" fontId="3" fillId="2" borderId="39" xfId="2" applyNumberFormat="1" applyFont="1" applyFill="1" applyBorder="1" applyAlignment="1">
      <alignment vertical="center"/>
    </xf>
    <xf numFmtId="176" fontId="3" fillId="2" borderId="40" xfId="2" applyNumberFormat="1" applyFont="1" applyFill="1" applyBorder="1" applyAlignment="1">
      <alignment vertical="center"/>
    </xf>
    <xf numFmtId="0" fontId="3" fillId="0" borderId="41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176" fontId="3" fillId="2" borderId="43" xfId="2" applyNumberFormat="1" applyFont="1" applyFill="1" applyBorder="1" applyAlignment="1">
      <alignment vertical="center"/>
    </xf>
    <xf numFmtId="177" fontId="3" fillId="2" borderId="44" xfId="2" applyNumberFormat="1" applyFont="1" applyFill="1" applyBorder="1" applyAlignment="1">
      <alignment vertical="center"/>
    </xf>
    <xf numFmtId="176" fontId="3" fillId="2" borderId="45" xfId="2" applyNumberFormat="1" applyFont="1" applyFill="1" applyBorder="1" applyAlignment="1">
      <alignment vertical="center"/>
    </xf>
    <xf numFmtId="177" fontId="3" fillId="2" borderId="46" xfId="2" applyNumberFormat="1" applyFont="1" applyFill="1" applyBorder="1" applyAlignment="1">
      <alignment vertical="center"/>
    </xf>
    <xf numFmtId="176" fontId="3" fillId="2" borderId="47" xfId="2" applyNumberFormat="1" applyFont="1" applyFill="1" applyBorder="1" applyAlignment="1">
      <alignment vertical="center"/>
    </xf>
    <xf numFmtId="0" fontId="3" fillId="2" borderId="48" xfId="2" applyFont="1" applyFill="1" applyBorder="1" applyAlignment="1">
      <alignment horizontal="center" vertical="center" shrinkToFit="1"/>
    </xf>
    <xf numFmtId="176" fontId="3" fillId="2" borderId="21" xfId="2" applyNumberFormat="1" applyFont="1" applyFill="1" applyBorder="1" applyAlignment="1">
      <alignment vertical="center"/>
    </xf>
    <xf numFmtId="177" fontId="3" fillId="2" borderId="22" xfId="2" applyNumberFormat="1" applyFont="1" applyFill="1" applyBorder="1" applyAlignment="1">
      <alignment vertical="center"/>
    </xf>
    <xf numFmtId="177" fontId="3" fillId="2" borderId="25" xfId="2" applyNumberFormat="1" applyFont="1" applyFill="1" applyBorder="1" applyAlignment="1">
      <alignment vertical="center"/>
    </xf>
    <xf numFmtId="177" fontId="3" fillId="2" borderId="23" xfId="2" applyNumberFormat="1" applyFont="1" applyFill="1" applyBorder="1" applyAlignment="1">
      <alignment vertical="center"/>
    </xf>
    <xf numFmtId="0" fontId="4" fillId="2" borderId="49" xfId="2" applyFont="1" applyFill="1" applyBorder="1" applyAlignment="1">
      <alignment horizontal="center" vertical="center" shrinkToFit="1"/>
    </xf>
    <xf numFmtId="0" fontId="4" fillId="0" borderId="38" xfId="2" applyFont="1" applyBorder="1" applyAlignment="1">
      <alignment horizontal="center" vertical="center" shrinkToFit="1"/>
    </xf>
    <xf numFmtId="176" fontId="3" fillId="2" borderId="50" xfId="2" applyNumberFormat="1" applyFont="1" applyFill="1" applyBorder="1" applyAlignment="1">
      <alignment vertical="center"/>
    </xf>
    <xf numFmtId="177" fontId="3" fillId="2" borderId="51" xfId="2" applyNumberFormat="1" applyFont="1" applyFill="1" applyBorder="1" applyAlignment="1">
      <alignment vertical="center"/>
    </xf>
    <xf numFmtId="176" fontId="3" fillId="2" borderId="52" xfId="2" applyNumberFormat="1" applyFont="1" applyFill="1" applyBorder="1" applyAlignment="1">
      <alignment vertical="center"/>
    </xf>
    <xf numFmtId="177" fontId="3" fillId="2" borderId="53" xfId="2" applyNumberFormat="1" applyFont="1" applyFill="1" applyBorder="1" applyAlignment="1">
      <alignment vertical="center"/>
    </xf>
    <xf numFmtId="177" fontId="3" fillId="2" borderId="0" xfId="2" applyNumberFormat="1" applyFont="1" applyFill="1" applyBorder="1" applyAlignment="1">
      <alignment horizontal="center" vertical="center"/>
    </xf>
    <xf numFmtId="0" fontId="5" fillId="0" borderId="54" xfId="2" applyFont="1" applyBorder="1" applyAlignment="1">
      <alignment vertical="center"/>
    </xf>
    <xf numFmtId="0" fontId="3" fillId="0" borderId="55" xfId="2" applyFont="1" applyBorder="1" applyAlignment="1">
      <alignment horizontal="center" vertical="center"/>
    </xf>
    <xf numFmtId="0" fontId="3" fillId="0" borderId="56" xfId="2" applyFont="1" applyBorder="1" applyAlignment="1">
      <alignment vertical="center"/>
    </xf>
    <xf numFmtId="0" fontId="3" fillId="0" borderId="57" xfId="2" applyFont="1" applyBorder="1" applyAlignment="1">
      <alignment vertical="center"/>
    </xf>
    <xf numFmtId="0" fontId="3" fillId="0" borderId="58" xfId="2" applyNumberFormat="1" applyFont="1" applyBorder="1" applyAlignment="1">
      <alignment horizontal="right" vertical="center"/>
    </xf>
    <xf numFmtId="178" fontId="3" fillId="0" borderId="59" xfId="2" applyNumberFormat="1" applyFont="1" applyBorder="1" applyAlignment="1">
      <alignment vertical="center"/>
    </xf>
    <xf numFmtId="177" fontId="3" fillId="0" borderId="58" xfId="2" applyNumberFormat="1" applyFont="1" applyBorder="1" applyAlignment="1">
      <alignment vertical="center"/>
    </xf>
    <xf numFmtId="0" fontId="4" fillId="0" borderId="49" xfId="2" applyFont="1" applyBorder="1" applyAlignment="1">
      <alignment horizontal="center" vertical="center" shrinkToFit="1"/>
    </xf>
    <xf numFmtId="176" fontId="3" fillId="2" borderId="56" xfId="2" applyNumberFormat="1" applyFont="1" applyFill="1" applyBorder="1" applyAlignment="1">
      <alignment vertical="center"/>
    </xf>
    <xf numFmtId="177" fontId="3" fillId="2" borderId="60" xfId="2" applyNumberFormat="1" applyFont="1" applyFill="1" applyBorder="1" applyAlignment="1">
      <alignment vertical="center"/>
    </xf>
    <xf numFmtId="176" fontId="3" fillId="2" borderId="57" xfId="2" applyNumberFormat="1" applyFont="1" applyFill="1" applyBorder="1" applyAlignment="1">
      <alignment vertical="center"/>
    </xf>
    <xf numFmtId="177" fontId="3" fillId="2" borderId="58" xfId="2" applyNumberFormat="1" applyFont="1" applyFill="1" applyBorder="1" applyAlignment="1">
      <alignment vertical="center"/>
    </xf>
    <xf numFmtId="176" fontId="3" fillId="2" borderId="59" xfId="2" applyNumberFormat="1" applyFont="1" applyFill="1" applyBorder="1" applyAlignment="1">
      <alignment vertical="center"/>
    </xf>
    <xf numFmtId="177" fontId="3" fillId="2" borderId="58" xfId="2" applyNumberFormat="1" applyFont="1" applyFill="1" applyBorder="1" applyAlignment="1">
      <alignment horizontal="center" vertical="center"/>
    </xf>
    <xf numFmtId="0" fontId="3" fillId="2" borderId="61" xfId="2" applyFont="1" applyFill="1" applyBorder="1" applyAlignment="1">
      <alignment horizontal="center" vertical="center" shrinkToFit="1"/>
    </xf>
    <xf numFmtId="176" fontId="3" fillId="2" borderId="62" xfId="2" applyNumberFormat="1" applyFont="1" applyFill="1" applyBorder="1" applyAlignment="1">
      <alignment vertical="center"/>
    </xf>
    <xf numFmtId="177" fontId="3" fillId="2" borderId="63" xfId="2" applyNumberFormat="1" applyFont="1" applyFill="1" applyBorder="1" applyAlignment="1">
      <alignment vertical="center"/>
    </xf>
    <xf numFmtId="177" fontId="3" fillId="2" borderId="64" xfId="2" applyNumberFormat="1" applyFont="1" applyFill="1" applyBorder="1" applyAlignment="1">
      <alignment vertical="center"/>
    </xf>
    <xf numFmtId="177" fontId="3" fillId="2" borderId="65" xfId="2" applyNumberFormat="1" applyFont="1" applyFill="1" applyBorder="1" applyAlignment="1">
      <alignment vertical="center"/>
    </xf>
    <xf numFmtId="0" fontId="3" fillId="0" borderId="54" xfId="2" applyFont="1" applyBorder="1" applyAlignment="1">
      <alignment horizontal="center" vertical="center"/>
    </xf>
    <xf numFmtId="0" fontId="3" fillId="2" borderId="0" xfId="2" applyFont="1" applyFill="1" applyBorder="1" applyAlignment="1">
      <alignment vertical="center"/>
    </xf>
    <xf numFmtId="0" fontId="4" fillId="2" borderId="66" xfId="2" applyFont="1" applyFill="1" applyBorder="1" applyAlignment="1">
      <alignment horizontal="center" vertical="center" shrinkToFit="1"/>
    </xf>
    <xf numFmtId="176" fontId="3" fillId="2" borderId="67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5" fillId="0" borderId="68" xfId="2" applyFont="1" applyBorder="1" applyAlignment="1">
      <alignment vertical="center"/>
    </xf>
    <xf numFmtId="0" fontId="3" fillId="0" borderId="69" xfId="2" applyFont="1" applyBorder="1" applyAlignment="1">
      <alignment horizontal="center" vertical="center"/>
    </xf>
    <xf numFmtId="176" fontId="3" fillId="2" borderId="70" xfId="2" applyNumberFormat="1" applyFont="1" applyFill="1" applyBorder="1" applyAlignment="1">
      <alignment vertical="center"/>
    </xf>
    <xf numFmtId="176" fontId="3" fillId="2" borderId="71" xfId="2" applyNumberFormat="1" applyFont="1" applyFill="1" applyBorder="1" applyAlignment="1">
      <alignment vertical="center"/>
    </xf>
    <xf numFmtId="176" fontId="3" fillId="2" borderId="72" xfId="2" applyNumberFormat="1" applyFont="1" applyFill="1" applyBorder="1" applyAlignment="1">
      <alignment vertical="center"/>
    </xf>
    <xf numFmtId="0" fontId="4" fillId="0" borderId="66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Continuous" vertical="center"/>
    </xf>
    <xf numFmtId="176" fontId="3" fillId="2" borderId="0" xfId="2" applyNumberFormat="1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</cellXfs>
  <cellStyles count="3">
    <cellStyle name="標準" xfId="0" builtinId="0"/>
    <cellStyle name="標準_R5年度出稼労働者数調査結果" xfId="1"/>
    <cellStyle name="標準_R5年度出稼労働者数調査結果_1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R5&#24180;&#24230;&#20986;&#31292;&#21172;&#20685;&#32773;&#25968;&#35519;&#26619;&#32080;&#26524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新規の状況"/>
      <sheetName val="８．長期出稼者"/>
    </sheetNames>
    <sheetDataSet>
      <sheetData sheetId="0"/>
      <sheetData sheetId="1"/>
      <sheetData sheetId="2"/>
      <sheetData sheetId="3"/>
      <sheetData sheetId="4">
        <row r="46">
          <cell r="C46">
            <v>74</v>
          </cell>
          <cell r="D46">
            <v>0</v>
          </cell>
          <cell r="E46">
            <v>44</v>
          </cell>
          <cell r="F46">
            <v>2</v>
          </cell>
        </row>
      </sheetData>
      <sheetData sheetId="5"/>
      <sheetData sheetId="6">
        <row r="45">
          <cell r="C45">
            <v>1</v>
          </cell>
          <cell r="D45">
            <v>3</v>
          </cell>
          <cell r="E45">
            <v>70</v>
          </cell>
          <cell r="F45">
            <v>0</v>
          </cell>
        </row>
      </sheetData>
      <sheetData sheetId="7">
        <row r="45">
          <cell r="C45">
            <v>1</v>
          </cell>
          <cell r="D45">
            <v>5</v>
          </cell>
          <cell r="E45">
            <v>40</v>
          </cell>
          <cell r="F45">
            <v>0</v>
          </cell>
        </row>
      </sheetData>
      <sheetData sheetId="8">
        <row r="45">
          <cell r="C45">
            <v>1</v>
          </cell>
          <cell r="D45">
            <v>85</v>
          </cell>
          <cell r="E45">
            <v>21</v>
          </cell>
          <cell r="F45">
            <v>13</v>
          </cell>
          <cell r="G45">
            <v>0</v>
          </cell>
        </row>
      </sheetData>
      <sheetData sheetId="9">
        <row r="45">
          <cell r="C45">
            <v>0</v>
          </cell>
          <cell r="D45">
            <v>0</v>
          </cell>
          <cell r="E45">
            <v>4</v>
          </cell>
          <cell r="F45">
            <v>7</v>
          </cell>
          <cell r="G45">
            <v>10</v>
          </cell>
          <cell r="H45">
            <v>12</v>
          </cell>
          <cell r="I45">
            <v>19</v>
          </cell>
          <cell r="J45">
            <v>68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1:K59"/>
  <sheetViews>
    <sheetView tabSelected="1" workbookViewId="0">
      <selection activeCell="J20" sqref="J20"/>
    </sheetView>
  </sheetViews>
  <sheetFormatPr defaultColWidth="9" defaultRowHeight="27.75" customHeight="1"/>
  <cols>
    <col min="1" max="11" width="11.25" style="1" customWidth="1"/>
    <col min="12" max="16384" width="9" style="1"/>
  </cols>
  <sheetData>
    <row r="1" spans="1:11" ht="27.75" customHeight="1">
      <c r="A1" s="1" t="s">
        <v>13</v>
      </c>
    </row>
    <row r="2" spans="1:11" ht="27.75" customHeight="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7.75" customHeight="1">
      <c r="A3" s="3"/>
      <c r="B3" s="20"/>
      <c r="C3" s="34" t="s">
        <v>24</v>
      </c>
      <c r="D3" s="53" t="s">
        <v>0</v>
      </c>
      <c r="E3" s="72"/>
      <c r="F3" s="72"/>
      <c r="G3" s="91" t="s">
        <v>2</v>
      </c>
      <c r="H3" s="72"/>
      <c r="I3" s="96"/>
      <c r="J3" s="102"/>
      <c r="K3" s="102"/>
    </row>
    <row r="4" spans="1:11" ht="27.75" customHeight="1">
      <c r="A4" s="4" t="s">
        <v>15</v>
      </c>
      <c r="B4" s="21"/>
      <c r="C4" s="35" t="s">
        <v>25</v>
      </c>
      <c r="D4" s="54" t="s">
        <v>27</v>
      </c>
      <c r="E4" s="73" t="s">
        <v>29</v>
      </c>
      <c r="F4" s="73" t="s">
        <v>31</v>
      </c>
      <c r="G4" s="73" t="s">
        <v>27</v>
      </c>
      <c r="H4" s="73" t="s">
        <v>29</v>
      </c>
      <c r="I4" s="97" t="s">
        <v>31</v>
      </c>
      <c r="J4" s="11"/>
      <c r="K4" s="11"/>
    </row>
    <row r="5" spans="1:11" ht="27.75" customHeight="1">
      <c r="A5" s="5">
        <v>5</v>
      </c>
      <c r="B5" s="22" t="s">
        <v>22</v>
      </c>
      <c r="C5" s="36">
        <f>D5+G5</f>
        <v>120</v>
      </c>
      <c r="D5" s="55">
        <f>SUM(E5:F5)</f>
        <v>74</v>
      </c>
      <c r="E5" s="74">
        <f>'[1]１．農家・非農家別、男女別'!C46</f>
        <v>74</v>
      </c>
      <c r="F5" s="80">
        <f>'[1]１．農家・非農家別、男女別'!D46</f>
        <v>0</v>
      </c>
      <c r="G5" s="80">
        <f>SUM(H5:I5)</f>
        <v>46</v>
      </c>
      <c r="H5" s="80">
        <f>'[1]１．農家・非農家別、男女別'!E46</f>
        <v>44</v>
      </c>
      <c r="I5" s="98">
        <f>'[1]１．農家・非農家別、男女別'!F46</f>
        <v>2</v>
      </c>
      <c r="J5" s="103"/>
      <c r="K5" s="103"/>
    </row>
    <row r="6" spans="1:11" ht="27.75" customHeight="1">
      <c r="A6" s="6" t="s">
        <v>16</v>
      </c>
      <c r="B6" s="23" t="s">
        <v>9</v>
      </c>
      <c r="C6" s="37">
        <f t="shared" ref="C6:I6" si="0">IF($C$5=0,0,C5/$C$5*100)</f>
        <v>100</v>
      </c>
      <c r="D6" s="56">
        <f t="shared" si="0"/>
        <v>61.666666666666671</v>
      </c>
      <c r="E6" s="56">
        <f t="shared" si="0"/>
        <v>61.666666666666671</v>
      </c>
      <c r="F6" s="81">
        <f t="shared" si="0"/>
        <v>0</v>
      </c>
      <c r="G6" s="81">
        <f t="shared" si="0"/>
        <v>38.333333333333336</v>
      </c>
      <c r="H6" s="81">
        <f t="shared" si="0"/>
        <v>36.666666666666664</v>
      </c>
      <c r="I6" s="88">
        <f t="shared" si="0"/>
        <v>1.6666666666666667</v>
      </c>
      <c r="J6" s="41"/>
      <c r="K6" s="41"/>
    </row>
    <row r="7" spans="1:11" ht="27.75" customHeight="1">
      <c r="A7" s="7" t="s">
        <v>17</v>
      </c>
      <c r="B7" s="24" t="s">
        <v>22</v>
      </c>
      <c r="C7" s="38">
        <f>D7+G7</f>
        <v>169</v>
      </c>
      <c r="D7" s="57">
        <f>SUM(E7:F7)</f>
        <v>110</v>
      </c>
      <c r="E7" s="75">
        <v>109</v>
      </c>
      <c r="F7" s="82">
        <v>1</v>
      </c>
      <c r="G7" s="82">
        <v>59</v>
      </c>
      <c r="H7" s="94">
        <v>56</v>
      </c>
      <c r="I7" s="99">
        <v>3</v>
      </c>
      <c r="J7" s="103"/>
      <c r="K7" s="103"/>
    </row>
    <row r="8" spans="1:11" ht="27.75" customHeight="1">
      <c r="A8" s="8" t="s">
        <v>16</v>
      </c>
      <c r="B8" s="25" t="s">
        <v>9</v>
      </c>
      <c r="C8" s="39">
        <f>IF($C$5=0,0,C7/$C$7*100)</f>
        <v>100</v>
      </c>
      <c r="D8" s="58">
        <v>65.088757396449708</v>
      </c>
      <c r="E8" s="76">
        <v>64.5</v>
      </c>
      <c r="F8" s="83">
        <v>0.59171597633136097</v>
      </c>
      <c r="G8" s="83">
        <v>34.911242603550299</v>
      </c>
      <c r="H8" s="83">
        <v>33.136094674556219</v>
      </c>
      <c r="I8" s="90">
        <v>1.7751479289940828</v>
      </c>
      <c r="J8" s="41"/>
      <c r="K8" s="41"/>
    </row>
    <row r="9" spans="1:11" ht="27.75" customHeight="1">
      <c r="A9" s="9" t="s">
        <v>18</v>
      </c>
      <c r="B9" s="26" t="s">
        <v>22</v>
      </c>
      <c r="C9" s="40">
        <f t="shared" ref="C9:I9" si="1">C5-C7</f>
        <v>-49</v>
      </c>
      <c r="D9" s="59">
        <f t="shared" si="1"/>
        <v>-36</v>
      </c>
      <c r="E9" s="77">
        <f t="shared" si="1"/>
        <v>-35</v>
      </c>
      <c r="F9" s="84">
        <f t="shared" si="1"/>
        <v>-1</v>
      </c>
      <c r="G9" s="84">
        <f t="shared" si="1"/>
        <v>-13</v>
      </c>
      <c r="H9" s="84">
        <f t="shared" si="1"/>
        <v>-12</v>
      </c>
      <c r="I9" s="100">
        <f t="shared" si="1"/>
        <v>-1</v>
      </c>
      <c r="J9" s="103"/>
      <c r="K9" s="103"/>
    </row>
    <row r="10" spans="1:11" ht="27.75" customHeight="1">
      <c r="A10" s="10" t="s">
        <v>19</v>
      </c>
      <c r="B10" s="25" t="s">
        <v>23</v>
      </c>
      <c r="C10" s="39">
        <f>C5/C7*100-100</f>
        <v>-28.994082840236686</v>
      </c>
      <c r="D10" s="58">
        <f>D5/D7*100-100</f>
        <v>-32.727272727272734</v>
      </c>
      <c r="E10" s="78">
        <f>E5/E7*100-100</f>
        <v>-32.110091743119256</v>
      </c>
      <c r="F10" s="85" t="s">
        <v>28</v>
      </c>
      <c r="G10" s="83">
        <f>G5/G7*100-100</f>
        <v>-22.033898305084747</v>
      </c>
      <c r="H10" s="83">
        <f>H5/H7*100-100</f>
        <v>-21.428571428571431</v>
      </c>
      <c r="I10" s="90">
        <f>I5/I7*100-100</f>
        <v>-33.333333333333343</v>
      </c>
      <c r="J10" s="41"/>
      <c r="K10" s="104"/>
    </row>
    <row r="11" spans="1:11" ht="27.75" customHeight="1">
      <c r="A11" s="11"/>
      <c r="B11" s="27"/>
      <c r="C11" s="41"/>
      <c r="D11" s="41"/>
      <c r="E11" s="2"/>
      <c r="F11" s="71"/>
      <c r="G11" s="41"/>
      <c r="H11" s="41"/>
      <c r="I11" s="41"/>
      <c r="J11" s="41"/>
      <c r="K11" s="104"/>
    </row>
    <row r="12" spans="1:11" ht="27.75" customHeight="1">
      <c r="A12" s="12" t="s">
        <v>20</v>
      </c>
      <c r="B12" s="12"/>
      <c r="C12" s="42"/>
      <c r="D12" s="42"/>
      <c r="E12" s="42"/>
      <c r="F12" s="42"/>
      <c r="G12" s="92"/>
      <c r="H12" s="92"/>
      <c r="I12" s="92"/>
      <c r="J12" s="92"/>
      <c r="K12" s="2"/>
    </row>
    <row r="13" spans="1:11" ht="27.75" customHeight="1">
      <c r="A13" s="4" t="s">
        <v>15</v>
      </c>
      <c r="B13" s="28"/>
      <c r="C13" s="43" t="s">
        <v>26</v>
      </c>
      <c r="D13" s="60" t="s">
        <v>1</v>
      </c>
      <c r="E13" s="60" t="s">
        <v>30</v>
      </c>
      <c r="F13" s="86" t="s">
        <v>32</v>
      </c>
      <c r="G13" s="92"/>
      <c r="K13" s="1"/>
    </row>
    <row r="14" spans="1:11" ht="27.75" customHeight="1">
      <c r="A14" s="13">
        <f>A5</f>
        <v>5</v>
      </c>
      <c r="B14" s="29" t="s">
        <v>22</v>
      </c>
      <c r="C14" s="44">
        <f>'[1]２．季節別（農家）'!C45+'[1]２．季節別（非農家）'!C45</f>
        <v>2</v>
      </c>
      <c r="D14" s="61">
        <f>'[1]２．季節別（農家）'!D45+'[1]２．季節別（非農家）'!D45</f>
        <v>8</v>
      </c>
      <c r="E14" s="61">
        <f>'[1]２．季節別（農家）'!E45+'[1]２．季節別（非農家）'!E45</f>
        <v>110</v>
      </c>
      <c r="F14" s="87">
        <f>'[1]２．季節別（農家）'!F45+'[1]２．季節別（非農家）'!F45</f>
        <v>0</v>
      </c>
      <c r="G14" s="92"/>
      <c r="K14" s="105" t="str">
        <f>IF($C$5=SUM(C14:F14),"","ng")</f>
        <v/>
      </c>
    </row>
    <row r="15" spans="1:11" ht="27.75" customHeight="1">
      <c r="A15" s="14" t="s">
        <v>16</v>
      </c>
      <c r="B15" s="30" t="s">
        <v>9</v>
      </c>
      <c r="C15" s="45">
        <f>IF($C$5=0,0,C14/$C$5*100)</f>
        <v>1.6666666666666667</v>
      </c>
      <c r="D15" s="62">
        <f>IF($C$5=0,0,D14/$C$5*100)</f>
        <v>6.666666666666667</v>
      </c>
      <c r="E15" s="62">
        <f>IF($C$5=0,0,E14/$C$5*100)</f>
        <v>91.666666666666657</v>
      </c>
      <c r="F15" s="88">
        <f>IF($C$5=0,0,F14/$C$5*100)</f>
        <v>0</v>
      </c>
      <c r="G15" s="92"/>
      <c r="K15" s="1"/>
    </row>
    <row r="16" spans="1:11" ht="27.75" customHeight="1">
      <c r="A16" s="13" t="str">
        <f>A7</f>
        <v>３</v>
      </c>
      <c r="B16" s="29" t="s">
        <v>22</v>
      </c>
      <c r="C16" s="44">
        <v>5</v>
      </c>
      <c r="D16" s="61">
        <v>14</v>
      </c>
      <c r="E16" s="61">
        <v>149</v>
      </c>
      <c r="F16" s="87">
        <v>1</v>
      </c>
      <c r="G16" s="92"/>
      <c r="K16" s="105" t="str">
        <f>IF($C$7=SUM(C16:F16),"","ng")</f>
        <v/>
      </c>
    </row>
    <row r="17" spans="1:11" ht="27.75" customHeight="1">
      <c r="A17" s="15" t="s">
        <v>16</v>
      </c>
      <c r="B17" s="31" t="s">
        <v>9</v>
      </c>
      <c r="C17" s="46">
        <v>2.9585798816568047</v>
      </c>
      <c r="D17" s="63">
        <v>8.2840236686390547</v>
      </c>
      <c r="E17" s="63">
        <v>88.165680473372774</v>
      </c>
      <c r="F17" s="89">
        <v>0.59171597633136097</v>
      </c>
      <c r="G17" s="92"/>
      <c r="K17" s="1"/>
    </row>
    <row r="18" spans="1:11" ht="27.75" customHeight="1">
      <c r="A18" s="16" t="s">
        <v>18</v>
      </c>
      <c r="B18" s="29" t="s">
        <v>22</v>
      </c>
      <c r="C18" s="44">
        <f>C14-C16</f>
        <v>-3</v>
      </c>
      <c r="D18" s="61">
        <f>D14-D16</f>
        <v>-6</v>
      </c>
      <c r="E18" s="61">
        <f>E14-E16</f>
        <v>-39</v>
      </c>
      <c r="F18" s="87">
        <f>F14-F16</f>
        <v>-1</v>
      </c>
      <c r="G18" s="92"/>
      <c r="K18" s="1"/>
    </row>
    <row r="19" spans="1:11" ht="27.75" customHeight="1">
      <c r="A19" s="17" t="s">
        <v>19</v>
      </c>
      <c r="B19" s="31" t="s">
        <v>23</v>
      </c>
      <c r="C19" s="47">
        <f>C14/C16*100-100</f>
        <v>-60</v>
      </c>
      <c r="D19" s="64">
        <f>D14/D16*100-100</f>
        <v>-42.857142857142861</v>
      </c>
      <c r="E19" s="64">
        <f>E14/E16*100-100</f>
        <v>-26.174496644295303</v>
      </c>
      <c r="F19" s="90">
        <f>F14/F16*100-100</f>
        <v>-100</v>
      </c>
      <c r="G19" s="92"/>
      <c r="K19" s="1"/>
    </row>
    <row r="20" spans="1:11" ht="27.75" customHeight="1">
      <c r="A20" s="11"/>
      <c r="B20" s="11"/>
      <c r="C20" s="41"/>
      <c r="D20" s="41"/>
      <c r="E20" s="41"/>
      <c r="F20" s="41"/>
      <c r="G20" s="92"/>
      <c r="K20" s="1"/>
    </row>
    <row r="21" spans="1:11" ht="27.75" customHeight="1">
      <c r="A21" s="2" t="s">
        <v>21</v>
      </c>
      <c r="B21" s="11"/>
      <c r="C21" s="41"/>
      <c r="D21" s="41"/>
      <c r="E21" s="41"/>
      <c r="F21" s="41"/>
      <c r="G21" s="41"/>
      <c r="H21" s="41"/>
      <c r="I21" s="41"/>
      <c r="J21" s="41"/>
      <c r="K21" s="104"/>
    </row>
    <row r="22" spans="1:11" ht="27.75" customHeight="1">
      <c r="A22" s="18" t="s">
        <v>15</v>
      </c>
      <c r="B22" s="32"/>
      <c r="C22" s="48" t="s">
        <v>3</v>
      </c>
      <c r="D22" s="65" t="s">
        <v>10</v>
      </c>
      <c r="E22" s="65" t="s">
        <v>11</v>
      </c>
      <c r="F22" s="65" t="s">
        <v>12</v>
      </c>
      <c r="G22" s="93" t="s">
        <v>33</v>
      </c>
      <c r="H22" s="92"/>
      <c r="K22" s="1"/>
    </row>
    <row r="23" spans="1:11" ht="27.75" customHeight="1">
      <c r="A23" s="13">
        <f>A14</f>
        <v>5</v>
      </c>
      <c r="B23" s="29" t="s">
        <v>22</v>
      </c>
      <c r="C23" s="44">
        <f>'[1]３．就労期間別'!C45</f>
        <v>1</v>
      </c>
      <c r="D23" s="61">
        <f>'[1]３．就労期間別'!D45</f>
        <v>85</v>
      </c>
      <c r="E23" s="61">
        <f>'[1]３．就労期間別'!E45</f>
        <v>21</v>
      </c>
      <c r="F23" s="61">
        <f>'[1]３．就労期間別'!F45</f>
        <v>13</v>
      </c>
      <c r="G23" s="87">
        <f>'[1]３．就労期間別'!G45</f>
        <v>0</v>
      </c>
      <c r="H23" s="95"/>
      <c r="K23" s="105"/>
    </row>
    <row r="24" spans="1:11" ht="27.75" customHeight="1">
      <c r="A24" s="14" t="s">
        <v>16</v>
      </c>
      <c r="B24" s="30" t="s">
        <v>9</v>
      </c>
      <c r="C24" s="45">
        <f>IF($C$5=0,0,C23/$C$5*100)</f>
        <v>0.83333333333333337</v>
      </c>
      <c r="D24" s="62">
        <f>IF($C$5=0,0,D23/$C$5*100)</f>
        <v>70.833333333333343</v>
      </c>
      <c r="E24" s="62">
        <f>IF($C$5=0,0,E23/$C$5*100)</f>
        <v>17.5</v>
      </c>
      <c r="F24" s="62">
        <f>IF($C$5=0,0,F23/$C$5*100)</f>
        <v>10.833333333333334</v>
      </c>
      <c r="G24" s="88">
        <f>IF($C$5=0,0,G23/$C$5*100)</f>
        <v>0</v>
      </c>
      <c r="H24" s="92"/>
      <c r="K24" s="1"/>
    </row>
    <row r="25" spans="1:11" ht="27.75" customHeight="1">
      <c r="A25" s="13" t="str">
        <f>A16</f>
        <v>３</v>
      </c>
      <c r="B25" s="29" t="s">
        <v>22</v>
      </c>
      <c r="C25" s="44">
        <v>2</v>
      </c>
      <c r="D25" s="61">
        <v>112</v>
      </c>
      <c r="E25" s="61">
        <v>34</v>
      </c>
      <c r="F25" s="61">
        <v>18</v>
      </c>
      <c r="G25" s="87">
        <v>3</v>
      </c>
      <c r="H25" s="92"/>
      <c r="K25" s="105" t="str">
        <f>IF($C$7=SUM(C25:G25),"","ng")</f>
        <v/>
      </c>
    </row>
    <row r="26" spans="1:11" ht="27.75" customHeight="1">
      <c r="A26" s="15" t="s">
        <v>16</v>
      </c>
      <c r="B26" s="31" t="s">
        <v>9</v>
      </c>
      <c r="C26" s="46">
        <v>1.1834319526627219</v>
      </c>
      <c r="D26" s="63">
        <v>66.272189349112438</v>
      </c>
      <c r="E26" s="63">
        <v>20.118343195266274</v>
      </c>
      <c r="F26" s="63">
        <v>10.650887573964498</v>
      </c>
      <c r="G26" s="89">
        <v>1.7751479289940828</v>
      </c>
      <c r="H26" s="92"/>
      <c r="K26" s="1"/>
    </row>
    <row r="27" spans="1:11" ht="27.75" customHeight="1">
      <c r="A27" s="16" t="s">
        <v>18</v>
      </c>
      <c r="B27" s="29" t="s">
        <v>22</v>
      </c>
      <c r="C27" s="44">
        <f>C23-C25</f>
        <v>-1</v>
      </c>
      <c r="D27" s="61">
        <f>D23-D25</f>
        <v>-27</v>
      </c>
      <c r="E27" s="61">
        <f>E23-E25</f>
        <v>-13</v>
      </c>
      <c r="F27" s="61">
        <f>F23-F25</f>
        <v>-5</v>
      </c>
      <c r="G27" s="87">
        <f>G23-G25</f>
        <v>-3</v>
      </c>
      <c r="H27" s="92"/>
      <c r="K27" s="1"/>
    </row>
    <row r="28" spans="1:11" ht="27.75" customHeight="1">
      <c r="A28" s="17" t="s">
        <v>19</v>
      </c>
      <c r="B28" s="31" t="s">
        <v>23</v>
      </c>
      <c r="C28" s="49">
        <f>C23/C25*100-100</f>
        <v>-50</v>
      </c>
      <c r="D28" s="64">
        <f>D23/D25*100-100</f>
        <v>-24.107142857142861</v>
      </c>
      <c r="E28" s="64">
        <f>E23/E25*100-100</f>
        <v>-38.235294117647058</v>
      </c>
      <c r="F28" s="64">
        <f>F23/F25*100-100</f>
        <v>-27.777777777777786</v>
      </c>
      <c r="G28" s="90">
        <f>G23/G25*100-100</f>
        <v>-100</v>
      </c>
      <c r="H28" s="92"/>
      <c r="K28" s="1"/>
    </row>
    <row r="29" spans="1:11" ht="27.75" customHeight="1">
      <c r="A29" s="11"/>
      <c r="B29" s="11"/>
      <c r="C29" s="41"/>
      <c r="D29" s="41"/>
      <c r="E29" s="41"/>
      <c r="F29" s="41"/>
      <c r="G29" s="41"/>
      <c r="H29" s="92"/>
      <c r="K29" s="1"/>
    </row>
    <row r="30" spans="1:11" ht="27.75" customHeight="1">
      <c r="A30" s="19" t="s">
        <v>5</v>
      </c>
      <c r="B30" s="11"/>
      <c r="C30" s="41"/>
      <c r="D30" s="41"/>
      <c r="E30" s="41"/>
      <c r="F30" s="71"/>
      <c r="G30" s="41"/>
      <c r="H30" s="41"/>
      <c r="I30" s="41"/>
      <c r="J30" s="41"/>
      <c r="K30" s="104"/>
    </row>
    <row r="31" spans="1:11" ht="27.75" customHeight="1">
      <c r="A31" s="18" t="s">
        <v>15</v>
      </c>
      <c r="B31" s="32"/>
      <c r="C31" s="50" t="s">
        <v>25</v>
      </c>
      <c r="D31" s="66" t="s">
        <v>4</v>
      </c>
      <c r="E31" s="79" t="s">
        <v>7</v>
      </c>
      <c r="F31" s="79" t="s">
        <v>8</v>
      </c>
      <c r="G31" s="79" t="s">
        <v>6</v>
      </c>
      <c r="H31" s="79" t="s">
        <v>34</v>
      </c>
      <c r="I31" s="101" t="s">
        <v>35</v>
      </c>
      <c r="J31" s="92"/>
      <c r="K31" s="2"/>
    </row>
    <row r="32" spans="1:11" ht="27.75" customHeight="1">
      <c r="A32" s="13">
        <f>A23</f>
        <v>5</v>
      </c>
      <c r="B32" s="29" t="s">
        <v>22</v>
      </c>
      <c r="C32" s="51">
        <f>D32+E32+F32+G32+H32+I32</f>
        <v>120</v>
      </c>
      <c r="D32" s="67">
        <f>'[1]４．年齢別'!C45</f>
        <v>0</v>
      </c>
      <c r="E32" s="61">
        <f>'[1]４．年齢別'!D45</f>
        <v>0</v>
      </c>
      <c r="F32" s="61">
        <f>'[1]４．年齢別'!E45</f>
        <v>4</v>
      </c>
      <c r="G32" s="61">
        <f>'[1]４．年齢別'!F45</f>
        <v>7</v>
      </c>
      <c r="H32" s="61">
        <f>SUM('[1]４．年齢別'!G45:H45)</f>
        <v>22</v>
      </c>
      <c r="I32" s="87">
        <f>SUM('[1]４．年齢別'!I45:J45)</f>
        <v>87</v>
      </c>
      <c r="J32" s="92"/>
      <c r="K32" s="105" t="str">
        <f>IF($C$5=C32,"","ng")</f>
        <v/>
      </c>
    </row>
    <row r="33" spans="1:11" ht="27.75" customHeight="1">
      <c r="A33" s="14" t="s">
        <v>16</v>
      </c>
      <c r="B33" s="30" t="s">
        <v>9</v>
      </c>
      <c r="C33" s="37">
        <f t="shared" ref="C33:I33" si="2">IF($C$5=0,0,C32/$C$5*100)</f>
        <v>100</v>
      </c>
      <c r="D33" s="68">
        <f t="shared" si="2"/>
        <v>0</v>
      </c>
      <c r="E33" s="62">
        <f t="shared" si="2"/>
        <v>0</v>
      </c>
      <c r="F33" s="62">
        <f t="shared" si="2"/>
        <v>3.3333333333333335</v>
      </c>
      <c r="G33" s="62">
        <f t="shared" si="2"/>
        <v>5.833333333333333</v>
      </c>
      <c r="H33" s="62">
        <f t="shared" si="2"/>
        <v>18.333333333333332</v>
      </c>
      <c r="I33" s="88">
        <f t="shared" si="2"/>
        <v>72.5</v>
      </c>
      <c r="J33" s="92"/>
      <c r="K33" s="2"/>
    </row>
    <row r="34" spans="1:11" ht="27.75" customHeight="1">
      <c r="A34" s="13" t="str">
        <f>A25</f>
        <v>３</v>
      </c>
      <c r="B34" s="29" t="s">
        <v>22</v>
      </c>
      <c r="C34" s="52">
        <v>169</v>
      </c>
      <c r="D34" s="69">
        <v>0</v>
      </c>
      <c r="E34" s="61">
        <v>4</v>
      </c>
      <c r="F34" s="61">
        <v>7</v>
      </c>
      <c r="G34" s="61">
        <v>13</v>
      </c>
      <c r="H34" s="61">
        <v>19</v>
      </c>
      <c r="I34" s="87">
        <v>126</v>
      </c>
      <c r="J34" s="92"/>
      <c r="K34" s="105" t="str">
        <f>IF($C$7=C34,"","ng")</f>
        <v/>
      </c>
    </row>
    <row r="35" spans="1:11" ht="27.75" customHeight="1">
      <c r="A35" s="15" t="s">
        <v>16</v>
      </c>
      <c r="B35" s="33" t="s">
        <v>9</v>
      </c>
      <c r="C35" s="39">
        <v>100</v>
      </c>
      <c r="D35" s="70">
        <v>0</v>
      </c>
      <c r="E35" s="64">
        <v>2.3668639053254439</v>
      </c>
      <c r="F35" s="64">
        <v>4.1420118343195274</v>
      </c>
      <c r="G35" s="64">
        <v>7.6923076923076925</v>
      </c>
      <c r="H35" s="64">
        <v>11.242603550295858</v>
      </c>
      <c r="I35" s="90">
        <v>74.556213017751489</v>
      </c>
      <c r="J35" s="92"/>
      <c r="K35" s="2"/>
    </row>
    <row r="36" spans="1:11" ht="27.75" customHeight="1">
      <c r="A36" s="16" t="s">
        <v>18</v>
      </c>
      <c r="B36" s="29" t="s">
        <v>22</v>
      </c>
      <c r="C36" s="52">
        <f t="shared" ref="C36:I36" si="3">C32-C34</f>
        <v>-49</v>
      </c>
      <c r="D36" s="44">
        <f t="shared" si="3"/>
        <v>0</v>
      </c>
      <c r="E36" s="61">
        <f t="shared" si="3"/>
        <v>-4</v>
      </c>
      <c r="F36" s="61">
        <f t="shared" si="3"/>
        <v>-3</v>
      </c>
      <c r="G36" s="61">
        <f t="shared" si="3"/>
        <v>-6</v>
      </c>
      <c r="H36" s="61">
        <f t="shared" si="3"/>
        <v>3</v>
      </c>
      <c r="I36" s="87">
        <f t="shared" si="3"/>
        <v>-39</v>
      </c>
      <c r="J36" s="92"/>
      <c r="K36" s="2"/>
    </row>
    <row r="37" spans="1:11" ht="27.75" customHeight="1">
      <c r="A37" s="17" t="s">
        <v>19</v>
      </c>
      <c r="B37" s="31" t="s">
        <v>23</v>
      </c>
      <c r="C37" s="39">
        <f>C32/C34*100-100</f>
        <v>-28.994082840236686</v>
      </c>
      <c r="D37" s="49" t="s">
        <v>28</v>
      </c>
      <c r="E37" s="64">
        <f>E32/E34*100-100</f>
        <v>-100</v>
      </c>
      <c r="F37" s="64">
        <f>F32/F34*100-100</f>
        <v>-42.857142857142861</v>
      </c>
      <c r="G37" s="64">
        <f>G32/G34*100-100</f>
        <v>-46.153846153846153</v>
      </c>
      <c r="H37" s="64">
        <f>H32/H34*100-100</f>
        <v>15.789473684210535</v>
      </c>
      <c r="I37" s="90">
        <f>I32/I34*100-100</f>
        <v>-30.952380952380949</v>
      </c>
      <c r="J37" s="92"/>
      <c r="K37" s="2"/>
    </row>
    <row r="38" spans="1:11" ht="27.75" customHeight="1">
      <c r="A38" s="11"/>
      <c r="B38" s="11"/>
      <c r="C38" s="41"/>
      <c r="D38" s="71"/>
      <c r="E38" s="41"/>
      <c r="F38" s="41"/>
      <c r="G38" s="41"/>
      <c r="H38" s="41"/>
      <c r="I38" s="41"/>
      <c r="J38" s="92"/>
      <c r="K38" s="2"/>
    </row>
    <row r="39" spans="1:11" ht="27.75" customHeight="1">
      <c r="K39" s="1"/>
    </row>
    <row r="40" spans="1:11" ht="27.75" customHeight="1">
      <c r="K40" s="1"/>
    </row>
    <row r="41" spans="1:11" ht="27.75" customHeight="1">
      <c r="K41" s="1"/>
    </row>
    <row r="42" spans="1:11" ht="27.75" customHeight="1">
      <c r="K42" s="1"/>
    </row>
    <row r="43" spans="1:11" ht="27.75" customHeight="1">
      <c r="K43" s="1"/>
    </row>
    <row r="44" spans="1:11" ht="27.75" customHeight="1">
      <c r="K44" s="1"/>
    </row>
    <row r="45" spans="1:11" ht="27.75" customHeight="1">
      <c r="K45" s="1"/>
    </row>
    <row r="46" spans="1:11" ht="27.75" customHeight="1">
      <c r="K46" s="1"/>
    </row>
    <row r="47" spans="1:11" ht="27.75" customHeight="1">
      <c r="K47" s="1"/>
    </row>
    <row r="48" spans="1:11" ht="27.75" customHeight="1">
      <c r="K48" s="1"/>
    </row>
    <row r="49" spans="11:11" ht="27.75" customHeight="1">
      <c r="K49" s="1"/>
    </row>
    <row r="50" spans="11:11" ht="27.75" customHeight="1">
      <c r="K50" s="1"/>
    </row>
    <row r="51" spans="11:11" ht="27.75" customHeight="1">
      <c r="K51" s="1"/>
    </row>
    <row r="52" spans="11:11" ht="27.75" customHeight="1">
      <c r="K52" s="1"/>
    </row>
    <row r="53" spans="11:11" ht="27.75" customHeight="1">
      <c r="K53" s="1"/>
    </row>
    <row r="54" spans="11:11" ht="27.75" customHeight="1">
      <c r="K54" s="1"/>
    </row>
    <row r="55" spans="11:11" ht="27.75" customHeight="1">
      <c r="K55" s="1"/>
    </row>
    <row r="56" spans="11:11" ht="27.75" customHeight="1">
      <c r="K56" s="1"/>
    </row>
    <row r="57" spans="11:11" ht="27.75" customHeight="1">
      <c r="K57" s="1"/>
    </row>
    <row r="58" spans="11:11" ht="27.75" customHeight="1">
      <c r="K58" s="1"/>
    </row>
    <row r="59" spans="11:11" ht="27.75" customHeight="1">
      <c r="K59" s="1"/>
    </row>
  </sheetData>
  <mergeCells count="2">
    <mergeCell ref="D3:F3"/>
    <mergeCell ref="G3:I3"/>
  </mergeCells>
  <phoneticPr fontId="2"/>
  <pageMargins left="0.78740157480314965" right="0" top="0.59055118110236227" bottom="0.39370078740157483" header="0.51181102362204722" footer="0.11811023622047244"/>
  <pageSetup paperSize="9" scale="80" fitToWidth="1" fitToHeight="1" orientation="portrait" usePrinterDefaults="1" blackAndWhite="1" r:id="rId1"/>
  <headerFooter alignWithMargins="0">
    <oddFooter>&amp;C&amp;14 ２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前回調査比①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2024-02-05T00:30:28Z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2024-02-05T00:30:28Z</vt:filetime>
  </property>
</Properties>
</file>