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10.192.32.5\kikaku\R7企画チーム\B-11-01_県内経済動向調査\01 集計→公表\令和７年１２月分\02 公表\07 オープンデータ（R7.2~）\"/>
    </mc:Choice>
  </mc:AlternateContent>
  <xr:revisionPtr revIDLastSave="0" documentId="13_ncr:1_{B64E5689-B17B-4A5A-83EB-477AC57E3C40}" xr6:coauthVersionLast="47" xr6:coauthVersionMax="47" xr10:uidLastSave="{00000000-0000-0000-0000-000000000000}"/>
  <bookViews>
    <workbookView xWindow="-108" yWindow="-108" windowWidth="23256" windowHeight="13896" tabRatio="576" firstSheet="2" activeTab="10" xr2:uid="{00000000-000D-0000-FFFF-FFFF00000000}"/>
  </bookViews>
  <sheets>
    <sheet name="コメント版 (知事への情報提供、未使用)" sheetId="24" state="hidden" r:id="rId1"/>
    <sheet name="調査結果 (朝の会、未使用)" sheetId="23" state="hidden" r:id="rId2"/>
    <sheet name="4月" sheetId="40" r:id="rId3"/>
    <sheet name="5月" sheetId="41" r:id="rId4"/>
    <sheet name="6月" sheetId="42" r:id="rId5"/>
    <sheet name="7月" sheetId="43" r:id="rId6"/>
    <sheet name="8月" sheetId="44" r:id="rId7"/>
    <sheet name="9月" sheetId="45" r:id="rId8"/>
    <sheet name="10月" sheetId="46" r:id="rId9"/>
    <sheet name="11月" sheetId="47" r:id="rId10"/>
    <sheet name="12月" sheetId="48" r:id="rId11"/>
  </sheets>
  <definedNames>
    <definedName name="★運輸_データ" localSheetId="2">OFFSET(#REF!,,#REF!-13):OFFSET(#REF!,,#REF!-1)</definedName>
    <definedName name="★運輸_データ">OFFSET(#REF!,,#REF!-13):OFFSET(#REF!,,#REF!-1)</definedName>
    <definedName name="★求人_見出し">#REF!</definedName>
    <definedName name="★公_データ" localSheetId="2">OFFSET(#REF!,,#REF!-13):OFFSET(#REF!,,#REF!-1)</definedName>
    <definedName name="★公_データ">OFFSET(#REF!,,#REF!-13):OFFSET(#REF!,,#REF!-1)</definedName>
    <definedName name="★鉱_データ">#REF!</definedName>
    <definedName name="★鉱_見出し">#REF!</definedName>
    <definedName name="★秋田">#REF!</definedName>
    <definedName name="★住比_データ" localSheetId="2">OFFSET(#REF!,,#REF!-13):OFFSET(#REF!,,#REF!-1)</definedName>
    <definedName name="★住比_データ">OFFSET(#REF!,,#REF!-13):OFFSET(#REF!,,#REF!-1)</definedName>
    <definedName name="★小売_データ" localSheetId="2">OFFSET(#REF!,,#REF!-13):OFFSET(#REF!,,#REF!-1)</definedName>
    <definedName name="★小売_データ">OFFSET(#REF!,,#REF!-13):OFFSET(#REF!,,#REF!-1)</definedName>
    <definedName name="★新車_データ">OFFSET(#REF!,,#REF!-13):OFFSET(#REF!,,#REF!-1)</definedName>
    <definedName name="★製_データ①">OFFSET(#REF!,,#REF!-13,):OFFSET(#REF!,,#REF!-1)</definedName>
    <definedName name="★製_データ②">OFFSET(#REF!,,#REF!-13,):OFFSET(#REF!,,#REF!-1)</definedName>
    <definedName name="★製_見出し">OFFSET(#REF!,,#REF!-13,):OFFSET(#REF!,,#REF!-1)</definedName>
    <definedName name="★全国">#REF!</definedName>
    <definedName name="★着工_データ">OFFSET(#REF!,,#REF!-13):OFFSET(#REF!,,#REF!-1)</definedName>
    <definedName name="★倒産_データ">OFFSET(#REF!,,#REF!-13):OFFSET(#REF!,,#REF!-1)</definedName>
    <definedName name="★倒産_見出し">OFFSET(#REF!,,#REF!-13,):OFFSET(#REF!,,#REF!-1)</definedName>
    <definedName name="★負債_データ" localSheetId="2">OFFSET(#REF!,,#REF!-13):OFFSET(#REF!,,#REF!-1)</definedName>
    <definedName name="★負債_データ">OFFSET(#REF!,,#REF!-13):OFFSET(#REF!,,#REF!-1)</definedName>
    <definedName name="★旅館_データ" localSheetId="2">OFFSET(#REF!,,#REF!-13):OFFSET(#REF!,,#REF!-1)</definedName>
    <definedName name="★旅館_データ">OFFSET(#REF!,,#REF!-13):OFFSET(#REF!,,#REF!-1)</definedName>
    <definedName name="_xlnm.Print_Area" localSheetId="0">'コメント版 (知事への情報提供、未使用)'!$A$1:$R$269</definedName>
    <definedName name="_xlnm.Print_Area" localSheetId="1">'調査結果 (朝の会、未使用)'!$A$1:$Q$269</definedName>
    <definedName name="山本" localSheetId="2">OFFSET(#REF!,0,0,#REF!,16)</definedName>
    <definedName name="山本">OFFSET(#REF!,0,0,#REF!,16)</definedName>
    <definedName name="鹿角" localSheetId="2">OFFSET(#REF!,0,0,#REF!,16)</definedName>
    <definedName name="鹿角">OFFSET(#REF!,0,0,#REF!,16)</definedName>
    <definedName name="秋田">OFFSET(#REF!,0,0,#REF!,16)</definedName>
    <definedName name="仙北">OFFSET(#REF!,0,0,#REF!,16)</definedName>
    <definedName name="平鹿">OFFSET(#REF!,0,0,#REF!,16)</definedName>
    <definedName name="北秋田">OFFSET(#REF!,0,0,#REF!,16)</definedName>
    <definedName name="由利">OFFSET(#REF!,0,0,#REF!,16)</definedName>
    <definedName name="雄勝">OFFSET(#REF!,0,0,#REF!,16)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8" i="23" l="1"/>
  <c r="L268" i="23"/>
  <c r="J268" i="23"/>
  <c r="H268" i="23"/>
  <c r="F268" i="23"/>
  <c r="D268" i="23"/>
  <c r="B268" i="23"/>
  <c r="P266" i="23"/>
  <c r="N266" i="23"/>
  <c r="L266" i="23"/>
  <c r="J266" i="23"/>
  <c r="H266" i="23"/>
  <c r="F266" i="23"/>
  <c r="D266" i="23"/>
  <c r="B266" i="23"/>
  <c r="B264" i="23"/>
  <c r="A252" i="23"/>
  <c r="A251" i="23"/>
  <c r="A250" i="23"/>
  <c r="A249" i="23"/>
  <c r="A248" i="23"/>
  <c r="A233" i="23"/>
  <c r="A232" i="23"/>
  <c r="A231" i="23"/>
  <c r="A229" i="23"/>
  <c r="A228" i="23"/>
  <c r="BV220" i="23"/>
  <c r="BU220" i="23"/>
  <c r="BT220" i="23"/>
  <c r="BS220" i="23"/>
  <c r="BR220" i="23"/>
  <c r="BQ220" i="23"/>
  <c r="BV219" i="23"/>
  <c r="BU219" i="23"/>
  <c r="BT219" i="23"/>
  <c r="BS219" i="23"/>
  <c r="BR219" i="23"/>
  <c r="BQ219" i="23"/>
  <c r="BV208" i="23"/>
  <c r="BU208" i="23"/>
  <c r="BT208" i="23"/>
  <c r="BS208" i="23"/>
  <c r="BR208" i="23"/>
  <c r="BQ208" i="23"/>
  <c r="BV207" i="23"/>
  <c r="BU207" i="23"/>
  <c r="BT207" i="23"/>
  <c r="BS207" i="23"/>
  <c r="BR207" i="23"/>
  <c r="BQ207" i="23"/>
  <c r="W196" i="23"/>
  <c r="U196" i="23"/>
  <c r="H196" i="23"/>
  <c r="C196" i="23"/>
  <c r="H195" i="23"/>
  <c r="H193" i="23"/>
  <c r="W192" i="23"/>
  <c r="U192" i="23"/>
  <c r="C192" i="23" s="1"/>
  <c r="H192" i="23"/>
  <c r="H191" i="23"/>
  <c r="G189" i="23"/>
  <c r="W188" i="23"/>
  <c r="U188" i="23"/>
  <c r="G188" i="23"/>
  <c r="A188" i="23"/>
  <c r="G187" i="23"/>
  <c r="B169" i="23"/>
  <c r="B168" i="23"/>
  <c r="A167" i="23"/>
  <c r="CD161" i="23"/>
  <c r="CC161" i="23"/>
  <c r="CB161" i="23"/>
  <c r="CA161" i="23"/>
  <c r="CD160" i="23"/>
  <c r="CC160" i="23"/>
  <c r="CB160" i="23"/>
  <c r="CA160" i="23"/>
  <c r="G151" i="23"/>
  <c r="W150" i="23"/>
  <c r="U150" i="23"/>
  <c r="C150" i="23" s="1"/>
  <c r="G150" i="23"/>
  <c r="G149" i="23"/>
  <c r="G147" i="23"/>
  <c r="W146" i="23"/>
  <c r="U146" i="23"/>
  <c r="G146" i="23"/>
  <c r="C146" i="23"/>
  <c r="G145" i="23"/>
  <c r="W142" i="23"/>
  <c r="U142" i="23"/>
  <c r="E142" i="23"/>
  <c r="A142" i="23"/>
  <c r="E141" i="23"/>
  <c r="B122" i="23"/>
  <c r="B118" i="23"/>
  <c r="B117" i="23"/>
  <c r="A116" i="23"/>
  <c r="BR110" i="23"/>
  <c r="BQ110" i="23"/>
  <c r="BP110" i="23"/>
  <c r="BO110" i="23"/>
  <c r="BN110" i="23"/>
  <c r="BM110" i="23"/>
  <c r="BL110" i="23"/>
  <c r="BK110" i="23"/>
  <c r="BR109" i="23"/>
  <c r="BQ109" i="23"/>
  <c r="BP109" i="23"/>
  <c r="BO109" i="23"/>
  <c r="BN109" i="23"/>
  <c r="BM109" i="23"/>
  <c r="BL109" i="23"/>
  <c r="BK109" i="23"/>
  <c r="B99" i="23"/>
  <c r="B98" i="23"/>
  <c r="W67" i="23"/>
  <c r="U67" i="23"/>
  <c r="C67" i="23" s="1"/>
  <c r="G67" i="23"/>
  <c r="G66" i="23"/>
  <c r="G64" i="23"/>
  <c r="W63" i="23"/>
  <c r="U63" i="23"/>
  <c r="G63" i="23"/>
  <c r="C63" i="23"/>
  <c r="G62" i="23"/>
  <c r="G60" i="23"/>
  <c r="W59" i="23"/>
  <c r="U59" i="23"/>
  <c r="C59" i="23" s="1"/>
  <c r="G59" i="23"/>
  <c r="G58" i="23"/>
  <c r="E56" i="23"/>
  <c r="W55" i="23"/>
  <c r="U55" i="23"/>
  <c r="E55" i="23"/>
  <c r="A55" i="23"/>
  <c r="E54" i="23"/>
  <c r="E42" i="23"/>
  <c r="E41" i="23"/>
  <c r="E40" i="23"/>
  <c r="E37" i="23"/>
  <c r="E36" i="23"/>
  <c r="E35" i="23"/>
  <c r="E32" i="23"/>
  <c r="E31" i="23"/>
  <c r="E30" i="23"/>
  <c r="E27" i="23"/>
  <c r="E26" i="23"/>
  <c r="E25" i="23"/>
  <c r="B18" i="23"/>
  <c r="B17" i="23"/>
  <c r="B16" i="23"/>
  <c r="L8" i="23"/>
  <c r="A4" i="23"/>
  <c r="B264" i="24"/>
  <c r="A248" i="24"/>
  <c r="A228" i="24"/>
  <c r="X194" i="24"/>
  <c r="V194" i="24"/>
  <c r="C194" i="24"/>
  <c r="X189" i="24"/>
  <c r="V189" i="24"/>
  <c r="C189" i="24"/>
  <c r="X185" i="24"/>
  <c r="V185" i="24"/>
  <c r="A185" i="24" s="1"/>
  <c r="CG175" i="24"/>
  <c r="CF175" i="24"/>
  <c r="CE175" i="24"/>
  <c r="CD175" i="24"/>
  <c r="CC175" i="24"/>
  <c r="CB175" i="24"/>
  <c r="CA175" i="24"/>
  <c r="CG174" i="24"/>
  <c r="CF174" i="24"/>
  <c r="CE174" i="24"/>
  <c r="CD174" i="24"/>
  <c r="CC174" i="24"/>
  <c r="CB174" i="24"/>
  <c r="CA174" i="24"/>
  <c r="A164" i="24"/>
  <c r="X147" i="24"/>
  <c r="V147" i="24"/>
  <c r="C147" i="24"/>
  <c r="X143" i="24"/>
  <c r="V143" i="24"/>
  <c r="C143" i="24"/>
  <c r="X139" i="24"/>
  <c r="V139" i="24"/>
  <c r="A139" i="24" s="1"/>
  <c r="A113" i="24"/>
  <c r="BS107" i="24"/>
  <c r="BR107" i="24"/>
  <c r="BQ107" i="24"/>
  <c r="BP107" i="24"/>
  <c r="BO107" i="24"/>
  <c r="BN107" i="24"/>
  <c r="BM107" i="24"/>
  <c r="BL107" i="24"/>
  <c r="BK107" i="24"/>
  <c r="BJ107" i="24"/>
  <c r="BI107" i="24"/>
  <c r="BH107" i="24"/>
  <c r="BS106" i="24"/>
  <c r="BR106" i="24"/>
  <c r="BQ106" i="24"/>
  <c r="BP106" i="24"/>
  <c r="BO106" i="24"/>
  <c r="BN106" i="24"/>
  <c r="BM106" i="24"/>
  <c r="BL106" i="24"/>
  <c r="BK106" i="24"/>
  <c r="BJ106" i="24"/>
  <c r="BI106" i="24"/>
  <c r="BH106" i="24"/>
  <c r="X62" i="24"/>
  <c r="V62" i="24"/>
  <c r="C62" i="24"/>
  <c r="X58" i="24"/>
  <c r="V58" i="24"/>
  <c r="C58" i="24"/>
  <c r="X54" i="24"/>
  <c r="V54" i="24"/>
  <c r="C54" i="24" s="1"/>
  <c r="X49" i="24"/>
  <c r="V49" i="24"/>
  <c r="A49" i="24" s="1"/>
  <c r="F35" i="24"/>
  <c r="F31" i="24"/>
  <c r="F27" i="24"/>
  <c r="F23" i="24"/>
  <c r="M8" i="24"/>
  <c r="A4" i="24"/>
</calcChain>
</file>

<file path=xl/sharedStrings.xml><?xml version="1.0" encoding="utf-8"?>
<sst xmlns="http://schemas.openxmlformats.org/spreadsheetml/2006/main" count="1018" uniqueCount="119">
  <si>
    <t xml:space="preserve"> ■ 概　況</t>
    <rPh sb="3" eb="4">
      <t>オオムネ</t>
    </rPh>
    <rPh sb="5" eb="6">
      <t>キョウ</t>
    </rPh>
    <phoneticPr fontId="27"/>
  </si>
  <si>
    <t>現在の資金繰り</t>
    <rPh sb="0" eb="2">
      <t>ゲンザイ</t>
    </rPh>
    <rPh sb="3" eb="6">
      <t>シキング</t>
    </rPh>
    <phoneticPr fontId="27"/>
  </si>
  <si>
    <t xml:space="preserve"> ■ 業種別の状況</t>
    <rPh sb="3" eb="6">
      <t>ギョウシュベツ</t>
    </rPh>
    <rPh sb="7" eb="9">
      <t>ジョウキョウ</t>
    </rPh>
    <phoneticPr fontId="27"/>
  </si>
  <si>
    <t>全　業　種</t>
    <rPh sb="0" eb="1">
      <t>ゼン</t>
    </rPh>
    <rPh sb="2" eb="3">
      <t>ギョウ</t>
    </rPh>
    <rPh sb="4" eb="5">
      <t>タネ</t>
    </rPh>
    <phoneticPr fontId="27"/>
  </si>
  <si>
    <t>秋田</t>
    <rPh sb="0" eb="2">
      <t>アキタ</t>
    </rPh>
    <phoneticPr fontId="27"/>
  </si>
  <si>
    <t>大館</t>
    <rPh sb="0" eb="2">
      <t>オオダテ</t>
    </rPh>
    <phoneticPr fontId="27"/>
  </si>
  <si>
    <t>能代</t>
    <rPh sb="0" eb="2">
      <t>ノシロ</t>
    </rPh>
    <phoneticPr fontId="27"/>
  </si>
  <si>
    <t>鷹巣</t>
    <rPh sb="0" eb="2">
      <t>タカノス</t>
    </rPh>
    <phoneticPr fontId="27"/>
  </si>
  <si>
    <t xml:space="preserve"> </t>
  </si>
  <si>
    <t>3か月先の見通し</t>
    <rPh sb="2" eb="3">
      <t>ゲツ</t>
    </rPh>
    <rPh sb="3" eb="4">
      <t>サキ</t>
    </rPh>
    <rPh sb="5" eb="7">
      <t>ミトオ</t>
    </rPh>
    <phoneticPr fontId="27"/>
  </si>
  <si>
    <t>小売業</t>
    <rPh sb="0" eb="3">
      <t>コウリギョウ</t>
    </rPh>
    <phoneticPr fontId="27"/>
  </si>
  <si>
    <t>鹿角</t>
    <rPh sb="0" eb="2">
      <t>カヅノ</t>
    </rPh>
    <phoneticPr fontId="27"/>
  </si>
  <si>
    <t>　○ 負債総額別：１億円以上１件</t>
    <rPh sb="15" eb="16">
      <t>ケン</t>
    </rPh>
    <phoneticPr fontId="27"/>
  </si>
  <si>
    <t>男鹿</t>
    <rPh sb="0" eb="2">
      <t>オガ</t>
    </rPh>
    <phoneticPr fontId="27"/>
  </si>
  <si>
    <t>県北計</t>
    <rPh sb="0" eb="1">
      <t>ケン</t>
    </rPh>
    <rPh sb="1" eb="2">
      <t>キタ</t>
    </rPh>
    <rPh sb="2" eb="3">
      <t>ケイ</t>
    </rPh>
    <phoneticPr fontId="27"/>
  </si>
  <si>
    <t>本荘</t>
    <rPh sb="0" eb="2">
      <t>ホンジョウ</t>
    </rPh>
    <phoneticPr fontId="27"/>
  </si>
  <si>
    <t>中央計</t>
    <rPh sb="0" eb="2">
      <t>チュウオウ</t>
    </rPh>
    <rPh sb="2" eb="3">
      <t>ケイ</t>
    </rPh>
    <phoneticPr fontId="27"/>
  </si>
  <si>
    <t>　　　○ 旅館・ホテル</t>
    <rPh sb="5" eb="7">
      <t>リョカン</t>
    </rPh>
    <phoneticPr fontId="27"/>
  </si>
  <si>
    <t>大曲</t>
    <rPh sb="0" eb="2">
      <t>オオマガリ</t>
    </rPh>
    <phoneticPr fontId="27"/>
  </si>
  <si>
    <t>横手</t>
    <rPh sb="0" eb="2">
      <t>ヨコテ</t>
    </rPh>
    <phoneticPr fontId="27"/>
  </si>
  <si>
    <t>前月増減</t>
    <rPh sb="0" eb="2">
      <t>ゼンゲツ</t>
    </rPh>
    <rPh sb="2" eb="4">
      <t>ゾウゲン</t>
    </rPh>
    <phoneticPr fontId="27"/>
  </si>
  <si>
    <t>湯沢</t>
    <rPh sb="0" eb="2">
      <t>ユザワ</t>
    </rPh>
    <phoneticPr fontId="27"/>
  </si>
  <si>
    <t>県南計</t>
    <rPh sb="0" eb="2">
      <t>ケンナン</t>
    </rPh>
    <rPh sb="2" eb="3">
      <t>ケイ</t>
    </rPh>
    <phoneticPr fontId="27"/>
  </si>
  <si>
    <t>建設業</t>
    <rPh sb="0" eb="3">
      <t>ケンセツギョウ</t>
    </rPh>
    <phoneticPr fontId="27"/>
  </si>
  <si>
    <t>総計</t>
    <rPh sb="0" eb="2">
      <t>ソウケイ</t>
    </rPh>
    <phoneticPr fontId="27"/>
  </si>
  <si>
    <t xml:space="preserve"> ■ 製造業 …   </t>
    <rPh sb="3" eb="6">
      <t>セイゾウギョウ</t>
    </rPh>
    <phoneticPr fontId="27"/>
  </si>
  <si>
    <t xml:space="preserve"> ■ サービス業</t>
    <rPh sb="7" eb="8">
      <t>ギョウ</t>
    </rPh>
    <phoneticPr fontId="27"/>
  </si>
  <si>
    <t>角館</t>
    <rPh sb="0" eb="2">
      <t>カクノダテ</t>
    </rPh>
    <phoneticPr fontId="27"/>
  </si>
  <si>
    <t>サービス業</t>
    <rPh sb="4" eb="5">
      <t>ギョウ</t>
    </rPh>
    <phoneticPr fontId="27"/>
  </si>
  <si>
    <t>　 　○ 木材･木製品</t>
    <rPh sb="5" eb="7">
      <t>モクザイ</t>
    </rPh>
    <rPh sb="8" eb="11">
      <t>モクセイヒン</t>
    </rPh>
    <phoneticPr fontId="27"/>
  </si>
  <si>
    <t>　　○　有効求人倍率（季節調整値）は０．９７倍となり、前月を０．０３</t>
  </si>
  <si>
    <t>（産業政策課）</t>
    <rPh sb="1" eb="2">
      <t>サン</t>
    </rPh>
    <rPh sb="2" eb="3">
      <t>ギョウ</t>
    </rPh>
    <rPh sb="3" eb="4">
      <t>セイ</t>
    </rPh>
    <rPh sb="4" eb="5">
      <t>サク</t>
    </rPh>
    <rPh sb="5" eb="6">
      <t>カ</t>
    </rPh>
    <phoneticPr fontId="27"/>
  </si>
  <si>
    <t>飲食・観光</t>
    <rPh sb="0" eb="2">
      <t>インショク</t>
    </rPh>
    <rPh sb="3" eb="5">
      <t>カンコウ</t>
    </rPh>
    <phoneticPr fontId="27"/>
  </si>
  <si>
    <t>　　　○ 家電品</t>
    <rPh sb="5" eb="8">
      <t>カデンヒン</t>
    </rPh>
    <phoneticPr fontId="27"/>
  </si>
  <si>
    <t xml:space="preserve"> 建　設　業</t>
    <rPh sb="1" eb="2">
      <t>ケン</t>
    </rPh>
    <rPh sb="3" eb="4">
      <t>セツ</t>
    </rPh>
    <rPh sb="5" eb="6">
      <t>ギョウ</t>
    </rPh>
    <phoneticPr fontId="27"/>
  </si>
  <si>
    <t>（参考）全国の動向</t>
    <rPh sb="1" eb="3">
      <t>サンコウ</t>
    </rPh>
    <rPh sb="4" eb="6">
      <t>ゼンコク</t>
    </rPh>
    <rPh sb="7" eb="9">
      <t>ドウコウ</t>
    </rPh>
    <phoneticPr fontId="27"/>
  </si>
  <si>
    <t>企業活性化・雇用緊急対策本部</t>
    <rPh sb="0" eb="14">
      <t>129</t>
    </rPh>
    <phoneticPr fontId="27"/>
  </si>
  <si>
    <t>　その他サービス業売上高（前年同月比）</t>
    <rPh sb="3" eb="4">
      <t>タ</t>
    </rPh>
    <rPh sb="8" eb="9">
      <t>ギョウ</t>
    </rPh>
    <rPh sb="9" eb="11">
      <t>ウリアゲ</t>
    </rPh>
    <rPh sb="11" eb="12">
      <t>タカ</t>
    </rPh>
    <rPh sb="13" eb="15">
      <t>ゼンネン</t>
    </rPh>
    <rPh sb="15" eb="18">
      <t>ドウゲツヒ</t>
    </rPh>
    <phoneticPr fontId="27"/>
  </si>
  <si>
    <t xml:space="preserve"> ■ 建設業</t>
    <rPh sb="3" eb="6">
      <t>ケンセツギョウ</t>
    </rPh>
    <phoneticPr fontId="27"/>
  </si>
  <si>
    <t>　　　　　　</t>
  </si>
  <si>
    <t xml:space="preserve">
…
</t>
  </si>
  <si>
    <t>旅館・ホテル売上高（前年同月比）</t>
    <rPh sb="0" eb="2">
      <t>リョカン</t>
    </rPh>
    <rPh sb="6" eb="8">
      <t>ウリアゲ</t>
    </rPh>
    <rPh sb="8" eb="9">
      <t>タカ</t>
    </rPh>
    <rPh sb="10" eb="12">
      <t>ゼンネン</t>
    </rPh>
    <rPh sb="12" eb="15">
      <t>ドウゲツヒ</t>
    </rPh>
    <phoneticPr fontId="27"/>
  </si>
  <si>
    <t>飲食料品</t>
    <rPh sb="0" eb="4">
      <t>インショクリョウヒン</t>
    </rPh>
    <phoneticPr fontId="27"/>
  </si>
  <si>
    <t>（単位：千円、％）</t>
    <rPh sb="1" eb="3">
      <t>タンイ</t>
    </rPh>
    <rPh sb="4" eb="6">
      <t>センエン</t>
    </rPh>
    <phoneticPr fontId="27"/>
  </si>
  <si>
    <t xml:space="preserve"> 製　造　業</t>
    <rPh sb="1" eb="2">
      <t>セイ</t>
    </rPh>
    <rPh sb="3" eb="4">
      <t>ヅクリ</t>
    </rPh>
    <rPh sb="5" eb="6">
      <t>ギョウ</t>
    </rPh>
    <phoneticPr fontId="27"/>
  </si>
  <si>
    <t xml:space="preserve"> 小　売　業</t>
    <rPh sb="1" eb="2">
      <t>ショウ</t>
    </rPh>
    <rPh sb="3" eb="4">
      <t>バイ</t>
    </rPh>
    <rPh sb="5" eb="6">
      <t>ギョウ</t>
    </rPh>
    <phoneticPr fontId="27"/>
  </si>
  <si>
    <t xml:space="preserve">  　 ○ 電気機械</t>
    <rPh sb="6" eb="8">
      <t>デンキ</t>
    </rPh>
    <rPh sb="8" eb="10">
      <t>キカイ</t>
    </rPh>
    <phoneticPr fontId="27"/>
  </si>
  <si>
    <t xml:space="preserve"> サービス業</t>
    <rPh sb="5" eb="6">
      <t>ギョウ</t>
    </rPh>
    <phoneticPr fontId="27"/>
  </si>
  <si>
    <t xml:space="preserve"> 　  ○ 輸送機械</t>
    <rPh sb="6" eb="8">
      <t>ユソウ</t>
    </rPh>
    <rPh sb="8" eb="10">
      <t>キカイ</t>
    </rPh>
    <phoneticPr fontId="27"/>
  </si>
  <si>
    <t>3か月前との比較</t>
    <rPh sb="2" eb="3">
      <t>ゲツ</t>
    </rPh>
    <rPh sb="3" eb="4">
      <t>マエ</t>
    </rPh>
    <rPh sb="6" eb="8">
      <t>ヒカク</t>
    </rPh>
    <phoneticPr fontId="27"/>
  </si>
  <si>
    <t>　　　○ 飲食料品</t>
    <rPh sb="5" eb="9">
      <t>インショクリョウヒン</t>
    </rPh>
    <phoneticPr fontId="27"/>
  </si>
  <si>
    <t>…</t>
  </si>
  <si>
    <t>木材・木製品</t>
    <rPh sb="0" eb="2">
      <t>モクザイ</t>
    </rPh>
    <rPh sb="3" eb="6">
      <t>モクセイヒン</t>
    </rPh>
    <phoneticPr fontId="27"/>
  </si>
  <si>
    <t>　増産が続いていた前年同月を下回っている。</t>
    <rPh sb="1" eb="3">
      <t>ゾウサン</t>
    </rPh>
    <rPh sb="4" eb="5">
      <t>ツヅ</t>
    </rPh>
    <rPh sb="9" eb="11">
      <t>ゼンネン</t>
    </rPh>
    <rPh sb="11" eb="13">
      <t>ドウゲツ</t>
    </rPh>
    <rPh sb="14" eb="16">
      <t>シタマワ</t>
    </rPh>
    <phoneticPr fontId="27"/>
  </si>
  <si>
    <t xml:space="preserve"> ■ 小売業 … </t>
    <rPh sb="3" eb="6">
      <t>コウリギョウ</t>
    </rPh>
    <phoneticPr fontId="27"/>
  </si>
  <si>
    <t>今月増減</t>
    <rPh sb="0" eb="2">
      <t>コンゲツ</t>
    </rPh>
    <rPh sb="2" eb="4">
      <t>ゾウゲン</t>
    </rPh>
    <phoneticPr fontId="27"/>
  </si>
  <si>
    <t>製　　造　　業</t>
    <rPh sb="0" eb="1">
      <t>セイ</t>
    </rPh>
    <rPh sb="3" eb="4">
      <t>ヅクリ</t>
    </rPh>
    <rPh sb="6" eb="7">
      <t>ギョウ</t>
    </rPh>
    <phoneticPr fontId="27"/>
  </si>
  <si>
    <t xml:space="preserve"> 　　　　　※（前月･前年比 → 当月･前年比）</t>
  </si>
  <si>
    <t>悪転</t>
    <rPh sb="0" eb="1">
      <t>ワル</t>
    </rPh>
    <rPh sb="1" eb="2">
      <t>コロ</t>
    </rPh>
    <phoneticPr fontId="27"/>
  </si>
  <si>
    <t>食料品</t>
    <rPh sb="0" eb="3">
      <t>ショクリョウヒン</t>
    </rPh>
    <phoneticPr fontId="27"/>
  </si>
  <si>
    <t>計</t>
    <rPh sb="0" eb="1">
      <t>ケイ</t>
    </rPh>
    <phoneticPr fontId="27"/>
  </si>
  <si>
    <t>　　　公共投資は前年同月を下回った。</t>
    <rPh sb="3" eb="5">
      <t>コウキョウ</t>
    </rPh>
    <rPh sb="5" eb="7">
      <t>トウシ</t>
    </rPh>
    <rPh sb="8" eb="10">
      <t>ゼンネン</t>
    </rPh>
    <rPh sb="10" eb="12">
      <t>ドウゲツ</t>
    </rPh>
    <rPh sb="13" eb="15">
      <t>シタマワ</t>
    </rPh>
    <phoneticPr fontId="27"/>
  </si>
  <si>
    <t xml:space="preserve">   　  　  </t>
  </si>
  <si>
    <t>　　　ポイント上回った。（平成３年１１月の１．００倍以来の水準）</t>
    <rPh sb="7" eb="9">
      <t>ウワマワ</t>
    </rPh>
    <phoneticPr fontId="27"/>
  </si>
  <si>
    <t>-</t>
  </si>
  <si>
    <t xml:space="preserve">　 　○ 木材･木製品 </t>
    <rPh sb="5" eb="7">
      <t>モクザイ</t>
    </rPh>
    <rPh sb="8" eb="11">
      <t>モクセイヒン</t>
    </rPh>
    <phoneticPr fontId="27"/>
  </si>
  <si>
    <t>好転</t>
    <rPh sb="0" eb="2">
      <t>コウテン</t>
    </rPh>
    <phoneticPr fontId="27"/>
  </si>
  <si>
    <t>不変</t>
    <rPh sb="0" eb="2">
      <t>フヘン</t>
    </rPh>
    <phoneticPr fontId="27"/>
  </si>
  <si>
    <t>前　年</t>
    <rPh sb="0" eb="1">
      <t>マエ</t>
    </rPh>
    <rPh sb="2" eb="3">
      <t>ネン</t>
    </rPh>
    <phoneticPr fontId="27"/>
  </si>
  <si>
    <t>業　　種</t>
    <rPh sb="0" eb="1">
      <t>ギョウ</t>
    </rPh>
    <rPh sb="3" eb="4">
      <t>タネ</t>
    </rPh>
    <phoneticPr fontId="27"/>
  </si>
  <si>
    <t xml:space="preserve">  　　○ 運　輸</t>
    <rPh sb="6" eb="7">
      <t>ウン</t>
    </rPh>
    <rPh sb="8" eb="9">
      <t>ユ</t>
    </rPh>
    <phoneticPr fontId="27"/>
  </si>
  <si>
    <t>鉄鋼・金属製品</t>
    <rPh sb="0" eb="2">
      <t>テッコウ</t>
    </rPh>
    <rPh sb="3" eb="5">
      <t>キンゾク</t>
    </rPh>
    <rPh sb="5" eb="7">
      <t>セイヒン</t>
    </rPh>
    <phoneticPr fontId="27"/>
  </si>
  <si>
    <t>前年比</t>
    <rPh sb="0" eb="3">
      <t>ゼンネンヒ</t>
    </rPh>
    <phoneticPr fontId="27"/>
  </si>
  <si>
    <t>今　年</t>
    <rPh sb="0" eb="1">
      <t>イマ</t>
    </rPh>
    <rPh sb="2" eb="3">
      <t>ネン</t>
    </rPh>
    <phoneticPr fontId="27"/>
  </si>
  <si>
    <t>　○ 原  因  別：販売不振４件、その他１件　</t>
    <rPh sb="11" eb="13">
      <t>ハンバイ</t>
    </rPh>
    <rPh sb="13" eb="15">
      <t>フシン</t>
    </rPh>
    <rPh sb="20" eb="21">
      <t>タ</t>
    </rPh>
    <rPh sb="22" eb="23">
      <t>ケン</t>
    </rPh>
    <phoneticPr fontId="27"/>
  </si>
  <si>
    <t>受注額・完工高</t>
    <rPh sb="0" eb="3">
      <t>ジュチュウガク</t>
    </rPh>
    <rPh sb="4" eb="7">
      <t>カンコウダカ</t>
    </rPh>
    <phoneticPr fontId="27"/>
  </si>
  <si>
    <t>生産額・受注額・売上高</t>
    <rPh sb="0" eb="3">
      <t>セイサンガク</t>
    </rPh>
    <rPh sb="4" eb="7">
      <t>ジュチュウガク</t>
    </rPh>
    <rPh sb="8" eb="11">
      <t>ウリアゲダカ</t>
    </rPh>
    <phoneticPr fontId="27"/>
  </si>
  <si>
    <t>２．各欄の上段は企業数、下段はＤＩ値を示す。</t>
    <rPh sb="1" eb="3">
      <t>カクラン</t>
    </rPh>
    <rPh sb="4" eb="6">
      <t>ジョウダン</t>
    </rPh>
    <rPh sb="7" eb="10">
      <t>キギョウスウ</t>
    </rPh>
    <rPh sb="11" eb="13">
      <t>ゲダン</t>
    </rPh>
    <rPh sb="16" eb="17">
      <t>アタイ</t>
    </rPh>
    <rPh sb="18" eb="19">
      <t>シメ</t>
    </rPh>
    <phoneticPr fontId="27"/>
  </si>
  <si>
    <t>企業数</t>
    <rPh sb="0" eb="3">
      <t>キギョウスウ</t>
    </rPh>
    <phoneticPr fontId="27"/>
  </si>
  <si>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7"/>
  </si>
  <si>
    <t>　総じて堅調に推移している。</t>
    <rPh sb="1" eb="2">
      <t>ソウ</t>
    </rPh>
    <rPh sb="4" eb="6">
      <t>ケンチョウ</t>
    </rPh>
    <rPh sb="7" eb="9">
      <t>スイイ</t>
    </rPh>
    <phoneticPr fontId="27"/>
  </si>
  <si>
    <t>　基調としては堅調に推移している。</t>
    <rPh sb="1" eb="3">
      <t>キチョウ</t>
    </rPh>
    <rPh sb="7" eb="9">
      <t>ケンチョウ</t>
    </rPh>
    <rPh sb="10" eb="12">
      <t>スイイ</t>
    </rPh>
    <phoneticPr fontId="27"/>
  </si>
  <si>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7"/>
  </si>
  <si>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7"/>
  </si>
  <si>
    <t>道路貨物運送</t>
  </si>
  <si>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7"/>
  </si>
  <si>
    <r>
      <t>　登録台数が大幅に増加した前年同月に比べ</t>
    </r>
    <r>
      <rPr>
        <u/>
        <sz val="14"/>
        <color rgb="FF333399"/>
        <rFont val="ＭＳ ゴシック"/>
        <family val="3"/>
        <charset val="128"/>
      </rPr>
      <t>１５．０％</t>
    </r>
    <r>
      <rPr>
        <sz val="14"/>
        <color rgb="FF333399"/>
        <rFont val="ＭＳ ゴシック"/>
        <family val="3"/>
        <charset val="128"/>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7"/>
  </si>
  <si>
    <r>
      <t>　公共投資は</t>
    </r>
    <r>
      <rPr>
        <u/>
        <sz val="16"/>
        <color rgb="FF333399"/>
        <rFont val="ＭＳ ゴシック"/>
        <family val="3"/>
        <charset val="128"/>
      </rPr>
      <t>４</t>
    </r>
    <r>
      <rPr>
        <sz val="16"/>
        <color rgb="FF333399"/>
        <rFont val="ＭＳ ゴシック"/>
        <family val="3"/>
        <charset val="128"/>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7"/>
  </si>
  <si>
    <t>　　○　新規求人数は前年同月比１９．９％増加（９か月連続で増加）し、</t>
    <rPh sb="20" eb="22">
      <t>ゾウカ</t>
    </rPh>
    <rPh sb="25" eb="26">
      <t>ゲツ</t>
    </rPh>
    <rPh sb="26" eb="28">
      <t>レンゾク</t>
    </rPh>
    <rPh sb="29" eb="31">
      <t>ゾウカ</t>
    </rPh>
    <phoneticPr fontId="27"/>
  </si>
  <si>
    <t>　　　新規求職者数は同比８．４％減少（１７か月連続で減少）した。</t>
  </si>
  <si>
    <r>
      <t>　</t>
    </r>
    <r>
      <rPr>
        <u/>
        <sz val="14"/>
        <color rgb="FF333399"/>
        <rFont val="ＭＳ ゴシック"/>
        <family val="3"/>
        <charset val="128"/>
      </rPr>
      <t>宴会部門を中心に落ち込みがみられ、前年同月を下回っている</t>
    </r>
    <r>
      <rPr>
        <sz val="14"/>
        <color rgb="FF333399"/>
        <rFont val="ＭＳ ゴシック"/>
        <family val="3"/>
        <charset val="128"/>
      </rPr>
      <t>。</t>
    </r>
    <rPh sb="1" eb="3">
      <t>エンカイ</t>
    </rPh>
    <rPh sb="3" eb="5">
      <t>ブモン</t>
    </rPh>
    <rPh sb="6" eb="8">
      <t>チュウシン</t>
    </rPh>
    <rPh sb="9" eb="10">
      <t>オ</t>
    </rPh>
    <rPh sb="11" eb="12">
      <t>コ</t>
    </rPh>
    <rPh sb="18" eb="20">
      <t>ゼンネン</t>
    </rPh>
    <rPh sb="20" eb="22">
      <t>ドウゲツ</t>
    </rPh>
    <rPh sb="23" eb="25">
      <t>シタマワ</t>
    </rPh>
    <phoneticPr fontId="27"/>
  </si>
  <si>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7"/>
  </si>
  <si>
    <r>
      <t>　総じて</t>
    </r>
    <r>
      <rPr>
        <u/>
        <sz val="14"/>
        <color rgb="FF333399"/>
        <rFont val="ＭＳ ゴシック"/>
        <family val="3"/>
        <charset val="128"/>
      </rPr>
      <t>堅調に</t>
    </r>
    <r>
      <rPr>
        <sz val="14"/>
        <color rgb="FF333399"/>
        <rFont val="ＭＳ ゴシック"/>
        <family val="3"/>
        <charset val="128"/>
      </rPr>
      <t>推移している。</t>
    </r>
    <rPh sb="1" eb="2">
      <t>ソウ</t>
    </rPh>
    <rPh sb="4" eb="6">
      <t>ケンチョウ</t>
    </rPh>
    <rPh sb="7" eb="9">
      <t>スイイ</t>
    </rPh>
    <phoneticPr fontId="27"/>
  </si>
  <si>
    <r>
      <t>　売上は前年同月を下回っているものの、</t>
    </r>
    <r>
      <rPr>
        <u/>
        <sz val="14"/>
        <color rgb="FF333399"/>
        <rFont val="ＭＳ ゴシック"/>
        <family val="3"/>
        <charset val="128"/>
      </rPr>
      <t>底堅く推移している</t>
    </r>
    <r>
      <rPr>
        <sz val="14"/>
        <color rgb="FF333399"/>
        <rFont val="ＭＳ ゴシック"/>
        <family val="3"/>
        <charset val="128"/>
      </rPr>
      <t>。</t>
    </r>
    <rPh sb="2" eb="3">
      <t>スイバイ</t>
    </rPh>
    <rPh sb="4" eb="6">
      <t>ゼンネン</t>
    </rPh>
    <rPh sb="6" eb="8">
      <t>ドウゲツ</t>
    </rPh>
    <rPh sb="9" eb="11">
      <t>シタマワ</t>
    </rPh>
    <rPh sb="19" eb="21">
      <t>ソコガタ</t>
    </rPh>
    <rPh sb="22" eb="24">
      <t>スイイ</t>
    </rPh>
    <phoneticPr fontId="27"/>
  </si>
  <si>
    <t>　住宅着工戸数は全体で３１４戸（前年同月比１．０％増）となっている。</t>
    <rPh sb="25" eb="26">
      <t>ゾウ</t>
    </rPh>
    <phoneticPr fontId="27"/>
  </si>
  <si>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</si>
  <si>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7"/>
  </si>
  <si>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7"/>
  </si>
  <si>
    <t>　  ※27年4月に調査対象企業の一部が変更となったため、26年7月との生産額等の単純な比較はできない。ただし、27年7月の前年同月比
　　　は、変更後の調査対象企業の前年生産額との比較である。　</t>
  </si>
  <si>
    <t>旅館・ホテル</t>
    <rPh sb="0" eb="2">
      <t>リョカン</t>
    </rPh>
    <phoneticPr fontId="27"/>
  </si>
  <si>
    <t>繊維工業</t>
    <rPh sb="0" eb="2">
      <t>センイ</t>
    </rPh>
    <rPh sb="2" eb="4">
      <t>コウギョウ</t>
    </rPh>
    <phoneticPr fontId="27"/>
  </si>
  <si>
    <t>衣服・身の回り品</t>
    <rPh sb="0" eb="2">
      <t>イフク</t>
    </rPh>
    <rPh sb="3" eb="4">
      <t>ミ</t>
    </rPh>
    <rPh sb="5" eb="6">
      <t>マワ</t>
    </rPh>
    <rPh sb="7" eb="8">
      <t>ヒン</t>
    </rPh>
    <phoneticPr fontId="27"/>
  </si>
  <si>
    <t>電子部品・デバイス・電子回路</t>
    <rPh sb="0" eb="2">
      <t>デンシ</t>
    </rPh>
    <rPh sb="2" eb="4">
      <t>ブヒン</t>
    </rPh>
    <rPh sb="10" eb="12">
      <t>デンシ</t>
    </rPh>
    <rPh sb="12" eb="14">
      <t>カイロ</t>
    </rPh>
    <phoneticPr fontId="27"/>
  </si>
  <si>
    <t>情報サービス</t>
  </si>
  <si>
    <t>道路旅客運送</t>
  </si>
  <si>
    <t>輸送用機械器具</t>
    <rPh sb="0" eb="2">
      <t>ユソウ</t>
    </rPh>
    <rPh sb="2" eb="3">
      <t>ヨウ</t>
    </rPh>
    <rPh sb="3" eb="5">
      <t>キカイ</t>
    </rPh>
    <rPh sb="5" eb="7">
      <t>キグ</t>
    </rPh>
    <phoneticPr fontId="27"/>
  </si>
  <si>
    <t>業務用機械器具</t>
    <rPh sb="0" eb="3">
      <t>ギョウムヨウ</t>
    </rPh>
    <rPh sb="3" eb="5">
      <t>キカイ</t>
    </rPh>
    <rPh sb="5" eb="7">
      <t>キグ</t>
    </rPh>
    <phoneticPr fontId="27"/>
  </si>
  <si>
    <t>はん用・生産用　　　　機械器具</t>
    <rPh sb="2" eb="3">
      <t>ヨウ</t>
    </rPh>
    <rPh sb="4" eb="7">
      <t>セイサンヨウ</t>
    </rPh>
    <rPh sb="11" eb="13">
      <t>キカイ</t>
    </rPh>
    <rPh sb="13" eb="15">
      <t>キグ</t>
    </rPh>
    <phoneticPr fontId="27"/>
  </si>
  <si>
    <t>（注）１．実績額の(  )内は業種別計に占める割合を示す。</t>
    <rPh sb="1" eb="2">
      <t>チュウ</t>
    </rPh>
    <rPh sb="5" eb="8">
      <t>ジッセキガク</t>
    </rPh>
    <rPh sb="13" eb="14">
      <t>ナイ</t>
    </rPh>
    <rPh sb="15" eb="17">
      <t>ギョウシュ</t>
    </rPh>
    <rPh sb="17" eb="18">
      <t>ベツ</t>
    </rPh>
    <rPh sb="18" eb="19">
      <t>ケイ</t>
    </rPh>
    <rPh sb="20" eb="21">
      <t>シ</t>
    </rPh>
    <rPh sb="23" eb="25">
      <t>ワリアイ</t>
    </rPh>
    <rPh sb="26" eb="27">
      <t>シメ</t>
    </rPh>
    <phoneticPr fontId="27"/>
  </si>
  <si>
    <t>-</t>
    <phoneticPr fontId="80"/>
  </si>
  <si>
    <t>県内経済動向調査 集計結果（令和７年４月）</t>
    <phoneticPr fontId="80"/>
  </si>
  <si>
    <t>県内経済動向調査 集計結果（令和７年５月）</t>
    <phoneticPr fontId="80"/>
  </si>
  <si>
    <t>県内経済動向調査 集計結果（令和７年６月）</t>
    <phoneticPr fontId="80"/>
  </si>
  <si>
    <t>県内経済動向調査 集計結果（令和７年７月）</t>
    <phoneticPr fontId="80"/>
  </si>
  <si>
    <t>県内経済動向調査 集計結果（令和７年８月）</t>
    <phoneticPr fontId="80"/>
  </si>
  <si>
    <t>県内経済動向調査 集計結果（令和７年９月）</t>
    <phoneticPr fontId="80"/>
  </si>
  <si>
    <t>県内経済動向調査 集計結果（令和７年１０月）</t>
    <phoneticPr fontId="80"/>
  </si>
  <si>
    <t>県内経済動向調査 集計結果（令和７年１１月）</t>
    <phoneticPr fontId="80"/>
  </si>
  <si>
    <t>県内経済動向調査 集計結果（令和７年１２月）</t>
    <phoneticPr fontId="8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</si>
</sst>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
    <numFmt numFmtId="179" formatCode="0.0;&quot;▲&quot;0.0"/>
    <numFmt numFmtId="180" formatCode="0.0;&quot;▲ &quot;0.0"/>
    <numFmt numFmtId="181" formatCode="#,##0.0"/>
    <numFmt numFmtId="182" formatCode="0.0_);[Red]\(0.0\)"/>
    <numFmt numFmtId="183" formatCode="0.00_);[Red]\(0.00\)"/>
    <numFmt numFmtId="184" formatCode="#,##0.0_ "/>
    <numFmt numFmtId="185" formatCode="0.0"/>
    <numFmt numFmtId="186" formatCode="#,##0.0;[Red]\-#,##0.0"/>
  </numFmts>
  <fonts count="83" x14ac:knownFonts="1">
    <font>
      <sz val="1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name val="ＭＳ ゴシック"/>
      <family val="3"/>
    </font>
    <font>
      <sz val="12"/>
      <name val="System"/>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8"/>
      <name val="ＭＳ ゴシック"/>
      <family val="3"/>
    </font>
    <font>
      <sz val="10"/>
      <color theme="1"/>
      <name val="ＭＳ Ｐゴシック"/>
      <family val="3"/>
      <scheme val="minor"/>
    </font>
    <font>
      <sz val="8"/>
      <color indexed="8"/>
      <name val="ＭＳ ゴシック"/>
      <family val="3"/>
    </font>
    <font>
      <sz val="8"/>
      <name val="ＭＳ Ｐゴシック"/>
      <family val="3"/>
    </font>
    <font>
      <sz val="8"/>
      <color indexed="8"/>
      <name val="ＭＳ Ｐゴシック"/>
      <family val="3"/>
    </font>
    <font>
      <sz val="8"/>
      <color theme="1"/>
      <name val="ＭＳ Ｐゴシック"/>
      <family val="3"/>
      <scheme val="minor"/>
    </font>
    <font>
      <sz val="6"/>
      <name val="ＭＳ ゴシック"/>
      <family val="3"/>
    </font>
    <font>
      <sz val="15"/>
      <name val="ＭＳ ゴシック"/>
      <family val="3"/>
    </font>
    <font>
      <sz val="15"/>
      <color theme="0" tint="-0.499984740745262"/>
      <name val="ＭＳ ゴシック"/>
      <family val="3"/>
    </font>
    <font>
      <sz val="14"/>
      <name val="ＭＳ ゴシック"/>
      <family val="3"/>
    </font>
    <font>
      <sz val="12"/>
      <name val="ＭＳ ゴシック"/>
      <family val="3"/>
    </font>
    <font>
      <sz val="20"/>
      <name val="ＭＳ ゴシック"/>
      <family val="3"/>
    </font>
    <font>
      <b/>
      <sz val="20"/>
      <name val="ＭＳ ゴシック"/>
      <family val="3"/>
    </font>
    <font>
      <sz val="18"/>
      <name val="ＭＳ ゴシック"/>
      <family val="3"/>
    </font>
    <font>
      <b/>
      <sz val="18"/>
      <name val="ＭＳ ゴシック"/>
      <family val="3"/>
    </font>
    <font>
      <sz val="16"/>
      <name val="ＭＳ ゴシック"/>
      <family val="3"/>
    </font>
    <font>
      <sz val="15"/>
      <color rgb="FFFF0000"/>
      <name val="ＭＳ ゴシック"/>
      <family val="3"/>
    </font>
    <font>
      <sz val="16"/>
      <color theme="0" tint="-0.499984740745262"/>
      <name val="ＭＳ ゴシック"/>
      <family val="3"/>
    </font>
    <font>
      <sz val="14"/>
      <name val="ＭＳ Ｐゴシック"/>
      <family val="3"/>
    </font>
    <font>
      <sz val="11"/>
      <color theme="0" tint="-0.499984740745262"/>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499984740745262"/>
      <name val="ＭＳ ゴシック"/>
      <family val="3"/>
    </font>
    <font>
      <sz val="11"/>
      <color indexed="8"/>
      <name val="ＭＳ ゴシック"/>
      <family val="3"/>
    </font>
    <font>
      <sz val="9"/>
      <color theme="0" tint="-0.499984740745262"/>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499984740745262"/>
      <name val="ＭＳ ゴシック"/>
      <family val="3"/>
    </font>
    <font>
      <b/>
      <sz val="11"/>
      <name val="ＭＳ ゴシック"/>
      <family val="3"/>
    </font>
    <font>
      <sz val="18"/>
      <color rgb="FF333399"/>
      <name val="ＭＳ ゴシック"/>
      <family val="3"/>
    </font>
    <font>
      <sz val="10"/>
      <color indexed="8"/>
      <name val="ＭＳ Ｐゴシック"/>
      <family val="3"/>
    </font>
    <font>
      <sz val="9"/>
      <name val="ＭＳ Ｐゴシック"/>
      <family val="3"/>
    </font>
    <font>
      <sz val="9"/>
      <color indexed="8"/>
      <name val="ＭＳ Ｐゴシック"/>
      <family val="3"/>
    </font>
    <font>
      <sz val="12"/>
      <color indexed="10"/>
      <name val="ＭＳ ゴシック"/>
      <family val="3"/>
    </font>
    <font>
      <sz val="10.5"/>
      <name val="ＭＳ ゴシック"/>
      <family val="3"/>
    </font>
    <font>
      <sz val="10"/>
      <color rgb="FF333399"/>
      <name val="ＭＳ Ｐゴシック"/>
      <family val="3"/>
    </font>
    <font>
      <sz val="10"/>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name val="ＭＳ ゴシック"/>
      <family val="3"/>
    </font>
    <font>
      <sz val="18"/>
      <color theme="0" tint="-0.499984740745262"/>
      <name val="ＭＳ ゴシック"/>
      <family val="3"/>
    </font>
    <font>
      <sz val="11"/>
      <name val="ＭＳ Ｐ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name val="ＭＳ ゴシック"/>
      <family val="3"/>
    </font>
    <font>
      <sz val="10"/>
      <color rgb="FF0000FF"/>
      <name val="ＭＳ ゴシック"/>
      <family val="3"/>
    </font>
    <font>
      <u/>
      <sz val="14"/>
      <color rgb="FF333399"/>
      <name val="ＭＳ ゴシック"/>
      <family val="3"/>
      <charset val="128"/>
    </font>
    <font>
      <sz val="14"/>
      <color rgb="FF333399"/>
      <name val="ＭＳ ゴシック"/>
      <family val="3"/>
      <charset val="128"/>
    </font>
    <font>
      <u/>
      <sz val="16"/>
      <color rgb="FF333399"/>
      <name val="ＭＳ ゴシック"/>
      <family val="3"/>
      <charset val="128"/>
    </font>
    <font>
      <sz val="16"/>
      <color rgb="FF333399"/>
      <name val="ＭＳ ゴシック"/>
      <family val="3"/>
      <charset val="128"/>
    </font>
    <font>
      <sz val="6"/>
      <name val="ＭＳ Ｐゴシック"/>
      <family val="3"/>
      <charset val="128"/>
    </font>
    <font>
      <sz val="6"/>
      <name val="System"/>
      <family val="3"/>
    </font>
    <font>
      <sz val="8"/>
      <color theme="1"/>
      <name val="ＭＳ Ｐゴシック"/>
      <family val="3"/>
    </font>
    <font>
      <sz val="8"/>
      <color theme="1"/>
      <name val="ＭＳ 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 fillId="0" borderId="0">
      <alignment vertical="center"/>
    </xf>
    <xf numFmtId="0" fontId="12" fillId="0" borderId="0"/>
    <xf numFmtId="0" fontId="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73" fillId="0" borderId="0" applyFont="0" applyFill="0" applyBorder="0" applyAlignment="0" applyProtection="0">
      <alignment vertical="center"/>
    </xf>
    <xf numFmtId="0" fontId="12" fillId="0" borderId="0"/>
  </cellStyleXfs>
  <cellXfs count="447">
    <xf numFmtId="0" fontId="0" fillId="0" borderId="0" xfId="0">
      <alignment vertical="center"/>
    </xf>
    <xf numFmtId="0" fontId="20" fillId="0" borderId="0" xfId="41" applyFont="1" applyAlignment="1">
      <alignment horizontal="centerContinuous" vertical="center"/>
    </xf>
    <xf numFmtId="0" fontId="21" fillId="24" borderId="10" xfId="41" applyFont="1" applyFill="1" applyBorder="1" applyAlignment="1">
      <alignment horizontal="center" vertical="center"/>
    </xf>
    <xf numFmtId="0" fontId="21" fillId="24" borderId="11" xfId="41" applyFont="1" applyFill="1" applyBorder="1" applyAlignment="1">
      <alignment horizontal="center" vertical="center"/>
    </xf>
    <xf numFmtId="0" fontId="21" fillId="0" borderId="10" xfId="41" applyFont="1" applyBorder="1" applyAlignment="1">
      <alignment horizontal="center" vertical="center" textRotation="255"/>
    </xf>
    <xf numFmtId="0" fontId="21" fillId="0" borderId="12" xfId="41" applyFont="1" applyBorder="1" applyAlignment="1">
      <alignment horizontal="center" vertical="center" textRotation="255"/>
    </xf>
    <xf numFmtId="0" fontId="21" fillId="0" borderId="11" xfId="41" applyFont="1" applyBorder="1">
      <alignment vertical="center"/>
    </xf>
    <xf numFmtId="0" fontId="21" fillId="0" borderId="12" xfId="41" applyFont="1" applyBorder="1" applyAlignment="1">
      <alignment vertical="center" textRotation="255"/>
    </xf>
    <xf numFmtId="0" fontId="21" fillId="0" borderId="16" xfId="41" applyFont="1" applyBorder="1" applyAlignment="1">
      <alignment horizontal="centerContinuous" vertical="center"/>
    </xf>
    <xf numFmtId="0" fontId="21" fillId="0" borderId="17" xfId="41" applyFont="1" applyBorder="1">
      <alignment vertical="center"/>
    </xf>
    <xf numFmtId="0" fontId="21" fillId="0" borderId="18" xfId="41" applyFont="1" applyBorder="1">
      <alignment vertical="center"/>
    </xf>
    <xf numFmtId="0" fontId="21" fillId="0" borderId="22" xfId="41" applyFont="1" applyBorder="1" applyAlignment="1">
      <alignment vertical="center" shrinkToFit="1"/>
    </xf>
    <xf numFmtId="0" fontId="21" fillId="0" borderId="25" xfId="41" applyFont="1" applyBorder="1" applyAlignment="1">
      <alignment horizontal="centerContinuous" vertical="center"/>
    </xf>
    <xf numFmtId="0" fontId="21" fillId="24" borderId="29" xfId="41" applyFont="1" applyFill="1" applyBorder="1" applyAlignment="1">
      <alignment horizontal="center" vertical="center"/>
    </xf>
    <xf numFmtId="177" fontId="24" fillId="25" borderId="30" xfId="41" applyNumberFormat="1" applyFont="1" applyFill="1" applyBorder="1">
      <alignment vertical="center"/>
    </xf>
    <xf numFmtId="178" fontId="24" fillId="25" borderId="31" xfId="41" applyNumberFormat="1" applyFont="1" applyFill="1" applyBorder="1" applyAlignment="1">
      <alignment horizontal="right" vertical="center"/>
    </xf>
    <xf numFmtId="178" fontId="24" fillId="25" borderId="32" xfId="41" applyNumberFormat="1" applyFont="1" applyFill="1" applyBorder="1">
      <alignment vertical="center"/>
    </xf>
    <xf numFmtId="177" fontId="24" fillId="25" borderId="33" xfId="41" applyNumberFormat="1" applyFont="1" applyFill="1" applyBorder="1">
      <alignment vertical="center"/>
    </xf>
    <xf numFmtId="177" fontId="24" fillId="25" borderId="31" xfId="41" applyNumberFormat="1" applyFont="1" applyFill="1" applyBorder="1">
      <alignment vertical="center"/>
    </xf>
    <xf numFmtId="178" fontId="24" fillId="25" borderId="31" xfId="41" applyNumberFormat="1" applyFont="1" applyFill="1" applyBorder="1">
      <alignment vertical="center"/>
    </xf>
    <xf numFmtId="0" fontId="24" fillId="25" borderId="34" xfId="41" applyFont="1" applyFill="1" applyBorder="1" applyAlignment="1">
      <alignment horizontal="right" vertical="center"/>
    </xf>
    <xf numFmtId="178" fontId="24" fillId="25" borderId="34" xfId="41" applyNumberFormat="1" applyFont="1" applyFill="1" applyBorder="1" applyAlignment="1">
      <alignment horizontal="right" vertical="center"/>
    </xf>
    <xf numFmtId="177" fontId="25" fillId="25" borderId="31" xfId="41" applyNumberFormat="1" applyFont="1" applyFill="1" applyBorder="1">
      <alignment vertical="center"/>
    </xf>
    <xf numFmtId="178" fontId="25" fillId="25" borderId="32" xfId="41" applyNumberFormat="1" applyFont="1" applyFill="1" applyBorder="1">
      <alignment vertical="center"/>
    </xf>
    <xf numFmtId="178" fontId="24" fillId="25" borderId="35" xfId="41" applyNumberFormat="1" applyFont="1" applyFill="1" applyBorder="1">
      <alignment vertical="center"/>
    </xf>
    <xf numFmtId="0" fontId="21" fillId="24" borderId="37" xfId="41" applyFont="1" applyFill="1" applyBorder="1" applyAlignment="1">
      <alignment horizontal="center" vertical="center"/>
    </xf>
    <xf numFmtId="177" fontId="24" fillId="25" borderId="38" xfId="41" applyNumberFormat="1" applyFont="1" applyFill="1" applyBorder="1">
      <alignment vertical="center"/>
    </xf>
    <xf numFmtId="178" fontId="24" fillId="25" borderId="39" xfId="41" applyNumberFormat="1" applyFont="1" applyFill="1" applyBorder="1" applyAlignment="1">
      <alignment horizontal="right" vertical="center"/>
    </xf>
    <xf numFmtId="178" fontId="24" fillId="25" borderId="40" xfId="41" applyNumberFormat="1" applyFont="1" applyFill="1" applyBorder="1">
      <alignment vertical="center"/>
    </xf>
    <xf numFmtId="177" fontId="24" fillId="25" borderId="41" xfId="41" applyNumberFormat="1" applyFont="1" applyFill="1" applyBorder="1">
      <alignment vertical="center"/>
    </xf>
    <xf numFmtId="177" fontId="24" fillId="25" borderId="39" xfId="41" applyNumberFormat="1" applyFont="1" applyFill="1" applyBorder="1">
      <alignment vertical="center"/>
    </xf>
    <xf numFmtId="178" fontId="24" fillId="25" borderId="39" xfId="41" applyNumberFormat="1" applyFont="1" applyFill="1" applyBorder="1">
      <alignment vertical="center"/>
    </xf>
    <xf numFmtId="0" fontId="24" fillId="25" borderId="42" xfId="41" applyFont="1" applyFill="1" applyBorder="1" applyAlignment="1">
      <alignment horizontal="right" vertical="center"/>
    </xf>
    <xf numFmtId="178" fontId="24" fillId="25" borderId="42" xfId="41" applyNumberFormat="1" applyFont="1" applyFill="1" applyBorder="1" applyAlignment="1">
      <alignment horizontal="right" vertical="center"/>
    </xf>
    <xf numFmtId="177" fontId="25" fillId="25" borderId="39" xfId="41" applyNumberFormat="1" applyFont="1" applyFill="1" applyBorder="1">
      <alignment vertical="center"/>
    </xf>
    <xf numFmtId="178" fontId="25" fillId="25" borderId="40" xfId="41" applyNumberFormat="1" applyFont="1" applyFill="1" applyBorder="1">
      <alignment vertical="center"/>
    </xf>
    <xf numFmtId="178" fontId="24" fillId="25" borderId="43" xfId="41" applyNumberFormat="1" applyFont="1" applyFill="1" applyBorder="1">
      <alignment vertical="center"/>
    </xf>
    <xf numFmtId="0" fontId="21" fillId="24" borderId="45" xfId="41" applyFont="1" applyFill="1" applyBorder="1" applyAlignment="1">
      <alignment horizontal="center" vertical="center" shrinkToFit="1"/>
    </xf>
    <xf numFmtId="178" fontId="24" fillId="25" borderId="42" xfId="41" applyNumberFormat="1" applyFont="1" applyFill="1" applyBorder="1">
      <alignment vertical="center"/>
    </xf>
    <xf numFmtId="176" fontId="24" fillId="25" borderId="10" xfId="41" applyNumberFormat="1" applyFont="1" applyFill="1" applyBorder="1" applyAlignment="1">
      <alignment horizontal="center" vertical="center"/>
    </xf>
    <xf numFmtId="180" fontId="26" fillId="25" borderId="11" xfId="41" applyNumberFormat="1" applyFont="1" applyFill="1" applyBorder="1" applyAlignment="1">
      <alignment horizontal="center" vertical="center"/>
    </xf>
    <xf numFmtId="180" fontId="26" fillId="25" borderId="21" xfId="41" applyNumberFormat="1" applyFont="1" applyFill="1" applyBorder="1" applyAlignment="1">
      <alignment horizontal="center" vertical="center"/>
    </xf>
    <xf numFmtId="176" fontId="24" fillId="25" borderId="22" xfId="41" applyNumberFormat="1" applyFont="1" applyFill="1" applyBorder="1" applyAlignment="1">
      <alignment horizontal="center" vertical="center"/>
    </xf>
    <xf numFmtId="176" fontId="24" fillId="25" borderId="12" xfId="41" applyNumberFormat="1" applyFont="1" applyFill="1" applyBorder="1" applyAlignment="1">
      <alignment horizontal="center" vertical="center"/>
    </xf>
    <xf numFmtId="176" fontId="25" fillId="25" borderId="22" xfId="41" applyNumberFormat="1" applyFont="1" applyFill="1" applyBorder="1" applyAlignment="1">
      <alignment horizontal="center" vertical="center"/>
    </xf>
    <xf numFmtId="180" fontId="23" fillId="25" borderId="21" xfId="41" applyNumberFormat="1" applyFont="1" applyFill="1" applyBorder="1" applyAlignment="1">
      <alignment horizontal="center" vertical="center"/>
    </xf>
    <xf numFmtId="176" fontId="24" fillId="0" borderId="16" xfId="41" applyNumberFormat="1" applyFont="1" applyBorder="1" applyAlignment="1">
      <alignment horizontal="center" vertical="center"/>
    </xf>
    <xf numFmtId="180" fontId="26" fillId="0" borderId="11" xfId="41" applyNumberFormat="1" applyFont="1" applyBorder="1" applyAlignment="1">
      <alignment horizontal="center" vertical="center"/>
    </xf>
    <xf numFmtId="176" fontId="24" fillId="25" borderId="19" xfId="41" applyNumberFormat="1" applyFont="1" applyFill="1" applyBorder="1" applyAlignment="1">
      <alignment horizontal="center" vertical="center"/>
    </xf>
    <xf numFmtId="180" fontId="24" fillId="25" borderId="53" xfId="41" applyNumberFormat="1" applyFont="1" applyFill="1" applyBorder="1" applyAlignment="1">
      <alignment horizontal="center" vertical="center"/>
    </xf>
    <xf numFmtId="176" fontId="24" fillId="25" borderId="54" xfId="41" applyNumberFormat="1" applyFont="1" applyFill="1" applyBorder="1" applyAlignment="1">
      <alignment horizontal="center" vertical="center"/>
    </xf>
    <xf numFmtId="180" fontId="25" fillId="25" borderId="53" xfId="41" applyNumberFormat="1" applyFont="1" applyFill="1" applyBorder="1" applyAlignment="1">
      <alignment horizontal="center" vertical="center"/>
    </xf>
    <xf numFmtId="176" fontId="24" fillId="0" borderId="55" xfId="41" applyNumberFormat="1" applyFont="1" applyBorder="1" applyAlignment="1">
      <alignment horizontal="center" vertical="center"/>
    </xf>
    <xf numFmtId="176" fontId="24" fillId="25" borderId="17" xfId="41" applyNumberFormat="1" applyFont="1" applyFill="1" applyBorder="1" applyAlignment="1">
      <alignment horizontal="center" vertical="center"/>
    </xf>
    <xf numFmtId="180" fontId="26" fillId="25" borderId="56" xfId="41" applyNumberFormat="1" applyFont="1" applyFill="1" applyBorder="1" applyAlignment="1">
      <alignment horizontal="center" vertical="center"/>
    </xf>
    <xf numFmtId="180" fontId="26" fillId="25" borderId="57" xfId="41" applyNumberFormat="1" applyFont="1" applyFill="1" applyBorder="1" applyAlignment="1">
      <alignment horizontal="center" vertical="center"/>
    </xf>
    <xf numFmtId="176" fontId="24" fillId="25" borderId="58" xfId="41" applyNumberFormat="1" applyFont="1" applyFill="1" applyBorder="1" applyAlignment="1">
      <alignment horizontal="center" vertical="center"/>
    </xf>
    <xf numFmtId="176" fontId="24" fillId="25" borderId="56" xfId="41" applyNumberFormat="1" applyFont="1" applyFill="1" applyBorder="1" applyAlignment="1">
      <alignment horizontal="center" vertical="center"/>
    </xf>
    <xf numFmtId="180" fontId="26" fillId="25" borderId="18" xfId="41" applyNumberFormat="1" applyFont="1" applyFill="1" applyBorder="1" applyAlignment="1">
      <alignment horizontal="center" vertical="center"/>
    </xf>
    <xf numFmtId="176" fontId="25" fillId="25" borderId="56" xfId="41" applyNumberFormat="1" applyFont="1" applyFill="1" applyBorder="1" applyAlignment="1">
      <alignment horizontal="center" vertical="center"/>
    </xf>
    <xf numFmtId="180" fontId="23" fillId="25" borderId="57" xfId="41" applyNumberFormat="1" applyFont="1" applyFill="1" applyBorder="1" applyAlignment="1">
      <alignment horizontal="center" vertical="center"/>
    </xf>
    <xf numFmtId="176" fontId="24" fillId="0" borderId="25" xfId="41" applyNumberFormat="1" applyFont="1" applyBorder="1" applyAlignment="1">
      <alignment horizontal="center" vertical="center"/>
    </xf>
    <xf numFmtId="180" fontId="26" fillId="0" borderId="18" xfId="41" applyNumberFormat="1" applyFont="1" applyBorder="1" applyAlignment="1">
      <alignment horizontal="center" vertical="center"/>
    </xf>
    <xf numFmtId="176" fontId="25" fillId="25" borderId="12" xfId="41" applyNumberFormat="1" applyFont="1" applyFill="1" applyBorder="1" applyAlignment="1">
      <alignment horizontal="center" vertical="center"/>
    </xf>
    <xf numFmtId="0" fontId="28" fillId="0" borderId="0" xfId="0" applyFont="1">
      <alignment vertical="center"/>
    </xf>
    <xf numFmtId="0" fontId="29" fillId="0" borderId="0" xfId="0" applyFont="1" applyFill="1">
      <alignment vertical="center"/>
    </xf>
    <xf numFmtId="0" fontId="30" fillId="0" borderId="0" xfId="0" applyFont="1" applyAlignment="1">
      <alignment vertical="center"/>
    </xf>
    <xf numFmtId="0" fontId="30" fillId="0" borderId="0" xfId="0" applyFont="1">
      <alignment vertical="center"/>
    </xf>
    <xf numFmtId="0" fontId="11"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33" fillId="0" borderId="0" xfId="0" applyFont="1" applyAlignment="1">
      <alignment horizontal="center" vertical="center"/>
    </xf>
    <xf numFmtId="0" fontId="31" fillId="0" borderId="0" xfId="0" quotePrefix="1" applyFont="1" applyAlignment="1">
      <alignment horizontal="right" vertical="center"/>
    </xf>
    <xf numFmtId="0" fontId="31" fillId="0" borderId="0" xfId="0" applyFont="1" applyAlignment="1">
      <alignment horizontal="right" vertical="center"/>
    </xf>
    <xf numFmtId="0" fontId="34" fillId="0" borderId="59" xfId="0" applyFont="1" applyBorder="1" applyAlignment="1">
      <alignment vertical="distributed" wrapText="1"/>
    </xf>
    <xf numFmtId="0" fontId="34" fillId="0" borderId="60" xfId="0" applyFont="1" applyBorder="1" applyAlignment="1">
      <alignment vertical="center"/>
    </xf>
    <xf numFmtId="0" fontId="35" fillId="0" borderId="61" xfId="0" applyFont="1" applyBorder="1" applyAlignment="1">
      <alignment vertical="distributed" wrapText="1"/>
    </xf>
    <xf numFmtId="0" fontId="34" fillId="0" borderId="0" xfId="0" applyFont="1" applyBorder="1" applyAlignment="1">
      <alignment vertical="center"/>
    </xf>
    <xf numFmtId="0" fontId="34" fillId="0" borderId="10" xfId="0" applyFont="1" applyBorder="1" applyAlignment="1">
      <alignment vertical="center"/>
    </xf>
    <xf numFmtId="0" fontId="36" fillId="0" borderId="12" xfId="0" applyFont="1" applyFill="1" applyBorder="1" applyAlignment="1">
      <alignment vertical="top"/>
    </xf>
    <xf numFmtId="0" fontId="36" fillId="0" borderId="12"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2" xfId="0" applyFont="1" applyFill="1" applyBorder="1" applyAlignment="1">
      <alignment vertical="center"/>
    </xf>
    <xf numFmtId="0" fontId="37" fillId="24" borderId="0" xfId="0" applyFont="1" applyFill="1" applyBorder="1">
      <alignment vertical="center"/>
    </xf>
    <xf numFmtId="0" fontId="36" fillId="24" borderId="0" xfId="0" applyFont="1" applyFill="1" applyBorder="1" applyAlignment="1">
      <alignment vertical="center"/>
    </xf>
    <xf numFmtId="0" fontId="31" fillId="24" borderId="0" xfId="0" applyFont="1" applyFill="1" applyBorder="1" applyAlignment="1">
      <alignment vertical="center"/>
    </xf>
    <xf numFmtId="0" fontId="38" fillId="24" borderId="0" xfId="0" applyFont="1" applyFill="1" applyBorder="1" applyAlignment="1">
      <alignment vertical="center"/>
    </xf>
    <xf numFmtId="0" fontId="38" fillId="24" borderId="0" xfId="0" applyFont="1" applyFill="1" applyBorder="1" applyAlignment="1">
      <alignment vertical="center" wrapText="1"/>
    </xf>
    <xf numFmtId="0" fontId="30" fillId="24" borderId="0" xfId="0" applyFont="1" applyFill="1" applyBorder="1" applyAlignment="1">
      <alignment vertical="center"/>
    </xf>
    <xf numFmtId="0" fontId="39" fillId="24" borderId="0" xfId="0" applyFont="1" applyFill="1" applyBorder="1" applyAlignment="1">
      <alignment vertical="center"/>
    </xf>
    <xf numFmtId="0" fontId="40" fillId="24" borderId="0" xfId="0" applyFont="1" applyFill="1" applyBorder="1" applyAlignment="1">
      <alignment vertical="center"/>
    </xf>
    <xf numFmtId="0" fontId="21" fillId="26" borderId="0" xfId="0" applyFont="1" applyFill="1" applyBorder="1" applyAlignment="1"/>
    <xf numFmtId="0" fontId="0" fillId="26" borderId="0" xfId="0" applyFill="1" applyAlignment="1"/>
    <xf numFmtId="0" fontId="41" fillId="0" borderId="0" xfId="0" applyFont="1">
      <alignment vertical="center"/>
    </xf>
    <xf numFmtId="0" fontId="42" fillId="0" borderId="0" xfId="0" applyFont="1">
      <alignment vertical="center"/>
    </xf>
    <xf numFmtId="0" fontId="28" fillId="0" borderId="0" xfId="0" applyFont="1" applyBorder="1">
      <alignment vertical="center"/>
    </xf>
    <xf numFmtId="0" fontId="43" fillId="24" borderId="0" xfId="0" applyFont="1" applyFill="1" applyBorder="1" applyAlignment="1">
      <alignment vertical="center"/>
    </xf>
    <xf numFmtId="0" fontId="44"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47" fillId="24" borderId="0" xfId="0" applyFont="1" applyFill="1" applyBorder="1" applyAlignment="1">
      <alignment horizontal="left" vertical="center" indent="1"/>
    </xf>
    <xf numFmtId="0" fontId="48" fillId="24" borderId="0" xfId="0" applyFont="1" applyFill="1" applyBorder="1" applyAlignment="1">
      <alignment vertical="center"/>
    </xf>
    <xf numFmtId="0" fontId="49" fillId="24" borderId="0" xfId="0" applyFont="1" applyFill="1" applyBorder="1" applyAlignment="1">
      <alignment vertical="center"/>
    </xf>
    <xf numFmtId="0" fontId="50" fillId="24" borderId="0" xfId="0" applyFont="1" applyFill="1" applyBorder="1" applyAlignment="1">
      <alignment horizontal="left" vertical="center" indent="1"/>
    </xf>
    <xf numFmtId="0" fontId="51" fillId="24" borderId="0" xfId="0" applyFont="1" applyFill="1" applyBorder="1" applyAlignment="1">
      <alignment horizontal="left" vertical="center" wrapText="1" indent="1"/>
    </xf>
    <xf numFmtId="0" fontId="52" fillId="0" borderId="0" xfId="0" applyFont="1">
      <alignment vertical="center"/>
    </xf>
    <xf numFmtId="4" fontId="31" fillId="0" borderId="0" xfId="0" applyNumberFormat="1" applyFont="1" applyBorder="1" applyAlignment="1">
      <alignment horizontal="center" vertical="center"/>
    </xf>
    <xf numFmtId="0" fontId="53" fillId="0" borderId="0" xfId="0" applyFont="1" applyAlignment="1">
      <alignment horizontal="center" vertical="center"/>
    </xf>
    <xf numFmtId="0" fontId="0" fillId="0" borderId="0" xfId="0" applyFont="1" applyAlignment="1">
      <alignment horizontal="right" vertical="center"/>
    </xf>
    <xf numFmtId="0" fontId="34" fillId="0" borderId="62" xfId="0" applyFont="1" applyBorder="1" applyAlignment="1">
      <alignment vertical="distributed"/>
    </xf>
    <xf numFmtId="0" fontId="35" fillId="0" borderId="63" xfId="0" applyFont="1" applyBorder="1" applyAlignment="1">
      <alignment vertical="distributed"/>
    </xf>
    <xf numFmtId="0" fontId="34" fillId="0" borderId="0" xfId="0" applyFont="1" applyBorder="1" applyAlignment="1">
      <alignment vertical="distributed"/>
    </xf>
    <xf numFmtId="0" fontId="34"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1" fontId="55" fillId="0" borderId="0" xfId="0" applyNumberFormat="1" applyFont="1" applyBorder="1" applyAlignment="1">
      <alignment vertical="center" wrapText="1"/>
    </xf>
    <xf numFmtId="181" fontId="56" fillId="0" borderId="0" xfId="0" applyNumberFormat="1" applyFont="1" applyBorder="1" applyAlignment="1">
      <alignment vertical="center" wrapText="1"/>
    </xf>
    <xf numFmtId="181" fontId="57" fillId="0" borderId="0" xfId="0" applyNumberFormat="1" applyFont="1" applyBorder="1" applyAlignment="1">
      <alignment vertical="center" wrapText="1"/>
    </xf>
    <xf numFmtId="0" fontId="45" fillId="24" borderId="0" xfId="0" applyFont="1" applyFill="1" applyBorder="1" applyAlignment="1">
      <alignment vertical="center" wrapText="1"/>
    </xf>
    <xf numFmtId="0" fontId="49" fillId="24" borderId="0" xfId="0" applyFont="1" applyFill="1" applyBorder="1" applyAlignment="1">
      <alignment vertical="distributed" wrapText="1"/>
    </xf>
    <xf numFmtId="0" fontId="28" fillId="0" borderId="0" xfId="0" applyFont="1" applyAlignment="1">
      <alignment vertical="center"/>
    </xf>
    <xf numFmtId="0" fontId="11" fillId="0" borderId="0" xfId="0" applyFont="1" applyAlignment="1">
      <alignment vertical="center"/>
    </xf>
    <xf numFmtId="0" fontId="45"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58" fillId="0" borderId="0" xfId="0" applyFont="1">
      <alignment vertical="center"/>
    </xf>
    <xf numFmtId="0" fontId="43" fillId="26" borderId="0" xfId="0" applyFont="1" applyFill="1" applyBorder="1" applyAlignment="1">
      <alignment vertical="center"/>
    </xf>
    <xf numFmtId="0" fontId="40" fillId="26" borderId="0" xfId="0" applyFont="1" applyFill="1" applyBorder="1" applyAlignment="1">
      <alignment vertical="center"/>
    </xf>
    <xf numFmtId="0" fontId="44" fillId="26" borderId="0" xfId="0" applyFont="1" applyFill="1" applyBorder="1" applyAlignment="1">
      <alignment vertical="center"/>
    </xf>
    <xf numFmtId="181" fontId="61" fillId="0" borderId="0" xfId="0" applyNumberFormat="1" applyFont="1" applyBorder="1" applyAlignment="1">
      <alignment horizontal="center" vertical="center"/>
    </xf>
    <xf numFmtId="0" fontId="62" fillId="24" borderId="0" xfId="0" applyFont="1" applyFill="1" applyBorder="1">
      <alignment vertical="center"/>
    </xf>
    <xf numFmtId="0" fontId="34"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6" fillId="0" borderId="0" xfId="0" applyFont="1" applyFill="1" applyBorder="1" applyAlignment="1">
      <alignment vertical="center"/>
    </xf>
    <xf numFmtId="0" fontId="38" fillId="0" borderId="72" xfId="0" applyFont="1" applyFill="1" applyBorder="1" applyAlignment="1">
      <alignment horizontal="left" vertical="center" wrapText="1" indent="1"/>
    </xf>
    <xf numFmtId="0" fontId="38" fillId="0" borderId="19" xfId="0" applyFont="1" applyFill="1" applyBorder="1" applyAlignment="1">
      <alignment horizontal="left" vertical="center" wrapText="1" indent="1"/>
    </xf>
    <xf numFmtId="0" fontId="38" fillId="0" borderId="72" xfId="0" applyFont="1" applyFill="1" applyBorder="1" applyAlignment="1">
      <alignment vertical="center"/>
    </xf>
    <xf numFmtId="0" fontId="64" fillId="0" borderId="72" xfId="0" applyFont="1" applyBorder="1" applyAlignment="1">
      <alignment horizontal="left" vertical="center" wrapText="1" indent="1"/>
    </xf>
    <xf numFmtId="0" fontId="36" fillId="24" borderId="0" xfId="0" applyFont="1" applyFill="1" applyBorder="1" applyAlignment="1">
      <alignment vertical="distributed" wrapText="1"/>
    </xf>
    <xf numFmtId="0" fontId="38" fillId="0" borderId="0" xfId="0" applyFont="1" applyFill="1" applyBorder="1" applyAlignment="1">
      <alignment vertical="center" wrapText="1"/>
    </xf>
    <xf numFmtId="0" fontId="40" fillId="0" borderId="20" xfId="0" applyFont="1" applyFill="1" applyBorder="1" applyAlignment="1">
      <alignment horizontal="left" vertical="center" indent="1"/>
    </xf>
    <xf numFmtId="0" fontId="40" fillId="0" borderId="19" xfId="0" applyFont="1" applyFill="1" applyBorder="1" applyAlignment="1">
      <alignment horizontal="left" vertical="center" indent="1"/>
    </xf>
    <xf numFmtId="0" fontId="65" fillId="0" borderId="20" xfId="0" applyFont="1" applyBorder="1" applyAlignment="1">
      <alignment horizontal="left" vertical="center" indent="1"/>
    </xf>
    <xf numFmtId="0" fontId="30" fillId="24" borderId="0" xfId="0" applyFont="1" applyFill="1" applyBorder="1" applyAlignment="1">
      <alignment horizontal="center" vertical="center"/>
    </xf>
    <xf numFmtId="0" fontId="45" fillId="26" borderId="0" xfId="0" applyFont="1" applyFill="1" applyBorder="1" applyAlignment="1">
      <alignment horizontal="center" vertical="center"/>
    </xf>
    <xf numFmtId="0" fontId="45" fillId="24" borderId="0" xfId="0" applyFont="1" applyFill="1" applyBorder="1" applyAlignment="1">
      <alignment horizontal="center" vertical="center"/>
    </xf>
    <xf numFmtId="0" fontId="30" fillId="26" borderId="0" xfId="0" applyFont="1" applyFill="1" applyBorder="1" applyAlignment="1">
      <alignment horizontal="center" vertical="center"/>
    </xf>
    <xf numFmtId="0" fontId="30" fillId="24" borderId="0" xfId="0" applyFont="1" applyFill="1" applyBorder="1" applyAlignment="1">
      <alignment horizontal="center" vertical="center" wrapText="1"/>
    </xf>
    <xf numFmtId="0" fontId="45" fillId="26" borderId="0" xfId="0" applyFont="1" applyFill="1" applyBorder="1" applyAlignment="1">
      <alignment vertical="center"/>
    </xf>
    <xf numFmtId="0" fontId="30" fillId="26" borderId="0" xfId="0" applyFont="1" applyFill="1" applyBorder="1" applyAlignment="1">
      <alignment vertical="center"/>
    </xf>
    <xf numFmtId="181" fontId="61" fillId="0" borderId="0" xfId="0" quotePrefix="1" applyNumberFormat="1" applyFont="1" applyBorder="1" applyAlignment="1">
      <alignment horizontal="center" vertical="center" shrinkToFit="1"/>
    </xf>
    <xf numFmtId="0" fontId="36" fillId="24" borderId="0" xfId="0" applyFont="1" applyFill="1" applyBorder="1" applyAlignment="1">
      <alignment horizontal="center" vertical="center"/>
    </xf>
    <xf numFmtId="0" fontId="31" fillId="0" borderId="0" xfId="0" applyFont="1" applyAlignment="1">
      <alignment vertical="center"/>
    </xf>
    <xf numFmtId="0" fontId="61" fillId="0" borderId="0" xfId="0" applyFont="1" applyAlignment="1">
      <alignment vertical="center"/>
    </xf>
    <xf numFmtId="0" fontId="42" fillId="24" borderId="0" xfId="0" applyFont="1" applyFill="1" applyBorder="1" applyAlignment="1">
      <alignment horizontal="center" vertical="center"/>
    </xf>
    <xf numFmtId="4" fontId="0" fillId="0" borderId="0" xfId="0" applyNumberFormat="1" applyFont="1" applyBorder="1" applyAlignment="1">
      <alignment horizontal="center" vertical="center"/>
    </xf>
    <xf numFmtId="181" fontId="61" fillId="0" borderId="0" xfId="0" applyNumberFormat="1" applyFont="1" applyBorder="1" applyAlignment="1">
      <alignment horizontal="center" vertical="center" shrinkToFit="1"/>
    </xf>
    <xf numFmtId="0" fontId="66" fillId="0" borderId="0" xfId="0" applyFont="1" applyBorder="1" applyAlignment="1">
      <alignment vertical="center"/>
    </xf>
    <xf numFmtId="0" fontId="53" fillId="0" borderId="0" xfId="0" applyFont="1" applyBorder="1" applyAlignment="1">
      <alignment vertical="center"/>
    </xf>
    <xf numFmtId="4" fontId="0" fillId="0" borderId="19" xfId="0" applyNumberFormat="1" applyFont="1" applyBorder="1" applyAlignment="1">
      <alignment horizontal="center" vertical="center"/>
    </xf>
    <xf numFmtId="0" fontId="34" fillId="0" borderId="77" xfId="0" applyFont="1" applyBorder="1" applyAlignment="1">
      <alignment vertical="distributed"/>
    </xf>
    <xf numFmtId="0" fontId="34" fillId="0" borderId="78" xfId="0" applyFont="1" applyBorder="1" applyAlignment="1">
      <alignment vertical="center"/>
    </xf>
    <xf numFmtId="0" fontId="67" fillId="0" borderId="78" xfId="0" applyFont="1" applyFill="1" applyBorder="1" applyAlignment="1">
      <alignment vertical="center"/>
    </xf>
    <xf numFmtId="0" fontId="35" fillId="0" borderId="79" xfId="0" applyFont="1" applyBorder="1" applyAlignment="1">
      <alignment vertical="distributed"/>
    </xf>
    <xf numFmtId="0" fontId="34" fillId="0" borderId="17" xfId="0" applyFont="1" applyBorder="1" applyAlignment="1">
      <alignment vertical="distributed"/>
    </xf>
    <xf numFmtId="0" fontId="38" fillId="0" borderId="56" xfId="0" applyFont="1" applyFill="1" applyBorder="1" applyAlignment="1">
      <alignment vertical="center" wrapText="1"/>
    </xf>
    <xf numFmtId="0" fontId="40" fillId="0" borderId="18" xfId="0" applyFont="1" applyFill="1" applyBorder="1" applyAlignment="1">
      <alignment horizontal="left" vertical="center" indent="1"/>
    </xf>
    <xf numFmtId="0" fontId="40" fillId="0" borderId="17" xfId="0" applyFont="1" applyFill="1" applyBorder="1" applyAlignment="1">
      <alignment horizontal="left" vertical="center" indent="1"/>
    </xf>
    <xf numFmtId="0" fontId="65" fillId="0" borderId="18" xfId="0" applyFont="1" applyBorder="1" applyAlignment="1">
      <alignment horizontal="left" vertical="center" indent="1"/>
    </xf>
    <xf numFmtId="181" fontId="68" fillId="0" borderId="0" xfId="0" applyNumberFormat="1" applyFont="1" applyBorder="1" applyAlignment="1">
      <alignment horizontal="center" vertical="center"/>
    </xf>
    <xf numFmtId="0" fontId="31" fillId="0" borderId="0" xfId="0" applyFont="1" applyBorder="1" applyAlignment="1">
      <alignment vertical="center" wrapText="1"/>
    </xf>
    <xf numFmtId="0" fontId="28" fillId="0" borderId="0" xfId="0" applyFont="1" applyAlignment="1">
      <alignment vertical="center" wrapText="1"/>
    </xf>
    <xf numFmtId="0" fontId="29" fillId="0" borderId="0" xfId="0" applyFont="1" applyFill="1" applyAlignment="1">
      <alignment vertical="center" wrapText="1"/>
    </xf>
    <xf numFmtId="0" fontId="44"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44" fillId="0" borderId="0" xfId="0" applyFont="1" applyBorder="1">
      <alignment vertical="center"/>
    </xf>
    <xf numFmtId="0" fontId="69" fillId="0" borderId="0" xfId="0" applyFont="1" applyBorder="1">
      <alignment vertical="center"/>
    </xf>
    <xf numFmtId="0" fontId="55" fillId="26" borderId="0" xfId="44" applyNumberFormat="1" applyFont="1" applyFill="1" applyBorder="1" applyAlignment="1">
      <alignment horizontal="center" vertical="center"/>
    </xf>
    <xf numFmtId="182" fontId="55" fillId="0" borderId="0" xfId="44" applyNumberFormat="1" applyFont="1" applyBorder="1" applyAlignment="1">
      <alignment horizontal="center" vertical="center" shrinkToFit="1"/>
    </xf>
    <xf numFmtId="181" fontId="61" fillId="0" borderId="0" xfId="0" applyNumberFormat="1" applyFont="1" applyBorder="1" applyAlignment="1">
      <alignment horizontal="center" vertical="center" wrapText="1"/>
    </xf>
    <xf numFmtId="0" fontId="61" fillId="0" borderId="0" xfId="0" applyNumberFormat="1" applyFont="1" applyBorder="1" applyAlignment="1">
      <alignment vertical="center"/>
    </xf>
    <xf numFmtId="181" fontId="61" fillId="0" borderId="0" xfId="0" applyNumberFormat="1" applyFont="1" applyBorder="1" applyAlignment="1">
      <alignment vertical="center"/>
    </xf>
    <xf numFmtId="0" fontId="61" fillId="0" borderId="0" xfId="0" applyNumberFormat="1" applyFont="1">
      <alignment vertical="center"/>
    </xf>
    <xf numFmtId="0" fontId="70" fillId="0" borderId="0" xfId="0" applyFont="1">
      <alignment vertical="center"/>
    </xf>
    <xf numFmtId="0" fontId="71" fillId="0" borderId="0" xfId="0" applyFont="1">
      <alignment vertical="center"/>
    </xf>
    <xf numFmtId="181" fontId="61" fillId="0" borderId="0" xfId="0" applyNumberFormat="1" applyFont="1" applyBorder="1" applyAlignment="1">
      <alignment vertical="center" wrapText="1"/>
    </xf>
    <xf numFmtId="183" fontId="55" fillId="0" borderId="0" xfId="45" applyNumberFormat="1" applyFont="1" applyBorder="1" applyAlignment="1">
      <alignment vertical="center" shrinkToFit="1"/>
    </xf>
    <xf numFmtId="0" fontId="31"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4" fontId="61" fillId="0" borderId="0" xfId="0" applyNumberFormat="1" applyFont="1" applyBorder="1" applyAlignment="1">
      <alignment vertical="center" shrinkToFit="1"/>
    </xf>
    <xf numFmtId="0" fontId="55" fillId="26" borderId="0" xfId="44" applyNumberFormat="1" applyFont="1" applyFill="1" applyBorder="1" applyAlignment="1">
      <alignment horizontal="center" vertical="center" wrapText="1"/>
    </xf>
    <xf numFmtId="182" fontId="55" fillId="0" borderId="0" xfId="44" applyNumberFormat="1" applyFont="1" applyBorder="1" applyAlignment="1">
      <alignment vertical="center" shrinkToFit="1"/>
    </xf>
    <xf numFmtId="182" fontId="11" fillId="0" borderId="0" xfId="0" applyNumberFormat="1" applyFont="1">
      <alignment vertical="center"/>
    </xf>
    <xf numFmtId="0" fontId="11" fillId="0" borderId="0" xfId="0" applyFont="1" applyBorder="1" applyAlignment="1">
      <alignment horizontal="center" vertical="center"/>
    </xf>
    <xf numFmtId="177" fontId="61" fillId="0" borderId="0" xfId="0" applyNumberFormat="1" applyFont="1" applyBorder="1" applyAlignment="1">
      <alignment horizontal="right" vertical="center" shrinkToFit="1"/>
    </xf>
    <xf numFmtId="184" fontId="61" fillId="0" borderId="0" xfId="0" applyNumberFormat="1" applyFont="1" applyBorder="1" applyAlignment="1">
      <alignment horizontal="right" vertical="center" shrinkToFit="1"/>
    </xf>
    <xf numFmtId="177" fontId="61" fillId="0" borderId="0" xfId="0" applyNumberFormat="1" applyFont="1" applyBorder="1" applyAlignment="1">
      <alignment vertical="center" shrinkToFit="1"/>
    </xf>
    <xf numFmtId="0" fontId="61" fillId="26" borderId="0" xfId="45" applyFont="1" applyFill="1" applyBorder="1" applyAlignment="1">
      <alignment horizontal="center" vertical="center" wrapText="1"/>
    </xf>
    <xf numFmtId="183" fontId="61" fillId="0" borderId="0" xfId="45" applyNumberFormat="1" applyFont="1" applyBorder="1" applyAlignment="1">
      <alignment vertical="center" shrinkToFit="1"/>
    </xf>
    <xf numFmtId="183" fontId="61" fillId="0" borderId="0" xfId="45" applyNumberFormat="1" applyFont="1" applyBorder="1" applyAlignment="1">
      <alignment vertical="center"/>
    </xf>
    <xf numFmtId="177" fontId="61" fillId="0" borderId="0" xfId="0" applyNumberFormat="1" applyFont="1" applyFill="1" applyBorder="1" applyAlignment="1">
      <alignment vertical="center" wrapText="1" shrinkToFit="1"/>
    </xf>
    <xf numFmtId="0" fontId="61" fillId="0" borderId="0" xfId="0" applyNumberFormat="1" applyFont="1" applyBorder="1">
      <alignment vertical="center"/>
    </xf>
    <xf numFmtId="0" fontId="55" fillId="0" borderId="0" xfId="45" applyFont="1" applyBorder="1" applyAlignment="1">
      <alignment horizontal="center" vertical="center"/>
    </xf>
    <xf numFmtId="183" fontId="61" fillId="0" borderId="0" xfId="45" applyNumberFormat="1" applyFont="1" applyAlignment="1">
      <alignment vertical="center"/>
    </xf>
    <xf numFmtId="0" fontId="31" fillId="0" borderId="0" xfId="0" applyFont="1" applyBorder="1">
      <alignment vertical="center"/>
    </xf>
    <xf numFmtId="185" fontId="69" fillId="0" borderId="0" xfId="0" applyNumberFormat="1" applyFont="1" applyBorder="1">
      <alignment vertical="center"/>
    </xf>
    <xf numFmtId="0" fontId="30" fillId="24" borderId="0" xfId="0" applyFont="1" applyFill="1" applyBorder="1" applyAlignment="1">
      <alignment horizontal="left" vertical="center"/>
    </xf>
    <xf numFmtId="0" fontId="63" fillId="24" borderId="0" xfId="0" applyFont="1" applyFill="1" applyBorder="1" applyAlignment="1">
      <alignment vertical="center"/>
    </xf>
    <xf numFmtId="0" fontId="67" fillId="0" borderId="0" xfId="0" applyFont="1" applyFill="1" applyBorder="1" applyAlignment="1">
      <alignment vertical="center"/>
    </xf>
    <xf numFmtId="0" fontId="38" fillId="0" borderId="11" xfId="0" applyFont="1" applyFill="1" applyBorder="1" applyAlignment="1">
      <alignment horizontal="left" vertical="center" wrapText="1" indent="1"/>
    </xf>
    <xf numFmtId="0" fontId="38" fillId="0" borderId="10" xfId="0" applyFont="1" applyFill="1" applyBorder="1" applyAlignment="1">
      <alignment horizontal="left" vertical="center" wrapText="1" indent="1"/>
    </xf>
    <xf numFmtId="0" fontId="38" fillId="0" borderId="11" xfId="0" applyFont="1" applyFill="1" applyBorder="1" applyAlignment="1">
      <alignment vertical="center"/>
    </xf>
    <xf numFmtId="0" fontId="36" fillId="0" borderId="12" xfId="0" applyFont="1" applyFill="1" applyBorder="1">
      <alignment vertical="center"/>
    </xf>
    <xf numFmtId="0" fontId="64" fillId="0" borderId="11" xfId="0" applyFont="1" applyBorder="1" applyAlignment="1">
      <alignment horizontal="left" vertical="center" wrapText="1" indent="1"/>
    </xf>
    <xf numFmtId="0" fontId="72" fillId="24" borderId="0" xfId="0" applyFont="1" applyFill="1" applyBorder="1" applyAlignment="1">
      <alignment vertical="center"/>
    </xf>
    <xf numFmtId="0" fontId="37" fillId="0" borderId="0" xfId="0" applyFont="1">
      <alignment vertical="center"/>
    </xf>
    <xf numFmtId="184" fontId="61" fillId="0" borderId="0" xfId="0" applyNumberFormat="1" applyFont="1" applyBorder="1" applyAlignment="1">
      <alignment horizontal="center" vertical="center" shrinkToFit="1"/>
    </xf>
    <xf numFmtId="38" fontId="74" fillId="0" borderId="0" xfId="55" applyFont="1" applyBorder="1">
      <alignment vertical="center"/>
    </xf>
    <xf numFmtId="38" fontId="11" fillId="0" borderId="0" xfId="55" applyFont="1" applyBorder="1">
      <alignment vertical="center"/>
    </xf>
    <xf numFmtId="186" fontId="61" fillId="0" borderId="0" xfId="55" applyNumberFormat="1" applyFont="1" applyBorder="1" applyAlignment="1">
      <alignment horizontal="right" vertical="center" shrinkToFit="1"/>
    </xf>
    <xf numFmtId="186" fontId="11" fillId="0" borderId="0" xfId="55" applyNumberFormat="1" applyFont="1" applyBorder="1">
      <alignment vertical="center"/>
    </xf>
    <xf numFmtId="185" fontId="11" fillId="0" borderId="0" xfId="0" applyNumberFormat="1" applyFont="1" applyBorder="1">
      <alignment vertical="center"/>
    </xf>
    <xf numFmtId="0" fontId="55" fillId="0" borderId="0" xfId="45" applyFont="1" applyAlignment="1">
      <alignment horizontal="center" vertical="center"/>
    </xf>
    <xf numFmtId="0" fontId="10" fillId="0" borderId="0" xfId="41" applyAlignment="1">
      <alignment horizontal="centerContinuous" vertical="center"/>
    </xf>
    <xf numFmtId="0" fontId="10" fillId="0" borderId="0" xfId="41">
      <alignment vertical="center"/>
    </xf>
    <xf numFmtId="0" fontId="21" fillId="0" borderId="72" xfId="41" applyFont="1" applyBorder="1" applyAlignment="1">
      <alignment horizontal="center" vertical="center"/>
    </xf>
    <xf numFmtId="180" fontId="24" fillId="25" borderId="72" xfId="41" applyNumberFormat="1" applyFont="1" applyFill="1" applyBorder="1" applyAlignment="1">
      <alignment horizontal="center" vertical="center"/>
    </xf>
    <xf numFmtId="176" fontId="24" fillId="25" borderId="0" xfId="41" applyNumberFormat="1" applyFont="1" applyFill="1" applyAlignment="1">
      <alignment horizontal="center" vertical="center"/>
    </xf>
    <xf numFmtId="176" fontId="25" fillId="25" borderId="0" xfId="41" applyNumberFormat="1" applyFont="1" applyFill="1" applyAlignment="1">
      <alignment horizontal="center" vertical="center"/>
    </xf>
    <xf numFmtId="180" fontId="24" fillId="0" borderId="72" xfId="41" applyNumberFormat="1" applyFont="1" applyBorder="1" applyAlignment="1">
      <alignment horizontal="center" vertical="center"/>
    </xf>
    <xf numFmtId="0" fontId="22" fillId="0" borderId="0" xfId="41" applyFont="1">
      <alignment vertical="center"/>
    </xf>
    <xf numFmtId="0" fontId="12" fillId="0" borderId="0" xfId="56"/>
    <xf numFmtId="0" fontId="21" fillId="0" borderId="0" xfId="56" applyFont="1" applyAlignment="1">
      <alignment horizontal="right" vertical="center"/>
    </xf>
    <xf numFmtId="0" fontId="21" fillId="24" borderId="52" xfId="56" applyFont="1" applyFill="1" applyBorder="1" applyAlignment="1">
      <alignment horizontal="center" vertical="center"/>
    </xf>
    <xf numFmtId="0" fontId="21" fillId="0" borderId="19" xfId="56" applyFont="1" applyBorder="1" applyAlignment="1">
      <alignment horizontal="center" vertical="center"/>
    </xf>
    <xf numFmtId="0" fontId="21" fillId="0" borderId="10" xfId="56" applyFont="1" applyBorder="1"/>
    <xf numFmtId="0" fontId="21" fillId="0" borderId="21" xfId="56" applyFont="1" applyBorder="1"/>
    <xf numFmtId="0" fontId="21" fillId="0" borderId="22" xfId="56" applyFont="1" applyBorder="1"/>
    <xf numFmtId="0" fontId="21" fillId="0" borderId="12" xfId="56" applyFont="1" applyBorder="1"/>
    <xf numFmtId="0" fontId="21" fillId="0" borderId="11" xfId="56" applyFont="1" applyBorder="1"/>
    <xf numFmtId="0" fontId="23" fillId="0" borderId="22" xfId="56" applyFont="1" applyBorder="1"/>
    <xf numFmtId="0" fontId="23" fillId="0" borderId="21" xfId="56" applyFont="1" applyBorder="1"/>
    <xf numFmtId="0" fontId="21" fillId="0" borderId="24" xfId="56" applyFont="1" applyBorder="1"/>
    <xf numFmtId="0" fontId="21" fillId="0" borderId="0" xfId="56" applyFont="1"/>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32" fillId="0" borderId="0" xfId="0" applyFont="1" applyAlignment="1">
      <alignment horizontal="center" vertical="center"/>
    </xf>
    <xf numFmtId="0" fontId="31" fillId="0" borderId="0" xfId="0" quotePrefix="1" applyNumberFormat="1" applyFont="1" applyFill="1" applyAlignment="1">
      <alignment horizontal="distributed" vertical="center"/>
    </xf>
    <xf numFmtId="0" fontId="31" fillId="0" borderId="0" xfId="0" applyFont="1" applyAlignment="1">
      <alignment horizontal="distributed" vertical="center"/>
    </xf>
    <xf numFmtId="0" fontId="36" fillId="0" borderId="0" xfId="0" applyFont="1" applyFill="1" applyBorder="1" applyAlignment="1">
      <alignment vertical="distributed" wrapText="1"/>
    </xf>
    <xf numFmtId="0" fontId="54" fillId="0" borderId="0" xfId="0" applyFont="1" applyFill="1" applyBorder="1" applyAlignment="1">
      <alignment horizontal="left" vertical="distributed" wrapText="1"/>
    </xf>
    <xf numFmtId="0" fontId="63" fillId="0" borderId="0" xfId="0" applyFont="1" applyFill="1" applyBorder="1" applyAlignment="1">
      <alignment vertical="distributed" wrapText="1"/>
    </xf>
    <xf numFmtId="0" fontId="48" fillId="24" borderId="0" xfId="0" applyFont="1" applyFill="1" applyBorder="1" applyAlignment="1">
      <alignment vertical="distributed" wrapText="1"/>
    </xf>
    <xf numFmtId="0" fontId="31" fillId="27" borderId="64" xfId="0" applyFont="1" applyFill="1" applyBorder="1" applyAlignment="1">
      <alignment vertical="center" wrapText="1"/>
    </xf>
    <xf numFmtId="0" fontId="31" fillId="27" borderId="68" xfId="0" applyFont="1" applyFill="1" applyBorder="1" applyAlignment="1">
      <alignment vertical="center" wrapText="1"/>
    </xf>
    <xf numFmtId="0" fontId="31" fillId="27" borderId="76" xfId="0" applyFont="1" applyFill="1" applyBorder="1" applyAlignment="1">
      <alignment vertical="center" wrapText="1"/>
    </xf>
    <xf numFmtId="0" fontId="63" fillId="0" borderId="0" xfId="0" applyFont="1" applyFill="1" applyBorder="1" applyAlignment="1">
      <alignment horizontal="left" vertical="top" wrapText="1"/>
    </xf>
    <xf numFmtId="0" fontId="49" fillId="24" borderId="0" xfId="0" applyFont="1" applyFill="1" applyBorder="1" applyAlignment="1">
      <alignment vertical="top" wrapText="1"/>
    </xf>
    <xf numFmtId="0" fontId="49" fillId="24" borderId="0" xfId="0" applyFont="1" applyFill="1" applyBorder="1" applyAlignment="1">
      <alignment vertical="distributed" wrapText="1"/>
    </xf>
    <xf numFmtId="0" fontId="59" fillId="0" borderId="10" xfId="0" applyFont="1" applyBorder="1" applyAlignment="1">
      <alignment horizontal="center" vertical="center"/>
    </xf>
    <xf numFmtId="0" fontId="59" fillId="0" borderId="17" xfId="0" applyFont="1" applyBorder="1" applyAlignment="1">
      <alignment horizontal="center" vertical="center"/>
    </xf>
    <xf numFmtId="0" fontId="59" fillId="0" borderId="19" xfId="0" applyFont="1" applyBorder="1" applyAlignment="1">
      <alignment horizontal="center" vertical="center"/>
    </xf>
    <xf numFmtId="0" fontId="59" fillId="0" borderId="73" xfId="0" applyFont="1" applyBorder="1" applyAlignment="1">
      <alignment horizontal="center" vertical="center"/>
    </xf>
    <xf numFmtId="0" fontId="59" fillId="0" borderId="66" xfId="0" applyFont="1" applyBorder="1" applyAlignment="1">
      <alignment horizontal="center" vertical="center"/>
    </xf>
    <xf numFmtId="0" fontId="59" fillId="0" borderId="70" xfId="0" applyFont="1" applyBorder="1" applyAlignment="1">
      <alignment horizontal="center" vertical="center"/>
    </xf>
    <xf numFmtId="4" fontId="59" fillId="0" borderId="66" xfId="0" applyNumberFormat="1" applyFont="1" applyBorder="1" applyAlignment="1">
      <alignment horizontal="center" vertical="center"/>
    </xf>
    <xf numFmtId="4" fontId="60" fillId="0" borderId="65" xfId="0" applyNumberFormat="1" applyFont="1" applyBorder="1" applyAlignment="1">
      <alignment horizontal="center" vertical="center"/>
    </xf>
    <xf numFmtId="4" fontId="60" fillId="0" borderId="69" xfId="0" applyNumberFormat="1" applyFont="1" applyBorder="1" applyAlignment="1">
      <alignment horizontal="center" vertical="center"/>
    </xf>
    <xf numFmtId="4" fontId="60" fillId="0" borderId="11" xfId="0" applyNumberFormat="1" applyFont="1" applyBorder="1" applyAlignment="1">
      <alignment horizontal="center" vertical="center"/>
    </xf>
    <xf numFmtId="4" fontId="60" fillId="0" borderId="72" xfId="0" applyNumberFormat="1" applyFont="1" applyBorder="1" applyAlignment="1">
      <alignment horizontal="center" vertical="center"/>
    </xf>
    <xf numFmtId="4" fontId="60" fillId="0" borderId="18" xfId="0" applyNumberFormat="1" applyFont="1" applyBorder="1" applyAlignment="1">
      <alignment horizontal="center" vertical="center"/>
    </xf>
    <xf numFmtId="0" fontId="60" fillId="0" borderId="18" xfId="0" applyFont="1" applyBorder="1" applyAlignment="1">
      <alignment horizontal="center" vertical="center"/>
    </xf>
    <xf numFmtId="4" fontId="60" fillId="0" borderId="12" xfId="0" applyNumberFormat="1" applyFont="1" applyBorder="1" applyAlignment="1">
      <alignment horizontal="center" vertical="center"/>
    </xf>
    <xf numFmtId="0" fontId="60" fillId="0" borderId="74" xfId="0" applyFont="1" applyBorder="1" applyAlignment="1">
      <alignment horizontal="center" vertical="center"/>
    </xf>
    <xf numFmtId="4" fontId="60" fillId="0" borderId="67" xfId="0" applyNumberFormat="1" applyFont="1" applyBorder="1" applyAlignment="1">
      <alignment horizontal="center" vertical="center"/>
    </xf>
    <xf numFmtId="0" fontId="60" fillId="0" borderId="71" xfId="0" applyFont="1" applyBorder="1" applyAlignment="1">
      <alignment horizontal="center" vertical="center"/>
    </xf>
    <xf numFmtId="4" fontId="59" fillId="0" borderId="19" xfId="0" applyNumberFormat="1" applyFont="1" applyBorder="1" applyAlignment="1">
      <alignment horizontal="center" vertical="center"/>
    </xf>
    <xf numFmtId="4" fontId="59" fillId="0" borderId="17" xfId="0" applyNumberFormat="1" applyFont="1" applyBorder="1" applyAlignment="1">
      <alignment horizontal="center" vertical="center"/>
    </xf>
    <xf numFmtId="4" fontId="59" fillId="0" borderId="10" xfId="0" applyNumberFormat="1" applyFont="1" applyBorder="1" applyAlignment="1">
      <alignment horizontal="center" vertical="center"/>
    </xf>
    <xf numFmtId="4" fontId="59" fillId="0" borderId="70" xfId="0" applyNumberFormat="1" applyFont="1" applyBorder="1" applyAlignment="1">
      <alignment horizontal="center" vertical="center"/>
    </xf>
    <xf numFmtId="4" fontId="60" fillId="0" borderId="71" xfId="0" applyNumberFormat="1" applyFont="1" applyBorder="1" applyAlignment="1">
      <alignment horizontal="center" vertical="center"/>
    </xf>
    <xf numFmtId="4" fontId="60" fillId="0" borderId="20" xfId="0" applyNumberFormat="1" applyFont="1" applyBorder="1" applyAlignment="1">
      <alignment horizontal="center" vertical="center"/>
    </xf>
    <xf numFmtId="0" fontId="48" fillId="24" borderId="0" xfId="0" applyFont="1" applyFill="1" applyBorder="1" applyAlignment="1">
      <alignment horizontal="left" vertical="top" wrapText="1"/>
    </xf>
    <xf numFmtId="0" fontId="60" fillId="0" borderId="75" xfId="0" applyFont="1" applyBorder="1" applyAlignment="1">
      <alignment horizontal="center" vertical="center"/>
    </xf>
    <xf numFmtId="4" fontId="60" fillId="0" borderId="0" xfId="0" applyNumberFormat="1" applyFont="1" applyBorder="1" applyAlignment="1">
      <alignment horizontal="center" vertical="center"/>
    </xf>
    <xf numFmtId="4" fontId="60" fillId="0" borderId="56" xfId="0" applyNumberFormat="1" applyFont="1" applyBorder="1" applyAlignment="1">
      <alignment horizontal="center" vertical="center"/>
    </xf>
    <xf numFmtId="0" fontId="21" fillId="0" borderId="0" xfId="0" applyFont="1" applyAlignment="1">
      <alignment horizontal="left" vertical="center" wrapText="1"/>
    </xf>
    <xf numFmtId="0" fontId="43" fillId="0" borderId="64" xfId="0" applyFont="1" applyBorder="1" applyAlignment="1">
      <alignment vertical="center" wrapText="1"/>
    </xf>
    <xf numFmtId="0" fontId="43" fillId="0" borderId="68" xfId="0" applyFont="1" applyBorder="1" applyAlignment="1">
      <alignment vertical="center" wrapText="1"/>
    </xf>
    <xf numFmtId="0" fontId="43" fillId="0" borderId="76" xfId="0" applyFont="1" applyBorder="1" applyAlignment="1">
      <alignment vertical="center" wrapText="1"/>
    </xf>
    <xf numFmtId="4" fontId="61" fillId="0" borderId="0" xfId="0" applyNumberFormat="1" applyFont="1" applyBorder="1" applyAlignment="1">
      <alignment horizontal="center" vertical="center"/>
    </xf>
    <xf numFmtId="4" fontId="61" fillId="0" borderId="56" xfId="0" applyNumberFormat="1" applyFont="1" applyBorder="1" applyAlignment="1">
      <alignment horizontal="center" vertical="center"/>
    </xf>
    <xf numFmtId="4" fontId="61" fillId="0" borderId="11" xfId="0" applyNumberFormat="1" applyFont="1" applyBorder="1" applyAlignment="1">
      <alignment horizontal="center" vertical="center"/>
    </xf>
    <xf numFmtId="4" fontId="61" fillId="0" borderId="18" xfId="0" applyNumberFormat="1" applyFont="1" applyBorder="1" applyAlignment="1">
      <alignment horizontal="center" vertical="center"/>
    </xf>
    <xf numFmtId="0" fontId="61" fillId="0" borderId="18" xfId="0" applyFont="1" applyBorder="1" applyAlignment="1">
      <alignment horizontal="center" vertical="center"/>
    </xf>
    <xf numFmtId="4" fontId="61" fillId="0" borderId="65" xfId="0" applyNumberFormat="1" applyFont="1" applyBorder="1" applyAlignment="1">
      <alignment horizontal="center" vertical="center"/>
    </xf>
    <xf numFmtId="4" fontId="61" fillId="0" borderId="69" xfId="0" applyNumberFormat="1" applyFont="1" applyBorder="1" applyAlignment="1">
      <alignment horizontal="center" vertical="center"/>
    </xf>
    <xf numFmtId="4" fontId="61" fillId="0" borderId="12" xfId="0" applyNumberFormat="1" applyFont="1" applyBorder="1" applyAlignment="1">
      <alignment horizontal="center" vertical="center"/>
    </xf>
    <xf numFmtId="0" fontId="61" fillId="0" borderId="74" xfId="0" applyFont="1" applyBorder="1" applyAlignment="1">
      <alignment horizontal="center" vertical="center"/>
    </xf>
    <xf numFmtId="4" fontId="61" fillId="0" borderId="67" xfId="0" applyNumberFormat="1" applyFont="1" applyBorder="1" applyAlignment="1">
      <alignment horizontal="center" vertical="center"/>
    </xf>
    <xf numFmtId="0" fontId="61" fillId="0" borderId="71" xfId="0" applyFont="1" applyBorder="1" applyAlignment="1">
      <alignment horizontal="center" vertical="center"/>
    </xf>
    <xf numFmtId="4" fontId="61" fillId="0" borderId="71" xfId="0" applyNumberFormat="1" applyFont="1" applyBorder="1" applyAlignment="1">
      <alignment horizontal="center" vertical="center"/>
    </xf>
    <xf numFmtId="4" fontId="61" fillId="0" borderId="20" xfId="0" applyNumberFormat="1" applyFont="1" applyBorder="1" applyAlignment="1">
      <alignment horizontal="center" vertical="center"/>
    </xf>
    <xf numFmtId="0" fontId="61" fillId="0" borderId="75" xfId="0" applyFont="1" applyBorder="1" applyAlignment="1">
      <alignment horizontal="center" vertical="center"/>
    </xf>
    <xf numFmtId="0" fontId="25" fillId="0" borderId="39" xfId="41" applyFont="1" applyBorder="1" applyAlignment="1">
      <alignment horizontal="right" vertical="center"/>
    </xf>
    <xf numFmtId="0" fontId="25" fillId="0" borderId="42" xfId="41" applyFont="1" applyBorder="1" applyAlignment="1">
      <alignment horizontal="right" vertical="center"/>
    </xf>
    <xf numFmtId="0" fontId="81" fillId="0" borderId="50" xfId="40" applyFont="1" applyBorder="1" applyAlignment="1">
      <alignment horizontal="right" vertical="center"/>
    </xf>
    <xf numFmtId="0" fontId="81" fillId="0" borderId="47" xfId="40" applyFont="1" applyBorder="1" applyAlignment="1">
      <alignment horizontal="right" vertical="center"/>
    </xf>
    <xf numFmtId="176" fontId="24" fillId="0" borderId="23" xfId="41" applyNumberFormat="1" applyFont="1" applyBorder="1" applyAlignment="1">
      <alignment horizontal="center" vertical="center"/>
    </xf>
    <xf numFmtId="176" fontId="24" fillId="0" borderId="24" xfId="41" applyNumberFormat="1" applyFont="1" applyBorder="1" applyAlignment="1">
      <alignment horizontal="center" vertical="center"/>
    </xf>
    <xf numFmtId="179" fontId="24" fillId="25" borderId="49" xfId="41" applyNumberFormat="1" applyFont="1" applyFill="1" applyBorder="1">
      <alignment vertical="center"/>
    </xf>
    <xf numFmtId="0" fontId="26" fillId="25" borderId="51" xfId="41" applyFont="1" applyFill="1" applyBorder="1">
      <alignment vertical="center"/>
    </xf>
    <xf numFmtId="177" fontId="24" fillId="25" borderId="33" xfId="41" applyNumberFormat="1" applyFont="1" applyFill="1" applyBorder="1" applyAlignment="1">
      <alignment horizontal="right" vertical="center"/>
    </xf>
    <xf numFmtId="177" fontId="24" fillId="25" borderId="35" xfId="41" applyNumberFormat="1" applyFont="1" applyFill="1" applyBorder="1" applyAlignment="1">
      <alignment horizontal="right" vertical="center"/>
    </xf>
    <xf numFmtId="177" fontId="24" fillId="25" borderId="41" xfId="41" applyNumberFormat="1" applyFont="1" applyFill="1" applyBorder="1" applyAlignment="1">
      <alignment horizontal="right" vertical="center"/>
    </xf>
    <xf numFmtId="177" fontId="24" fillId="25" borderId="43" xfId="41" applyNumberFormat="1" applyFont="1" applyFill="1" applyBorder="1" applyAlignment="1">
      <alignment horizontal="right" vertical="center"/>
    </xf>
    <xf numFmtId="0" fontId="81" fillId="27" borderId="49" xfId="40" applyFont="1" applyFill="1" applyBorder="1" applyAlignment="1">
      <alignment horizontal="right" vertical="center"/>
    </xf>
    <xf numFmtId="0" fontId="81" fillId="27" borderId="51" xfId="40" applyFont="1" applyFill="1" applyBorder="1" applyAlignment="1">
      <alignment horizontal="right" vertical="center"/>
    </xf>
    <xf numFmtId="176" fontId="24" fillId="0" borderId="27" xfId="41" applyNumberFormat="1" applyFont="1" applyBorder="1" applyAlignment="1">
      <alignment horizontal="center" vertical="center"/>
    </xf>
    <xf numFmtId="176" fontId="24" fillId="0" borderId="14" xfId="41" applyNumberFormat="1" applyFont="1" applyBorder="1" applyAlignment="1">
      <alignment horizontal="center" vertical="center"/>
    </xf>
    <xf numFmtId="0" fontId="26" fillId="0" borderId="80" xfId="41" applyFont="1" applyBorder="1" applyAlignment="1">
      <alignment horizontal="right" vertical="center"/>
    </xf>
    <xf numFmtId="0" fontId="26" fillId="0" borderId="34" xfId="41" applyFont="1" applyBorder="1" applyAlignment="1">
      <alignment horizontal="right" vertical="center"/>
    </xf>
    <xf numFmtId="0" fontId="26" fillId="0" borderId="81" xfId="41" applyFont="1" applyBorder="1" applyAlignment="1">
      <alignment horizontal="right" vertical="center"/>
    </xf>
    <xf numFmtId="0" fontId="26" fillId="0" borderId="42" xfId="41" applyFont="1" applyBorder="1" applyAlignment="1">
      <alignment horizontal="right" vertical="center"/>
    </xf>
    <xf numFmtId="0" fontId="26" fillId="0" borderId="50" xfId="41" applyFont="1" applyBorder="1" applyAlignment="1">
      <alignment horizontal="right" vertical="center"/>
    </xf>
    <xf numFmtId="0" fontId="26" fillId="0" borderId="47" xfId="41" applyFont="1" applyBorder="1" applyAlignment="1">
      <alignment horizontal="right" vertical="center"/>
    </xf>
    <xf numFmtId="0" fontId="25" fillId="0" borderId="31" xfId="41" applyFont="1" applyBorder="1" applyAlignment="1">
      <alignment horizontal="right" vertical="center"/>
    </xf>
    <xf numFmtId="0" fontId="25" fillId="0" borderId="34" xfId="41" applyFont="1" applyBorder="1" applyAlignment="1">
      <alignment horizontal="right" vertical="center"/>
    </xf>
    <xf numFmtId="0" fontId="81" fillId="27" borderId="48" xfId="40" applyFont="1" applyFill="1" applyBorder="1" applyAlignment="1">
      <alignment horizontal="right" vertical="center"/>
    </xf>
    <xf numFmtId="176" fontId="24" fillId="0" borderId="13" xfId="41" applyNumberFormat="1" applyFont="1" applyBorder="1" applyAlignment="1">
      <alignment horizontal="center" vertical="center"/>
    </xf>
    <xf numFmtId="179" fontId="24" fillId="25" borderId="50" xfId="41" applyNumberFormat="1" applyFont="1" applyFill="1" applyBorder="1">
      <alignment vertical="center"/>
    </xf>
    <xf numFmtId="0" fontId="26" fillId="25" borderId="48" xfId="41" applyFont="1" applyFill="1" applyBorder="1">
      <alignment vertical="center"/>
    </xf>
    <xf numFmtId="177" fontId="24" fillId="25" borderId="31" xfId="41" applyNumberFormat="1" applyFont="1" applyFill="1" applyBorder="1" applyAlignment="1">
      <alignment horizontal="right" vertical="center"/>
    </xf>
    <xf numFmtId="177" fontId="24" fillId="25" borderId="32" xfId="41" applyNumberFormat="1" applyFont="1" applyFill="1" applyBorder="1" applyAlignment="1">
      <alignment horizontal="right" vertical="center"/>
    </xf>
    <xf numFmtId="177" fontId="24" fillId="25" borderId="39" xfId="41" applyNumberFormat="1" applyFont="1" applyFill="1" applyBorder="1" applyAlignment="1">
      <alignment horizontal="right" vertical="center"/>
    </xf>
    <xf numFmtId="177" fontId="24" fillId="25" borderId="40" xfId="41" applyNumberFormat="1" applyFont="1" applyFill="1" applyBorder="1" applyAlignment="1">
      <alignment horizontal="right" vertical="center"/>
    </xf>
    <xf numFmtId="0" fontId="81" fillId="27" borderId="50" xfId="40" applyFont="1" applyFill="1" applyBorder="1" applyAlignment="1">
      <alignment horizontal="right" vertical="center"/>
    </xf>
    <xf numFmtId="0" fontId="81" fillId="27" borderId="46" xfId="40" applyFont="1" applyFill="1" applyBorder="1" applyAlignment="1">
      <alignment horizontal="right" vertical="center"/>
    </xf>
    <xf numFmtId="176" fontId="24" fillId="0" borderId="26" xfId="41" applyNumberFormat="1" applyFont="1" applyBorder="1" applyAlignment="1">
      <alignment horizontal="center" vertical="center"/>
    </xf>
    <xf numFmtId="179" fontId="24" fillId="25" borderId="46" xfId="41" applyNumberFormat="1" applyFont="1" applyFill="1" applyBorder="1">
      <alignment vertical="center"/>
    </xf>
    <xf numFmtId="0" fontId="26" fillId="25" borderId="47" xfId="41" applyFont="1" applyFill="1" applyBorder="1">
      <alignmen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81" fillId="27" borderId="47" xfId="40" applyFont="1" applyFill="1" applyBorder="1" applyAlignment="1">
      <alignment horizontal="right" vertical="center"/>
    </xf>
    <xf numFmtId="0" fontId="21" fillId="0" borderId="13" xfId="41" applyFont="1" applyBorder="1" applyAlignment="1">
      <alignment horizontal="center" vertical="center" textRotation="255"/>
    </xf>
    <xf numFmtId="0" fontId="21" fillId="0" borderId="15" xfId="41" applyFont="1" applyBorder="1" applyAlignment="1">
      <alignment horizontal="center" vertical="center" textRotation="255"/>
    </xf>
    <xf numFmtId="0" fontId="82" fillId="27" borderId="49" xfId="40" applyFont="1" applyFill="1" applyBorder="1" applyAlignment="1">
      <alignment horizontal="right" vertical="center"/>
    </xf>
    <xf numFmtId="0" fontId="82" fillId="27" borderId="48" xfId="40" applyFont="1" applyFill="1" applyBorder="1" applyAlignment="1">
      <alignment horizontal="right" vertical="center"/>
    </xf>
    <xf numFmtId="176" fontId="25" fillId="0" borderId="13" xfId="41" applyNumberFormat="1" applyFont="1" applyBorder="1" applyAlignment="1">
      <alignment horizontal="center" vertical="center"/>
    </xf>
    <xf numFmtId="176" fontId="25" fillId="0" borderId="14" xfId="41" applyNumberFormat="1" applyFont="1" applyBorder="1" applyAlignment="1">
      <alignment horizontal="center" vertical="center"/>
    </xf>
    <xf numFmtId="0" fontId="21" fillId="0" borderId="14" xfId="41" applyFont="1" applyBorder="1" applyAlignment="1">
      <alignment horizontal="center" vertical="center" textRotation="255"/>
    </xf>
    <xf numFmtId="176" fontId="25" fillId="0" borderId="23" xfId="41" applyNumberFormat="1" applyFont="1" applyBorder="1" applyAlignment="1">
      <alignment horizontal="center" vertical="center"/>
    </xf>
    <xf numFmtId="176" fontId="25" fillId="0" borderId="24" xfId="41" applyNumberFormat="1" applyFont="1" applyBorder="1" applyAlignment="1">
      <alignment horizontal="center" vertical="center"/>
    </xf>
    <xf numFmtId="179" fontId="25" fillId="25" borderId="49" xfId="41" applyNumberFormat="1" applyFont="1" applyFill="1" applyBorder="1">
      <alignment vertical="center"/>
    </xf>
    <xf numFmtId="177" fontId="25" fillId="25" borderId="33" xfId="41" applyNumberFormat="1" applyFont="1" applyFill="1" applyBorder="1" applyAlignment="1">
      <alignment horizontal="right" vertical="center"/>
    </xf>
    <xf numFmtId="177" fontId="25" fillId="25" borderId="32" xfId="41" applyNumberFormat="1" applyFont="1" applyFill="1" applyBorder="1" applyAlignment="1">
      <alignment horizontal="right" vertical="center"/>
    </xf>
    <xf numFmtId="177" fontId="25" fillId="25" borderId="41" xfId="41" applyNumberFormat="1" applyFont="1" applyFill="1" applyBorder="1" applyAlignment="1">
      <alignment horizontal="right" vertical="center"/>
    </xf>
    <xf numFmtId="177" fontId="25" fillId="25" borderId="40" xfId="41" applyNumberFormat="1" applyFont="1" applyFill="1" applyBorder="1" applyAlignment="1">
      <alignment horizontal="right" vertical="center"/>
    </xf>
    <xf numFmtId="179" fontId="24" fillId="27" borderId="50" xfId="40" applyNumberFormat="1" applyFont="1" applyFill="1" applyBorder="1">
      <alignment vertical="center"/>
    </xf>
    <xf numFmtId="179" fontId="24" fillId="27" borderId="47" xfId="40" applyNumberFormat="1" applyFont="1" applyFill="1" applyBorder="1">
      <alignment vertical="center"/>
    </xf>
    <xf numFmtId="179" fontId="24" fillId="27" borderId="46" xfId="40" applyNumberFormat="1" applyFont="1" applyFill="1" applyBorder="1">
      <alignment vertical="center"/>
    </xf>
    <xf numFmtId="0" fontId="21" fillId="0" borderId="23" xfId="56" applyFont="1" applyBorder="1" applyAlignment="1">
      <alignment horizontal="left" vertical="center" wrapText="1"/>
    </xf>
    <xf numFmtId="0" fontId="21" fillId="0" borderId="24" xfId="56" applyFont="1" applyBorder="1" applyAlignment="1">
      <alignment horizontal="left" vertical="center" wrapText="1"/>
    </xf>
    <xf numFmtId="179" fontId="24" fillId="27" borderId="48" xfId="40" applyNumberFormat="1" applyFont="1" applyFill="1" applyBorder="1">
      <alignment vertical="center"/>
    </xf>
    <xf numFmtId="179" fontId="24" fillId="27" borderId="49" xfId="40" applyNumberFormat="1" applyFont="1" applyFill="1" applyBorder="1">
      <alignment vertical="center"/>
    </xf>
    <xf numFmtId="0" fontId="21" fillId="24" borderId="28" xfId="56" applyFont="1" applyFill="1" applyBorder="1" applyAlignment="1">
      <alignment horizontal="center" vertical="center"/>
    </xf>
    <xf numFmtId="0" fontId="21" fillId="24" borderId="36" xfId="41" applyFont="1" applyFill="1" applyBorder="1" applyAlignment="1">
      <alignment horizontal="center" vertical="center"/>
    </xf>
    <xf numFmtId="0" fontId="21" fillId="24" borderId="44" xfId="41" applyFont="1" applyFill="1" applyBorder="1" applyAlignment="1">
      <alignment horizontal="center" vertical="center"/>
    </xf>
    <xf numFmtId="179" fontId="24" fillId="27" borderId="50" xfId="40" applyNumberFormat="1" applyFont="1" applyFill="1" applyBorder="1" applyAlignment="1">
      <alignment horizontal="right" vertical="center"/>
    </xf>
    <xf numFmtId="179" fontId="24" fillId="27" borderId="48" xfId="40" applyNumberFormat="1" applyFont="1" applyFill="1" applyBorder="1" applyAlignment="1">
      <alignment horizontal="right" vertical="center"/>
    </xf>
    <xf numFmtId="0" fontId="21" fillId="24" borderId="17" xfId="41" applyFont="1" applyFill="1" applyBorder="1" applyAlignment="1">
      <alignment horizontal="center" vertical="center"/>
    </xf>
    <xf numFmtId="0" fontId="21" fillId="24" borderId="18" xfId="41" applyFont="1" applyFill="1" applyBorder="1" applyAlignment="1">
      <alignment horizontal="center" vertical="center"/>
    </xf>
    <xf numFmtId="0" fontId="21" fillId="24" borderId="26" xfId="41" applyFont="1" applyFill="1" applyBorder="1" applyAlignment="1">
      <alignment horizontal="center" vertical="center"/>
    </xf>
    <xf numFmtId="0" fontId="21" fillId="24" borderId="14" xfId="41" applyFont="1" applyFill="1" applyBorder="1" applyAlignment="1">
      <alignment horizontal="center" vertical="center"/>
    </xf>
    <xf numFmtId="179" fontId="24" fillId="25" borderId="47" xfId="41" applyNumberFormat="1" applyFont="1" applyFill="1" applyBorder="1">
      <alignment vertical="center"/>
    </xf>
    <xf numFmtId="179" fontId="24" fillId="25" borderId="48" xfId="41" applyNumberFormat="1" applyFont="1" applyFill="1" applyBorder="1">
      <alignment vertical="center"/>
    </xf>
    <xf numFmtId="179" fontId="24" fillId="27" borderId="46" xfId="40" applyNumberFormat="1" applyFont="1" applyFill="1" applyBorder="1" applyAlignment="1">
      <alignment horizontal="right" vertical="center"/>
    </xf>
    <xf numFmtId="176" fontId="25" fillId="0" borderId="26" xfId="41" applyNumberFormat="1" applyFont="1" applyBorder="1" applyAlignment="1">
      <alignment horizontal="center" vertical="center"/>
    </xf>
    <xf numFmtId="179" fontId="25" fillId="25" borderId="46" xfId="41" applyNumberFormat="1" applyFont="1" applyFill="1" applyBorder="1">
      <alignment vertical="center"/>
    </xf>
    <xf numFmtId="179" fontId="25" fillId="25" borderId="48" xfId="41" applyNumberFormat="1" applyFont="1" applyFill="1" applyBorder="1">
      <alignment vertical="center"/>
    </xf>
    <xf numFmtId="177" fontId="25" fillId="25" borderId="30" xfId="41" applyNumberFormat="1" applyFont="1" applyFill="1" applyBorder="1" applyAlignment="1">
      <alignment horizontal="right" vertical="center"/>
    </xf>
    <xf numFmtId="177" fontId="25" fillId="25" borderId="38" xfId="41" applyNumberFormat="1" applyFont="1" applyFill="1" applyBorder="1" applyAlignment="1">
      <alignment horizontal="right" vertical="center"/>
    </xf>
    <xf numFmtId="0" fontId="82" fillId="27" borderId="46" xfId="40" applyFont="1" applyFill="1" applyBorder="1" applyAlignment="1">
      <alignment horizontal="right" vertical="center"/>
    </xf>
    <xf numFmtId="0" fontId="25" fillId="0" borderId="81" xfId="41" applyFont="1" applyBorder="1" applyAlignment="1">
      <alignment horizontal="right" vertical="center"/>
    </xf>
    <xf numFmtId="0" fontId="81" fillId="0" borderId="82" xfId="40" applyFont="1" applyBorder="1" applyAlignment="1">
      <alignment horizontal="right" vertical="center"/>
    </xf>
    <xf numFmtId="176" fontId="24" fillId="0" borderId="15" xfId="41" applyNumberFormat="1" applyFont="1" applyBorder="1" applyAlignment="1">
      <alignment horizontal="center" vertical="center"/>
    </xf>
    <xf numFmtId="179" fontId="24" fillId="25" borderId="51" xfId="41" applyNumberFormat="1" applyFont="1" applyFill="1" applyBorder="1">
      <alignment vertical="center"/>
    </xf>
    <xf numFmtId="0" fontId="26" fillId="0" borderId="82" xfId="41" applyFont="1" applyBorder="1" applyAlignment="1">
      <alignment horizontal="right" vertical="center"/>
    </xf>
    <xf numFmtId="0" fontId="25" fillId="0" borderId="80" xfId="41" applyFont="1" applyBorder="1" applyAlignment="1">
      <alignment horizontal="right"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1" builtinId="22" customBuiltin="1"/>
    <cellStyle name="警告文" xfId="53" builtinId="11" customBuiltin="1"/>
    <cellStyle name="桁区切り" xfId="55" builtinId="6"/>
    <cellStyle name="桁区切り 2" xfId="33" xr:uid="{00000000-0005-0000-0000-000020000000}"/>
    <cellStyle name="桁区切り 3" xfId="34" xr:uid="{00000000-0005-0000-0000-000021000000}"/>
    <cellStyle name="桁区切り 4" xfId="35" xr:uid="{00000000-0005-0000-0000-000022000000}"/>
    <cellStyle name="桁区切り 5" xfId="36" xr:uid="{00000000-0005-0000-0000-000023000000}"/>
    <cellStyle name="見出し 1" xfId="47" builtinId="16" customBuiltin="1"/>
    <cellStyle name="見出し 2" xfId="48" builtinId="17" customBuiltin="1"/>
    <cellStyle name="見出し 3" xfId="49" builtinId="18" customBuiltin="1"/>
    <cellStyle name="見出し 4" xfId="50" builtinId="19" customBuiltin="1"/>
    <cellStyle name="集計" xfId="54" builtinId="25" customBuiltin="1"/>
    <cellStyle name="出力" xfId="31" builtinId="21" customBuiltin="1"/>
    <cellStyle name="説明文" xfId="52" builtinId="53" customBuiltin="1"/>
    <cellStyle name="入力" xfId="30"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4" xfId="40" xr:uid="{00000000-0005-0000-0000-000028000000}"/>
    <cellStyle name="標準 4_2022012data" xfId="41" xr:uid="{00000000-0005-0000-0000-000029000000}"/>
    <cellStyle name="標準 5" xfId="42" xr:uid="{00000000-0005-0000-0000-00002A000000}"/>
    <cellStyle name="標準 6" xfId="43" xr:uid="{00000000-0005-0000-0000-00002B000000}"/>
    <cellStyle name="標準_2022012data" xfId="56" xr:uid="{3F7A1CFC-822C-45F6-9B75-03CAE5C8FF85}"/>
    <cellStyle name="標準_21年４月" xfId="44" xr:uid="{00000000-0005-0000-0000-00002D000000}"/>
    <cellStyle name="標準_有効求人倍率の推移グラフ" xfId="45" xr:uid="{00000000-0005-0000-0000-00002E000000}"/>
    <cellStyle name="良い" xfId="46" builtinId="26" customBuiltin="1"/>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AC1-40E2-9BE8-812B58FFED0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767086917603512E-2"/>
              <c:y val="4.594160758525919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9266782417"/>
          <c:y val="8.5044786990197963E-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25A-4555-A85D-1067031A9DD7}"/>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25A-4555-A85D-1067031A9DD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4812474295"/>
          <c:y val="3.8723245326731256E-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FC32-40C2-A49C-51F091865C7E}"/>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FC32-40C2-A49C-51F091865C7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A79D-4DAD-9807-86CE41F94F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30-4343-9D3C-607F570CEE1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0.10986357759383032"/>
              <c:y val="1.302058366211835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3692223399081544"/>
          <c:y val="2.4154607556323111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749-4ECC-9FF4-477FC6385E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39944969732288232"/>
          <c:y val="2.3809489364195382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B58-4077-A1E7-BA110D41F22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42186588921282803"/>
          <c:y val="2.9304029304029304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B36-4E58-9F3B-911C46D1DE3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87E-49B5-BDB0-176BD5FF4BC9}"/>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87E-49B5-BDB0-176BD5FF4BC9}"/>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6.443482393972684E-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458-45DC-BBF6-9E53D467F544}"/>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2458-45DC-BBF6-9E53D467F54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3B8-4384-8839-EF259E7690A1}"/>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D272-46A4-8E8B-782C48CFC1AC}"/>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D272-46A4-8E8B-782C48CFC1A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70DE-46B3-8240-50148D2B1358}"/>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70DE-46B3-8240-50148D2B1358}"/>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2"/>
        </c:manualLayout>
      </c:layout>
      <c:overlay val="0"/>
    </c:title>
    <c:autoTitleDeleted val="0"/>
    <c:plotArea>
      <c:layout>
        <c:manualLayout>
          <c:layoutTarget val="inner"/>
          <c:xMode val="edge"/>
          <c:yMode val="edge"/>
          <c:x val="9.8260732116607991E-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81C1-42C7-9357-A24B65358698}"/>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38670796620778858"/>
          <c:y val="2.9304038673043969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C88-4D7C-9224-6FB34ADE0E5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71E-42DC-BCD4-F3F1CC91726B}"/>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71E-42DC-BCD4-F3F1CC91726B}"/>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D6A-436D-B9E9-06B8826C413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4CB0-47DF-A6AF-7CE32F3C4F03}"/>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4CB0-47DF-A6AF-7CE32F3C4F03}"/>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40590643274853799"/>
          <c:y val="2.4154589371980676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8E-4EC9-8B43-C3E30601D20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42077795615643848"/>
          <c:y val="2.3809403543611066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265-49BE-AEBB-A261181BB74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165735</xdr:colOff>
      <xdr:row>150</xdr:row>
      <xdr:rowOff>190500</xdr:rowOff>
    </xdr:from>
    <xdr:to>
      <xdr:col>17</xdr:col>
      <xdr:colOff>80645</xdr:colOff>
      <xdr:row>161</xdr:row>
      <xdr:rowOff>66040</xdr:rowOff>
    </xdr:to>
    <xdr:graphicFrame macro="">
      <xdr:nvGraphicFramePr>
        <xdr:cNvPr id="2" name="グラフ 9">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156845</xdr:colOff>
      <xdr:row>254</xdr:row>
      <xdr:rowOff>67945</xdr:rowOff>
    </xdr:from>
    <xdr:to>
      <xdr:col>17</xdr:col>
      <xdr:colOff>278765</xdr:colOff>
      <xdr:row>262</xdr:row>
      <xdr:rowOff>44450</xdr:rowOff>
    </xdr:to>
    <xdr:graphicFrame macro="">
      <xdr:nvGraphicFramePr>
        <xdr:cNvPr id="3" name="グラフ 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333375</xdr:colOff>
      <xdr:row>38</xdr:row>
      <xdr:rowOff>66675</xdr:rowOff>
    </xdr:from>
    <xdr:to>
      <xdr:col>14</xdr:col>
      <xdr:colOff>335280</xdr:colOff>
      <xdr:row>40</xdr:row>
      <xdr:rowOff>63500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228600</xdr:colOff>
      <xdr:row>247</xdr:row>
      <xdr:rowOff>67310</xdr:rowOff>
    </xdr:from>
    <xdr:to>
      <xdr:col>16</xdr:col>
      <xdr:colOff>184785</xdr:colOff>
      <xdr:row>248</xdr:row>
      <xdr:rowOff>92075</xdr:rowOff>
    </xdr:to>
    <xdr:sp macro="" textlink="">
      <xdr:nvSpPr>
        <xdr:cNvPr id="5" name="AutoShape 26">
          <a:extLst>
            <a:ext uri="{FF2B5EF4-FFF2-40B4-BE49-F238E27FC236}">
              <a16:creationId xmlns:a16="http://schemas.microsoft.com/office/drawing/2014/main" id="{00000000-0008-0000-0100-000005000000}"/>
            </a:ext>
          </a:extLst>
        </xdr:cNvPr>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14</xdr:col>
      <xdr:colOff>173990</xdr:colOff>
      <xdr:row>255</xdr:row>
      <xdr:rowOff>127635</xdr:rowOff>
    </xdr:from>
    <xdr:to>
      <xdr:col>15</xdr:col>
      <xdr:colOff>269240</xdr:colOff>
      <xdr:row>256</xdr:row>
      <xdr:rowOff>84455</xdr:rowOff>
    </xdr:to>
    <xdr:sp macro="" textlink="">
      <xdr:nvSpPr>
        <xdr:cNvPr id="6" name="Rectangle 34">
          <a:extLst>
            <a:ext uri="{FF2B5EF4-FFF2-40B4-BE49-F238E27FC236}">
              <a16:creationId xmlns:a16="http://schemas.microsoft.com/office/drawing/2014/main" id="{00000000-0008-0000-0100-000006000000}"/>
            </a:ext>
          </a:extLst>
        </xdr:cNvPr>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14</xdr:col>
      <xdr:colOff>338455</xdr:colOff>
      <xdr:row>257</xdr:row>
      <xdr:rowOff>236220</xdr:rowOff>
    </xdr:from>
    <xdr:to>
      <xdr:col>16</xdr:col>
      <xdr:colOff>18415</xdr:colOff>
      <xdr:row>258</xdr:row>
      <xdr:rowOff>189230</xdr:rowOff>
    </xdr:to>
    <xdr:sp macro="" textlink="">
      <xdr:nvSpPr>
        <xdr:cNvPr id="7" name="Rectangle 35">
          <a:extLst>
            <a:ext uri="{FF2B5EF4-FFF2-40B4-BE49-F238E27FC236}">
              <a16:creationId xmlns:a16="http://schemas.microsoft.com/office/drawing/2014/main" id="{00000000-0008-0000-0100-000007000000}"/>
            </a:ext>
          </a:extLst>
        </xdr:cNvPr>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13</xdr:col>
      <xdr:colOff>142875</xdr:colOff>
      <xdr:row>41</xdr:row>
      <xdr:rowOff>28575</xdr:rowOff>
    </xdr:from>
    <xdr:to>
      <xdr:col>15</xdr:col>
      <xdr:colOff>133350</xdr:colOff>
      <xdr:row>42</xdr:row>
      <xdr:rowOff>47625</xdr:rowOff>
    </xdr:to>
    <xdr:sp macro="" textlink="">
      <xdr:nvSpPr>
        <xdr:cNvPr id="8" name="Rectangle 40">
          <a:extLst>
            <a:ext uri="{FF2B5EF4-FFF2-40B4-BE49-F238E27FC236}">
              <a16:creationId xmlns:a16="http://schemas.microsoft.com/office/drawing/2014/main" id="{00000000-0008-0000-0100-000008000000}"/>
            </a:ext>
          </a:extLst>
        </xdr:cNvPr>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10</xdr:col>
      <xdr:colOff>209550</xdr:colOff>
      <xdr:row>41</xdr:row>
      <xdr:rowOff>19050</xdr:rowOff>
    </xdr:from>
    <xdr:to>
      <xdr:col>12</xdr:col>
      <xdr:colOff>200025</xdr:colOff>
      <xdr:row>42</xdr:row>
      <xdr:rowOff>38100</xdr:rowOff>
    </xdr:to>
    <xdr:sp macro="" textlink="">
      <xdr:nvSpPr>
        <xdr:cNvPr id="9" name="Rectangle 41">
          <a:extLst>
            <a:ext uri="{FF2B5EF4-FFF2-40B4-BE49-F238E27FC236}">
              <a16:creationId xmlns:a16="http://schemas.microsoft.com/office/drawing/2014/main" id="{00000000-0008-0000-0100-000009000000}"/>
            </a:ext>
          </a:extLst>
        </xdr:cNvPr>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7</xdr:col>
      <xdr:colOff>314325</xdr:colOff>
      <xdr:row>41</xdr:row>
      <xdr:rowOff>19050</xdr:rowOff>
    </xdr:from>
    <xdr:to>
      <xdr:col>9</xdr:col>
      <xdr:colOff>304800</xdr:colOff>
      <xdr:row>42</xdr:row>
      <xdr:rowOff>38100</xdr:rowOff>
    </xdr:to>
    <xdr:sp macro="" textlink="">
      <xdr:nvSpPr>
        <xdr:cNvPr id="10" name="Rectangle 42">
          <a:extLst>
            <a:ext uri="{FF2B5EF4-FFF2-40B4-BE49-F238E27FC236}">
              <a16:creationId xmlns:a16="http://schemas.microsoft.com/office/drawing/2014/main" id="{00000000-0008-0000-0100-00000A000000}"/>
            </a:ext>
          </a:extLst>
        </xdr:cNvPr>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11</xdr:col>
      <xdr:colOff>0</xdr:colOff>
      <xdr:row>38</xdr:row>
      <xdr:rowOff>66675</xdr:rowOff>
    </xdr:from>
    <xdr:to>
      <xdr:col>12</xdr:col>
      <xdr:colOff>4445</xdr:colOff>
      <xdr:row>40</xdr:row>
      <xdr:rowOff>63500</xdr:rowOff>
    </xdr:to>
    <xdr:sp macro="" textlink="">
      <xdr:nvSpPr>
        <xdr:cNvPr id="11" name="AutoShape 50">
          <a:extLst>
            <a:ext uri="{FF2B5EF4-FFF2-40B4-BE49-F238E27FC236}">
              <a16:creationId xmlns:a16="http://schemas.microsoft.com/office/drawing/2014/main" id="{00000000-0008-0000-0100-00000B000000}"/>
            </a:ext>
          </a:extLst>
        </xdr:cNvPr>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133350</xdr:colOff>
      <xdr:row>38</xdr:row>
      <xdr:rowOff>57150</xdr:rowOff>
    </xdr:from>
    <xdr:to>
      <xdr:col>9</xdr:col>
      <xdr:colOff>135255</xdr:colOff>
      <xdr:row>40</xdr:row>
      <xdr:rowOff>49530</xdr:rowOff>
    </xdr:to>
    <xdr:sp macro="" textlink="">
      <xdr:nvSpPr>
        <xdr:cNvPr id="12" name="AutoShape 51">
          <a:extLst>
            <a:ext uri="{FF2B5EF4-FFF2-40B4-BE49-F238E27FC236}">
              <a16:creationId xmlns:a16="http://schemas.microsoft.com/office/drawing/2014/main" id="{00000000-0008-0000-0100-00000C000000}"/>
            </a:ext>
          </a:extLst>
        </xdr:cNvPr>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38</xdr:row>
      <xdr:rowOff>171450</xdr:rowOff>
    </xdr:from>
    <xdr:to>
      <xdr:col>7</xdr:col>
      <xdr:colOff>85725</xdr:colOff>
      <xdr:row>39</xdr:row>
      <xdr:rowOff>190500</xdr:rowOff>
    </xdr:to>
    <xdr:sp macro="" textlink="">
      <xdr:nvSpPr>
        <xdr:cNvPr id="13" name="Rectangle 56">
          <a:extLst>
            <a:ext uri="{FF2B5EF4-FFF2-40B4-BE49-F238E27FC236}">
              <a16:creationId xmlns:a16="http://schemas.microsoft.com/office/drawing/2014/main" id="{00000000-0008-0000-0100-00000D000000}"/>
            </a:ext>
          </a:extLst>
        </xdr:cNvPr>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2</xdr:col>
      <xdr:colOff>381000</xdr:colOff>
      <xdr:row>168</xdr:row>
      <xdr:rowOff>158750</xdr:rowOff>
    </xdr:from>
    <xdr:to>
      <xdr:col>8</xdr:col>
      <xdr:colOff>141605</xdr:colOff>
      <xdr:row>171</xdr:row>
      <xdr:rowOff>190500</xdr:rowOff>
    </xdr:to>
    <xdr:sp macro="" textlink="">
      <xdr:nvSpPr>
        <xdr:cNvPr id="14" name="AutoShape 6">
          <a:extLst>
            <a:ext uri="{FF2B5EF4-FFF2-40B4-BE49-F238E27FC236}">
              <a16:creationId xmlns:a16="http://schemas.microsoft.com/office/drawing/2014/main" id="{00000000-0008-0000-0100-00000E000000}"/>
            </a:ext>
          </a:extLst>
        </xdr:cNvPr>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7</xdr:col>
      <xdr:colOff>249555</xdr:colOff>
      <xdr:row>222</xdr:row>
      <xdr:rowOff>170180</xdr:rowOff>
    </xdr:from>
    <xdr:to>
      <xdr:col>13</xdr:col>
      <xdr:colOff>82550</xdr:colOff>
      <xdr:row>224</xdr:row>
      <xdr:rowOff>78105</xdr:rowOff>
    </xdr:to>
    <xdr:sp macro="" textlink="">
      <xdr:nvSpPr>
        <xdr:cNvPr id="15" name="AutoShape 36">
          <a:extLst>
            <a:ext uri="{FF2B5EF4-FFF2-40B4-BE49-F238E27FC236}">
              <a16:creationId xmlns:a16="http://schemas.microsoft.com/office/drawing/2014/main" id="{00000000-0008-0000-0100-00000F000000}"/>
            </a:ext>
          </a:extLst>
        </xdr:cNvPr>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8</xdr:col>
      <xdr:colOff>63500</xdr:colOff>
      <xdr:row>251</xdr:row>
      <xdr:rowOff>179070</xdr:rowOff>
    </xdr:from>
    <xdr:to>
      <xdr:col>18</xdr:col>
      <xdr:colOff>45720</xdr:colOff>
      <xdr:row>254</xdr:row>
      <xdr:rowOff>221615</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0</xdr:col>
      <xdr:colOff>106045</xdr:colOff>
      <xdr:row>209</xdr:row>
      <xdr:rowOff>43180</xdr:rowOff>
    </xdr:from>
    <xdr:to>
      <xdr:col>17</xdr:col>
      <xdr:colOff>338455</xdr:colOff>
      <xdr:row>211</xdr:row>
      <xdr:rowOff>147955</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31</xdr:row>
      <xdr:rowOff>0</xdr:rowOff>
    </xdr:from>
    <xdr:to>
      <xdr:col>2</xdr:col>
      <xdr:colOff>381000</xdr:colOff>
      <xdr:row>32</xdr:row>
      <xdr:rowOff>31750</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dr:col>0</xdr:col>
      <xdr:colOff>81915</xdr:colOff>
      <xdr:row>43</xdr:row>
      <xdr:rowOff>36830</xdr:rowOff>
    </xdr:from>
    <xdr:to>
      <xdr:col>18</xdr:col>
      <xdr:colOff>0</xdr:colOff>
      <xdr:row>46</xdr:row>
      <xdr:rowOff>95250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dr:col>3</xdr:col>
      <xdr:colOff>372745</xdr:colOff>
      <xdr:row>57</xdr:row>
      <xdr:rowOff>330835</xdr:rowOff>
    </xdr:from>
    <xdr:to>
      <xdr:col>6</xdr:col>
      <xdr:colOff>53975</xdr:colOff>
      <xdr:row>62</xdr:row>
      <xdr:rowOff>9525</xdr:rowOff>
    </xdr:to>
    <xdr:cxnSp macro="">
      <xdr:nvCxnSpPr>
        <xdr:cNvPr id="20" name="直線矢印コネクタ 19">
          <a:extLst>
            <a:ext uri="{FF2B5EF4-FFF2-40B4-BE49-F238E27FC236}">
              <a16:creationId xmlns:a16="http://schemas.microsoft.com/office/drawing/2014/main" id="{00000000-0008-0000-0100-000014000000}"/>
            </a:ext>
          </a:extLst>
        </xdr:cNvPr>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xdr:colOff>
      <xdr:row>46</xdr:row>
      <xdr:rowOff>95250</xdr:rowOff>
    </xdr:from>
    <xdr:to>
      <xdr:col>9</xdr:col>
      <xdr:colOff>281305</xdr:colOff>
      <xdr:row>53</xdr:row>
      <xdr:rowOff>66040</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135255</xdr:colOff>
      <xdr:row>79</xdr:row>
      <xdr:rowOff>3810</xdr:rowOff>
    </xdr:from>
    <xdr:to>
      <xdr:col>17</xdr:col>
      <xdr:colOff>198755</xdr:colOff>
      <xdr:row>88</xdr:row>
      <xdr:rowOff>144145</xdr:rowOff>
    </xdr:to>
    <xdr:graphicFrame macro="">
      <xdr:nvGraphicFramePr>
        <xdr:cNvPr id="23" name="グラフ 33">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179070</xdr:colOff>
      <xdr:row>97</xdr:row>
      <xdr:rowOff>89535</xdr:rowOff>
    </xdr:from>
    <xdr:to>
      <xdr:col>17</xdr:col>
      <xdr:colOff>114935</xdr:colOff>
      <xdr:row>107</xdr:row>
      <xdr:rowOff>215265</xdr:rowOff>
    </xdr:to>
    <xdr:graphicFrame macro="">
      <xdr:nvGraphicFramePr>
        <xdr:cNvPr id="24" name="グラフ 12">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45085</xdr:colOff>
      <xdr:row>119</xdr:row>
      <xdr:rowOff>190500</xdr:rowOff>
    </xdr:from>
    <xdr:to>
      <xdr:col>17</xdr:col>
      <xdr:colOff>340995</xdr:colOff>
      <xdr:row>130</xdr:row>
      <xdr:rowOff>46355</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124460</xdr:colOff>
      <xdr:row>147</xdr:row>
      <xdr:rowOff>16510</xdr:rowOff>
    </xdr:from>
    <xdr:to>
      <xdr:col>16</xdr:col>
      <xdr:colOff>223520</xdr:colOff>
      <xdr:row>151</xdr:row>
      <xdr:rowOff>83185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dr:col>1</xdr:col>
      <xdr:colOff>49530</xdr:colOff>
      <xdr:row>152</xdr:row>
      <xdr:rowOff>25400</xdr:rowOff>
    </xdr:from>
    <xdr:to>
      <xdr:col>17</xdr:col>
      <xdr:colOff>281305</xdr:colOff>
      <xdr:row>155</xdr:row>
      <xdr:rowOff>41275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xdr:col>
      <xdr:colOff>45085</xdr:colOff>
      <xdr:row>167</xdr:row>
      <xdr:rowOff>104140</xdr:rowOff>
    </xdr:from>
    <xdr:to>
      <xdr:col>17</xdr:col>
      <xdr:colOff>182880</xdr:colOff>
      <xdr:row>176</xdr:row>
      <xdr:rowOff>182880</xdr:rowOff>
    </xdr:to>
    <xdr:graphicFrame macro="">
      <xdr:nvGraphicFramePr>
        <xdr:cNvPr id="30" name="グラフ 7">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872490</xdr:colOff>
      <xdr:row>167</xdr:row>
      <xdr:rowOff>21590</xdr:rowOff>
    </xdr:from>
    <xdr:to>
      <xdr:col>25</xdr:col>
      <xdr:colOff>86995</xdr:colOff>
      <xdr:row>170</xdr:row>
      <xdr:rowOff>166370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dr:col>12</xdr:col>
      <xdr:colOff>138430</xdr:colOff>
      <xdr:row>162</xdr:row>
      <xdr:rowOff>73025</xdr:rowOff>
    </xdr:from>
    <xdr:to>
      <xdr:col>17</xdr:col>
      <xdr:colOff>300355</xdr:colOff>
      <xdr:row>163</xdr:row>
      <xdr:rowOff>207645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dr:col>1</xdr:col>
      <xdr:colOff>132715</xdr:colOff>
      <xdr:row>223</xdr:row>
      <xdr:rowOff>65405</xdr:rowOff>
    </xdr:from>
    <xdr:to>
      <xdr:col>17</xdr:col>
      <xdr:colOff>323215</xdr:colOff>
      <xdr:row>226</xdr:row>
      <xdr:rowOff>57785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dr:col>0</xdr:col>
      <xdr:colOff>38735</xdr:colOff>
      <xdr:row>253</xdr:row>
      <xdr:rowOff>17145</xdr:rowOff>
    </xdr:from>
    <xdr:to>
      <xdr:col>1</xdr:col>
      <xdr:colOff>372745</xdr:colOff>
      <xdr:row>261</xdr:row>
      <xdr:rowOff>25400</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16</xdr:col>
      <xdr:colOff>220980</xdr:colOff>
      <xdr:row>265</xdr:row>
      <xdr:rowOff>190500</xdr:rowOff>
    </xdr:from>
    <xdr:to>
      <xdr:col>17</xdr:col>
      <xdr:colOff>261620</xdr:colOff>
      <xdr:row>266</xdr:row>
      <xdr:rowOff>168910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dr:col>2</xdr:col>
      <xdr:colOff>179070</xdr:colOff>
      <xdr:row>264</xdr:row>
      <xdr:rowOff>156210</xdr:rowOff>
    </xdr:from>
    <xdr:to>
      <xdr:col>3</xdr:col>
      <xdr:colOff>230505</xdr:colOff>
      <xdr:row>265</xdr:row>
      <xdr:rowOff>135255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5</xdr:col>
      <xdr:colOff>174625</xdr:colOff>
      <xdr:row>264</xdr:row>
      <xdr:rowOff>187960</xdr:rowOff>
    </xdr:from>
    <xdr:to>
      <xdr:col>6</xdr:col>
      <xdr:colOff>214630</xdr:colOff>
      <xdr:row>265</xdr:row>
      <xdr:rowOff>167005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180340</xdr:colOff>
      <xdr:row>264</xdr:row>
      <xdr:rowOff>167640</xdr:rowOff>
    </xdr:from>
    <xdr:to>
      <xdr:col>8</xdr:col>
      <xdr:colOff>220345</xdr:colOff>
      <xdr:row>265</xdr:row>
      <xdr:rowOff>145415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9</xdr:col>
      <xdr:colOff>160655</xdr:colOff>
      <xdr:row>264</xdr:row>
      <xdr:rowOff>197485</xdr:rowOff>
    </xdr:from>
    <xdr:to>
      <xdr:col>10</xdr:col>
      <xdr:colOff>200660</xdr:colOff>
      <xdr:row>265</xdr:row>
      <xdr:rowOff>176530</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dr:col>13</xdr:col>
      <xdr:colOff>184150</xdr:colOff>
      <xdr:row>264</xdr:row>
      <xdr:rowOff>180340</xdr:rowOff>
    </xdr:from>
    <xdr:to>
      <xdr:col>14</xdr:col>
      <xdr:colOff>224155</xdr:colOff>
      <xdr:row>265</xdr:row>
      <xdr:rowOff>158750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dr:col>15</xdr:col>
      <xdr:colOff>173355</xdr:colOff>
      <xdr:row>264</xdr:row>
      <xdr:rowOff>167640</xdr:rowOff>
    </xdr:from>
    <xdr:to>
      <xdr:col>16</xdr:col>
      <xdr:colOff>212725</xdr:colOff>
      <xdr:row>265</xdr:row>
      <xdr:rowOff>145415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dr:col>5</xdr:col>
      <xdr:colOff>157480</xdr:colOff>
      <xdr:row>266</xdr:row>
      <xdr:rowOff>176530</xdr:rowOff>
    </xdr:from>
    <xdr:to>
      <xdr:col>6</xdr:col>
      <xdr:colOff>215265</xdr:colOff>
      <xdr:row>267</xdr:row>
      <xdr:rowOff>181610</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201930</xdr:colOff>
      <xdr:row>266</xdr:row>
      <xdr:rowOff>165735</xdr:rowOff>
    </xdr:from>
    <xdr:to>
      <xdr:col>8</xdr:col>
      <xdr:colOff>241300</xdr:colOff>
      <xdr:row>267</xdr:row>
      <xdr:rowOff>143510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dr:col>9</xdr:col>
      <xdr:colOff>187325</xdr:colOff>
      <xdr:row>266</xdr:row>
      <xdr:rowOff>155575</xdr:rowOff>
    </xdr:from>
    <xdr:to>
      <xdr:col>10</xdr:col>
      <xdr:colOff>226695</xdr:colOff>
      <xdr:row>267</xdr:row>
      <xdr:rowOff>133985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dr:col>11</xdr:col>
      <xdr:colOff>186690</xdr:colOff>
      <xdr:row>266</xdr:row>
      <xdr:rowOff>165735</xdr:rowOff>
    </xdr:from>
    <xdr:to>
      <xdr:col>12</xdr:col>
      <xdr:colOff>226695</xdr:colOff>
      <xdr:row>267</xdr:row>
      <xdr:rowOff>143510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dr:col>15</xdr:col>
      <xdr:colOff>194945</xdr:colOff>
      <xdr:row>267</xdr:row>
      <xdr:rowOff>19685</xdr:rowOff>
    </xdr:from>
    <xdr:to>
      <xdr:col>16</xdr:col>
      <xdr:colOff>234950</xdr:colOff>
      <xdr:row>267</xdr:row>
      <xdr:rowOff>196215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0</xdr:col>
      <xdr:colOff>67310</xdr:colOff>
      <xdr:row>234</xdr:row>
      <xdr:rowOff>89535</xdr:rowOff>
    </xdr:from>
    <xdr:to>
      <xdr:col>17</xdr:col>
      <xdr:colOff>346710</xdr:colOff>
      <xdr:row>244</xdr:row>
      <xdr:rowOff>242570</xdr:rowOff>
    </xdr:to>
    <xdr:graphicFrame macro="">
      <xdr:nvGraphicFramePr>
        <xdr:cNvPr id="47" name="グラフ 20">
          <a:extLst>
            <a:ext uri="{FF2B5EF4-FFF2-40B4-BE49-F238E27FC236}">
              <a16:creationId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105410</xdr:colOff>
      <xdr:row>198</xdr:row>
      <xdr:rowOff>139700</xdr:rowOff>
    </xdr:from>
    <xdr:to>
      <xdr:col>17</xdr:col>
      <xdr:colOff>76200</xdr:colOff>
      <xdr:row>211</xdr:row>
      <xdr:rowOff>19050</xdr:rowOff>
    </xdr:to>
    <xdr:graphicFrame macro="">
      <xdr:nvGraphicFramePr>
        <xdr:cNvPr id="51" name="グラフ 10">
          <a:extLst>
            <a:ext uri="{FF2B5EF4-FFF2-40B4-BE49-F238E27FC236}">
              <a16:creationId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145415</xdr:colOff>
      <xdr:row>211</xdr:row>
      <xdr:rowOff>33655</xdr:rowOff>
    </xdr:from>
    <xdr:to>
      <xdr:col>17</xdr:col>
      <xdr:colOff>111760</xdr:colOff>
      <xdr:row>222</xdr:row>
      <xdr:rowOff>6985</xdr:rowOff>
    </xdr:to>
    <xdr:graphicFrame macro="">
      <xdr:nvGraphicFramePr>
        <xdr:cNvPr id="52" name="グラフ 11">
          <a:extLst>
            <a:ext uri="{FF2B5EF4-FFF2-40B4-BE49-F238E27FC236}">
              <a16:creationId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256540</xdr:colOff>
      <xdr:row>114</xdr:row>
      <xdr:rowOff>321310</xdr:rowOff>
    </xdr:from>
    <xdr:to>
      <xdr:col>15</xdr:col>
      <xdr:colOff>107950</xdr:colOff>
      <xdr:row>117</xdr:row>
      <xdr:rowOff>82550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dr:col>5</xdr:col>
      <xdr:colOff>198755</xdr:colOff>
      <xdr:row>60</xdr:row>
      <xdr:rowOff>124460</xdr:rowOff>
    </xdr:from>
    <xdr:to>
      <xdr:col>11</xdr:col>
      <xdr:colOff>16510</xdr:colOff>
      <xdr:row>62</xdr:row>
      <xdr:rowOff>124460</xdr:rowOff>
    </xdr:to>
    <xdr:cxnSp macro="">
      <xdr:nvCxnSpPr>
        <xdr:cNvPr id="56" name="直線矢印コネクタ 55">
          <a:extLst>
            <a:ext uri="{FF2B5EF4-FFF2-40B4-BE49-F238E27FC236}">
              <a16:creationId xmlns:a16="http://schemas.microsoft.com/office/drawing/2014/main" id="{00000000-0008-0000-0100-000038000000}"/>
            </a:ext>
          </a:extLst>
        </xdr:cNvPr>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384810</xdr:colOff>
      <xdr:row>82</xdr:row>
      <xdr:rowOff>45720</xdr:rowOff>
    </xdr:from>
    <xdr:to>
      <xdr:col>15</xdr:col>
      <xdr:colOff>388620</xdr:colOff>
      <xdr:row>83</xdr:row>
      <xdr:rowOff>229870</xdr:rowOff>
    </xdr:to>
    <xdr:sp macro="" textlink="">
      <xdr:nvSpPr>
        <xdr:cNvPr id="58" name="AutoShape 39">
          <a:extLst>
            <a:ext uri="{FF2B5EF4-FFF2-40B4-BE49-F238E27FC236}">
              <a16:creationId xmlns:a16="http://schemas.microsoft.com/office/drawing/2014/main" id="{00000000-0008-0000-0100-00003A000000}"/>
            </a:ext>
          </a:extLst>
        </xdr:cNvPr>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dr:col>4</xdr:col>
      <xdr:colOff>0</xdr:colOff>
      <xdr:row>142</xdr:row>
      <xdr:rowOff>90805</xdr:rowOff>
    </xdr:from>
    <xdr:to>
      <xdr:col>8</xdr:col>
      <xdr:colOff>401955</xdr:colOff>
      <xdr:row>147</xdr:row>
      <xdr:rowOff>16510</xdr:rowOff>
    </xdr:to>
    <xdr:cxnSp macro="">
      <xdr:nvCxnSpPr>
        <xdr:cNvPr id="62" name="直線矢印コネクタ 61">
          <a:extLst>
            <a:ext uri="{FF2B5EF4-FFF2-40B4-BE49-F238E27FC236}">
              <a16:creationId xmlns:a16="http://schemas.microsoft.com/office/drawing/2014/main" id="{00000000-0008-0000-0100-00003E000000}"/>
            </a:ext>
          </a:extLst>
        </xdr:cNvPr>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193</xdr:row>
      <xdr:rowOff>212725</xdr:rowOff>
    </xdr:from>
    <xdr:to>
      <xdr:col>19</xdr:col>
      <xdr:colOff>140970</xdr:colOff>
      <xdr:row>199</xdr:row>
      <xdr:rowOff>33655</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dr:col>0</xdr:col>
      <xdr:colOff>66040</xdr:colOff>
      <xdr:row>64</xdr:row>
      <xdr:rowOff>22860</xdr:rowOff>
    </xdr:from>
    <xdr:to>
      <xdr:col>17</xdr:col>
      <xdr:colOff>363855</xdr:colOff>
      <xdr:row>76</xdr:row>
      <xdr:rowOff>88265</xdr:rowOff>
    </xdr:to>
    <xdr:graphicFrame macro="">
      <xdr:nvGraphicFramePr>
        <xdr:cNvPr id="66" name="グラフ 2">
          <a:extLst>
            <a:ext uri="{FF2B5EF4-FFF2-40B4-BE49-F238E27FC236}">
              <a16:creationId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316865</xdr:colOff>
      <xdr:row>22</xdr:row>
      <xdr:rowOff>346075</xdr:rowOff>
    </xdr:from>
    <xdr:to>
      <xdr:col>2</xdr:col>
      <xdr:colOff>332740</xdr:colOff>
      <xdr:row>23</xdr:row>
      <xdr:rowOff>26670</xdr:rowOff>
    </xdr:to>
    <xdr:sp macro="" textlink="">
      <xdr:nvSpPr>
        <xdr:cNvPr id="67" name="AutoShape 51">
          <a:extLst>
            <a:ext uri="{FF2B5EF4-FFF2-40B4-BE49-F238E27FC236}">
              <a16:creationId xmlns:a16="http://schemas.microsoft.com/office/drawing/2014/main" id="{00000000-0008-0000-0100-000043000000}"/>
            </a:ext>
          </a:extLst>
        </xdr:cNvPr>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90805</xdr:colOff>
      <xdr:row>62</xdr:row>
      <xdr:rowOff>9525</xdr:rowOff>
    </xdr:from>
    <xdr:to>
      <xdr:col>10</xdr:col>
      <xdr:colOff>372745</xdr:colOff>
      <xdr:row>64</xdr:row>
      <xdr:rowOff>33020</xdr:rowOff>
    </xdr:to>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dr:col>3</xdr:col>
      <xdr:colOff>34290</xdr:colOff>
      <xdr:row>252</xdr:row>
      <xdr:rowOff>56515</xdr:rowOff>
    </xdr:from>
    <xdr:to>
      <xdr:col>16</xdr:col>
      <xdr:colOff>82550</xdr:colOff>
      <xdr:row>254</xdr:row>
      <xdr:rowOff>131445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dr:col>11</xdr:col>
      <xdr:colOff>146685</xdr:colOff>
      <xdr:row>107</xdr:row>
      <xdr:rowOff>99695</xdr:rowOff>
    </xdr:from>
    <xdr:to>
      <xdr:col>17</xdr:col>
      <xdr:colOff>150495</xdr:colOff>
      <xdr:row>108</xdr:row>
      <xdr:rowOff>193675</xdr:rowOff>
    </xdr:to>
    <xdr:sp macro="" textlink="">
      <xdr:nvSpPr>
        <xdr:cNvPr id="71" name="AutoShape 37">
          <a:extLst>
            <a:ext uri="{FF2B5EF4-FFF2-40B4-BE49-F238E27FC236}">
              <a16:creationId xmlns:a16="http://schemas.microsoft.com/office/drawing/2014/main" id="{00000000-0008-0000-0100-000047000000}"/>
            </a:ext>
          </a:extLst>
        </xdr:cNvPr>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dr:col>12</xdr:col>
      <xdr:colOff>173990</xdr:colOff>
      <xdr:row>84</xdr:row>
      <xdr:rowOff>8890</xdr:rowOff>
    </xdr:from>
    <xdr:ext cx="1647190" cy="27559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dr:col>1</xdr:col>
      <xdr:colOff>290830</xdr:colOff>
      <xdr:row>26</xdr:row>
      <xdr:rowOff>489585</xdr:rowOff>
    </xdr:from>
    <xdr:to>
      <xdr:col>2</xdr:col>
      <xdr:colOff>292735</xdr:colOff>
      <xdr:row>28</xdr:row>
      <xdr:rowOff>52070</xdr:rowOff>
    </xdr:to>
    <xdr:sp macro="" textlink="">
      <xdr:nvSpPr>
        <xdr:cNvPr id="73" name="AutoShape 51">
          <a:extLst>
            <a:ext uri="{FF2B5EF4-FFF2-40B4-BE49-F238E27FC236}">
              <a16:creationId xmlns:a16="http://schemas.microsoft.com/office/drawing/2014/main" id="{00000000-0008-0000-0100-000049000000}"/>
            </a:ext>
          </a:extLst>
        </xdr:cNvPr>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41275</xdr:colOff>
      <xdr:row>193</xdr:row>
      <xdr:rowOff>272415</xdr:rowOff>
    </xdr:from>
    <xdr:to>
      <xdr:col>10</xdr:col>
      <xdr:colOff>116205</xdr:colOff>
      <xdr:row>199</xdr:row>
      <xdr:rowOff>41275</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dr:col>1</xdr:col>
      <xdr:colOff>290195</xdr:colOff>
      <xdr:row>34</xdr:row>
      <xdr:rowOff>446405</xdr:rowOff>
    </xdr:from>
    <xdr:to>
      <xdr:col>2</xdr:col>
      <xdr:colOff>294640</xdr:colOff>
      <xdr:row>36</xdr:row>
      <xdr:rowOff>13335</xdr:rowOff>
    </xdr:to>
    <xdr:sp macro="" textlink="">
      <xdr:nvSpPr>
        <xdr:cNvPr id="75" name="AutoShape 50">
          <a:extLst>
            <a:ext uri="{FF2B5EF4-FFF2-40B4-BE49-F238E27FC236}">
              <a16:creationId xmlns:a16="http://schemas.microsoft.com/office/drawing/2014/main" id="{00000000-0008-0000-0100-00004B000000}"/>
            </a:ext>
          </a:extLst>
        </xdr:cNvPr>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306705</xdr:colOff>
      <xdr:row>30</xdr:row>
      <xdr:rowOff>513715</xdr:rowOff>
    </xdr:from>
    <xdr:to>
      <xdr:col>2</xdr:col>
      <xdr:colOff>311150</xdr:colOff>
      <xdr:row>31</xdr:row>
      <xdr:rowOff>186690</xdr:rowOff>
    </xdr:to>
    <xdr:sp macro="" textlink="">
      <xdr:nvSpPr>
        <xdr:cNvPr id="76" name="AutoShape 50">
          <a:extLst>
            <a:ext uri="{FF2B5EF4-FFF2-40B4-BE49-F238E27FC236}">
              <a16:creationId xmlns:a16="http://schemas.microsoft.com/office/drawing/2014/main" id="{00000000-0008-0000-0100-00004C000000}"/>
            </a:ext>
          </a:extLst>
        </xdr:cNvPr>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11</xdr:col>
      <xdr:colOff>16510</xdr:colOff>
      <xdr:row>60</xdr:row>
      <xdr:rowOff>240665</xdr:rowOff>
    </xdr:from>
    <xdr:to>
      <xdr:col>17</xdr:col>
      <xdr:colOff>372745</xdr:colOff>
      <xdr:row>64</xdr:row>
      <xdr:rowOff>66040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dr:col>3</xdr:col>
      <xdr:colOff>372745</xdr:colOff>
      <xdr:row>130</xdr:row>
      <xdr:rowOff>73660</xdr:rowOff>
    </xdr:from>
    <xdr:to>
      <xdr:col>13</xdr:col>
      <xdr:colOff>356235</xdr:colOff>
      <xdr:row>132</xdr:row>
      <xdr:rowOff>157480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13</xdr:col>
      <xdr:colOff>74295</xdr:colOff>
      <xdr:row>165</xdr:row>
      <xdr:rowOff>272415</xdr:rowOff>
    </xdr:from>
    <xdr:to>
      <xdr:col>17</xdr:col>
      <xdr:colOff>405765</xdr:colOff>
      <xdr:row>169</xdr:row>
      <xdr:rowOff>132080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20</xdr:col>
      <xdr:colOff>298450</xdr:colOff>
      <xdr:row>231</xdr:row>
      <xdr:rowOff>190500</xdr:rowOff>
    </xdr:from>
    <xdr:to>
      <xdr:col>24</xdr:col>
      <xdr:colOff>422275</xdr:colOff>
      <xdr:row>235</xdr:row>
      <xdr:rowOff>107950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0</xdr:col>
      <xdr:colOff>69215</xdr:colOff>
      <xdr:row>69</xdr:row>
      <xdr:rowOff>43180</xdr:rowOff>
    </xdr:from>
    <xdr:to>
      <xdr:col>16</xdr:col>
      <xdr:colOff>338455</xdr:colOff>
      <xdr:row>80</xdr:row>
      <xdr:rowOff>34290</xdr:rowOff>
    </xdr:to>
    <xdr:graphicFrame macro="">
      <xdr:nvGraphicFramePr>
        <xdr:cNvPr id="2" name="グラフ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333375</xdr:colOff>
      <xdr:row>44</xdr:row>
      <xdr:rowOff>66675</xdr:rowOff>
    </xdr:from>
    <xdr:to>
      <xdr:col>13</xdr:col>
      <xdr:colOff>323850</xdr:colOff>
      <xdr:row>46</xdr:row>
      <xdr:rowOff>63500</xdr:rowOff>
    </xdr:to>
    <xdr:sp macro="" textlink="">
      <xdr:nvSpPr>
        <xdr:cNvPr id="3" name="AutoShape 5">
          <a:extLst>
            <a:ext uri="{FF2B5EF4-FFF2-40B4-BE49-F238E27FC236}">
              <a16:creationId xmlns:a16="http://schemas.microsoft.com/office/drawing/2014/main" id="{00000000-0008-0000-0200-000003000000}"/>
            </a:ext>
          </a:extLst>
        </xdr:cNvPr>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196215</xdr:colOff>
      <xdr:row>171</xdr:row>
      <xdr:rowOff>36195</xdr:rowOff>
    </xdr:from>
    <xdr:to>
      <xdr:col>16</xdr:col>
      <xdr:colOff>132715</xdr:colOff>
      <xdr:row>180</xdr:row>
      <xdr:rowOff>133985</xdr:rowOff>
    </xdr:to>
    <xdr:graphicFrame macro="">
      <xdr:nvGraphicFramePr>
        <xdr:cNvPr id="4" name="グラフ 7">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xdr:colOff>
      <xdr:row>152</xdr:row>
      <xdr:rowOff>145415</xdr:rowOff>
    </xdr:from>
    <xdr:to>
      <xdr:col>16</xdr:col>
      <xdr:colOff>302260</xdr:colOff>
      <xdr:row>164</xdr:row>
      <xdr:rowOff>33655</xdr:rowOff>
    </xdr:to>
    <xdr:graphicFrame macro="">
      <xdr:nvGraphicFramePr>
        <xdr:cNvPr id="5" name="グラフ 9">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140335</xdr:colOff>
      <xdr:row>199</xdr:row>
      <xdr:rowOff>31750</xdr:rowOff>
    </xdr:from>
    <xdr:to>
      <xdr:col>16</xdr:col>
      <xdr:colOff>108585</xdr:colOff>
      <xdr:row>209</xdr:row>
      <xdr:rowOff>111760</xdr:rowOff>
    </xdr:to>
    <xdr:graphicFrame macro="">
      <xdr:nvGraphicFramePr>
        <xdr:cNvPr id="6" name="グラフ 10">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154940</xdr:colOff>
      <xdr:row>211</xdr:row>
      <xdr:rowOff>99060</xdr:rowOff>
    </xdr:from>
    <xdr:to>
      <xdr:col>16</xdr:col>
      <xdr:colOff>120650</xdr:colOff>
      <xdr:row>222</xdr:row>
      <xdr:rowOff>73025</xdr:rowOff>
    </xdr:to>
    <xdr:graphicFrame macro="">
      <xdr:nvGraphicFramePr>
        <xdr:cNvPr id="7" name="グラフ 11">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107950</xdr:colOff>
      <xdr:row>101</xdr:row>
      <xdr:rowOff>62230</xdr:rowOff>
    </xdr:from>
    <xdr:to>
      <xdr:col>16</xdr:col>
      <xdr:colOff>43815</xdr:colOff>
      <xdr:row>111</xdr:row>
      <xdr:rowOff>165735</xdr:rowOff>
    </xdr:to>
    <xdr:graphicFrame macro="">
      <xdr:nvGraphicFramePr>
        <xdr:cNvPr id="8" name="グラフ 12">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33655</xdr:colOff>
      <xdr:row>234</xdr:row>
      <xdr:rowOff>81915</xdr:rowOff>
    </xdr:from>
    <xdr:to>
      <xdr:col>16</xdr:col>
      <xdr:colOff>313055</xdr:colOff>
      <xdr:row>244</xdr:row>
      <xdr:rowOff>234950</xdr:rowOff>
    </xdr:to>
    <xdr:graphicFrame macro="">
      <xdr:nvGraphicFramePr>
        <xdr:cNvPr id="9" name="グラフ 20">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254</xdr:row>
      <xdr:rowOff>41275</xdr:rowOff>
    </xdr:from>
    <xdr:to>
      <xdr:col>16</xdr:col>
      <xdr:colOff>407035</xdr:colOff>
      <xdr:row>261</xdr:row>
      <xdr:rowOff>225425</xdr:rowOff>
    </xdr:to>
    <xdr:graphicFrame macro="">
      <xdr:nvGraphicFramePr>
        <xdr:cNvPr id="10" name="グラフ 24">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xdr:col>
      <xdr:colOff>228600</xdr:colOff>
      <xdr:row>247</xdr:row>
      <xdr:rowOff>67310</xdr:rowOff>
    </xdr:from>
    <xdr:to>
      <xdr:col>15</xdr:col>
      <xdr:colOff>95250</xdr:colOff>
      <xdr:row>248</xdr:row>
      <xdr:rowOff>92075</xdr:rowOff>
    </xdr:to>
    <xdr:sp macro="" textlink="">
      <xdr:nvSpPr>
        <xdr:cNvPr id="11" name="AutoShape 26">
          <a:extLst>
            <a:ext uri="{FF2B5EF4-FFF2-40B4-BE49-F238E27FC236}">
              <a16:creationId xmlns:a16="http://schemas.microsoft.com/office/drawing/2014/main" id="{00000000-0008-0000-0200-00000B000000}"/>
            </a:ext>
          </a:extLst>
        </xdr:cNvPr>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50165</xdr:colOff>
      <xdr:row>80</xdr:row>
      <xdr:rowOff>200025</xdr:rowOff>
    </xdr:from>
    <xdr:to>
      <xdr:col>16</xdr:col>
      <xdr:colOff>238760</xdr:colOff>
      <xdr:row>91</xdr:row>
      <xdr:rowOff>198755</xdr:rowOff>
    </xdr:to>
    <xdr:graphicFrame macro="">
      <xdr:nvGraphicFramePr>
        <xdr:cNvPr id="12" name="グラフ 33">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271145</xdr:colOff>
      <xdr:row>255</xdr:row>
      <xdr:rowOff>95885</xdr:rowOff>
    </xdr:from>
    <xdr:to>
      <xdr:col>13</xdr:col>
      <xdr:colOff>366395</xdr:colOff>
      <xdr:row>256</xdr:row>
      <xdr:rowOff>8890</xdr:rowOff>
    </xdr:to>
    <xdr:sp macro="" textlink="">
      <xdr:nvSpPr>
        <xdr:cNvPr id="13" name="Rectangle 34">
          <a:extLst>
            <a:ext uri="{FF2B5EF4-FFF2-40B4-BE49-F238E27FC236}">
              <a16:creationId xmlns:a16="http://schemas.microsoft.com/office/drawing/2014/main" id="{00000000-0008-0000-0200-00000D000000}"/>
            </a:ext>
          </a:extLst>
        </xdr:cNvPr>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13</xdr:col>
      <xdr:colOff>219075</xdr:colOff>
      <xdr:row>257</xdr:row>
      <xdr:rowOff>97155</xdr:rowOff>
    </xdr:from>
    <xdr:to>
      <xdr:col>14</xdr:col>
      <xdr:colOff>228600</xdr:colOff>
      <xdr:row>257</xdr:row>
      <xdr:rowOff>264795</xdr:rowOff>
    </xdr:to>
    <xdr:sp macro="" textlink="">
      <xdr:nvSpPr>
        <xdr:cNvPr id="14" name="Rectangle 35">
          <a:extLst>
            <a:ext uri="{FF2B5EF4-FFF2-40B4-BE49-F238E27FC236}">
              <a16:creationId xmlns:a16="http://schemas.microsoft.com/office/drawing/2014/main" id="{00000000-0008-0000-0200-00000E000000}"/>
            </a:ext>
          </a:extLst>
        </xdr:cNvPr>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12</xdr:col>
      <xdr:colOff>142875</xdr:colOff>
      <xdr:row>47</xdr:row>
      <xdr:rowOff>28575</xdr:rowOff>
    </xdr:from>
    <xdr:to>
      <xdr:col>14</xdr:col>
      <xdr:colOff>133350</xdr:colOff>
      <xdr:row>48</xdr:row>
      <xdr:rowOff>47625</xdr:rowOff>
    </xdr:to>
    <xdr:sp macro="" textlink="">
      <xdr:nvSpPr>
        <xdr:cNvPr id="15" name="Rectangle 40">
          <a:extLst>
            <a:ext uri="{FF2B5EF4-FFF2-40B4-BE49-F238E27FC236}">
              <a16:creationId xmlns:a16="http://schemas.microsoft.com/office/drawing/2014/main" id="{00000000-0008-0000-0200-00000F000000}"/>
            </a:ext>
          </a:extLst>
        </xdr:cNvPr>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9</xdr:col>
      <xdr:colOff>209550</xdr:colOff>
      <xdr:row>47</xdr:row>
      <xdr:rowOff>19050</xdr:rowOff>
    </xdr:from>
    <xdr:to>
      <xdr:col>11</xdr:col>
      <xdr:colOff>200025</xdr:colOff>
      <xdr:row>48</xdr:row>
      <xdr:rowOff>38100</xdr:rowOff>
    </xdr:to>
    <xdr:sp macro="" textlink="">
      <xdr:nvSpPr>
        <xdr:cNvPr id="16" name="Rectangle 41">
          <a:extLst>
            <a:ext uri="{FF2B5EF4-FFF2-40B4-BE49-F238E27FC236}">
              <a16:creationId xmlns:a16="http://schemas.microsoft.com/office/drawing/2014/main" id="{00000000-0008-0000-0200-000010000000}"/>
            </a:ext>
          </a:extLst>
        </xdr:cNvPr>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6</xdr:col>
      <xdr:colOff>314325</xdr:colOff>
      <xdr:row>47</xdr:row>
      <xdr:rowOff>19050</xdr:rowOff>
    </xdr:from>
    <xdr:to>
      <xdr:col>8</xdr:col>
      <xdr:colOff>304800</xdr:colOff>
      <xdr:row>48</xdr:row>
      <xdr:rowOff>38100</xdr:rowOff>
    </xdr:to>
    <xdr:sp macro="" textlink="">
      <xdr:nvSpPr>
        <xdr:cNvPr id="17" name="Rectangle 42">
          <a:extLst>
            <a:ext uri="{FF2B5EF4-FFF2-40B4-BE49-F238E27FC236}">
              <a16:creationId xmlns:a16="http://schemas.microsoft.com/office/drawing/2014/main" id="{00000000-0008-0000-0200-000011000000}"/>
            </a:ext>
          </a:extLst>
        </xdr:cNvPr>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10</xdr:col>
      <xdr:colOff>0</xdr:colOff>
      <xdr:row>44</xdr:row>
      <xdr:rowOff>66675</xdr:rowOff>
    </xdr:from>
    <xdr:to>
      <xdr:col>10</xdr:col>
      <xdr:colOff>419100</xdr:colOff>
      <xdr:row>46</xdr:row>
      <xdr:rowOff>63500</xdr:rowOff>
    </xdr:to>
    <xdr:sp macro="" textlink="">
      <xdr:nvSpPr>
        <xdr:cNvPr id="18" name="AutoShape 50">
          <a:extLst>
            <a:ext uri="{FF2B5EF4-FFF2-40B4-BE49-F238E27FC236}">
              <a16:creationId xmlns:a16="http://schemas.microsoft.com/office/drawing/2014/main" id="{00000000-0008-0000-0200-000012000000}"/>
            </a:ext>
          </a:extLst>
        </xdr:cNvPr>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7</xdr:col>
      <xdr:colOff>133350</xdr:colOff>
      <xdr:row>44</xdr:row>
      <xdr:rowOff>57150</xdr:rowOff>
    </xdr:from>
    <xdr:to>
      <xdr:col>8</xdr:col>
      <xdr:colOff>123825</xdr:colOff>
      <xdr:row>46</xdr:row>
      <xdr:rowOff>49530</xdr:rowOff>
    </xdr:to>
    <xdr:sp macro="" textlink="">
      <xdr:nvSpPr>
        <xdr:cNvPr id="19" name="AutoShape 51">
          <a:extLst>
            <a:ext uri="{FF2B5EF4-FFF2-40B4-BE49-F238E27FC236}">
              <a16:creationId xmlns:a16="http://schemas.microsoft.com/office/drawing/2014/main" id="{00000000-0008-0000-0200-000013000000}"/>
            </a:ext>
          </a:extLst>
        </xdr:cNvPr>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44</xdr:row>
      <xdr:rowOff>171450</xdr:rowOff>
    </xdr:from>
    <xdr:to>
      <xdr:col>6</xdr:col>
      <xdr:colOff>85725</xdr:colOff>
      <xdr:row>45</xdr:row>
      <xdr:rowOff>190500</xdr:rowOff>
    </xdr:to>
    <xdr:sp macro="" textlink="">
      <xdr:nvSpPr>
        <xdr:cNvPr id="20" name="Rectangle 56">
          <a:extLst>
            <a:ext uri="{FF2B5EF4-FFF2-40B4-BE49-F238E27FC236}">
              <a16:creationId xmlns:a16="http://schemas.microsoft.com/office/drawing/2014/main" id="{00000000-0008-0000-0200-000014000000}"/>
            </a:ext>
          </a:extLst>
        </xdr:cNvPr>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10</xdr:col>
      <xdr:colOff>194945</xdr:colOff>
      <xdr:row>54</xdr:row>
      <xdr:rowOff>264795</xdr:rowOff>
    </xdr:from>
    <xdr:to>
      <xdr:col>18</xdr:col>
      <xdr:colOff>42545</xdr:colOff>
      <xdr:row>57</xdr:row>
      <xdr:rowOff>106045</xdr:rowOff>
    </xdr:to>
    <xdr:sp macro="" textlink="">
      <xdr:nvSpPr>
        <xdr:cNvPr id="21" name="AutoShape 91">
          <a:extLst>
            <a:ext uri="{FF2B5EF4-FFF2-40B4-BE49-F238E27FC236}">
              <a16:creationId xmlns:a16="http://schemas.microsoft.com/office/drawing/2014/main" id="{00000000-0008-0000-0200-000015000000}"/>
            </a:ext>
          </a:extLst>
        </xdr:cNvPr>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45085</xdr:colOff>
      <xdr:row>122</xdr:row>
      <xdr:rowOff>110490</xdr:rowOff>
    </xdr:from>
    <xdr:to>
      <xdr:col>16</xdr:col>
      <xdr:colOff>340995</xdr:colOff>
      <xdr:row>132</xdr:row>
      <xdr:rowOff>245745</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10</xdr:col>
      <xdr:colOff>169545</xdr:colOff>
      <xdr:row>111</xdr:row>
      <xdr:rowOff>20955</xdr:rowOff>
    </xdr:from>
    <xdr:to>
      <xdr:col>16</xdr:col>
      <xdr:colOff>106045</xdr:colOff>
      <xdr:row>112</xdr:row>
      <xdr:rowOff>137160</xdr:rowOff>
    </xdr:to>
    <xdr:sp macro="" textlink="">
      <xdr:nvSpPr>
        <xdr:cNvPr id="23" name="AutoShape 37">
          <a:extLst>
            <a:ext uri="{FF2B5EF4-FFF2-40B4-BE49-F238E27FC236}">
              <a16:creationId xmlns:a16="http://schemas.microsoft.com/office/drawing/2014/main" id="{00000000-0008-0000-0200-000017000000}"/>
            </a:ext>
          </a:extLst>
        </xdr:cNvPr>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dr:col>2</xdr:col>
      <xdr:colOff>381000</xdr:colOff>
      <xdr:row>171</xdr:row>
      <xdr:rowOff>158750</xdr:rowOff>
    </xdr:from>
    <xdr:to>
      <xdr:col>7</xdr:col>
      <xdr:colOff>242570</xdr:colOff>
      <xdr:row>174</xdr:row>
      <xdr:rowOff>190500</xdr:rowOff>
    </xdr:to>
    <xdr:sp macro="" textlink="">
      <xdr:nvSpPr>
        <xdr:cNvPr id="24" name="AutoShape 6">
          <a:extLst>
            <a:ext uri="{FF2B5EF4-FFF2-40B4-BE49-F238E27FC236}">
              <a16:creationId xmlns:a16="http://schemas.microsoft.com/office/drawing/2014/main" id="{00000000-0008-0000-0200-000018000000}"/>
            </a:ext>
          </a:extLst>
        </xdr:cNvPr>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6</xdr:col>
      <xdr:colOff>233045</xdr:colOff>
      <xdr:row>223</xdr:row>
      <xdr:rowOff>20955</xdr:rowOff>
    </xdr:from>
    <xdr:to>
      <xdr:col>11</xdr:col>
      <xdr:colOff>424180</xdr:colOff>
      <xdr:row>224</xdr:row>
      <xdr:rowOff>127000</xdr:rowOff>
    </xdr:to>
    <xdr:sp macro="" textlink="">
      <xdr:nvSpPr>
        <xdr:cNvPr id="25" name="AutoShape 36">
          <a:extLst>
            <a:ext uri="{FF2B5EF4-FFF2-40B4-BE49-F238E27FC236}">
              <a16:creationId xmlns:a16="http://schemas.microsoft.com/office/drawing/2014/main" id="{00000000-0008-0000-0200-000019000000}"/>
            </a:ext>
          </a:extLst>
        </xdr:cNvPr>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35</xdr:row>
      <xdr:rowOff>201295</xdr:rowOff>
    </xdr:from>
    <xdr:to>
      <xdr:col>2</xdr:col>
      <xdr:colOff>381000</xdr:colOff>
      <xdr:row>37</xdr:row>
      <xdr:rowOff>31750</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12</xdr:col>
      <xdr:colOff>283845</xdr:colOff>
      <xdr:row>84</xdr:row>
      <xdr:rowOff>160655</xdr:rowOff>
    </xdr:from>
    <xdr:to>
      <xdr:col>15</xdr:col>
      <xdr:colOff>188595</xdr:colOff>
      <xdr:row>86</xdr:row>
      <xdr:rowOff>1905</xdr:rowOff>
    </xdr:to>
    <xdr:sp macro="" textlink="">
      <xdr:nvSpPr>
        <xdr:cNvPr id="27" name="AutoShape 39">
          <a:extLst>
            <a:ext uri="{FF2B5EF4-FFF2-40B4-BE49-F238E27FC236}">
              <a16:creationId xmlns:a16="http://schemas.microsoft.com/office/drawing/2014/main" id="{00000000-0008-0000-0200-00001B000000}"/>
            </a:ext>
          </a:extLst>
        </xdr:cNvPr>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dr:col>1</xdr:col>
      <xdr:colOff>300355</xdr:colOff>
      <xdr:row>25</xdr:row>
      <xdr:rowOff>132080</xdr:rowOff>
    </xdr:from>
    <xdr:to>
      <xdr:col>2</xdr:col>
      <xdr:colOff>313055</xdr:colOff>
      <xdr:row>26</xdr:row>
      <xdr:rowOff>241300</xdr:rowOff>
    </xdr:to>
    <xdr:sp macro="" textlink="">
      <xdr:nvSpPr>
        <xdr:cNvPr id="28" name="AutoShape 51">
          <a:extLst>
            <a:ext uri="{FF2B5EF4-FFF2-40B4-BE49-F238E27FC236}">
              <a16:creationId xmlns:a16="http://schemas.microsoft.com/office/drawing/2014/main" id="{00000000-0008-0000-0200-00001C000000}"/>
            </a:ext>
          </a:extLst>
        </xdr:cNvPr>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303530</xdr:colOff>
      <xdr:row>40</xdr:row>
      <xdr:rowOff>73025</xdr:rowOff>
    </xdr:from>
    <xdr:to>
      <xdr:col>2</xdr:col>
      <xdr:colOff>313055</xdr:colOff>
      <xdr:row>41</xdr:row>
      <xdr:rowOff>183515</xdr:rowOff>
    </xdr:to>
    <xdr:sp macro="" textlink="">
      <xdr:nvSpPr>
        <xdr:cNvPr id="29" name="AutoShape 53">
          <a:extLst>
            <a:ext uri="{FF2B5EF4-FFF2-40B4-BE49-F238E27FC236}">
              <a16:creationId xmlns:a16="http://schemas.microsoft.com/office/drawing/2014/main" id="{00000000-0008-0000-0200-00001D000000}"/>
            </a:ext>
          </a:extLst>
        </xdr:cNvPr>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320675</xdr:colOff>
      <xdr:row>30</xdr:row>
      <xdr:rowOff>135255</xdr:rowOff>
    </xdr:from>
    <xdr:to>
      <xdr:col>2</xdr:col>
      <xdr:colOff>333375</xdr:colOff>
      <xdr:row>31</xdr:row>
      <xdr:rowOff>245110</xdr:rowOff>
    </xdr:to>
    <xdr:sp macro="" textlink="">
      <xdr:nvSpPr>
        <xdr:cNvPr id="30" name="AutoShape 51">
          <a:extLst>
            <a:ext uri="{FF2B5EF4-FFF2-40B4-BE49-F238E27FC236}">
              <a16:creationId xmlns:a16="http://schemas.microsoft.com/office/drawing/2014/main" id="{00000000-0008-0000-0200-00001E000000}"/>
            </a:ext>
          </a:extLst>
        </xdr:cNvPr>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318770</xdr:colOff>
      <xdr:row>35</xdr:row>
      <xdr:rowOff>133350</xdr:rowOff>
    </xdr:from>
    <xdr:to>
      <xdr:col>2</xdr:col>
      <xdr:colOff>331470</xdr:colOff>
      <xdr:row>36</xdr:row>
      <xdr:rowOff>242570</xdr:rowOff>
    </xdr:to>
    <xdr:sp macro="" textlink="">
      <xdr:nvSpPr>
        <xdr:cNvPr id="31" name="AutoShape 51">
          <a:extLst>
            <a:ext uri="{FF2B5EF4-FFF2-40B4-BE49-F238E27FC236}">
              <a16:creationId xmlns:a16="http://schemas.microsoft.com/office/drawing/2014/main" id="{00000000-0008-0000-0200-00001F000000}"/>
            </a:ext>
          </a:extLst>
        </xdr:cNvPr>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60325</xdr:colOff>
      <xdr:row>133</xdr:row>
      <xdr:rowOff>26035</xdr:rowOff>
    </xdr:from>
    <xdr:to>
      <xdr:col>7</xdr:col>
      <xdr:colOff>398145</xdr:colOff>
      <xdr:row>135</xdr:row>
      <xdr:rowOff>108585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12</xdr:col>
      <xdr:colOff>138430</xdr:colOff>
      <xdr:row>167</xdr:row>
      <xdr:rowOff>285750</xdr:rowOff>
    </xdr:from>
    <xdr:to>
      <xdr:col>16</xdr:col>
      <xdr:colOff>361315</xdr:colOff>
      <xdr:row>172</xdr:row>
      <xdr:rowOff>112395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A1:DA272"/>
  <sheetViews>
    <sheetView showGridLines="0" view="pageBreakPreview" topLeftCell="A115" zoomScale="115" zoomScaleSheetLayoutView="115" workbookViewId="0">
      <selection activeCell="Y202" sqref="Y202"/>
    </sheetView>
  </sheetViews>
  <sheetFormatPr defaultColWidth="3.109375" defaultRowHeight="18" x14ac:dyDescent="0.2"/>
  <cols>
    <col min="1" max="1" width="2.6640625" style="64" customWidth="1"/>
    <col min="2" max="3" width="5.33203125" style="64" customWidth="1"/>
    <col min="4" max="4" width="5.6640625" style="64" customWidth="1"/>
    <col min="5" max="5" width="1.77734375" style="64" customWidth="1"/>
    <col min="6" max="17" width="5.33203125" style="64" customWidth="1"/>
    <col min="18" max="18" width="5.6640625" style="64" customWidth="1"/>
    <col min="19" max="19" width="1.6640625" style="64" customWidth="1"/>
    <col min="20" max="20" width="3.109375" style="64"/>
    <col min="21" max="21" width="12.77734375" style="64" customWidth="1"/>
    <col min="22" max="73" width="5.6640625" style="64" customWidth="1"/>
    <col min="74" max="75" width="5.33203125" style="64" customWidth="1"/>
    <col min="76" max="78" width="5.77734375" style="64" customWidth="1"/>
    <col min="79" max="91" width="5.6640625" style="64" customWidth="1"/>
    <col min="92" max="16384" width="3.109375" style="64"/>
  </cols>
  <sheetData>
    <row r="1" spans="1:21" ht="15.9" customHeight="1" x14ac:dyDescent="0.2">
      <c r="Q1" s="163"/>
      <c r="R1" s="164"/>
      <c r="S1" s="114"/>
      <c r="T1" s="96"/>
    </row>
    <row r="2" spans="1:21" ht="15.9" customHeight="1" x14ac:dyDescent="0.2">
      <c r="Q2" s="164"/>
      <c r="R2" s="164"/>
      <c r="S2" s="114"/>
      <c r="T2" s="96"/>
    </row>
    <row r="3" spans="1:21" ht="15.9" customHeight="1" x14ac:dyDescent="0.2"/>
    <row r="4" spans="1:21" ht="30" customHeight="1" x14ac:dyDescent="0.2">
      <c r="A4" s="302" t="e">
        <f>"県内経済動向調査結果（"&amp;DBCS(TEXT(#REF!,"ggge年m月"))&amp;"分）"</f>
        <v>#REF!</v>
      </c>
      <c r="B4" s="302"/>
      <c r="C4" s="302"/>
      <c r="D4" s="302"/>
      <c r="E4" s="302"/>
      <c r="F4" s="302"/>
      <c r="G4" s="302"/>
      <c r="H4" s="302"/>
      <c r="I4" s="302"/>
      <c r="J4" s="302"/>
      <c r="K4" s="302"/>
      <c r="L4" s="302"/>
      <c r="M4" s="302"/>
      <c r="N4" s="302"/>
      <c r="O4" s="302"/>
      <c r="P4" s="302"/>
      <c r="Q4" s="302"/>
      <c r="R4" s="302"/>
    </row>
    <row r="5" spans="1:21" ht="15.9" customHeight="1" x14ac:dyDescent="0.2">
      <c r="A5" s="71"/>
      <c r="B5" s="108"/>
      <c r="C5" s="108"/>
      <c r="D5" s="108"/>
      <c r="E5" s="108"/>
      <c r="F5" s="108"/>
      <c r="G5" s="108"/>
      <c r="H5" s="108"/>
      <c r="I5" s="108"/>
      <c r="J5" s="108"/>
      <c r="K5" s="108"/>
      <c r="L5" s="108"/>
      <c r="M5" s="108"/>
      <c r="N5" s="108"/>
      <c r="O5" s="108"/>
      <c r="P5" s="108"/>
      <c r="Q5" s="108"/>
      <c r="R5" s="108"/>
    </row>
    <row r="6" spans="1:21" ht="15.9" customHeight="1" x14ac:dyDescent="0.2">
      <c r="Q6" s="96"/>
      <c r="R6" s="96"/>
      <c r="S6" s="96"/>
      <c r="T6" s="96"/>
    </row>
    <row r="7" spans="1:21" ht="15.9" customHeight="1" x14ac:dyDescent="0.2"/>
    <row r="8" spans="1:21" x14ac:dyDescent="0.2">
      <c r="A8" s="72"/>
      <c r="B8" s="109"/>
      <c r="C8" s="109"/>
      <c r="D8" s="109"/>
      <c r="E8" s="109"/>
      <c r="F8" s="109"/>
      <c r="G8" s="109"/>
      <c r="H8" s="109"/>
      <c r="I8" s="109"/>
      <c r="J8" s="109"/>
      <c r="K8" s="109"/>
      <c r="L8" s="109"/>
      <c r="M8" s="303" t="e">
        <f>DBCS(TEXT(#REF!,"ggge年m月d日"))</f>
        <v>#REF!</v>
      </c>
      <c r="N8" s="303"/>
      <c r="O8" s="303"/>
      <c r="P8" s="303"/>
      <c r="Q8" s="303"/>
      <c r="R8" s="303"/>
    </row>
    <row r="9" spans="1:21" x14ac:dyDescent="0.2">
      <c r="B9" s="109"/>
      <c r="C9" s="109"/>
      <c r="D9" s="109"/>
      <c r="E9" s="109"/>
      <c r="F9" s="109"/>
      <c r="G9" s="109"/>
      <c r="H9" s="109"/>
      <c r="I9" s="109"/>
      <c r="J9" s="109"/>
      <c r="K9" s="109"/>
      <c r="L9" s="109"/>
      <c r="M9" s="304" t="s">
        <v>36</v>
      </c>
      <c r="N9" s="304"/>
      <c r="O9" s="304"/>
      <c r="P9" s="304"/>
      <c r="Q9" s="304"/>
      <c r="R9" s="304"/>
    </row>
    <row r="10" spans="1:21" x14ac:dyDescent="0.2">
      <c r="B10" s="109"/>
      <c r="C10" s="109"/>
      <c r="D10" s="109"/>
      <c r="E10" s="109"/>
      <c r="F10" s="109"/>
      <c r="G10" s="109"/>
      <c r="H10" s="109"/>
      <c r="I10" s="109"/>
      <c r="J10" s="109"/>
      <c r="K10" s="109"/>
      <c r="L10" s="109"/>
      <c r="M10" s="304" t="s">
        <v>31</v>
      </c>
      <c r="N10" s="304"/>
      <c r="O10" s="304"/>
      <c r="P10" s="304"/>
      <c r="Q10" s="304"/>
      <c r="R10" s="304"/>
    </row>
    <row r="11" spans="1:21" ht="15.9" customHeight="1" x14ac:dyDescent="0.2">
      <c r="A11" s="73"/>
      <c r="B11" s="109"/>
      <c r="C11" s="109"/>
      <c r="D11" s="109"/>
      <c r="E11" s="109"/>
      <c r="F11" s="109"/>
      <c r="G11" s="109"/>
      <c r="H11" s="109"/>
      <c r="I11" s="109"/>
      <c r="J11" s="109"/>
      <c r="K11" s="109"/>
      <c r="L11" s="109"/>
      <c r="M11" s="109"/>
      <c r="N11" s="109"/>
      <c r="O11" s="109"/>
      <c r="P11" s="109"/>
      <c r="Q11" s="109"/>
      <c r="R11" s="109"/>
    </row>
    <row r="12" spans="1:21" ht="15.9" customHeight="1" x14ac:dyDescent="0.2">
      <c r="A12" s="73"/>
      <c r="B12" s="109"/>
      <c r="C12" s="109"/>
      <c r="D12" s="109"/>
      <c r="E12" s="109"/>
      <c r="F12" s="109"/>
      <c r="G12" s="109"/>
      <c r="H12" s="109"/>
      <c r="I12" s="109"/>
      <c r="J12" s="109"/>
      <c r="K12" s="109"/>
      <c r="L12" s="109"/>
      <c r="M12" s="109"/>
      <c r="N12" s="109"/>
      <c r="O12" s="109"/>
      <c r="P12" s="109"/>
      <c r="Q12" s="109"/>
      <c r="R12" s="109"/>
      <c r="U12" s="65"/>
    </row>
    <row r="13" spans="1:21" ht="15.9" customHeight="1" x14ac:dyDescent="0.2"/>
    <row r="14" spans="1:21" ht="6.9" customHeight="1" x14ac:dyDescent="0.2">
      <c r="A14" s="74"/>
      <c r="B14" s="110"/>
      <c r="C14" s="110"/>
      <c r="D14" s="110"/>
      <c r="E14" s="110"/>
      <c r="F14" s="110"/>
      <c r="G14" s="110"/>
      <c r="H14" s="110"/>
      <c r="I14" s="110"/>
      <c r="J14" s="110"/>
      <c r="K14" s="110"/>
      <c r="L14" s="110"/>
      <c r="M14" s="110"/>
      <c r="N14" s="110"/>
      <c r="O14" s="110"/>
      <c r="P14" s="110"/>
      <c r="Q14" s="110"/>
      <c r="R14" s="166"/>
      <c r="S14" s="177"/>
    </row>
    <row r="15" spans="1:21" ht="30" customHeight="1" x14ac:dyDescent="0.2">
      <c r="A15" s="75" t="s">
        <v>0</v>
      </c>
      <c r="B15" s="77"/>
      <c r="C15" s="77"/>
      <c r="D15" s="77"/>
      <c r="E15" s="77"/>
      <c r="F15" s="77"/>
      <c r="G15" s="77"/>
      <c r="H15" s="77"/>
      <c r="I15" s="114"/>
      <c r="J15" s="77"/>
      <c r="K15" s="77"/>
      <c r="L15" s="77"/>
      <c r="M15" s="77"/>
      <c r="N15" s="77"/>
      <c r="O15" s="77"/>
      <c r="P15" s="77"/>
      <c r="Q15" s="77"/>
      <c r="R15" s="167"/>
      <c r="S15" s="177"/>
    </row>
    <row r="16" spans="1:21" s="65" customFormat="1" ht="56.25" customHeight="1" x14ac:dyDescent="0.2">
      <c r="A16" s="75"/>
      <c r="B16" s="306" t="s">
        <v>82</v>
      </c>
      <c r="C16" s="306"/>
      <c r="D16" s="306"/>
      <c r="E16" s="306"/>
      <c r="F16" s="306"/>
      <c r="G16" s="306"/>
      <c r="H16" s="306"/>
      <c r="I16" s="306"/>
      <c r="J16" s="306"/>
      <c r="K16" s="306"/>
      <c r="L16" s="306"/>
      <c r="M16" s="306"/>
      <c r="N16" s="306"/>
      <c r="O16" s="306"/>
      <c r="P16" s="306"/>
      <c r="Q16" s="306"/>
      <c r="R16" s="168"/>
      <c r="S16" s="178"/>
    </row>
    <row r="17" spans="1:19" ht="30" customHeight="1" x14ac:dyDescent="0.2">
      <c r="A17" s="75"/>
      <c r="B17" s="306"/>
      <c r="C17" s="306"/>
      <c r="D17" s="306"/>
      <c r="E17" s="306"/>
      <c r="F17" s="306"/>
      <c r="G17" s="306"/>
      <c r="H17" s="306"/>
      <c r="I17" s="306"/>
      <c r="J17" s="306"/>
      <c r="K17" s="306"/>
      <c r="L17" s="306"/>
      <c r="M17" s="306"/>
      <c r="N17" s="306"/>
      <c r="O17" s="306"/>
      <c r="P17" s="306"/>
      <c r="Q17" s="306"/>
      <c r="R17" s="168"/>
      <c r="S17" s="177"/>
    </row>
    <row r="18" spans="1:19" ht="6.9" customHeight="1" x14ac:dyDescent="0.2">
      <c r="A18" s="76"/>
      <c r="B18" s="111"/>
      <c r="C18" s="111"/>
      <c r="D18" s="111"/>
      <c r="E18" s="111"/>
      <c r="F18" s="111"/>
      <c r="G18" s="111"/>
      <c r="H18" s="111"/>
      <c r="I18" s="111"/>
      <c r="J18" s="111"/>
      <c r="K18" s="111"/>
      <c r="L18" s="111"/>
      <c r="M18" s="111"/>
      <c r="N18" s="111"/>
      <c r="O18" s="111"/>
      <c r="P18" s="111"/>
      <c r="Q18" s="111"/>
      <c r="R18" s="169"/>
      <c r="S18" s="177"/>
    </row>
    <row r="19" spans="1:19" ht="15.9" customHeight="1" x14ac:dyDescent="0.2"/>
    <row r="20" spans="1:19" ht="15.9" customHeight="1" x14ac:dyDescent="0.2"/>
    <row r="21" spans="1:19" ht="30" customHeight="1" x14ac:dyDescent="0.2">
      <c r="A21" s="77" t="s">
        <v>2</v>
      </c>
      <c r="B21" s="112"/>
      <c r="C21" s="112"/>
      <c r="D21" s="112"/>
      <c r="E21" s="112"/>
      <c r="F21" s="112"/>
      <c r="G21" s="112"/>
      <c r="H21" s="112"/>
      <c r="I21" s="112"/>
      <c r="J21" s="112"/>
      <c r="K21" s="112"/>
      <c r="L21" s="112"/>
      <c r="M21" s="112"/>
      <c r="N21" s="112"/>
      <c r="O21" s="112"/>
      <c r="P21" s="112"/>
      <c r="Q21" s="112"/>
      <c r="R21" s="112"/>
      <c r="S21" s="112"/>
    </row>
    <row r="22" spans="1:19" ht="6.9" customHeight="1" x14ac:dyDescent="0.2">
      <c r="A22" s="78"/>
      <c r="B22" s="113"/>
      <c r="C22" s="113"/>
      <c r="D22" s="113"/>
      <c r="E22" s="134"/>
      <c r="F22" s="113"/>
      <c r="G22" s="113"/>
      <c r="H22" s="113"/>
      <c r="I22" s="113"/>
      <c r="J22" s="113"/>
      <c r="K22" s="113"/>
      <c r="L22" s="113"/>
      <c r="M22" s="113"/>
      <c r="N22" s="113"/>
      <c r="O22" s="113"/>
      <c r="P22" s="113"/>
      <c r="Q22" s="113"/>
      <c r="R22" s="170"/>
    </row>
    <row r="23" spans="1:19" ht="57" customHeight="1" x14ac:dyDescent="0.2">
      <c r="A23" s="79" t="s">
        <v>44</v>
      </c>
      <c r="B23" s="114"/>
      <c r="C23" s="114"/>
      <c r="D23" s="114"/>
      <c r="E23" s="135"/>
      <c r="F23" s="305" t="str">
        <f>F48</f>
        <v>　一部にやや弱含みの動きがみられるものの、電気機械などを中心に生産の緩やかな回復が続いている。</v>
      </c>
      <c r="G23" s="305"/>
      <c r="H23" s="305"/>
      <c r="I23" s="305"/>
      <c r="J23" s="305"/>
      <c r="K23" s="305"/>
      <c r="L23" s="305"/>
      <c r="M23" s="305"/>
      <c r="N23" s="305"/>
      <c r="O23" s="305"/>
      <c r="P23" s="305"/>
      <c r="Q23" s="305"/>
      <c r="R23" s="171"/>
    </row>
    <row r="24" spans="1:19" ht="8.25" customHeight="1" x14ac:dyDescent="0.2">
      <c r="A24" s="80"/>
      <c r="B24" s="115"/>
      <c r="C24" s="115"/>
      <c r="D24" s="115"/>
      <c r="E24" s="136"/>
      <c r="F24" s="139"/>
      <c r="G24" s="145"/>
      <c r="H24" s="145"/>
      <c r="I24" s="145"/>
      <c r="J24" s="145"/>
      <c r="K24" s="145"/>
      <c r="L24" s="145"/>
      <c r="M24" s="145"/>
      <c r="N24" s="145"/>
      <c r="O24" s="145"/>
      <c r="P24" s="145"/>
      <c r="Q24" s="145"/>
      <c r="R24" s="171"/>
    </row>
    <row r="25" spans="1:19" ht="6.9" customHeight="1" x14ac:dyDescent="0.2">
      <c r="A25" s="81"/>
      <c r="B25" s="116"/>
      <c r="C25" s="116"/>
      <c r="D25" s="116"/>
      <c r="E25" s="137"/>
      <c r="F25" s="140"/>
      <c r="G25" s="146"/>
      <c r="H25" s="146"/>
      <c r="I25" s="146"/>
      <c r="J25" s="146"/>
      <c r="K25" s="146"/>
      <c r="L25" s="146"/>
      <c r="M25" s="146"/>
      <c r="N25" s="146"/>
      <c r="O25" s="146"/>
      <c r="P25" s="146"/>
      <c r="Q25" s="146"/>
      <c r="R25" s="172"/>
    </row>
    <row r="26" spans="1:19" ht="6.9" customHeight="1" x14ac:dyDescent="0.2">
      <c r="A26" s="82"/>
      <c r="B26" s="117"/>
      <c r="C26" s="117"/>
      <c r="D26" s="117"/>
      <c r="E26" s="138"/>
      <c r="F26" s="141"/>
      <c r="G26" s="147"/>
      <c r="H26" s="147"/>
      <c r="I26" s="147"/>
      <c r="J26" s="147"/>
      <c r="K26" s="147"/>
      <c r="L26" s="147"/>
      <c r="M26" s="147"/>
      <c r="N26" s="147"/>
      <c r="O26" s="147"/>
      <c r="P26" s="147"/>
      <c r="Q26" s="147"/>
      <c r="R26" s="173"/>
    </row>
    <row r="27" spans="1:19" ht="43.5" customHeight="1" x14ac:dyDescent="0.2">
      <c r="A27" s="83" t="s">
        <v>34</v>
      </c>
      <c r="B27" s="114"/>
      <c r="C27" s="114"/>
      <c r="D27" s="114"/>
      <c r="E27" s="135"/>
      <c r="F27" s="307" t="str">
        <f>B96</f>
        <v>　公共投資は４か月連続で前年同月を下回っている。</v>
      </c>
      <c r="G27" s="307"/>
      <c r="H27" s="307"/>
      <c r="I27" s="307"/>
      <c r="J27" s="307"/>
      <c r="K27" s="307"/>
      <c r="L27" s="307"/>
      <c r="M27" s="307"/>
      <c r="N27" s="307"/>
      <c r="O27" s="307"/>
      <c r="P27" s="307"/>
      <c r="Q27" s="307"/>
      <c r="R27" s="171"/>
    </row>
    <row r="28" spans="1:19" ht="21.9" customHeight="1" x14ac:dyDescent="0.2">
      <c r="A28" s="80"/>
      <c r="B28" s="115"/>
      <c r="C28" s="115"/>
      <c r="D28" s="115"/>
      <c r="E28" s="136"/>
      <c r="F28" s="139"/>
      <c r="G28" s="145"/>
      <c r="H28" s="145"/>
      <c r="I28" s="145"/>
      <c r="J28" s="145"/>
      <c r="K28" s="145"/>
      <c r="L28" s="145"/>
      <c r="M28" s="145"/>
      <c r="N28" s="145"/>
      <c r="O28" s="145"/>
      <c r="P28" s="145"/>
      <c r="Q28" s="145"/>
      <c r="R28" s="171"/>
    </row>
    <row r="29" spans="1:19" ht="6.9" customHeight="1" x14ac:dyDescent="0.2">
      <c r="A29" s="81"/>
      <c r="B29" s="116"/>
      <c r="C29" s="116"/>
      <c r="D29" s="116"/>
      <c r="E29" s="137"/>
      <c r="F29" s="142"/>
      <c r="G29" s="146"/>
      <c r="H29" s="146"/>
      <c r="I29" s="146"/>
      <c r="J29" s="146"/>
      <c r="K29" s="146"/>
      <c r="L29" s="146"/>
      <c r="M29" s="146"/>
      <c r="N29" s="146"/>
      <c r="O29" s="146"/>
      <c r="P29" s="146"/>
      <c r="Q29" s="146"/>
      <c r="R29" s="172"/>
    </row>
    <row r="30" spans="1:19" ht="6.9" customHeight="1" x14ac:dyDescent="0.2">
      <c r="A30" s="82"/>
      <c r="B30" s="117"/>
      <c r="C30" s="117"/>
      <c r="D30" s="117"/>
      <c r="E30" s="138"/>
      <c r="F30" s="141"/>
      <c r="G30" s="147"/>
      <c r="H30" s="147"/>
      <c r="I30" s="147"/>
      <c r="J30" s="147"/>
      <c r="K30" s="147"/>
      <c r="L30" s="147"/>
      <c r="M30" s="147"/>
      <c r="N30" s="147"/>
      <c r="O30" s="147"/>
      <c r="P30" s="147"/>
      <c r="Q30" s="147"/>
      <c r="R30" s="173"/>
    </row>
    <row r="31" spans="1:19" ht="57" customHeight="1" x14ac:dyDescent="0.2">
      <c r="A31" s="83" t="s">
        <v>45</v>
      </c>
      <c r="B31" s="114"/>
      <c r="C31" s="114"/>
      <c r="D31" s="114"/>
      <c r="E31" s="135"/>
      <c r="F31" s="307" t="str">
        <f>F138</f>
        <v>　基調としては堅調に推移している。</v>
      </c>
      <c r="G31" s="307"/>
      <c r="H31" s="307"/>
      <c r="I31" s="307"/>
      <c r="J31" s="307"/>
      <c r="K31" s="307"/>
      <c r="L31" s="307"/>
      <c r="M31" s="307"/>
      <c r="N31" s="307"/>
      <c r="O31" s="307"/>
      <c r="P31" s="307"/>
      <c r="Q31" s="307"/>
      <c r="R31" s="171"/>
    </row>
    <row r="32" spans="1:19" ht="21.9" customHeight="1" x14ac:dyDescent="0.2">
      <c r="A32" s="80"/>
      <c r="B32" s="115"/>
      <c r="C32" s="115"/>
      <c r="D32" s="115"/>
      <c r="E32" s="136"/>
      <c r="F32" s="139"/>
      <c r="G32" s="145"/>
      <c r="H32" s="145"/>
      <c r="I32" s="145"/>
      <c r="J32" s="145"/>
      <c r="K32" s="145"/>
      <c r="L32" s="145"/>
      <c r="M32" s="145"/>
      <c r="N32" s="145"/>
      <c r="O32" s="145"/>
      <c r="P32" s="145"/>
      <c r="Q32" s="145"/>
      <c r="R32" s="171"/>
    </row>
    <row r="33" spans="1:24" ht="6.9" customHeight="1" x14ac:dyDescent="0.2">
      <c r="A33" s="81"/>
      <c r="B33" s="116"/>
      <c r="C33" s="116"/>
      <c r="D33" s="116"/>
      <c r="E33" s="137"/>
      <c r="F33" s="140"/>
      <c r="G33" s="146"/>
      <c r="H33" s="146"/>
      <c r="I33" s="146"/>
      <c r="J33" s="146"/>
      <c r="K33" s="146"/>
      <c r="L33" s="146"/>
      <c r="M33" s="146"/>
      <c r="N33" s="146"/>
      <c r="O33" s="146"/>
      <c r="P33" s="146"/>
      <c r="Q33" s="146"/>
      <c r="R33" s="172"/>
    </row>
    <row r="34" spans="1:24" ht="6.9" customHeight="1" x14ac:dyDescent="0.2">
      <c r="A34" s="82"/>
      <c r="B34" s="117"/>
      <c r="C34" s="117"/>
      <c r="D34" s="117"/>
      <c r="E34" s="138"/>
      <c r="F34" s="141"/>
      <c r="G34" s="147"/>
      <c r="H34" s="147"/>
      <c r="I34" s="147"/>
      <c r="J34" s="147"/>
      <c r="K34" s="147"/>
      <c r="L34" s="147"/>
      <c r="M34" s="147"/>
      <c r="N34" s="147"/>
      <c r="O34" s="147"/>
      <c r="P34" s="147"/>
      <c r="Q34" s="147"/>
      <c r="R34" s="173"/>
    </row>
    <row r="35" spans="1:24" ht="43.5" customHeight="1" x14ac:dyDescent="0.2">
      <c r="A35" s="83" t="s">
        <v>47</v>
      </c>
      <c r="B35" s="114"/>
      <c r="C35" s="114"/>
      <c r="D35" s="114"/>
      <c r="E35" s="135"/>
      <c r="F35" s="312" t="str">
        <f>H184</f>
        <v>　一部にやや弱含みの動きがみられるものの、基調としては堅調に推移している。</v>
      </c>
      <c r="G35" s="312"/>
      <c r="H35" s="312"/>
      <c r="I35" s="312"/>
      <c r="J35" s="312"/>
      <c r="K35" s="312"/>
      <c r="L35" s="312"/>
      <c r="M35" s="312"/>
      <c r="N35" s="312"/>
      <c r="O35" s="312"/>
      <c r="P35" s="312"/>
      <c r="Q35" s="312"/>
      <c r="R35" s="171"/>
    </row>
    <row r="36" spans="1:24" ht="21.9" customHeight="1" x14ac:dyDescent="0.2">
      <c r="A36" s="80"/>
      <c r="B36" s="115"/>
      <c r="C36" s="115"/>
      <c r="D36" s="115"/>
      <c r="E36" s="136"/>
      <c r="F36" s="312"/>
      <c r="G36" s="312"/>
      <c r="H36" s="312"/>
      <c r="I36" s="312"/>
      <c r="J36" s="312"/>
      <c r="K36" s="312"/>
      <c r="L36" s="312"/>
      <c r="M36" s="312"/>
      <c r="N36" s="312"/>
      <c r="O36" s="312"/>
      <c r="P36" s="312"/>
      <c r="Q36" s="312"/>
      <c r="R36" s="171"/>
    </row>
    <row r="37" spans="1:24" ht="6.9" customHeight="1" x14ac:dyDescent="0.2">
      <c r="A37" s="81"/>
      <c r="B37" s="116"/>
      <c r="C37" s="116"/>
      <c r="D37" s="116"/>
      <c r="E37" s="137"/>
      <c r="F37" s="143"/>
      <c r="G37" s="148"/>
      <c r="H37" s="148"/>
      <c r="I37" s="148"/>
      <c r="J37" s="148"/>
      <c r="K37" s="148"/>
      <c r="L37" s="148"/>
      <c r="M37" s="148"/>
      <c r="N37" s="148"/>
      <c r="O37" s="148"/>
      <c r="P37" s="148"/>
      <c r="Q37" s="148"/>
      <c r="R37" s="174"/>
    </row>
    <row r="38" spans="1:24" ht="15.9" customHeight="1" x14ac:dyDescent="0.2"/>
    <row r="39" spans="1:24" ht="15.9" customHeight="1" x14ac:dyDescent="0.2"/>
    <row r="40" spans="1:24" ht="15.9" customHeight="1" x14ac:dyDescent="0.2"/>
    <row r="41" spans="1:24" ht="15.9" customHeight="1" x14ac:dyDescent="0.2"/>
    <row r="42" spans="1:24" ht="15.9" customHeight="1" x14ac:dyDescent="0.2">
      <c r="A42" s="69"/>
    </row>
    <row r="43" spans="1:24" ht="15.9" customHeight="1" x14ac:dyDescent="0.2">
      <c r="K43" s="70"/>
      <c r="L43" s="70"/>
      <c r="M43" s="70"/>
    </row>
    <row r="44" spans="1:24" ht="15.9" customHeight="1" x14ac:dyDescent="0.2">
      <c r="K44" s="70"/>
      <c r="L44" s="70"/>
      <c r="M44" s="70"/>
      <c r="N44" s="70"/>
      <c r="O44" s="70"/>
      <c r="P44" s="70"/>
      <c r="Q44" s="70"/>
      <c r="R44" s="70"/>
    </row>
    <row r="45" spans="1:24" ht="15.9" customHeight="1" x14ac:dyDescent="0.2">
      <c r="K45" s="70"/>
      <c r="L45" s="70"/>
      <c r="M45" s="70"/>
      <c r="N45" s="70"/>
      <c r="O45" s="70"/>
      <c r="P45" s="70"/>
      <c r="Q45" s="70"/>
      <c r="R45" s="70"/>
    </row>
    <row r="46" spans="1:24" ht="15.9" customHeight="1" x14ac:dyDescent="0.2">
      <c r="K46" s="70"/>
      <c r="L46" s="70"/>
      <c r="M46" s="70"/>
      <c r="N46" s="70"/>
      <c r="O46" s="70"/>
      <c r="P46" s="70"/>
      <c r="Q46" s="70"/>
      <c r="R46" s="70"/>
    </row>
    <row r="47" spans="1:24" ht="12.75" customHeight="1" x14ac:dyDescent="0.2">
      <c r="A47" s="84"/>
      <c r="B47" s="84"/>
      <c r="C47" s="84"/>
      <c r="D47" s="84"/>
      <c r="E47" s="84"/>
      <c r="F47" s="84"/>
      <c r="G47" s="84"/>
      <c r="H47" s="84"/>
      <c r="I47" s="84"/>
      <c r="J47" s="84"/>
      <c r="K47" s="84"/>
      <c r="L47" s="84"/>
      <c r="M47" s="84"/>
      <c r="N47" s="84"/>
      <c r="O47" s="84"/>
      <c r="P47" s="84"/>
      <c r="Q47" s="84"/>
      <c r="R47" s="84"/>
    </row>
    <row r="48" spans="1:24" ht="24.9" customHeight="1" x14ac:dyDescent="0.2">
      <c r="A48" s="85" t="s">
        <v>25</v>
      </c>
      <c r="B48" s="87"/>
      <c r="C48" s="87"/>
      <c r="D48" s="87"/>
      <c r="E48" s="87"/>
      <c r="F48" s="308" t="s">
        <v>85</v>
      </c>
      <c r="G48" s="308"/>
      <c r="H48" s="308"/>
      <c r="I48" s="308"/>
      <c r="J48" s="308"/>
      <c r="K48" s="308"/>
      <c r="L48" s="308"/>
      <c r="M48" s="308"/>
      <c r="N48" s="308"/>
      <c r="O48" s="308"/>
      <c r="P48" s="308"/>
      <c r="Q48" s="308"/>
      <c r="R48" s="87"/>
      <c r="V48" s="180" t="s">
        <v>20</v>
      </c>
      <c r="W48" s="180"/>
      <c r="X48" s="180" t="s">
        <v>55</v>
      </c>
    </row>
    <row r="49" spans="1:24" ht="40.5" customHeight="1" x14ac:dyDescent="0.2">
      <c r="A49" s="86" t="e">
        <f>"  ("&amp;V49&amp;"→"&amp;X49&amp;")"</f>
        <v>#REF!</v>
      </c>
      <c r="B49" s="87"/>
      <c r="C49" s="87"/>
      <c r="D49" s="87"/>
      <c r="E49" s="87"/>
      <c r="F49" s="308"/>
      <c r="G49" s="308"/>
      <c r="H49" s="308"/>
      <c r="I49" s="308"/>
      <c r="J49" s="308"/>
      <c r="K49" s="308"/>
      <c r="L49" s="308"/>
      <c r="M49" s="308"/>
      <c r="N49" s="308"/>
      <c r="O49" s="308"/>
      <c r="P49" s="308"/>
      <c r="Q49" s="308"/>
      <c r="R49" s="87"/>
      <c r="V49" s="180" t="e">
        <f>IF(#REF!&lt;0,"▲",)&amp;TEXT(ABS(ROUND(#REF!,1)),"#0.0")</f>
        <v>#REF!</v>
      </c>
      <c r="W49" s="180"/>
      <c r="X49" s="180" t="e">
        <f>IF(#REF!&lt;0,"▲",)&amp;TEXT(ABS(ROUND(#REF!,1)),"#0.0")</f>
        <v>#REF!</v>
      </c>
    </row>
    <row r="50" spans="1:24" ht="8.25" customHeight="1" x14ac:dyDescent="0.2">
      <c r="A50" s="86"/>
      <c r="B50" s="87"/>
      <c r="C50" s="87"/>
      <c r="D50" s="87"/>
      <c r="E50" s="87"/>
      <c r="F50" s="144"/>
      <c r="G50" s="144"/>
      <c r="H50" s="144"/>
      <c r="I50" s="144"/>
      <c r="J50" s="144"/>
      <c r="K50" s="144"/>
      <c r="L50" s="144"/>
      <c r="M50" s="144"/>
      <c r="N50" s="144"/>
      <c r="O50" s="144"/>
      <c r="P50" s="144"/>
      <c r="Q50" s="144"/>
      <c r="R50" s="87"/>
      <c r="V50" s="180"/>
      <c r="W50" s="180"/>
      <c r="X50" s="180"/>
    </row>
    <row r="51" spans="1:24" ht="24.9" customHeight="1" x14ac:dyDescent="0.2">
      <c r="A51" s="87" t="s">
        <v>39</v>
      </c>
      <c r="B51" s="87"/>
      <c r="C51" s="87"/>
      <c r="D51" s="87"/>
      <c r="E51" s="87"/>
      <c r="F51" s="85"/>
      <c r="G51" s="87"/>
      <c r="H51" s="87"/>
      <c r="I51" s="87"/>
      <c r="J51" s="87"/>
      <c r="K51" s="87"/>
      <c r="L51" s="87"/>
      <c r="M51" s="87"/>
      <c r="N51" s="87"/>
      <c r="O51" s="87"/>
      <c r="P51" s="87"/>
      <c r="Q51" s="87"/>
      <c r="R51" s="87"/>
    </row>
    <row r="52" spans="1:24" ht="6.9" customHeight="1" x14ac:dyDescent="0.2">
      <c r="A52" s="88"/>
      <c r="B52" s="87"/>
      <c r="C52" s="87"/>
      <c r="D52" s="87"/>
      <c r="E52" s="87"/>
      <c r="F52" s="87"/>
      <c r="G52" s="87"/>
      <c r="H52" s="87"/>
      <c r="I52" s="87"/>
      <c r="J52" s="87"/>
      <c r="K52" s="87"/>
      <c r="L52" s="87"/>
      <c r="M52" s="87"/>
      <c r="N52" s="87"/>
      <c r="O52" s="87"/>
      <c r="P52" s="87"/>
      <c r="Q52" s="87"/>
      <c r="R52" s="87"/>
    </row>
    <row r="53" spans="1:24" s="66" customFormat="1" ht="21.9" customHeight="1" x14ac:dyDescent="0.2">
      <c r="A53" s="89" t="s">
        <v>46</v>
      </c>
      <c r="B53" s="91"/>
      <c r="C53" s="91"/>
      <c r="D53" s="91"/>
      <c r="E53" s="91"/>
      <c r="F53" s="91"/>
      <c r="G53" s="149" t="s">
        <v>40</v>
      </c>
      <c r="H53" s="313" t="s">
        <v>79</v>
      </c>
      <c r="I53" s="313"/>
      <c r="J53" s="313"/>
      <c r="K53" s="313"/>
      <c r="L53" s="313"/>
      <c r="M53" s="313"/>
      <c r="N53" s="313"/>
      <c r="O53" s="313"/>
      <c r="P53" s="313"/>
      <c r="Q53" s="313"/>
      <c r="R53" s="91"/>
      <c r="V53" s="180" t="s">
        <v>20</v>
      </c>
      <c r="W53" s="180"/>
      <c r="X53" s="180" t="s">
        <v>55</v>
      </c>
    </row>
    <row r="54" spans="1:24" s="66" customFormat="1" ht="21" customHeight="1" x14ac:dyDescent="0.2">
      <c r="A54" s="90" t="s">
        <v>62</v>
      </c>
      <c r="B54" s="91"/>
      <c r="C54" s="129" t="e">
        <f>" ("&amp;V54&amp;"→"&amp;X54&amp;")"</f>
        <v>#REF!</v>
      </c>
      <c r="D54" s="130"/>
      <c r="E54" s="130"/>
      <c r="F54" s="130"/>
      <c r="G54" s="150"/>
      <c r="H54" s="313"/>
      <c r="I54" s="313"/>
      <c r="J54" s="313"/>
      <c r="K54" s="313"/>
      <c r="L54" s="313"/>
      <c r="M54" s="313"/>
      <c r="N54" s="313"/>
      <c r="O54" s="313"/>
      <c r="P54" s="313"/>
      <c r="Q54" s="313"/>
      <c r="R54" s="91"/>
      <c r="V54" s="180" t="e">
        <f>IF(#REF!&lt;0,"▲",)&amp;TEXT(ABS(ROUND(#REF!,1)),"#0.0")</f>
        <v>#REF!</v>
      </c>
      <c r="W54" s="180"/>
      <c r="X54" s="180" t="e">
        <f>IF(#REF!&lt;0,"▲",)&amp;TEXT(ABS(ROUND(#REF!,1)),"#0.0")</f>
        <v>#REF!</v>
      </c>
    </row>
    <row r="55" spans="1:24" s="66" customFormat="1" ht="21.9" customHeight="1" x14ac:dyDescent="0.2">
      <c r="A55" s="90"/>
      <c r="B55" s="91"/>
      <c r="C55" s="91"/>
      <c r="D55" s="91"/>
      <c r="E55" s="91"/>
      <c r="F55" s="91"/>
      <c r="G55" s="151"/>
      <c r="H55" s="89"/>
      <c r="I55" s="91"/>
      <c r="J55" s="91"/>
      <c r="K55" s="91"/>
      <c r="L55" s="91"/>
      <c r="M55" s="91"/>
      <c r="N55" s="91"/>
      <c r="O55" s="91"/>
      <c r="P55" s="91"/>
      <c r="Q55" s="91"/>
      <c r="R55" s="91"/>
      <c r="V55" s="196"/>
      <c r="W55" s="196"/>
      <c r="X55" s="196"/>
    </row>
    <row r="56" spans="1:24" s="66" customFormat="1" ht="6.9" customHeight="1" x14ac:dyDescent="0.2">
      <c r="A56" s="91"/>
      <c r="B56" s="91"/>
      <c r="C56" s="91"/>
      <c r="D56" s="91"/>
      <c r="E56" s="91"/>
      <c r="F56" s="91"/>
      <c r="G56" s="151"/>
      <c r="H56" s="126"/>
      <c r="I56" s="91"/>
      <c r="J56" s="91"/>
      <c r="K56" s="91"/>
      <c r="L56" s="91"/>
      <c r="M56" s="91"/>
      <c r="N56" s="91"/>
      <c r="O56" s="91"/>
      <c r="P56" s="91"/>
      <c r="Q56" s="91"/>
      <c r="R56" s="91"/>
      <c r="V56" s="196"/>
      <c r="W56" s="196"/>
      <c r="X56" s="196"/>
    </row>
    <row r="57" spans="1:24" s="66" customFormat="1" ht="21.9" customHeight="1" x14ac:dyDescent="0.2">
      <c r="A57" s="89" t="s">
        <v>48</v>
      </c>
      <c r="B57" s="91"/>
      <c r="C57" s="91"/>
      <c r="D57" s="91"/>
      <c r="E57" s="91"/>
      <c r="F57" s="91"/>
      <c r="G57" s="149" t="s">
        <v>40</v>
      </c>
      <c r="H57" s="314" t="s">
        <v>53</v>
      </c>
      <c r="I57" s="314"/>
      <c r="J57" s="314"/>
      <c r="K57" s="314"/>
      <c r="L57" s="314"/>
      <c r="M57" s="314"/>
      <c r="N57" s="314"/>
      <c r="O57" s="314"/>
      <c r="P57" s="314"/>
      <c r="Q57" s="314"/>
      <c r="R57" s="91"/>
      <c r="V57" s="196"/>
      <c r="W57" s="196"/>
      <c r="X57" s="196"/>
    </row>
    <row r="58" spans="1:24" s="66" customFormat="1" ht="32.25" customHeight="1" x14ac:dyDescent="0.2">
      <c r="A58" s="90"/>
      <c r="B58" s="91"/>
      <c r="C58" s="129" t="e">
        <f>" ("&amp;V58&amp;"→"&amp;X58&amp;")"</f>
        <v>#REF!</v>
      </c>
      <c r="D58" s="130"/>
      <c r="E58" s="130"/>
      <c r="F58" s="130"/>
      <c r="G58" s="150"/>
      <c r="H58" s="314"/>
      <c r="I58" s="314"/>
      <c r="J58" s="314"/>
      <c r="K58" s="314"/>
      <c r="L58" s="314"/>
      <c r="M58" s="314"/>
      <c r="N58" s="314"/>
      <c r="O58" s="314"/>
      <c r="P58" s="314"/>
      <c r="Q58" s="314"/>
      <c r="R58" s="91"/>
      <c r="V58" s="196" t="e">
        <f>IF(#REF!&lt;0,"▲",)&amp;TEXT(ABS(ROUND(#REF!,1)),"#0.0")</f>
        <v>#REF!</v>
      </c>
      <c r="W58" s="196"/>
      <c r="X58" s="180" t="e">
        <f>IF(#REF!&lt;0,"▲",)&amp;TEXT(ABS(ROUND(#REF!,1)),"#0.0")</f>
        <v>#REF!</v>
      </c>
    </row>
    <row r="59" spans="1:24" s="66" customFormat="1" ht="21.9" customHeight="1" x14ac:dyDescent="0.2">
      <c r="A59" s="90"/>
      <c r="B59" s="91"/>
      <c r="C59" s="130"/>
      <c r="D59" s="130"/>
      <c r="E59" s="130"/>
      <c r="F59" s="130"/>
      <c r="G59" s="150"/>
      <c r="H59" s="89"/>
      <c r="I59" s="91"/>
      <c r="J59" s="91"/>
      <c r="K59" s="91"/>
      <c r="L59" s="91"/>
      <c r="M59" s="91"/>
      <c r="N59" s="91"/>
      <c r="O59" s="91"/>
      <c r="P59" s="91"/>
      <c r="Q59" s="91"/>
      <c r="R59" s="91"/>
      <c r="V59" s="196"/>
      <c r="W59" s="196"/>
      <c r="X59" s="196"/>
    </row>
    <row r="60" spans="1:24" s="66" customFormat="1" ht="6.9" customHeight="1" x14ac:dyDescent="0.2">
      <c r="A60" s="91"/>
      <c r="B60" s="91"/>
      <c r="C60" s="91"/>
      <c r="D60" s="91"/>
      <c r="E60" s="91"/>
      <c r="F60" s="91"/>
      <c r="G60" s="151"/>
      <c r="H60" s="91"/>
      <c r="I60" s="91"/>
      <c r="J60" s="91"/>
      <c r="K60" s="91"/>
      <c r="L60" s="91"/>
      <c r="M60" s="91"/>
      <c r="N60" s="91"/>
      <c r="O60" s="91"/>
      <c r="P60" s="91"/>
      <c r="Q60" s="91"/>
      <c r="R60" s="91"/>
      <c r="V60" s="196"/>
      <c r="W60" s="196"/>
      <c r="X60" s="196"/>
    </row>
    <row r="61" spans="1:24" ht="21.9" customHeight="1" x14ac:dyDescent="0.2">
      <c r="A61" s="89" t="s">
        <v>29</v>
      </c>
      <c r="B61" s="91"/>
      <c r="C61" s="91"/>
      <c r="D61" s="91"/>
      <c r="E61" s="91"/>
      <c r="F61" s="91"/>
      <c r="G61" s="149" t="s">
        <v>40</v>
      </c>
      <c r="H61" s="314" t="s">
        <v>83</v>
      </c>
      <c r="I61" s="314"/>
      <c r="J61" s="314"/>
      <c r="K61" s="314"/>
      <c r="L61" s="314"/>
      <c r="M61" s="314"/>
      <c r="N61" s="314"/>
      <c r="O61" s="314"/>
      <c r="P61" s="314"/>
      <c r="Q61" s="314"/>
      <c r="R61" s="91"/>
      <c r="S61" s="123"/>
      <c r="V61" s="180"/>
      <c r="W61" s="180"/>
      <c r="X61" s="180"/>
    </row>
    <row r="62" spans="1:24" ht="25.5" customHeight="1" x14ac:dyDescent="0.2">
      <c r="A62" s="90"/>
      <c r="B62" s="91"/>
      <c r="C62" s="129" t="e">
        <f>" ("&amp;V62&amp;"→"&amp;X62&amp;")"</f>
        <v>#REF!</v>
      </c>
      <c r="D62" s="130"/>
      <c r="E62" s="130"/>
      <c r="F62" s="130"/>
      <c r="G62" s="150"/>
      <c r="H62" s="314"/>
      <c r="I62" s="314"/>
      <c r="J62" s="314"/>
      <c r="K62" s="314"/>
      <c r="L62" s="314"/>
      <c r="M62" s="314"/>
      <c r="N62" s="314"/>
      <c r="O62" s="314"/>
      <c r="P62" s="314"/>
      <c r="Q62" s="314"/>
      <c r="R62" s="91"/>
      <c r="S62" s="123"/>
      <c r="V62" s="196" t="e">
        <f>IF(#REF!&lt;0,"▲",)&amp;TEXT(ABS(ROUND(#REF!,1)),"#0.0")</f>
        <v>#REF!</v>
      </c>
      <c r="W62" s="180"/>
      <c r="X62" s="180" t="e">
        <f>IF(#REF!&lt;0,"▲",)&amp;TEXT(ABS(ROUND(#REF!,1)),"#0.0")</f>
        <v>#REF!</v>
      </c>
    </row>
    <row r="63" spans="1:24" ht="21" customHeight="1" x14ac:dyDescent="0.2">
      <c r="A63" s="90"/>
      <c r="B63" s="91"/>
      <c r="C63" s="129"/>
      <c r="D63" s="130"/>
      <c r="E63" s="130"/>
      <c r="F63" s="130"/>
      <c r="G63" s="150"/>
      <c r="H63" s="122"/>
      <c r="I63" s="122"/>
      <c r="J63" s="122"/>
      <c r="K63" s="122"/>
      <c r="L63" s="122"/>
      <c r="M63" s="122"/>
      <c r="N63" s="122"/>
      <c r="O63" s="122"/>
      <c r="P63" s="122"/>
      <c r="Q63" s="122"/>
      <c r="R63" s="91"/>
      <c r="S63" s="123"/>
      <c r="V63" s="196"/>
      <c r="W63" s="180"/>
      <c r="X63" s="180"/>
    </row>
    <row r="64" spans="1:24" ht="21.9" customHeight="1" x14ac:dyDescent="0.2">
      <c r="A64" s="92" t="s">
        <v>57</v>
      </c>
      <c r="B64" s="93"/>
      <c r="C64" s="93"/>
      <c r="D64" s="93"/>
      <c r="E64" s="93"/>
      <c r="F64" s="93"/>
      <c r="G64" s="150"/>
      <c r="H64" s="89"/>
      <c r="I64" s="91"/>
      <c r="J64" s="91"/>
      <c r="K64" s="91"/>
      <c r="L64" s="91"/>
      <c r="M64" s="91"/>
      <c r="N64" s="91"/>
      <c r="O64" s="91"/>
      <c r="P64" s="91"/>
      <c r="Q64" s="91"/>
      <c r="R64" s="91"/>
      <c r="S64" s="123"/>
    </row>
    <row r="65" spans="1:105" ht="6.9" customHeight="1" x14ac:dyDescent="0.2">
      <c r="A65" s="93"/>
      <c r="B65" s="93"/>
      <c r="C65" s="93"/>
      <c r="D65" s="93"/>
      <c r="E65" s="93"/>
      <c r="F65" s="93"/>
      <c r="G65" s="152"/>
      <c r="H65" s="100"/>
      <c r="I65" s="100"/>
      <c r="J65" s="100"/>
      <c r="K65" s="100"/>
      <c r="L65" s="100"/>
      <c r="M65" s="100"/>
      <c r="N65" s="100"/>
      <c r="O65" s="100"/>
      <c r="P65" s="100"/>
      <c r="Q65" s="100"/>
      <c r="R65" s="100"/>
      <c r="S65" s="123"/>
    </row>
    <row r="66" spans="1:105" ht="15.9" customHeight="1" x14ac:dyDescent="0.2">
      <c r="A66" s="94"/>
    </row>
    <row r="67" spans="1:105" ht="15.9" customHeight="1" x14ac:dyDescent="0.2">
      <c r="A67" s="94"/>
    </row>
    <row r="68" spans="1:105" ht="15.9" customHeight="1" x14ac:dyDescent="0.2">
      <c r="A68" s="95"/>
    </row>
    <row r="69" spans="1:105" ht="21.9" customHeight="1" x14ac:dyDescent="0.2"/>
    <row r="70" spans="1:105" ht="21.9" customHeight="1" x14ac:dyDescent="0.2"/>
    <row r="71" spans="1:105" ht="21.9" customHeight="1" x14ac:dyDescent="0.2"/>
    <row r="72" spans="1:105" ht="21.9" customHeight="1" x14ac:dyDescent="0.2">
      <c r="U72" s="179"/>
    </row>
    <row r="73" spans="1:105" ht="21.9" customHeight="1" x14ac:dyDescent="0.2">
      <c r="U73" s="180"/>
    </row>
    <row r="74" spans="1:105" ht="17.25" customHeight="1" x14ac:dyDescent="0.2">
      <c r="U74" s="180"/>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row>
    <row r="75" spans="1:105" ht="17.25" customHeight="1" x14ac:dyDescent="0.2">
      <c r="U75" s="181"/>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row>
    <row r="76" spans="1:105" ht="17.25" customHeight="1" x14ac:dyDescent="0.2">
      <c r="U76" s="180"/>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row>
    <row r="77" spans="1:105" ht="17.25" customHeight="1" x14ac:dyDescent="0.2">
      <c r="B77" s="118"/>
      <c r="C77" s="118"/>
      <c r="R77" s="175"/>
      <c r="U77" s="181"/>
      <c r="V77" s="199"/>
      <c r="W77" s="199"/>
      <c r="X77" s="199"/>
      <c r="Y77" s="199"/>
      <c r="Z77" s="199"/>
      <c r="AA77" s="199"/>
      <c r="AB77" s="199"/>
      <c r="AC77" s="199"/>
      <c r="AD77" s="199"/>
      <c r="AE77" s="199"/>
      <c r="AF77" s="199"/>
      <c r="AG77" s="199"/>
      <c r="AH77" s="199"/>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row>
    <row r="78" spans="1:105" s="67" customFormat="1" ht="15.9" customHeight="1" x14ac:dyDescent="0.2"/>
    <row r="79" spans="1:105" s="67" customFormat="1" ht="15.9" customHeight="1" x14ac:dyDescent="0.2">
      <c r="U79" s="182"/>
      <c r="V79" s="181"/>
      <c r="W79" s="181"/>
      <c r="X79" s="181"/>
      <c r="Y79" s="181"/>
      <c r="Z79" s="181"/>
      <c r="AA79" s="181"/>
      <c r="AB79" s="181"/>
      <c r="AC79" s="181"/>
      <c r="AD79" s="181"/>
      <c r="AE79" s="181"/>
      <c r="AF79" s="181"/>
      <c r="AG79" s="181"/>
      <c r="AH79" s="181"/>
    </row>
    <row r="80" spans="1:105" s="67" customFormat="1" ht="15.9" customHeight="1" x14ac:dyDescent="0.2">
      <c r="U80" s="181"/>
      <c r="V80" s="181"/>
      <c r="W80" s="181"/>
      <c r="X80" s="181"/>
      <c r="Y80" s="181"/>
      <c r="Z80" s="181"/>
      <c r="AA80" s="181"/>
      <c r="AB80" s="181"/>
      <c r="AC80" s="181"/>
      <c r="AD80" s="181"/>
      <c r="AE80" s="181"/>
      <c r="AF80" s="181"/>
      <c r="AG80" s="181"/>
      <c r="AH80" s="181"/>
    </row>
    <row r="81" spans="1:97" ht="21.9" customHeight="1" x14ac:dyDescent="0.2">
      <c r="H81" s="158"/>
      <c r="I81" s="158"/>
      <c r="J81" s="158"/>
      <c r="K81" s="158"/>
      <c r="L81" s="158"/>
      <c r="M81" s="158"/>
      <c r="U81" s="181"/>
      <c r="V81" s="181"/>
      <c r="W81" s="181"/>
      <c r="X81" s="181"/>
      <c r="Y81" s="181"/>
      <c r="Z81" s="181"/>
      <c r="AA81" s="181"/>
      <c r="AB81" s="181"/>
      <c r="AC81" s="181"/>
      <c r="AD81" s="181"/>
      <c r="AE81" s="181"/>
      <c r="AF81" s="181"/>
      <c r="AG81" s="181"/>
      <c r="AH81" s="181"/>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row>
    <row r="82" spans="1:97" ht="21.9" customHeight="1" x14ac:dyDescent="0.2">
      <c r="H82" s="158"/>
      <c r="I82" s="158"/>
      <c r="J82" s="158"/>
      <c r="K82" s="158"/>
      <c r="L82" s="158"/>
      <c r="M82" s="158"/>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row>
    <row r="83" spans="1:97" ht="21.9" customHeight="1" x14ac:dyDescent="0.2">
      <c r="H83" s="159"/>
      <c r="I83" s="159"/>
      <c r="J83" s="159"/>
      <c r="K83" s="159"/>
      <c r="L83" s="159"/>
      <c r="M83" s="159"/>
      <c r="U83" s="183"/>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row>
    <row r="84" spans="1:97" ht="21.9" customHeight="1" x14ac:dyDescent="0.2">
      <c r="U84" s="184"/>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row>
    <row r="85" spans="1:97" ht="21.9" customHeight="1" x14ac:dyDescent="0.2">
      <c r="U85" s="185"/>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7"/>
      <c r="BT85" s="200"/>
      <c r="BU85" s="200"/>
      <c r="BV85" s="200"/>
      <c r="BW85" s="200"/>
      <c r="BX85" s="200"/>
      <c r="BY85" s="200"/>
      <c r="BZ85" s="200"/>
      <c r="CA85" s="200"/>
      <c r="CB85" s="200"/>
      <c r="CC85" s="200"/>
      <c r="CD85" s="200"/>
      <c r="CE85" s="200"/>
      <c r="CF85" s="200"/>
      <c r="CG85" s="200"/>
      <c r="CH85" s="96"/>
      <c r="CI85" s="96"/>
      <c r="CJ85" s="96"/>
      <c r="CK85" s="96"/>
      <c r="CL85" s="96"/>
      <c r="CM85" s="96"/>
      <c r="CN85" s="96"/>
      <c r="CO85" s="96"/>
      <c r="CP85" s="96"/>
      <c r="CQ85" s="96"/>
      <c r="CR85" s="96"/>
      <c r="CS85" s="96"/>
    </row>
    <row r="86" spans="1:97" ht="21.9" customHeight="1" x14ac:dyDescent="0.2">
      <c r="U86" s="186"/>
      <c r="V86" s="201"/>
      <c r="W86" s="201"/>
      <c r="X86" s="201"/>
      <c r="Y86" s="201"/>
      <c r="Z86" s="201"/>
      <c r="AA86" s="201"/>
      <c r="AB86" s="201"/>
      <c r="AC86" s="201"/>
      <c r="AD86" s="201"/>
      <c r="AE86" s="201"/>
      <c r="AF86" s="201"/>
      <c r="AG86" s="201"/>
      <c r="AH86" s="201"/>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184"/>
      <c r="BV86" s="184"/>
      <c r="BW86" s="215"/>
      <c r="BX86" s="215"/>
      <c r="BY86" s="215"/>
      <c r="BZ86" s="215"/>
      <c r="CA86" s="215"/>
      <c r="CB86" s="215"/>
      <c r="CC86" s="215"/>
      <c r="CD86" s="201"/>
      <c r="CE86" s="201"/>
      <c r="CF86" s="201"/>
      <c r="CG86" s="96"/>
      <c r="CH86" s="96"/>
      <c r="CI86" s="96"/>
      <c r="CJ86" s="96"/>
      <c r="CK86" s="96"/>
      <c r="CL86" s="96"/>
      <c r="CM86" s="96"/>
      <c r="CN86" s="96"/>
      <c r="CO86" s="96"/>
      <c r="CP86" s="96"/>
      <c r="CQ86" s="96"/>
      <c r="CR86" s="96"/>
      <c r="CS86" s="96"/>
    </row>
    <row r="87" spans="1:97" ht="15.75" customHeight="1" x14ac:dyDescent="0.2">
      <c r="U87" s="186"/>
      <c r="V87" s="201"/>
      <c r="W87" s="201"/>
      <c r="X87" s="201"/>
      <c r="Y87" s="201"/>
      <c r="Z87" s="201"/>
      <c r="AA87" s="201"/>
      <c r="AB87" s="201"/>
      <c r="AC87" s="201"/>
      <c r="AD87" s="201"/>
      <c r="AE87" s="201"/>
      <c r="AF87" s="201"/>
      <c r="AG87" s="201"/>
      <c r="AH87" s="201"/>
      <c r="AI87" s="201"/>
      <c r="AJ87" s="201"/>
      <c r="AK87" s="201"/>
      <c r="AL87" s="201"/>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184"/>
      <c r="BV87" s="184"/>
      <c r="BW87" s="215"/>
      <c r="BX87" s="215"/>
      <c r="BY87" s="215"/>
      <c r="BZ87" s="215"/>
      <c r="CA87" s="215"/>
      <c r="CB87" s="215"/>
      <c r="CC87" s="215"/>
      <c r="CD87" s="201"/>
      <c r="CE87" s="201"/>
      <c r="CF87" s="201"/>
      <c r="CG87" s="96"/>
      <c r="CH87" s="96"/>
      <c r="CI87" s="96"/>
      <c r="CJ87" s="96"/>
      <c r="CK87" s="96"/>
      <c r="CL87" s="96"/>
      <c r="CM87" s="96"/>
      <c r="CN87" s="96"/>
      <c r="CO87" s="96"/>
      <c r="CP87" s="96"/>
      <c r="CQ87" s="96"/>
      <c r="CR87" s="96"/>
      <c r="CS87" s="96"/>
    </row>
    <row r="88" spans="1:97" ht="21.9" customHeight="1" x14ac:dyDescent="0.2">
      <c r="U88" s="182"/>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1"/>
      <c r="BR88" s="181"/>
      <c r="BS88" s="181"/>
      <c r="BT88" s="181"/>
      <c r="BU88" s="181"/>
      <c r="BV88" s="181"/>
      <c r="BW88" s="181"/>
      <c r="BX88" s="181"/>
      <c r="BY88" s="181"/>
      <c r="BZ88" s="96"/>
      <c r="CA88" s="96"/>
      <c r="CB88" s="96"/>
      <c r="CC88" s="96"/>
      <c r="CD88" s="96"/>
      <c r="CE88" s="96"/>
      <c r="CF88" s="96"/>
      <c r="CG88" s="96"/>
      <c r="CH88" s="96"/>
      <c r="CI88" s="96"/>
      <c r="CJ88" s="96"/>
      <c r="CK88" s="96"/>
      <c r="CL88" s="96"/>
      <c r="CM88" s="96"/>
      <c r="CN88" s="96"/>
      <c r="CO88" s="96"/>
      <c r="CP88" s="96"/>
      <c r="CQ88" s="96"/>
      <c r="CR88" s="96"/>
      <c r="CS88" s="96"/>
    </row>
    <row r="89" spans="1:97" ht="21.9" customHeight="1" x14ac:dyDescent="0.2">
      <c r="V89" s="202"/>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row>
    <row r="90" spans="1:97" ht="15.9" customHeight="1" x14ac:dyDescent="0.2"/>
    <row r="91" spans="1:97" ht="15.9" customHeight="1" x14ac:dyDescent="0.2"/>
    <row r="92" spans="1:97" ht="15.9" customHeight="1" x14ac:dyDescent="0.2"/>
    <row r="93" spans="1:97" ht="6.9" customHeight="1" x14ac:dyDescent="0.2">
      <c r="A93" s="84"/>
      <c r="B93" s="84"/>
      <c r="C93" s="84"/>
      <c r="D93" s="84"/>
      <c r="E93" s="84"/>
      <c r="F93" s="84"/>
      <c r="G93" s="84"/>
      <c r="H93" s="84"/>
      <c r="I93" s="84"/>
      <c r="J93" s="84"/>
      <c r="K93" s="84"/>
      <c r="L93" s="84"/>
      <c r="M93" s="84"/>
      <c r="N93" s="84"/>
      <c r="O93" s="84"/>
      <c r="P93" s="84"/>
      <c r="Q93" s="84"/>
      <c r="R93" s="84"/>
    </row>
    <row r="94" spans="1:97" ht="24.9" customHeight="1" x14ac:dyDescent="0.2">
      <c r="A94" s="85" t="s">
        <v>38</v>
      </c>
      <c r="B94" s="87"/>
      <c r="C94" s="87"/>
      <c r="D94" s="87"/>
      <c r="E94" s="87"/>
      <c r="F94" s="87"/>
      <c r="G94" s="87"/>
      <c r="H94" s="87"/>
      <c r="I94" s="87"/>
      <c r="J94" s="87"/>
      <c r="K94" s="87"/>
      <c r="L94" s="87"/>
      <c r="M94" s="87"/>
      <c r="N94" s="87"/>
      <c r="O94" s="87"/>
      <c r="P94" s="87"/>
      <c r="Q94" s="87"/>
      <c r="R94" s="87"/>
    </row>
    <row r="95" spans="1:97" ht="6.75" customHeight="1" x14ac:dyDescent="0.2">
      <c r="A95" s="85"/>
      <c r="B95" s="87"/>
      <c r="C95" s="87"/>
      <c r="D95" s="87"/>
      <c r="E95" s="87"/>
      <c r="F95" s="87"/>
      <c r="G95" s="87"/>
      <c r="H95" s="87"/>
      <c r="I95" s="87"/>
      <c r="J95" s="87"/>
      <c r="K95" s="87"/>
      <c r="L95" s="87"/>
      <c r="M95" s="87"/>
      <c r="N95" s="87"/>
      <c r="O95" s="87"/>
      <c r="P95" s="87"/>
      <c r="Q95" s="87"/>
      <c r="R95" s="87"/>
    </row>
    <row r="96" spans="1:97" ht="40.5" customHeight="1" x14ac:dyDescent="0.2">
      <c r="A96" s="85" t="s">
        <v>61</v>
      </c>
      <c r="B96" s="308" t="s">
        <v>87</v>
      </c>
      <c r="C96" s="308"/>
      <c r="D96" s="308"/>
      <c r="E96" s="308"/>
      <c r="F96" s="308"/>
      <c r="G96" s="308"/>
      <c r="H96" s="308"/>
      <c r="I96" s="308"/>
      <c r="J96" s="308"/>
      <c r="K96" s="308"/>
      <c r="L96" s="308"/>
      <c r="M96" s="308"/>
      <c r="N96" s="308"/>
      <c r="O96" s="308"/>
      <c r="P96" s="308"/>
      <c r="Q96" s="308"/>
      <c r="R96" s="87"/>
    </row>
    <row r="97" spans="1:71" ht="16.5" customHeight="1" x14ac:dyDescent="0.2">
      <c r="A97" s="84"/>
      <c r="B97" s="84"/>
      <c r="C97" s="84"/>
      <c r="D97" s="84"/>
      <c r="E97" s="84"/>
      <c r="F97" s="84"/>
      <c r="G97" s="84"/>
      <c r="H97" s="84"/>
      <c r="I97" s="84"/>
      <c r="J97" s="84"/>
      <c r="K97" s="84"/>
      <c r="L97" s="84"/>
      <c r="M97" s="84"/>
      <c r="N97" s="84"/>
      <c r="O97" s="84"/>
      <c r="P97" s="84"/>
      <c r="Q97" s="84"/>
      <c r="R97" s="84"/>
    </row>
    <row r="98" spans="1:71" ht="15.9" customHeight="1" x14ac:dyDescent="0.2"/>
    <row r="99" spans="1:71" ht="21.9" customHeight="1" x14ac:dyDescent="0.2">
      <c r="I99" s="69"/>
    </row>
    <row r="100" spans="1:71" ht="21.9" customHeight="1" x14ac:dyDescent="0.2"/>
    <row r="101" spans="1:71" ht="21.9" customHeight="1" x14ac:dyDescent="0.2"/>
    <row r="102" spans="1:71" ht="21.9" customHeight="1" x14ac:dyDescent="0.2"/>
    <row r="103" spans="1:71" ht="21.9" customHeight="1" x14ac:dyDescent="0.2"/>
    <row r="104" spans="1:71" ht="21.9" customHeight="1" x14ac:dyDescent="0.2">
      <c r="U104" s="180"/>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row>
    <row r="105" spans="1:71" ht="21.9" customHeight="1" x14ac:dyDescent="0.2">
      <c r="U105" s="180"/>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c r="AZ105" s="96"/>
      <c r="BA105" s="96"/>
      <c r="BB105" s="96"/>
      <c r="BC105" s="96"/>
      <c r="BD105" s="96"/>
      <c r="BE105" s="96"/>
      <c r="BF105" s="96"/>
      <c r="BG105" s="96"/>
    </row>
    <row r="106" spans="1:71" ht="18" customHeight="1" x14ac:dyDescent="0.2">
      <c r="U106" s="181"/>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1"/>
      <c r="AW106" s="181"/>
      <c r="AX106" s="96"/>
      <c r="AY106" s="96"/>
      <c r="AZ106" s="96"/>
      <c r="BA106" s="96"/>
      <c r="BB106" s="96"/>
      <c r="BC106" s="96"/>
      <c r="BD106" s="96"/>
      <c r="BE106" s="96"/>
      <c r="BF106" s="96"/>
      <c r="BG106" s="96"/>
      <c r="BH106" s="64" t="str">
        <f t="shared" ref="BH106:BS107" si="0">IF(BH75="","",BH75)</f>
        <v/>
      </c>
      <c r="BI106" s="64" t="str">
        <f t="shared" si="0"/>
        <v/>
      </c>
      <c r="BJ106" s="64" t="str">
        <f t="shared" si="0"/>
        <v/>
      </c>
      <c r="BK106" s="64" t="str">
        <f t="shared" si="0"/>
        <v/>
      </c>
      <c r="BL106" s="64" t="str">
        <f t="shared" si="0"/>
        <v/>
      </c>
      <c r="BM106" s="64" t="str">
        <f t="shared" si="0"/>
        <v/>
      </c>
      <c r="BN106" s="64" t="str">
        <f t="shared" si="0"/>
        <v/>
      </c>
      <c r="BO106" s="64" t="str">
        <f t="shared" si="0"/>
        <v/>
      </c>
      <c r="BP106" s="64" t="str">
        <f t="shared" si="0"/>
        <v/>
      </c>
      <c r="BQ106" s="64" t="str">
        <f t="shared" si="0"/>
        <v/>
      </c>
      <c r="BR106" s="64" t="str">
        <f t="shared" si="0"/>
        <v/>
      </c>
      <c r="BS106" s="64" t="str">
        <f t="shared" si="0"/>
        <v/>
      </c>
    </row>
    <row r="107" spans="1:71" ht="18" customHeight="1" x14ac:dyDescent="0.2">
      <c r="U107" s="180"/>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81"/>
      <c r="AW107" s="181"/>
      <c r="AX107" s="96"/>
      <c r="AY107" s="96"/>
      <c r="AZ107" s="96"/>
      <c r="BA107" s="96"/>
      <c r="BB107" s="96"/>
      <c r="BC107" s="96"/>
      <c r="BD107" s="96"/>
      <c r="BE107" s="96"/>
      <c r="BF107" s="96"/>
      <c r="BG107" s="96"/>
      <c r="BH107" s="64" t="str">
        <f t="shared" si="0"/>
        <v/>
      </c>
      <c r="BI107" s="64" t="str">
        <f t="shared" si="0"/>
        <v/>
      </c>
      <c r="BJ107" s="64" t="str">
        <f t="shared" si="0"/>
        <v/>
      </c>
      <c r="BK107" s="64" t="str">
        <f t="shared" si="0"/>
        <v/>
      </c>
      <c r="BL107" s="64" t="str">
        <f t="shared" si="0"/>
        <v/>
      </c>
      <c r="BM107" s="64" t="str">
        <f t="shared" si="0"/>
        <v/>
      </c>
      <c r="BN107" s="64" t="str">
        <f t="shared" si="0"/>
        <v/>
      </c>
      <c r="BO107" s="64" t="str">
        <f t="shared" si="0"/>
        <v/>
      </c>
      <c r="BP107" s="64" t="str">
        <f t="shared" si="0"/>
        <v/>
      </c>
      <c r="BQ107" s="64" t="str">
        <f t="shared" si="0"/>
        <v/>
      </c>
      <c r="BR107" s="64" t="str">
        <f t="shared" si="0"/>
        <v/>
      </c>
      <c r="BS107" s="64" t="str">
        <f t="shared" si="0"/>
        <v/>
      </c>
    </row>
    <row r="108" spans="1:71" ht="18" customHeight="1" x14ac:dyDescent="0.2">
      <c r="U108" s="181"/>
      <c r="V108" s="199"/>
      <c r="W108" s="199"/>
      <c r="X108" s="199"/>
      <c r="Y108" s="199"/>
      <c r="Z108" s="199"/>
      <c r="AA108" s="199"/>
      <c r="AB108" s="199"/>
      <c r="AC108" s="199"/>
      <c r="AD108" s="199"/>
      <c r="AE108" s="199"/>
      <c r="AF108" s="199"/>
      <c r="AG108" s="199"/>
      <c r="AH108" s="199"/>
      <c r="AI108" s="181"/>
      <c r="AJ108" s="181"/>
      <c r="AK108" s="181"/>
      <c r="AL108" s="181"/>
      <c r="AM108" s="181"/>
      <c r="AN108" s="181"/>
      <c r="AO108" s="181"/>
      <c r="AP108" s="181"/>
      <c r="AQ108" s="181"/>
      <c r="AR108" s="181"/>
      <c r="AS108" s="181"/>
      <c r="AT108" s="181"/>
      <c r="AU108" s="181"/>
      <c r="AV108" s="181"/>
      <c r="AW108" s="181"/>
      <c r="AX108" s="96"/>
      <c r="AY108" s="96"/>
      <c r="AZ108" s="96"/>
      <c r="BA108" s="96"/>
      <c r="BB108" s="96"/>
      <c r="BC108" s="96"/>
      <c r="BD108" s="96"/>
      <c r="BE108" s="96"/>
      <c r="BF108" s="96"/>
      <c r="BG108" s="96"/>
    </row>
    <row r="109" spans="1:71" ht="15.9" customHeight="1" x14ac:dyDescent="0.2">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c r="BD109" s="96"/>
      <c r="BE109" s="96"/>
      <c r="BF109" s="96"/>
      <c r="BG109" s="96"/>
    </row>
    <row r="110" spans="1:71" ht="15.9" customHeight="1" x14ac:dyDescent="0.2">
      <c r="U110" s="182"/>
      <c r="V110" s="181"/>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row>
    <row r="111" spans="1:71" ht="15.9" customHeight="1" x14ac:dyDescent="0.2">
      <c r="B111" s="119"/>
      <c r="C111" s="119"/>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c r="AZ111" s="96"/>
      <c r="BA111" s="96"/>
      <c r="BB111" s="96"/>
      <c r="BC111" s="96"/>
      <c r="BD111" s="96"/>
      <c r="BE111" s="96"/>
      <c r="BF111" s="96"/>
      <c r="BG111" s="96"/>
    </row>
    <row r="112" spans="1:71" ht="6.9" customHeight="1" x14ac:dyDescent="0.2">
      <c r="A112" s="84"/>
      <c r="B112" s="84"/>
      <c r="C112" s="84"/>
      <c r="D112" s="84"/>
      <c r="E112" s="84"/>
      <c r="F112" s="84"/>
      <c r="G112" s="84"/>
      <c r="H112" s="84"/>
      <c r="I112" s="84"/>
      <c r="J112" s="84"/>
      <c r="K112" s="84"/>
      <c r="L112" s="84"/>
      <c r="M112" s="84"/>
      <c r="N112" s="84"/>
      <c r="O112" s="84"/>
      <c r="P112" s="84"/>
      <c r="Q112" s="84"/>
      <c r="R112" s="84"/>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row>
    <row r="113" spans="1:71" ht="27" customHeight="1" x14ac:dyDescent="0.2">
      <c r="A113" s="85" t="e">
        <f>" ■ 住宅着工（"&amp;DBCS(TEXT(#REF!,"m月"))&amp;"）"</f>
        <v>#REF!</v>
      </c>
      <c r="B113" s="87"/>
      <c r="C113" s="87"/>
      <c r="D113" s="87"/>
      <c r="E113" s="87"/>
      <c r="F113" s="87"/>
      <c r="G113" s="87"/>
      <c r="H113" s="87"/>
      <c r="I113" s="87"/>
      <c r="J113" s="87"/>
      <c r="K113" s="87"/>
      <c r="L113" s="87"/>
      <c r="M113" s="87"/>
      <c r="N113" s="87"/>
      <c r="O113" s="87"/>
      <c r="P113" s="87"/>
      <c r="Q113" s="87"/>
      <c r="R113" s="87"/>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row>
    <row r="114" spans="1:71" ht="5.25" customHeight="1" x14ac:dyDescent="0.2">
      <c r="A114" s="85"/>
      <c r="B114" s="87"/>
      <c r="C114" s="87"/>
      <c r="D114" s="87"/>
      <c r="E114" s="87"/>
      <c r="F114" s="87"/>
      <c r="G114" s="87"/>
      <c r="H114" s="87"/>
      <c r="I114" s="87"/>
      <c r="J114" s="87"/>
      <c r="K114" s="87"/>
      <c r="L114" s="87"/>
      <c r="M114" s="87"/>
      <c r="N114" s="87"/>
      <c r="O114" s="87"/>
      <c r="P114" s="87"/>
      <c r="Q114" s="87"/>
      <c r="R114" s="87"/>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row>
    <row r="115" spans="1:71" ht="45.75" customHeight="1" x14ac:dyDescent="0.2">
      <c r="A115" s="85"/>
      <c r="B115" s="308" t="s">
        <v>94</v>
      </c>
      <c r="C115" s="308"/>
      <c r="D115" s="308"/>
      <c r="E115" s="308"/>
      <c r="F115" s="308"/>
      <c r="G115" s="308"/>
      <c r="H115" s="308"/>
      <c r="I115" s="308"/>
      <c r="J115" s="308"/>
      <c r="K115" s="308"/>
      <c r="L115" s="308"/>
      <c r="M115" s="308"/>
      <c r="N115" s="308"/>
      <c r="O115" s="308"/>
      <c r="P115" s="308"/>
      <c r="Q115" s="308"/>
      <c r="R115" s="85"/>
    </row>
    <row r="116" spans="1:71" ht="12.75" customHeight="1" x14ac:dyDescent="0.2">
      <c r="A116" s="84"/>
      <c r="B116" s="84"/>
      <c r="C116" s="84"/>
      <c r="D116" s="84"/>
      <c r="E116" s="84"/>
      <c r="F116" s="84"/>
      <c r="G116" s="84"/>
      <c r="H116" s="84"/>
      <c r="I116" s="84"/>
      <c r="J116" s="84"/>
      <c r="K116" s="84"/>
      <c r="L116" s="84"/>
      <c r="M116" s="84"/>
      <c r="N116" s="84"/>
      <c r="O116" s="84"/>
      <c r="P116" s="84"/>
      <c r="Q116" s="84"/>
      <c r="R116" s="84"/>
    </row>
    <row r="117" spans="1:71" ht="15.9" customHeight="1" x14ac:dyDescent="0.2"/>
    <row r="118" spans="1:71" ht="15.9" customHeight="1" x14ac:dyDescent="0.2">
      <c r="B118" s="69" t="s">
        <v>35</v>
      </c>
    </row>
    <row r="119" spans="1:71" ht="49.5" customHeight="1" x14ac:dyDescent="0.2">
      <c r="A119" s="96"/>
      <c r="B119" s="309" t="s">
        <v>91</v>
      </c>
      <c r="C119" s="310"/>
      <c r="D119" s="310"/>
      <c r="E119" s="310"/>
      <c r="F119" s="310"/>
      <c r="G119" s="310"/>
      <c r="H119" s="310"/>
      <c r="I119" s="310"/>
      <c r="J119" s="310"/>
      <c r="K119" s="310"/>
      <c r="L119" s="310"/>
      <c r="M119" s="310"/>
      <c r="N119" s="310"/>
      <c r="O119" s="310"/>
      <c r="P119" s="310"/>
      <c r="Q119" s="311"/>
      <c r="R119" s="176"/>
    </row>
    <row r="120" spans="1:71" ht="15.9" customHeight="1" x14ac:dyDescent="0.2"/>
    <row r="121" spans="1:71" ht="21.9" customHeight="1" x14ac:dyDescent="0.2">
      <c r="I121" s="69"/>
    </row>
    <row r="122" spans="1:71" ht="21.9" customHeight="1" x14ac:dyDescent="0.2">
      <c r="I122" s="69"/>
    </row>
    <row r="123" spans="1:71" ht="21.9" customHeight="1" x14ac:dyDescent="0.2">
      <c r="I123" s="69"/>
    </row>
    <row r="124" spans="1:71" ht="21.9" customHeight="1" x14ac:dyDescent="0.2">
      <c r="I124" s="69"/>
    </row>
    <row r="125" spans="1:71" ht="21.9" customHeight="1" x14ac:dyDescent="0.2">
      <c r="I125" s="69"/>
      <c r="U125" s="180"/>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c r="BN125" s="96"/>
      <c r="BO125" s="96"/>
      <c r="BP125" s="96"/>
      <c r="BQ125" s="96"/>
      <c r="BR125" s="96"/>
      <c r="BS125" s="96"/>
    </row>
    <row r="126" spans="1:71" ht="21.9" customHeight="1" x14ac:dyDescent="0.2">
      <c r="U126" s="180"/>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row>
    <row r="127" spans="1:71" s="68" customFormat="1" ht="15.75" customHeight="1" x14ac:dyDescent="0.2">
      <c r="V127" s="203"/>
      <c r="W127" s="203"/>
      <c r="X127" s="203"/>
      <c r="Y127" s="203"/>
      <c r="Z127" s="203"/>
      <c r="AA127" s="203"/>
      <c r="AB127" s="203"/>
      <c r="AC127" s="203"/>
      <c r="AD127" s="203"/>
      <c r="AE127" s="203"/>
      <c r="AF127" s="203"/>
      <c r="AG127" s="203"/>
      <c r="AH127" s="203"/>
      <c r="AI127" s="203"/>
      <c r="AJ127" s="203"/>
      <c r="AK127" s="203"/>
      <c r="AL127" s="203"/>
      <c r="AM127" s="203"/>
      <c r="AN127" s="203"/>
      <c r="AO127" s="203"/>
      <c r="AP127" s="203"/>
      <c r="AQ127" s="203"/>
      <c r="AR127" s="203"/>
      <c r="AS127" s="203"/>
      <c r="AT127" s="203"/>
      <c r="AU127" s="203"/>
      <c r="AV127" s="203"/>
      <c r="AW127" s="203"/>
      <c r="AX127" s="203"/>
      <c r="AY127" s="203"/>
      <c r="AZ127" s="203"/>
      <c r="BA127" s="203"/>
      <c r="BB127" s="203"/>
      <c r="BC127" s="203"/>
      <c r="BD127" s="203"/>
      <c r="BE127" s="203"/>
      <c r="BF127" s="203"/>
      <c r="BG127" s="203"/>
      <c r="BH127" s="203"/>
      <c r="BI127" s="203"/>
      <c r="BJ127" s="203"/>
      <c r="BK127" s="203"/>
      <c r="BL127" s="203"/>
      <c r="BM127" s="203"/>
      <c r="BN127" s="203"/>
      <c r="BO127" s="203"/>
      <c r="BP127" s="203"/>
      <c r="BQ127" s="203"/>
      <c r="BR127" s="203"/>
      <c r="BS127" s="203"/>
    </row>
    <row r="128" spans="1:71" s="68" customFormat="1" ht="15.75" customHeight="1" x14ac:dyDescent="0.2">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row>
    <row r="129" spans="1:73" ht="21.9" customHeight="1" x14ac:dyDescent="0.2">
      <c r="U129" s="188"/>
      <c r="V129" s="204"/>
      <c r="W129" s="204"/>
      <c r="X129" s="204"/>
      <c r="Y129" s="204"/>
      <c r="Z129" s="204"/>
      <c r="AA129" s="204"/>
      <c r="AB129" s="204"/>
      <c r="AC129" s="204"/>
      <c r="AD129" s="204"/>
      <c r="AE129" s="204"/>
      <c r="AF129" s="204"/>
      <c r="AG129" s="204"/>
      <c r="AH129" s="204"/>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row>
    <row r="130" spans="1:73" ht="21.9" customHeight="1" x14ac:dyDescent="0.2">
      <c r="U130" s="189"/>
      <c r="V130" s="205"/>
      <c r="W130" s="205"/>
      <c r="X130" s="205"/>
      <c r="Y130" s="205"/>
      <c r="Z130" s="205"/>
      <c r="AA130" s="205"/>
      <c r="AB130" s="205"/>
      <c r="AC130" s="205"/>
      <c r="AD130" s="205"/>
      <c r="AE130" s="205"/>
      <c r="AF130" s="205"/>
      <c r="AG130" s="205"/>
      <c r="AH130" s="205"/>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c r="BS130" s="181"/>
    </row>
    <row r="131" spans="1:73" ht="15.9" customHeight="1" x14ac:dyDescent="0.2">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96"/>
      <c r="AU131" s="96"/>
      <c r="AV131" s="96"/>
      <c r="AW131" s="96"/>
      <c r="AX131" s="96"/>
      <c r="AY131" s="96"/>
      <c r="AZ131" s="96"/>
      <c r="BA131" s="96"/>
      <c r="BB131" s="96"/>
      <c r="BC131" s="96"/>
      <c r="BD131" s="96"/>
      <c r="BE131" s="96"/>
      <c r="BF131" s="96"/>
      <c r="BG131" s="96"/>
      <c r="BH131" s="96"/>
      <c r="BI131" s="96"/>
      <c r="BJ131" s="96"/>
      <c r="BK131" s="96"/>
      <c r="BL131" s="96"/>
      <c r="BM131" s="96"/>
      <c r="BN131" s="96"/>
      <c r="BO131" s="96"/>
      <c r="BP131" s="96"/>
      <c r="BQ131" s="96"/>
      <c r="BR131" s="96"/>
      <c r="BS131" s="96"/>
    </row>
    <row r="132" spans="1:73" ht="15.9" customHeight="1" x14ac:dyDescent="0.2">
      <c r="U132" s="182"/>
      <c r="V132" s="181"/>
      <c r="W132" s="96"/>
      <c r="X132" s="96"/>
      <c r="Y132" s="96"/>
      <c r="Z132" s="96"/>
      <c r="AA132" s="96"/>
      <c r="AB132" s="96"/>
      <c r="AC132" s="96"/>
      <c r="AD132" s="96"/>
      <c r="AE132" s="96"/>
      <c r="AF132" s="96"/>
      <c r="AG132" s="96"/>
      <c r="AH132" s="96"/>
      <c r="AI132" s="96"/>
      <c r="AJ132" s="96"/>
      <c r="AK132" s="96"/>
      <c r="AL132" s="96"/>
      <c r="AM132" s="96"/>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190"/>
      <c r="BU132" s="190"/>
    </row>
    <row r="133" spans="1:73" ht="15.9" customHeight="1" x14ac:dyDescent="0.2">
      <c r="U133" s="96"/>
      <c r="V133" s="96"/>
      <c r="W133" s="96"/>
      <c r="X133" s="96"/>
      <c r="Y133" s="96"/>
      <c r="Z133" s="96"/>
      <c r="AA133" s="96"/>
      <c r="AB133" s="96"/>
      <c r="AC133" s="96"/>
      <c r="AD133" s="96"/>
      <c r="AE133" s="96"/>
      <c r="AF133" s="96"/>
      <c r="AG133" s="96"/>
      <c r="AH133" s="96"/>
      <c r="AI133" s="96"/>
      <c r="AJ133" s="96"/>
      <c r="AK133" s="96"/>
      <c r="AL133" s="96"/>
      <c r="AM133" s="96"/>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190"/>
      <c r="BU133" s="190"/>
    </row>
    <row r="134" spans="1:73" ht="15.9" customHeight="1" x14ac:dyDescent="0.2">
      <c r="U134" s="190"/>
      <c r="V134" s="190"/>
      <c r="W134" s="190"/>
      <c r="X134" s="190"/>
      <c r="Y134" s="190"/>
      <c r="Z134" s="190"/>
      <c r="AA134" s="190"/>
      <c r="AB134" s="190"/>
      <c r="AC134" s="190"/>
      <c r="AD134" s="190"/>
      <c r="AE134" s="190"/>
      <c r="AF134" s="190"/>
      <c r="AG134" s="190"/>
      <c r="AH134" s="190"/>
      <c r="AI134" s="190"/>
      <c r="AJ134" s="190"/>
      <c r="AK134" s="190"/>
      <c r="AL134" s="190"/>
      <c r="AM134" s="190"/>
    </row>
    <row r="135" spans="1:73" ht="15.9" customHeight="1" x14ac:dyDescent="0.2">
      <c r="U135" s="190"/>
      <c r="V135" s="190"/>
      <c r="W135" s="190"/>
      <c r="X135" s="190"/>
      <c r="Y135" s="190"/>
      <c r="Z135" s="190"/>
      <c r="AA135" s="190"/>
      <c r="AB135" s="190"/>
      <c r="AC135" s="190"/>
      <c r="AD135" s="190"/>
      <c r="AE135" s="190"/>
      <c r="AF135" s="190"/>
      <c r="AG135" s="190"/>
      <c r="AH135" s="190"/>
      <c r="AI135" s="190"/>
      <c r="AJ135" s="190"/>
      <c r="AK135" s="190"/>
      <c r="AL135" s="190"/>
      <c r="AM135" s="190"/>
    </row>
    <row r="136" spans="1:73" ht="15.9" customHeight="1" x14ac:dyDescent="0.2">
      <c r="AI136" s="190"/>
      <c r="AJ136" s="190"/>
      <c r="AK136" s="190"/>
      <c r="AL136" s="190"/>
      <c r="AM136" s="190"/>
    </row>
    <row r="137" spans="1:73" ht="6.9" customHeight="1" x14ac:dyDescent="0.2">
      <c r="A137" s="84"/>
      <c r="B137" s="84"/>
      <c r="C137" s="84"/>
      <c r="D137" s="84"/>
      <c r="E137" s="84"/>
      <c r="F137" s="84"/>
      <c r="G137" s="84"/>
      <c r="H137" s="84"/>
      <c r="I137" s="84"/>
      <c r="J137" s="84"/>
      <c r="K137" s="84"/>
      <c r="L137" s="84"/>
      <c r="M137" s="84"/>
      <c r="N137" s="84"/>
      <c r="O137" s="84"/>
      <c r="P137" s="84"/>
      <c r="Q137" s="84"/>
      <c r="R137" s="84"/>
      <c r="S137" s="96"/>
    </row>
    <row r="138" spans="1:73" ht="24.9" customHeight="1" x14ac:dyDescent="0.2">
      <c r="A138" s="85" t="s">
        <v>54</v>
      </c>
      <c r="B138" s="87"/>
      <c r="C138" s="87"/>
      <c r="D138" s="87"/>
      <c r="E138" s="87"/>
      <c r="F138" s="308" t="s">
        <v>81</v>
      </c>
      <c r="G138" s="308"/>
      <c r="H138" s="308"/>
      <c r="I138" s="308"/>
      <c r="J138" s="308"/>
      <c r="K138" s="308"/>
      <c r="L138" s="308"/>
      <c r="M138" s="308"/>
      <c r="N138" s="308"/>
      <c r="O138" s="308"/>
      <c r="P138" s="308"/>
      <c r="Q138" s="308"/>
      <c r="R138" s="87"/>
      <c r="V138" s="180" t="s">
        <v>20</v>
      </c>
      <c r="X138" s="180" t="s">
        <v>55</v>
      </c>
    </row>
    <row r="139" spans="1:73" ht="32.25" customHeight="1" x14ac:dyDescent="0.2">
      <c r="A139" s="97" t="e">
        <f>"  ("&amp;V139&amp;"→"&amp;X139&amp;")"</f>
        <v>#REF!</v>
      </c>
      <c r="B139" s="87"/>
      <c r="C139" s="87"/>
      <c r="D139" s="87"/>
      <c r="E139" s="87"/>
      <c r="F139" s="308"/>
      <c r="G139" s="308"/>
      <c r="H139" s="308"/>
      <c r="I139" s="308"/>
      <c r="J139" s="308"/>
      <c r="K139" s="308"/>
      <c r="L139" s="308"/>
      <c r="M139" s="308"/>
      <c r="N139" s="308"/>
      <c r="O139" s="308"/>
      <c r="P139" s="308"/>
      <c r="Q139" s="308"/>
      <c r="R139" s="87"/>
      <c r="V139" s="180" t="e">
        <f>IF(#REF!&lt;0,"▲",)&amp;TEXT(ABS(ROUND(#REF!,1)),"#0.0")</f>
        <v>#REF!</v>
      </c>
      <c r="W139" s="180"/>
      <c r="X139" s="180" t="e">
        <f>IF(#REF!&lt;0,"▲",)&amp;TEXT(ABS(ROUND(#REF!,1)),"#0.0")</f>
        <v>#REF!</v>
      </c>
    </row>
    <row r="140" spans="1:73" ht="24.9" customHeight="1" x14ac:dyDescent="0.2">
      <c r="A140" s="87"/>
      <c r="B140" s="87"/>
      <c r="C140" s="87"/>
      <c r="D140" s="87"/>
      <c r="E140" s="87"/>
      <c r="F140" s="85" t="s">
        <v>8</v>
      </c>
      <c r="G140" s="87"/>
      <c r="H140" s="87"/>
      <c r="I140" s="87"/>
      <c r="J140" s="87"/>
      <c r="K140" s="87"/>
      <c r="L140" s="87"/>
      <c r="M140" s="87"/>
      <c r="N140" s="87"/>
      <c r="O140" s="87"/>
      <c r="P140" s="87"/>
      <c r="Q140" s="87"/>
      <c r="R140" s="87"/>
    </row>
    <row r="141" spans="1:73" ht="6.9" customHeight="1" x14ac:dyDescent="0.2">
      <c r="A141" s="87"/>
      <c r="B141" s="87"/>
      <c r="C141" s="87"/>
      <c r="D141" s="87"/>
      <c r="E141" s="87"/>
      <c r="F141" s="87"/>
      <c r="G141" s="87"/>
      <c r="H141" s="87"/>
      <c r="I141" s="87"/>
      <c r="J141" s="87"/>
      <c r="K141" s="87"/>
      <c r="L141" s="87"/>
      <c r="M141" s="87"/>
      <c r="N141" s="87"/>
      <c r="O141" s="87"/>
      <c r="P141" s="87"/>
      <c r="Q141" s="87"/>
      <c r="R141" s="87"/>
    </row>
    <row r="142" spans="1:73" ht="21.9" customHeight="1" x14ac:dyDescent="0.2">
      <c r="A142" s="89" t="s">
        <v>50</v>
      </c>
      <c r="B142" s="91"/>
      <c r="C142" s="91"/>
      <c r="D142" s="91"/>
      <c r="E142" s="91"/>
      <c r="F142" s="91"/>
      <c r="G142" s="153" t="s">
        <v>51</v>
      </c>
      <c r="H142" s="314" t="s">
        <v>80</v>
      </c>
      <c r="I142" s="314"/>
      <c r="J142" s="314"/>
      <c r="K142" s="314"/>
      <c r="L142" s="314"/>
      <c r="M142" s="314"/>
      <c r="N142" s="314"/>
      <c r="O142" s="314"/>
      <c r="P142" s="314"/>
      <c r="Q142" s="314"/>
      <c r="R142" s="91"/>
      <c r="V142" s="180" t="s">
        <v>20</v>
      </c>
      <c r="X142" s="180" t="s">
        <v>55</v>
      </c>
    </row>
    <row r="143" spans="1:73" ht="20.25" customHeight="1" x14ac:dyDescent="0.2">
      <c r="A143" s="89"/>
      <c r="B143" s="91"/>
      <c r="C143" s="129" t="e">
        <f>" ("&amp;V143&amp;"→"&amp;X143&amp;")"</f>
        <v>#REF!</v>
      </c>
      <c r="D143" s="130"/>
      <c r="E143" s="130"/>
      <c r="F143" s="130"/>
      <c r="G143" s="154"/>
      <c r="H143" s="314"/>
      <c r="I143" s="314"/>
      <c r="J143" s="314"/>
      <c r="K143" s="314"/>
      <c r="L143" s="314"/>
      <c r="M143" s="314"/>
      <c r="N143" s="314"/>
      <c r="O143" s="314"/>
      <c r="P143" s="314"/>
      <c r="Q143" s="314"/>
      <c r="R143" s="91"/>
      <c r="V143" s="180" t="e">
        <f>IF(#REF!&lt;0,"▲",)&amp;TEXT(ABS(ROUND(#REF!,1)),"#0.0")</f>
        <v>#REF!</v>
      </c>
      <c r="W143" s="180"/>
      <c r="X143" s="180" t="e">
        <f>IF(#REF!&lt;0,"▲",)&amp;TEXT(ABS(ROUND(#REF!,1)),"#0.0")</f>
        <v>#REF!</v>
      </c>
    </row>
    <row r="144" spans="1:73" ht="21.9" customHeight="1" x14ac:dyDescent="0.2">
      <c r="A144" s="89"/>
      <c r="B144" s="91"/>
      <c r="C144" s="130"/>
      <c r="D144" s="130"/>
      <c r="E144" s="130"/>
      <c r="F144" s="130"/>
      <c r="G144" s="154"/>
      <c r="H144" s="89"/>
      <c r="I144" s="91"/>
      <c r="J144" s="91"/>
      <c r="K144" s="91"/>
      <c r="L144" s="91"/>
      <c r="M144" s="91"/>
      <c r="N144" s="91"/>
      <c r="O144" s="91"/>
      <c r="P144" s="91"/>
      <c r="Q144" s="91"/>
      <c r="R144" s="91"/>
    </row>
    <row r="145" spans="1:83" ht="6.9" customHeight="1" x14ac:dyDescent="0.2">
      <c r="A145" s="91"/>
      <c r="B145" s="91"/>
      <c r="C145" s="91"/>
      <c r="D145" s="91"/>
      <c r="E145" s="91"/>
      <c r="F145" s="91"/>
      <c r="G145" s="99"/>
      <c r="H145" s="91"/>
      <c r="I145" s="91"/>
      <c r="J145" s="91"/>
      <c r="K145" s="91"/>
      <c r="L145" s="91"/>
      <c r="M145" s="91"/>
      <c r="N145" s="91"/>
      <c r="O145" s="91"/>
      <c r="P145" s="91"/>
      <c r="Q145" s="91"/>
      <c r="R145" s="91"/>
    </row>
    <row r="146" spans="1:83" ht="21.9" customHeight="1" x14ac:dyDescent="0.2">
      <c r="A146" s="89" t="s">
        <v>33</v>
      </c>
      <c r="B146" s="91"/>
      <c r="C146" s="91"/>
      <c r="D146" s="91"/>
      <c r="E146" s="91"/>
      <c r="F146" s="91"/>
      <c r="G146" s="153" t="s">
        <v>51</v>
      </c>
      <c r="H146" s="314" t="s">
        <v>93</v>
      </c>
      <c r="I146" s="314"/>
      <c r="J146" s="314"/>
      <c r="K146" s="314"/>
      <c r="L146" s="314"/>
      <c r="M146" s="314"/>
      <c r="N146" s="314"/>
      <c r="O146" s="314"/>
      <c r="P146" s="314"/>
      <c r="Q146" s="314"/>
      <c r="R146" s="91"/>
    </row>
    <row r="147" spans="1:83" ht="34.5" customHeight="1" x14ac:dyDescent="0.2">
      <c r="A147" s="89"/>
      <c r="B147" s="91"/>
      <c r="C147" s="129" t="e">
        <f>" ("&amp;V147&amp;"→"&amp;X147&amp;")"</f>
        <v>#REF!</v>
      </c>
      <c r="D147" s="130"/>
      <c r="E147" s="130"/>
      <c r="F147" s="130"/>
      <c r="G147" s="154"/>
      <c r="H147" s="314"/>
      <c r="I147" s="314"/>
      <c r="J147" s="314"/>
      <c r="K147" s="314"/>
      <c r="L147" s="314"/>
      <c r="M147" s="314"/>
      <c r="N147" s="314"/>
      <c r="O147" s="314"/>
      <c r="P147" s="314"/>
      <c r="Q147" s="314"/>
      <c r="R147" s="91"/>
      <c r="V147" s="180" t="e">
        <f>IF(#REF!&lt;0,"▲",)&amp;TEXT(ABS(ROUND(#REF!,1)),"#0.0")</f>
        <v>#REF!</v>
      </c>
      <c r="X147" s="180" t="e">
        <f>IF(#REF!&lt;0,"▲",)&amp;TEXT(ABS(ROUND(#REF!,1)),"#0.0")</f>
        <v>#REF!</v>
      </c>
    </row>
    <row r="148" spans="1:83" ht="21.9" customHeight="1" x14ac:dyDescent="0.2">
      <c r="A148" s="89"/>
      <c r="B148" s="91"/>
      <c r="C148" s="130"/>
      <c r="D148" s="130"/>
      <c r="E148" s="130"/>
      <c r="F148" s="130"/>
      <c r="G148" s="154"/>
      <c r="H148" s="89"/>
      <c r="I148" s="91"/>
      <c r="J148" s="91"/>
      <c r="K148" s="91"/>
      <c r="L148" s="91"/>
      <c r="M148" s="91"/>
      <c r="N148" s="91"/>
      <c r="O148" s="91"/>
      <c r="P148" s="91"/>
      <c r="Q148" s="91"/>
      <c r="R148" s="91"/>
    </row>
    <row r="149" spans="1:83" ht="6.9" customHeight="1" x14ac:dyDescent="0.2">
      <c r="A149" s="98"/>
      <c r="B149" s="98"/>
      <c r="C149" s="131"/>
      <c r="D149" s="131"/>
      <c r="E149" s="131"/>
      <c r="F149" s="131"/>
      <c r="G149" s="155"/>
      <c r="H149" s="98"/>
      <c r="I149" s="98"/>
      <c r="J149" s="98"/>
      <c r="K149" s="98"/>
      <c r="L149" s="98"/>
      <c r="M149" s="98"/>
      <c r="N149" s="98"/>
      <c r="O149" s="98"/>
      <c r="P149" s="98"/>
      <c r="Q149" s="98"/>
      <c r="R149" s="98"/>
    </row>
    <row r="150" spans="1:83" ht="15.9" customHeight="1" x14ac:dyDescent="0.2">
      <c r="I150" s="69"/>
    </row>
    <row r="151" spans="1:83" ht="15.9" customHeight="1" x14ac:dyDescent="0.2">
      <c r="I151" s="69"/>
    </row>
    <row r="152" spans="1:83" ht="21.9" customHeight="1" x14ac:dyDescent="0.2"/>
    <row r="153" spans="1:83" ht="21.9" customHeight="1" x14ac:dyDescent="0.2"/>
    <row r="154" spans="1:83" ht="21.9" customHeight="1" x14ac:dyDescent="0.2"/>
    <row r="155" spans="1:83" ht="21.9" customHeight="1" x14ac:dyDescent="0.2"/>
    <row r="156" spans="1:83" ht="21.9" customHeight="1" x14ac:dyDescent="0.2">
      <c r="U156" s="180"/>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row>
    <row r="157" spans="1:83" ht="21.9" customHeight="1" x14ac:dyDescent="0.2">
      <c r="U157" s="180"/>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row>
    <row r="158" spans="1:83" ht="21.9" customHeight="1" x14ac:dyDescent="0.2">
      <c r="U158" s="96"/>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c r="CE158" s="187"/>
    </row>
    <row r="159" spans="1:83" ht="21.9" customHeight="1" x14ac:dyDescent="0.2">
      <c r="U159" s="96"/>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row>
    <row r="160" spans="1:83" ht="21.9" customHeight="1" x14ac:dyDescent="0.2">
      <c r="B160" s="120"/>
      <c r="C160" s="120"/>
      <c r="U160" s="181"/>
      <c r="V160" s="205"/>
      <c r="W160" s="205"/>
      <c r="X160" s="205"/>
      <c r="Y160" s="205"/>
      <c r="Z160" s="205"/>
      <c r="AA160" s="205"/>
      <c r="AB160" s="205"/>
      <c r="AC160" s="205"/>
      <c r="AD160" s="205"/>
      <c r="AE160" s="205"/>
      <c r="AF160" s="205"/>
      <c r="AG160" s="205"/>
      <c r="AH160" s="205"/>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row>
    <row r="161" spans="1:97" ht="15.9" customHeight="1" x14ac:dyDescent="0.2">
      <c r="B161" s="120"/>
      <c r="C161" s="120"/>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row>
    <row r="162" spans="1:97" ht="15.9" customHeight="1" x14ac:dyDescent="0.2">
      <c r="C162" s="132"/>
      <c r="D162" s="132"/>
      <c r="E162" s="132"/>
      <c r="F162" s="132"/>
      <c r="G162" s="156"/>
      <c r="H162" s="156"/>
      <c r="I162" s="156"/>
      <c r="J162" s="156"/>
      <c r="K162" s="162"/>
      <c r="L162" s="162"/>
      <c r="M162" s="162"/>
      <c r="N162" s="162"/>
      <c r="O162" s="162"/>
      <c r="P162" s="162"/>
      <c r="Q162" s="162"/>
      <c r="R162" s="162"/>
      <c r="U162" s="182"/>
      <c r="V162" s="181"/>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row>
    <row r="163" spans="1:97" ht="6.9" customHeight="1" x14ac:dyDescent="0.2">
      <c r="A163" s="99"/>
      <c r="B163" s="121"/>
      <c r="C163" s="121"/>
      <c r="D163" s="121"/>
      <c r="E163" s="121"/>
      <c r="F163" s="121"/>
      <c r="G163" s="121"/>
      <c r="H163" s="121"/>
      <c r="I163" s="121"/>
      <c r="J163" s="121"/>
      <c r="K163" s="121"/>
      <c r="L163" s="121"/>
      <c r="M163" s="121"/>
      <c r="N163" s="121"/>
      <c r="O163" s="121"/>
      <c r="P163" s="121"/>
      <c r="Q163" s="121"/>
      <c r="R163" s="121"/>
    </row>
    <row r="164" spans="1:97" ht="24.9" customHeight="1" x14ac:dyDescent="0.2">
      <c r="A164" s="85" t="e">
        <f>" ■ 新車登録台数（"&amp;DBCS(TEXT(#REF!,"m月"))&amp;"）"</f>
        <v>#REF!</v>
      </c>
      <c r="B164" s="87"/>
      <c r="C164" s="87"/>
      <c r="D164" s="87"/>
      <c r="E164" s="87"/>
      <c r="F164" s="87"/>
      <c r="G164" s="87"/>
      <c r="H164" s="87"/>
      <c r="I164" s="87"/>
      <c r="J164" s="87"/>
      <c r="K164" s="87"/>
      <c r="L164" s="87"/>
      <c r="M164" s="87"/>
      <c r="N164" s="87"/>
      <c r="O164" s="87"/>
      <c r="P164" s="87"/>
      <c r="Q164" s="87"/>
      <c r="R164" s="87"/>
    </row>
    <row r="165" spans="1:97" ht="6" customHeight="1" x14ac:dyDescent="0.2">
      <c r="A165" s="85"/>
      <c r="B165" s="87"/>
      <c r="C165" s="87"/>
      <c r="D165" s="87"/>
      <c r="E165" s="87"/>
      <c r="F165" s="87"/>
      <c r="G165" s="87"/>
      <c r="H165" s="87"/>
      <c r="I165" s="87"/>
      <c r="J165" s="87"/>
      <c r="K165" s="87"/>
      <c r="L165" s="87"/>
      <c r="M165" s="87"/>
      <c r="N165" s="87"/>
      <c r="O165" s="87"/>
      <c r="P165" s="87"/>
      <c r="Q165" s="87"/>
      <c r="R165" s="87"/>
    </row>
    <row r="166" spans="1:97" ht="42.75" customHeight="1" x14ac:dyDescent="0.2">
      <c r="A166" s="85"/>
      <c r="B166" s="314" t="s">
        <v>86</v>
      </c>
      <c r="C166" s="314"/>
      <c r="D166" s="314"/>
      <c r="E166" s="314"/>
      <c r="F166" s="314"/>
      <c r="G166" s="314"/>
      <c r="H166" s="314"/>
      <c r="I166" s="314"/>
      <c r="J166" s="314"/>
      <c r="K166" s="314"/>
      <c r="L166" s="314"/>
      <c r="M166" s="314"/>
      <c r="N166" s="314"/>
      <c r="O166" s="314"/>
      <c r="P166" s="314"/>
      <c r="Q166" s="314"/>
      <c r="R166" s="121"/>
      <c r="U166" s="191"/>
    </row>
    <row r="167" spans="1:97" ht="12" customHeight="1" x14ac:dyDescent="0.2">
      <c r="A167" s="99"/>
      <c r="B167" s="121"/>
      <c r="C167" s="121"/>
      <c r="D167" s="121"/>
      <c r="E167" s="121"/>
      <c r="F167" s="121"/>
      <c r="G167" s="121"/>
      <c r="H167" s="121"/>
      <c r="I167" s="121"/>
      <c r="J167" s="121"/>
      <c r="K167" s="121"/>
      <c r="L167" s="121"/>
      <c r="M167" s="121"/>
      <c r="N167" s="121"/>
      <c r="O167" s="121"/>
      <c r="P167" s="121"/>
      <c r="Q167" s="121"/>
      <c r="R167" s="121"/>
    </row>
    <row r="168" spans="1:97" ht="21.9" customHeight="1" x14ac:dyDescent="0.2"/>
    <row r="169" spans="1:97" ht="21.9" customHeight="1" x14ac:dyDescent="0.2"/>
    <row r="170" spans="1:97" ht="21.9" customHeight="1" x14ac:dyDescent="0.2"/>
    <row r="171" spans="1:97" ht="21.9" customHeight="1" x14ac:dyDescent="0.2"/>
    <row r="172" spans="1:97" ht="21.9" customHeight="1" x14ac:dyDescent="0.2">
      <c r="U172" s="180"/>
    </row>
    <row r="173" spans="1:97" ht="21.9" customHeight="1" x14ac:dyDescent="0.2">
      <c r="U173" s="180"/>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c r="BN173" s="96"/>
      <c r="BO173" s="96"/>
      <c r="BP173" s="96"/>
      <c r="BQ173" s="96"/>
      <c r="BR173" s="96"/>
      <c r="BS173" s="96"/>
      <c r="BT173" s="96"/>
      <c r="BU173" s="96"/>
      <c r="BV173" s="96"/>
      <c r="BW173" s="96"/>
      <c r="BX173" s="96"/>
      <c r="BY173" s="96"/>
      <c r="BZ173" s="96"/>
      <c r="CA173" s="96"/>
      <c r="CB173" s="96"/>
      <c r="CC173" s="96"/>
      <c r="CD173" s="96"/>
      <c r="CE173" s="96"/>
      <c r="CF173" s="96"/>
      <c r="CG173" s="96"/>
      <c r="CH173" s="96"/>
      <c r="CI173" s="96"/>
      <c r="CJ173" s="96"/>
      <c r="CK173" s="96"/>
      <c r="CL173" s="96"/>
      <c r="CM173" s="96"/>
      <c r="CN173" s="96"/>
      <c r="CO173" s="96"/>
      <c r="CP173" s="96"/>
      <c r="CQ173" s="96"/>
      <c r="CR173" s="96"/>
      <c r="CS173" s="96"/>
    </row>
    <row r="174" spans="1:97" ht="18.75" customHeight="1" x14ac:dyDescent="0.2">
      <c r="U174" s="96"/>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t="str">
        <f t="shared" ref="CA174:CG175" si="1">IF(CA75="","",CA75)</f>
        <v/>
      </c>
      <c r="CB174" s="187" t="str">
        <f t="shared" si="1"/>
        <v/>
      </c>
      <c r="CC174" s="187" t="str">
        <f t="shared" si="1"/>
        <v/>
      </c>
      <c r="CD174" s="187" t="str">
        <f t="shared" si="1"/>
        <v/>
      </c>
      <c r="CE174" s="187" t="str">
        <f t="shared" si="1"/>
        <v/>
      </c>
      <c r="CF174" s="187" t="str">
        <f t="shared" si="1"/>
        <v/>
      </c>
      <c r="CG174" s="187" t="str">
        <f t="shared" si="1"/>
        <v/>
      </c>
      <c r="CH174" s="96"/>
      <c r="CI174" s="96"/>
      <c r="CJ174" s="96"/>
      <c r="CK174" s="96"/>
      <c r="CL174" s="96"/>
      <c r="CM174" s="96"/>
      <c r="CN174" s="96"/>
      <c r="CO174" s="96"/>
      <c r="CP174" s="96"/>
      <c r="CQ174" s="96"/>
      <c r="CR174" s="96"/>
      <c r="CS174" s="96"/>
    </row>
    <row r="175" spans="1:97" ht="18.75" customHeight="1" x14ac:dyDescent="0.2">
      <c r="U175" s="96"/>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t="str">
        <f t="shared" si="1"/>
        <v/>
      </c>
      <c r="CB175" s="187" t="str">
        <f t="shared" si="1"/>
        <v/>
      </c>
      <c r="CC175" s="187" t="str">
        <f t="shared" si="1"/>
        <v/>
      </c>
      <c r="CD175" s="187" t="str">
        <f t="shared" si="1"/>
        <v/>
      </c>
      <c r="CE175" s="187" t="str">
        <f t="shared" si="1"/>
        <v/>
      </c>
      <c r="CF175" s="187" t="str">
        <f t="shared" si="1"/>
        <v/>
      </c>
      <c r="CG175" s="187" t="str">
        <f t="shared" si="1"/>
        <v/>
      </c>
      <c r="CH175" s="96"/>
      <c r="CI175" s="96"/>
      <c r="CJ175" s="96"/>
      <c r="CK175" s="96"/>
      <c r="CL175" s="96"/>
      <c r="CM175" s="96"/>
      <c r="CN175" s="96"/>
      <c r="CO175" s="96"/>
      <c r="CP175" s="96"/>
      <c r="CQ175" s="96"/>
      <c r="CR175" s="96"/>
      <c r="CS175" s="96"/>
    </row>
    <row r="176" spans="1:97" ht="21.9" customHeight="1" x14ac:dyDescent="0.2">
      <c r="U176" s="181"/>
      <c r="V176" s="199"/>
      <c r="W176" s="199"/>
      <c r="X176" s="199"/>
      <c r="Y176" s="199"/>
      <c r="Z176" s="199"/>
      <c r="AA176" s="199"/>
      <c r="AB176" s="199"/>
      <c r="AC176" s="199"/>
      <c r="AD176" s="199"/>
      <c r="AE176" s="199"/>
      <c r="AF176" s="199"/>
      <c r="AG176" s="199"/>
      <c r="AH176" s="199"/>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c r="CG176" s="96"/>
      <c r="CH176" s="96"/>
      <c r="CI176" s="96"/>
      <c r="CJ176" s="96"/>
      <c r="CK176" s="96"/>
      <c r="CL176" s="96"/>
      <c r="CM176" s="96"/>
      <c r="CN176" s="96"/>
      <c r="CO176" s="96"/>
      <c r="CP176" s="96"/>
      <c r="CQ176" s="96"/>
      <c r="CR176" s="96"/>
      <c r="CS176" s="96"/>
    </row>
    <row r="177" spans="1:97" ht="15.9" customHeight="1" x14ac:dyDescent="0.2">
      <c r="B177" s="119"/>
      <c r="C177" s="119"/>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c r="CM177" s="96"/>
      <c r="CN177" s="96"/>
      <c r="CO177" s="96"/>
      <c r="CP177" s="96"/>
      <c r="CQ177" s="96"/>
      <c r="CR177" s="96"/>
      <c r="CS177" s="96"/>
    </row>
    <row r="178" spans="1:97" ht="15.9" customHeight="1" x14ac:dyDescent="0.2">
      <c r="B178" s="119"/>
      <c r="C178" s="119"/>
      <c r="U178" s="182"/>
      <c r="V178" s="181"/>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c r="CM178" s="96"/>
      <c r="CN178" s="96"/>
      <c r="CO178" s="96"/>
      <c r="CP178" s="96"/>
      <c r="CQ178" s="96"/>
      <c r="CR178" s="96"/>
      <c r="CS178" s="96"/>
    </row>
    <row r="179" spans="1:97" ht="15.9" customHeight="1" x14ac:dyDescent="0.2">
      <c r="B179" s="119"/>
      <c r="C179" s="119"/>
    </row>
    <row r="180" spans="1:97" ht="15.9" customHeight="1" x14ac:dyDescent="0.2"/>
    <row r="181" spans="1:97" ht="15.9" customHeight="1" x14ac:dyDescent="0.2"/>
    <row r="182" spans="1:97" ht="15.9" customHeight="1" x14ac:dyDescent="0.2"/>
    <row r="183" spans="1:97" ht="6.9" customHeight="1" x14ac:dyDescent="0.2">
      <c r="A183" s="84"/>
      <c r="B183" s="84"/>
      <c r="C183" s="133"/>
      <c r="D183" s="133"/>
      <c r="E183" s="133"/>
      <c r="F183" s="133"/>
      <c r="G183" s="133"/>
      <c r="H183" s="133"/>
      <c r="I183" s="133"/>
      <c r="J183" s="133"/>
      <c r="K183" s="133"/>
      <c r="L183" s="133"/>
      <c r="M183" s="133"/>
      <c r="N183" s="133"/>
      <c r="O183" s="133"/>
      <c r="P183" s="133"/>
      <c r="Q183" s="133"/>
      <c r="R183" s="133"/>
    </row>
    <row r="184" spans="1:97" ht="24.9" customHeight="1" x14ac:dyDescent="0.2">
      <c r="A184" s="85" t="s">
        <v>26</v>
      </c>
      <c r="B184" s="87"/>
      <c r="C184" s="87"/>
      <c r="D184" s="87"/>
      <c r="E184" s="87"/>
      <c r="F184" s="87"/>
      <c r="G184" s="157" t="s">
        <v>51</v>
      </c>
      <c r="H184" s="338" t="s">
        <v>97</v>
      </c>
      <c r="I184" s="338"/>
      <c r="J184" s="338"/>
      <c r="K184" s="338"/>
      <c r="L184" s="338"/>
      <c r="M184" s="338"/>
      <c r="N184" s="338"/>
      <c r="O184" s="338"/>
      <c r="P184" s="338"/>
      <c r="Q184" s="338"/>
      <c r="R184" s="87"/>
      <c r="V184" s="180" t="s">
        <v>20</v>
      </c>
      <c r="X184" s="180" t="s">
        <v>55</v>
      </c>
    </row>
    <row r="185" spans="1:97" ht="20.25" customHeight="1" x14ac:dyDescent="0.2">
      <c r="A185" s="86" t="e">
        <f>"  ("&amp;V185&amp;"→"&amp;X185&amp;")"</f>
        <v>#REF!</v>
      </c>
      <c r="B185" s="87"/>
      <c r="C185" s="87"/>
      <c r="D185" s="87"/>
      <c r="E185" s="87"/>
      <c r="F185" s="87"/>
      <c r="G185" s="157"/>
      <c r="H185" s="338"/>
      <c r="I185" s="338"/>
      <c r="J185" s="338"/>
      <c r="K185" s="338"/>
      <c r="L185" s="338"/>
      <c r="M185" s="338"/>
      <c r="N185" s="338"/>
      <c r="O185" s="338"/>
      <c r="P185" s="338"/>
      <c r="Q185" s="338"/>
      <c r="R185" s="87"/>
      <c r="V185" s="180" t="e">
        <f>IF(#REF!&lt;0,"▲",)&amp;TEXT(ABS(ROUND(#REF!,1)),"#0.0")</f>
        <v>#REF!</v>
      </c>
      <c r="W185" s="180"/>
      <c r="X185" s="180" t="e">
        <f>IF(#REF!&lt;0,"▲",)&amp;TEXT(ABS(ROUND(#REF!,1)),"#0.0")</f>
        <v>#REF!</v>
      </c>
    </row>
    <row r="186" spans="1:97" ht="24.9" customHeight="1" x14ac:dyDescent="0.2">
      <c r="A186" s="85"/>
      <c r="B186" s="87"/>
      <c r="C186" s="87"/>
      <c r="D186" s="87"/>
      <c r="E186" s="87"/>
      <c r="F186" s="87"/>
      <c r="G186" s="157"/>
      <c r="H186" s="338"/>
      <c r="I186" s="338"/>
      <c r="J186" s="338"/>
      <c r="K186" s="338"/>
      <c r="L186" s="338"/>
      <c r="M186" s="338"/>
      <c r="N186" s="338"/>
      <c r="O186" s="338"/>
      <c r="P186" s="338"/>
      <c r="Q186" s="338"/>
      <c r="R186" s="87"/>
    </row>
    <row r="187" spans="1:97" ht="6.9" customHeight="1" x14ac:dyDescent="0.2">
      <c r="A187" s="87"/>
      <c r="B187" s="87"/>
      <c r="C187" s="87"/>
      <c r="D187" s="87"/>
      <c r="E187" s="87"/>
      <c r="F187" s="87"/>
      <c r="G187" s="87"/>
      <c r="H187" s="87"/>
      <c r="I187" s="87"/>
      <c r="J187" s="87"/>
      <c r="K187" s="87"/>
      <c r="L187" s="87"/>
      <c r="M187" s="87"/>
      <c r="N187" s="87"/>
      <c r="O187" s="87"/>
      <c r="P187" s="87"/>
      <c r="Q187" s="87"/>
      <c r="R187" s="87"/>
    </row>
    <row r="188" spans="1:97" ht="21.75" customHeight="1" x14ac:dyDescent="0.2">
      <c r="A188" s="89" t="s">
        <v>17</v>
      </c>
      <c r="B188" s="91"/>
      <c r="C188" s="91"/>
      <c r="D188" s="91"/>
      <c r="E188" s="91"/>
      <c r="F188" s="91"/>
      <c r="G188" s="91"/>
      <c r="H188" s="153" t="s">
        <v>51</v>
      </c>
      <c r="I188" s="313" t="s">
        <v>90</v>
      </c>
      <c r="J188" s="313"/>
      <c r="K188" s="313"/>
      <c r="L188" s="313"/>
      <c r="M188" s="313"/>
      <c r="N188" s="313"/>
      <c r="O188" s="313"/>
      <c r="P188" s="313"/>
      <c r="Q188" s="313"/>
      <c r="R188" s="91"/>
      <c r="V188" s="180" t="s">
        <v>20</v>
      </c>
      <c r="X188" s="180" t="s">
        <v>55</v>
      </c>
    </row>
    <row r="189" spans="1:97" ht="30.75" customHeight="1" x14ac:dyDescent="0.2">
      <c r="A189" s="89"/>
      <c r="B189" s="91"/>
      <c r="C189" s="129" t="e">
        <f>" ("&amp;V189&amp;"→"&amp;X189&amp;")"</f>
        <v>#REF!</v>
      </c>
      <c r="D189" s="130"/>
      <c r="E189" s="130"/>
      <c r="F189" s="130"/>
      <c r="G189" s="130"/>
      <c r="H189" s="153"/>
      <c r="I189" s="313"/>
      <c r="J189" s="313"/>
      <c r="K189" s="313"/>
      <c r="L189" s="313"/>
      <c r="M189" s="313"/>
      <c r="N189" s="313"/>
      <c r="O189" s="313"/>
      <c r="P189" s="313"/>
      <c r="Q189" s="313"/>
      <c r="R189" s="91"/>
      <c r="V189" s="180" t="e">
        <f>IF(#REF!&lt;0,"▲",)&amp;TEXT(ABS(ROUND(#REF!,1)),"#0.0")</f>
        <v>#REF!</v>
      </c>
      <c r="W189" s="180"/>
      <c r="X189" s="180" t="e">
        <f>IF(#REF!&lt;0,"▲",)&amp;TEXT(ABS(ROUND(#REF!,1)),"#0.0")</f>
        <v>#REF!</v>
      </c>
    </row>
    <row r="190" spans="1:97" ht="21.9" customHeight="1" x14ac:dyDescent="0.2">
      <c r="A190" s="89"/>
      <c r="B190" s="91"/>
      <c r="C190" s="129"/>
      <c r="D190" s="130"/>
      <c r="E190" s="130"/>
      <c r="F190" s="130"/>
      <c r="G190" s="130"/>
      <c r="H190" s="153"/>
      <c r="I190" s="89"/>
      <c r="J190" s="91"/>
      <c r="K190" s="91"/>
      <c r="L190" s="91"/>
      <c r="M190" s="91"/>
      <c r="N190" s="91"/>
      <c r="O190" s="91"/>
      <c r="P190" s="91"/>
      <c r="Q190" s="91"/>
      <c r="R190" s="91"/>
      <c r="V190" s="180"/>
      <c r="W190" s="180"/>
      <c r="X190" s="180"/>
    </row>
    <row r="191" spans="1:97" ht="12" customHeight="1" x14ac:dyDescent="0.2">
      <c r="A191" s="89"/>
      <c r="B191" s="91"/>
      <c r="C191" s="129"/>
      <c r="D191" s="130"/>
      <c r="E191" s="130"/>
      <c r="F191" s="130"/>
      <c r="G191" s="130"/>
      <c r="H191" s="153"/>
      <c r="I191" s="89"/>
      <c r="J191" s="91"/>
      <c r="K191" s="91"/>
      <c r="L191" s="91"/>
      <c r="M191" s="91"/>
      <c r="N191" s="91"/>
      <c r="O191" s="91"/>
      <c r="P191" s="91"/>
      <c r="Q191" s="91"/>
      <c r="R191" s="91"/>
      <c r="V191" s="180"/>
      <c r="W191" s="180"/>
      <c r="X191" s="180"/>
    </row>
    <row r="192" spans="1:97" ht="6.9" customHeight="1" x14ac:dyDescent="0.2">
      <c r="A192" s="91"/>
      <c r="B192" s="91"/>
      <c r="C192" s="91"/>
      <c r="D192" s="91"/>
      <c r="E192" s="91"/>
      <c r="F192" s="91"/>
      <c r="G192" s="91"/>
      <c r="H192" s="99"/>
      <c r="I192" s="91"/>
      <c r="J192" s="91"/>
      <c r="K192" s="91"/>
      <c r="L192" s="91"/>
      <c r="M192" s="91"/>
      <c r="N192" s="91"/>
      <c r="O192" s="91"/>
      <c r="P192" s="91"/>
      <c r="Q192" s="91"/>
      <c r="R192" s="91"/>
      <c r="V192" s="180"/>
      <c r="W192" s="180"/>
      <c r="X192" s="180"/>
    </row>
    <row r="193" spans="1:75" ht="21.9" customHeight="1" x14ac:dyDescent="0.2">
      <c r="A193" s="89" t="s">
        <v>70</v>
      </c>
      <c r="B193" s="91"/>
      <c r="C193" s="91"/>
      <c r="D193" s="91"/>
      <c r="E193" s="91"/>
      <c r="F193" s="91"/>
      <c r="G193" s="91"/>
      <c r="H193" s="153" t="s">
        <v>51</v>
      </c>
      <c r="I193" s="314" t="s">
        <v>92</v>
      </c>
      <c r="J193" s="314"/>
      <c r="K193" s="314"/>
      <c r="L193" s="314"/>
      <c r="M193" s="314"/>
      <c r="N193" s="314"/>
      <c r="O193" s="314"/>
      <c r="P193" s="314"/>
      <c r="Q193" s="314"/>
      <c r="R193" s="91"/>
      <c r="V193" s="180"/>
      <c r="W193" s="180"/>
      <c r="X193" s="180"/>
    </row>
    <row r="194" spans="1:75" ht="29.25" customHeight="1" x14ac:dyDescent="0.2">
      <c r="A194" s="89"/>
      <c r="B194" s="91"/>
      <c r="C194" s="129" t="e">
        <f>" ("&amp;V194&amp;"→"&amp;X194&amp;")"</f>
        <v>#REF!</v>
      </c>
      <c r="D194" s="130"/>
      <c r="E194" s="130"/>
      <c r="F194" s="130"/>
      <c r="G194" s="130"/>
      <c r="H194" s="154"/>
      <c r="I194" s="314"/>
      <c r="J194" s="314"/>
      <c r="K194" s="314"/>
      <c r="L194" s="314"/>
      <c r="M194" s="314"/>
      <c r="N194" s="314"/>
      <c r="O194" s="314"/>
      <c r="P194" s="314"/>
      <c r="Q194" s="314"/>
      <c r="R194" s="91"/>
      <c r="V194" s="180" t="e">
        <f>IF(#REF!&lt;0,"▲",)&amp;TEXT(ABS(ROUND(#REF!,1)),"#0.0")</f>
        <v>#REF!</v>
      </c>
      <c r="W194" s="180"/>
      <c r="X194" s="180" t="e">
        <f>IF(#REF!&lt;0,"▲",)&amp;TEXT(ABS(ROUND(#REF!,1)),"#0.0")</f>
        <v>#REF!</v>
      </c>
    </row>
    <row r="195" spans="1:75" ht="11.25" customHeight="1" x14ac:dyDescent="0.2">
      <c r="A195" s="100"/>
      <c r="B195" s="100"/>
      <c r="C195" s="100"/>
      <c r="D195" s="100"/>
      <c r="E195" s="100"/>
      <c r="F195" s="100"/>
      <c r="G195" s="100"/>
      <c r="H195" s="160"/>
      <c r="I195" s="100"/>
      <c r="J195" s="100"/>
      <c r="K195" s="100"/>
      <c r="L195" s="100"/>
      <c r="M195" s="100"/>
      <c r="N195" s="100"/>
      <c r="O195" s="100"/>
      <c r="P195" s="100"/>
      <c r="Q195" s="100"/>
      <c r="R195" s="100"/>
    </row>
    <row r="196" spans="1:75" ht="15.9" customHeight="1" x14ac:dyDescent="0.2"/>
    <row r="197" spans="1:75" ht="15.9" customHeight="1" x14ac:dyDescent="0.2"/>
    <row r="198" spans="1:75" ht="15.9" customHeight="1" x14ac:dyDescent="0.2"/>
    <row r="199" spans="1:75" ht="15.9" customHeight="1" x14ac:dyDescent="0.2"/>
    <row r="200" spans="1:75" ht="15.9" customHeight="1" x14ac:dyDescent="0.2"/>
    <row r="201" spans="1:75" ht="21.9" customHeight="1" x14ac:dyDescent="0.2">
      <c r="B201" s="123"/>
      <c r="C201" s="123"/>
      <c r="D201" s="123"/>
      <c r="E201" s="123"/>
      <c r="F201" s="123"/>
      <c r="G201" s="123"/>
      <c r="H201" s="123"/>
      <c r="I201" s="158"/>
      <c r="J201" s="123"/>
      <c r="K201" s="123"/>
      <c r="L201" s="123"/>
      <c r="M201" s="123"/>
      <c r="N201" s="123"/>
      <c r="O201" s="123"/>
      <c r="P201" s="123"/>
      <c r="Q201" s="123"/>
      <c r="R201" s="123"/>
    </row>
    <row r="202" spans="1:75" ht="21.9" customHeight="1" x14ac:dyDescent="0.2">
      <c r="B202" s="123"/>
      <c r="C202" s="123"/>
      <c r="D202" s="123"/>
      <c r="E202" s="123"/>
      <c r="F202" s="123"/>
      <c r="G202" s="123"/>
      <c r="H202" s="123"/>
      <c r="I202" s="123"/>
      <c r="J202" s="123"/>
      <c r="K202" s="123"/>
      <c r="L202" s="123"/>
      <c r="M202" s="123"/>
      <c r="N202" s="123"/>
      <c r="O202" s="123"/>
      <c r="P202" s="123"/>
      <c r="Q202" s="123"/>
      <c r="R202" s="123"/>
      <c r="U202" s="180"/>
    </row>
    <row r="203" spans="1:75" ht="21.9" customHeight="1" x14ac:dyDescent="0.2">
      <c r="B203" s="123"/>
      <c r="C203" s="123"/>
      <c r="D203" s="123"/>
      <c r="E203" s="123"/>
      <c r="F203" s="123"/>
      <c r="G203" s="123"/>
      <c r="H203" s="123"/>
      <c r="I203" s="123"/>
      <c r="J203" s="123"/>
      <c r="K203" s="123"/>
      <c r="L203" s="123"/>
      <c r="M203" s="123"/>
      <c r="N203" s="123"/>
      <c r="O203" s="123"/>
      <c r="P203" s="123"/>
      <c r="Q203" s="123"/>
      <c r="R203" s="123"/>
    </row>
    <row r="204" spans="1:75" ht="21.9" customHeight="1" x14ac:dyDescent="0.2">
      <c r="B204" s="123"/>
      <c r="C204" s="123"/>
      <c r="D204" s="123"/>
      <c r="E204" s="123"/>
      <c r="F204" s="123"/>
      <c r="G204" s="123"/>
      <c r="H204" s="123"/>
      <c r="I204" s="123"/>
      <c r="J204" s="123"/>
      <c r="K204" s="123"/>
      <c r="L204" s="123"/>
      <c r="M204" s="123"/>
      <c r="N204" s="123"/>
      <c r="O204" s="123"/>
      <c r="P204" s="123"/>
      <c r="Q204" s="123"/>
      <c r="R204" s="123"/>
    </row>
    <row r="205" spans="1:75" ht="21.9" customHeight="1" x14ac:dyDescent="0.2">
      <c r="B205" s="123"/>
      <c r="C205" s="123"/>
      <c r="D205" s="123"/>
      <c r="E205" s="123"/>
      <c r="F205" s="123"/>
      <c r="G205" s="123"/>
      <c r="H205" s="123"/>
      <c r="I205" s="123"/>
      <c r="J205" s="123"/>
      <c r="K205" s="123"/>
      <c r="L205" s="123"/>
      <c r="M205" s="123"/>
      <c r="N205" s="123"/>
      <c r="O205" s="123"/>
      <c r="P205" s="123"/>
      <c r="Q205" s="123"/>
      <c r="R205" s="123"/>
      <c r="U205" s="180"/>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6"/>
      <c r="BP205" s="96"/>
      <c r="BQ205" s="96"/>
      <c r="BR205" s="96"/>
      <c r="BS205" s="96"/>
      <c r="BT205" s="96"/>
      <c r="BU205" s="96"/>
      <c r="BV205" s="96"/>
      <c r="BW205" s="96"/>
    </row>
    <row r="206" spans="1:75" ht="21.9" customHeight="1" x14ac:dyDescent="0.2">
      <c r="B206" s="123"/>
      <c r="C206" s="123"/>
      <c r="D206" s="123"/>
      <c r="E206" s="123"/>
      <c r="F206" s="123"/>
      <c r="G206" s="123"/>
      <c r="H206" s="123"/>
      <c r="I206" s="123"/>
      <c r="J206" s="123"/>
      <c r="K206" s="123"/>
      <c r="L206" s="123"/>
      <c r="M206" s="123"/>
      <c r="N206" s="123"/>
      <c r="O206" s="123"/>
      <c r="P206" s="123"/>
      <c r="Q206" s="123"/>
      <c r="R206" s="123"/>
      <c r="U206" s="180"/>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row>
    <row r="207" spans="1:75" s="68" customFormat="1" ht="18" customHeight="1" x14ac:dyDescent="0.2">
      <c r="B207" s="124"/>
      <c r="C207" s="124"/>
      <c r="D207" s="124"/>
      <c r="E207" s="124"/>
      <c r="F207" s="124"/>
      <c r="G207" s="124"/>
      <c r="H207" s="124"/>
      <c r="I207" s="124"/>
      <c r="J207" s="124"/>
      <c r="K207" s="124"/>
      <c r="L207" s="124"/>
      <c r="M207" s="124"/>
      <c r="N207" s="124"/>
      <c r="O207" s="124"/>
      <c r="P207" s="124"/>
      <c r="Q207" s="124"/>
      <c r="R207" s="124"/>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c r="BR207" s="203"/>
      <c r="BS207" s="203"/>
      <c r="BT207" s="203"/>
      <c r="BU207" s="203"/>
      <c r="BV207" s="203"/>
      <c r="BW207" s="203"/>
    </row>
    <row r="208" spans="1:75" s="68" customFormat="1" ht="18" customHeight="1" x14ac:dyDescent="0.2">
      <c r="B208" s="124"/>
      <c r="C208" s="124"/>
      <c r="D208" s="124"/>
      <c r="E208" s="124"/>
      <c r="F208" s="124"/>
      <c r="G208" s="124"/>
      <c r="H208" s="124"/>
      <c r="I208" s="124"/>
      <c r="J208" s="124"/>
      <c r="K208" s="124"/>
      <c r="L208" s="124"/>
      <c r="M208" s="124"/>
      <c r="N208" s="124"/>
      <c r="O208" s="124"/>
      <c r="P208" s="124"/>
      <c r="Q208" s="124"/>
      <c r="R208" s="124"/>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row>
    <row r="209" spans="2:75" ht="21.9" customHeight="1" x14ac:dyDescent="0.2">
      <c r="B209" s="123"/>
      <c r="C209" s="123"/>
      <c r="D209" s="123"/>
      <c r="E209" s="123"/>
      <c r="F209" s="123"/>
      <c r="G209" s="123"/>
      <c r="H209" s="123"/>
      <c r="I209" s="123"/>
      <c r="J209" s="123"/>
      <c r="K209" s="123"/>
      <c r="L209" s="123"/>
      <c r="M209" s="123"/>
      <c r="N209" s="123"/>
      <c r="O209" s="123"/>
      <c r="P209" s="123"/>
      <c r="Q209" s="123"/>
      <c r="R209" s="123"/>
      <c r="U209" s="181"/>
      <c r="V209" s="205"/>
      <c r="W209" s="205"/>
      <c r="X209" s="205"/>
      <c r="Y209" s="205"/>
      <c r="Z209" s="205"/>
      <c r="AA209" s="205"/>
      <c r="AB209" s="205"/>
      <c r="AC209" s="205"/>
      <c r="AD209" s="205"/>
      <c r="AE209" s="205"/>
      <c r="AF209" s="205"/>
      <c r="AG209" s="205"/>
      <c r="AH209" s="205"/>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6"/>
      <c r="BP209" s="96"/>
      <c r="BQ209" s="96"/>
      <c r="BR209" s="96"/>
      <c r="BS209" s="96"/>
      <c r="BT209" s="96"/>
      <c r="BU209" s="96"/>
      <c r="BV209" s="96"/>
      <c r="BW209" s="96"/>
    </row>
    <row r="210" spans="2:75" ht="15.9" customHeight="1" x14ac:dyDescent="0.2">
      <c r="B210" s="123"/>
      <c r="C210" s="123"/>
      <c r="D210" s="123"/>
      <c r="E210" s="123"/>
      <c r="F210" s="123"/>
      <c r="G210" s="123"/>
      <c r="H210" s="123"/>
      <c r="I210" s="123"/>
      <c r="J210" s="123"/>
      <c r="K210" s="123"/>
      <c r="L210" s="123"/>
      <c r="M210" s="123"/>
      <c r="N210" s="123"/>
      <c r="O210" s="123"/>
      <c r="P210" s="123"/>
      <c r="Q210" s="123"/>
      <c r="R210" s="123"/>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row>
    <row r="211" spans="2:75" ht="15.9" customHeight="1" x14ac:dyDescent="0.2">
      <c r="B211" s="123"/>
      <c r="C211" s="123"/>
      <c r="D211" s="123"/>
      <c r="E211" s="123"/>
      <c r="F211" s="123"/>
      <c r="G211" s="123"/>
      <c r="H211" s="123"/>
      <c r="I211" s="123"/>
      <c r="J211" s="123"/>
      <c r="K211" s="123"/>
      <c r="L211" s="123"/>
      <c r="M211" s="123"/>
      <c r="N211" s="123"/>
      <c r="O211" s="123"/>
      <c r="P211" s="123"/>
      <c r="Q211" s="123"/>
      <c r="R211" s="123"/>
      <c r="U211" s="182"/>
      <c r="V211" s="181"/>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row>
    <row r="212" spans="2:75" ht="15.9" customHeight="1" x14ac:dyDescent="0.2">
      <c r="B212" s="123"/>
      <c r="C212" s="123"/>
      <c r="D212" s="123"/>
      <c r="E212" s="123"/>
      <c r="F212" s="123"/>
      <c r="G212" s="123"/>
      <c r="H212" s="123"/>
      <c r="I212" s="123"/>
      <c r="J212" s="123"/>
      <c r="K212" s="123"/>
      <c r="L212" s="123"/>
      <c r="M212" s="123"/>
      <c r="N212" s="123"/>
      <c r="O212" s="123"/>
      <c r="P212" s="123"/>
      <c r="Q212" s="123"/>
      <c r="R212" s="123"/>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row>
    <row r="213" spans="2:75" ht="21.9" customHeight="1" x14ac:dyDescent="0.2">
      <c r="B213" s="123"/>
      <c r="C213" s="123"/>
      <c r="D213" s="123"/>
      <c r="E213" s="123"/>
      <c r="F213" s="123"/>
      <c r="G213" s="123"/>
      <c r="H213" s="158"/>
      <c r="J213" s="123"/>
      <c r="K213" s="123"/>
      <c r="L213" s="123"/>
      <c r="M213" s="123"/>
      <c r="N213" s="123"/>
      <c r="O213" s="123"/>
      <c r="P213" s="123"/>
      <c r="Q213" s="123"/>
      <c r="R213" s="123"/>
      <c r="U213" s="96"/>
      <c r="V213" s="96"/>
      <c r="W213" s="96"/>
      <c r="X213" s="96"/>
      <c r="Y213" s="96"/>
      <c r="Z213" s="96"/>
      <c r="AA213" s="96"/>
      <c r="AB213" s="96"/>
      <c r="AC213" s="96"/>
      <c r="AD213" s="96"/>
      <c r="AE213" s="96"/>
      <c r="AF213" s="96"/>
      <c r="AG213" s="96"/>
      <c r="AH213" s="96"/>
      <c r="AI213" s="96"/>
      <c r="AJ213" s="96"/>
      <c r="AK213" s="96"/>
      <c r="AL213" s="96"/>
      <c r="AM213" s="96"/>
      <c r="AN213" s="96"/>
      <c r="AO213" s="96"/>
      <c r="AP213" s="96"/>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c r="BN213" s="96"/>
      <c r="BO213" s="96"/>
      <c r="BP213" s="96"/>
      <c r="BQ213" s="96"/>
      <c r="BR213" s="96"/>
      <c r="BS213" s="96"/>
      <c r="BT213" s="96"/>
      <c r="BU213" s="96"/>
      <c r="BV213" s="96"/>
      <c r="BW213" s="96"/>
    </row>
    <row r="214" spans="2:75" ht="21.9" customHeight="1" x14ac:dyDescent="0.2">
      <c r="B214" s="123"/>
      <c r="C214" s="123"/>
      <c r="D214" s="123"/>
      <c r="E214" s="123"/>
      <c r="F214" s="123"/>
      <c r="G214" s="123"/>
      <c r="H214" s="123"/>
      <c r="I214" s="123"/>
      <c r="J214" s="123"/>
      <c r="K214" s="123"/>
      <c r="L214" s="123"/>
      <c r="M214" s="123"/>
      <c r="N214" s="123"/>
      <c r="O214" s="123"/>
      <c r="P214" s="123"/>
      <c r="Q214" s="123"/>
      <c r="R214" s="123"/>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c r="BN214" s="96"/>
      <c r="BO214" s="96"/>
      <c r="BP214" s="96"/>
      <c r="BQ214" s="96"/>
      <c r="BR214" s="96"/>
      <c r="BS214" s="96"/>
      <c r="BT214" s="96"/>
      <c r="BU214" s="96"/>
      <c r="BV214" s="96"/>
      <c r="BW214" s="96"/>
    </row>
    <row r="215" spans="2:75" ht="21.9" customHeight="1" x14ac:dyDescent="0.2">
      <c r="B215" s="123"/>
      <c r="C215" s="123"/>
      <c r="D215" s="123"/>
      <c r="E215" s="123"/>
      <c r="F215" s="123"/>
      <c r="G215" s="123"/>
      <c r="H215" s="123"/>
      <c r="I215" s="123"/>
      <c r="J215" s="123"/>
      <c r="K215" s="123"/>
      <c r="L215" s="123"/>
      <c r="M215" s="123"/>
      <c r="N215" s="123"/>
      <c r="O215" s="123"/>
      <c r="P215" s="123"/>
      <c r="Q215" s="123"/>
      <c r="R215" s="123"/>
      <c r="U215" s="96"/>
      <c r="V215" s="96"/>
      <c r="W215" s="96"/>
      <c r="X215" s="96"/>
      <c r="Y215" s="96"/>
      <c r="Z215" s="96"/>
      <c r="AA215" s="96"/>
      <c r="AB215" s="96"/>
      <c r="AC215" s="96"/>
      <c r="AD215" s="96"/>
      <c r="AE215" s="96"/>
      <c r="AF215" s="96"/>
      <c r="AG215" s="96"/>
      <c r="AH215" s="96"/>
      <c r="AI215" s="96"/>
      <c r="AJ215" s="96"/>
      <c r="AK215" s="96"/>
      <c r="AL215" s="96"/>
      <c r="AM215" s="96"/>
      <c r="AN215" s="96"/>
      <c r="AO215" s="96"/>
      <c r="AP215" s="96"/>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c r="BN215" s="96"/>
      <c r="BO215" s="96"/>
      <c r="BP215" s="96"/>
      <c r="BQ215" s="96"/>
      <c r="BR215" s="96"/>
      <c r="BS215" s="96"/>
      <c r="BT215" s="96"/>
      <c r="BU215" s="96"/>
      <c r="BV215" s="96"/>
      <c r="BW215" s="96"/>
    </row>
    <row r="216" spans="2:75" ht="21.9" customHeight="1" x14ac:dyDescent="0.2">
      <c r="B216" s="123"/>
      <c r="C216" s="123"/>
      <c r="D216" s="123"/>
      <c r="E216" s="123"/>
      <c r="F216" s="123"/>
      <c r="G216" s="123"/>
      <c r="H216" s="123"/>
      <c r="I216" s="123"/>
      <c r="J216" s="123"/>
      <c r="K216" s="123"/>
      <c r="L216" s="123"/>
      <c r="M216" s="123"/>
      <c r="N216" s="123"/>
      <c r="O216" s="123"/>
      <c r="P216" s="123"/>
      <c r="Q216" s="123"/>
      <c r="R216" s="123"/>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c r="BN216" s="96"/>
      <c r="BO216" s="96"/>
      <c r="BP216" s="96"/>
      <c r="BQ216" s="96"/>
      <c r="BR216" s="96"/>
      <c r="BS216" s="96"/>
      <c r="BT216" s="96"/>
      <c r="BU216" s="96"/>
      <c r="BV216" s="96"/>
      <c r="BW216" s="96"/>
    </row>
    <row r="217" spans="2:75" ht="21.9" customHeight="1" x14ac:dyDescent="0.2">
      <c r="B217" s="123"/>
      <c r="C217" s="123"/>
      <c r="D217" s="123"/>
      <c r="E217" s="123"/>
      <c r="F217" s="123"/>
      <c r="G217" s="123"/>
      <c r="H217" s="123"/>
      <c r="I217" s="123"/>
      <c r="J217" s="123"/>
      <c r="K217" s="123"/>
      <c r="L217" s="123"/>
      <c r="M217" s="123"/>
      <c r="N217" s="123"/>
      <c r="O217" s="123"/>
      <c r="P217" s="123"/>
      <c r="Q217" s="123"/>
      <c r="R217" s="123"/>
      <c r="U217" s="180"/>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row>
    <row r="218" spans="2:75" ht="21.9" customHeight="1" x14ac:dyDescent="0.2">
      <c r="B218" s="123"/>
      <c r="C218" s="123"/>
      <c r="D218" s="123"/>
      <c r="E218" s="123"/>
      <c r="F218" s="123"/>
      <c r="G218" s="123"/>
      <c r="H218" s="123"/>
      <c r="I218" s="123"/>
      <c r="J218" s="123"/>
      <c r="K218" s="123"/>
      <c r="L218" s="123"/>
      <c r="M218" s="123"/>
      <c r="N218" s="123"/>
      <c r="O218" s="123"/>
      <c r="P218" s="123"/>
      <c r="Q218" s="123"/>
      <c r="R218" s="123"/>
      <c r="U218" s="180"/>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row>
    <row r="219" spans="2:75" s="68" customFormat="1" ht="18.75" customHeight="1" x14ac:dyDescent="0.2">
      <c r="B219" s="124"/>
      <c r="C219" s="124"/>
      <c r="D219" s="124"/>
      <c r="E219" s="124"/>
      <c r="F219" s="124"/>
      <c r="G219" s="124"/>
      <c r="H219" s="124"/>
      <c r="I219" s="124"/>
      <c r="J219" s="124"/>
      <c r="K219" s="124"/>
      <c r="L219" s="124"/>
      <c r="M219" s="124"/>
      <c r="N219" s="124"/>
      <c r="O219" s="124"/>
      <c r="P219" s="124"/>
      <c r="Q219" s="124"/>
      <c r="R219" s="124"/>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row>
    <row r="220" spans="2:75" s="68" customFormat="1" ht="18.75" customHeight="1" x14ac:dyDescent="0.2">
      <c r="B220" s="124"/>
      <c r="C220" s="124"/>
      <c r="D220" s="124"/>
      <c r="E220" s="124"/>
      <c r="F220" s="124"/>
      <c r="G220" s="124"/>
      <c r="H220" s="124"/>
      <c r="I220" s="124"/>
      <c r="J220" s="124"/>
      <c r="K220" s="124"/>
      <c r="L220" s="124"/>
      <c r="M220" s="124"/>
      <c r="N220" s="124"/>
      <c r="O220" s="124"/>
      <c r="P220" s="124"/>
      <c r="Q220" s="124"/>
      <c r="R220" s="124"/>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row>
    <row r="221" spans="2:75" ht="21.9" customHeight="1" x14ac:dyDescent="0.2">
      <c r="B221" s="123"/>
      <c r="C221" s="123"/>
      <c r="D221" s="123"/>
      <c r="E221" s="123"/>
      <c r="F221" s="123"/>
      <c r="G221" s="123"/>
      <c r="H221" s="123"/>
      <c r="I221" s="123"/>
      <c r="J221" s="123"/>
      <c r="K221" s="123"/>
      <c r="L221" s="123"/>
      <c r="M221" s="123"/>
      <c r="N221" s="123"/>
      <c r="O221" s="123"/>
      <c r="P221" s="123"/>
      <c r="Q221" s="123"/>
      <c r="R221" s="123"/>
      <c r="U221" s="181"/>
      <c r="V221" s="205"/>
      <c r="W221" s="205"/>
      <c r="X221" s="205"/>
      <c r="Y221" s="205"/>
      <c r="Z221" s="205"/>
      <c r="AA221" s="205"/>
      <c r="AB221" s="205"/>
      <c r="AC221" s="205"/>
      <c r="AD221" s="205"/>
      <c r="AE221" s="205"/>
      <c r="AF221" s="205"/>
      <c r="AG221" s="205"/>
      <c r="AH221" s="205"/>
      <c r="AI221" s="96"/>
      <c r="AJ221" s="96"/>
      <c r="AK221" s="96"/>
      <c r="AL221" s="96"/>
      <c r="AM221" s="96"/>
      <c r="AN221" s="96"/>
      <c r="AO221" s="96"/>
      <c r="AP221" s="96"/>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c r="BN221" s="96"/>
      <c r="BO221" s="96"/>
      <c r="BP221" s="96"/>
      <c r="BQ221" s="96"/>
      <c r="BR221" s="96"/>
      <c r="BS221" s="96"/>
      <c r="BT221" s="96"/>
      <c r="BU221" s="96"/>
      <c r="BV221" s="96"/>
      <c r="BW221" s="96"/>
    </row>
    <row r="222" spans="2:75" ht="15.9" customHeight="1" x14ac:dyDescent="0.2">
      <c r="B222" s="123"/>
      <c r="C222" s="123"/>
      <c r="D222" s="123"/>
      <c r="E222" s="123"/>
      <c r="F222" s="123"/>
      <c r="G222" s="123"/>
      <c r="H222" s="123"/>
      <c r="I222" s="123"/>
      <c r="J222" s="123"/>
      <c r="K222" s="123"/>
      <c r="L222" s="123"/>
      <c r="M222" s="123"/>
      <c r="N222" s="123"/>
      <c r="O222" s="123"/>
      <c r="P222" s="123"/>
      <c r="Q222" s="123"/>
      <c r="R222" s="123"/>
      <c r="U222" s="181"/>
      <c r="V222" s="205"/>
      <c r="W222" s="205"/>
      <c r="X222" s="205"/>
      <c r="Y222" s="205"/>
      <c r="Z222" s="205"/>
      <c r="AA222" s="205"/>
      <c r="AB222" s="205"/>
      <c r="AC222" s="205"/>
      <c r="AD222" s="205"/>
      <c r="AE222" s="205"/>
      <c r="AF222" s="205"/>
      <c r="AG222" s="205"/>
      <c r="AH222" s="205"/>
      <c r="AI222" s="96"/>
      <c r="AJ222" s="96"/>
      <c r="AK222" s="96"/>
      <c r="AL222" s="96"/>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row>
    <row r="223" spans="2:75" ht="15.9" customHeight="1" x14ac:dyDescent="0.2">
      <c r="U223" s="182"/>
      <c r="V223" s="181"/>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row>
    <row r="224" spans="2:75" ht="15.9" customHeight="1" x14ac:dyDescent="0.2">
      <c r="U224" s="96"/>
      <c r="V224" s="96"/>
      <c r="W224" s="96"/>
      <c r="X224" s="96"/>
      <c r="Y224" s="96"/>
      <c r="Z224" s="96"/>
      <c r="AA224" s="96"/>
      <c r="AB224" s="96"/>
      <c r="AC224" s="96"/>
      <c r="AD224" s="96"/>
      <c r="AE224" s="96"/>
      <c r="AF224" s="96"/>
      <c r="AG224" s="96"/>
      <c r="AH224" s="96"/>
      <c r="AI224" s="96"/>
      <c r="AJ224" s="96"/>
      <c r="AK224" s="96"/>
      <c r="AL224" s="96"/>
      <c r="AM224" s="96"/>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6"/>
      <c r="BR224" s="96"/>
      <c r="BS224" s="96"/>
      <c r="BT224" s="96"/>
      <c r="BU224" s="96"/>
      <c r="BV224" s="96"/>
      <c r="BW224" s="96"/>
    </row>
    <row r="225" spans="1:90" ht="15.9" customHeight="1" x14ac:dyDescent="0.2">
      <c r="U225" s="96"/>
      <c r="V225" s="96"/>
      <c r="W225" s="96"/>
      <c r="X225" s="96"/>
      <c r="Y225" s="96"/>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c r="BN225" s="96"/>
      <c r="BO225" s="96"/>
      <c r="BP225" s="96"/>
      <c r="BQ225" s="96"/>
      <c r="BR225" s="96"/>
      <c r="BS225" s="96"/>
      <c r="BT225" s="96"/>
      <c r="BU225" s="96"/>
      <c r="BV225" s="96"/>
      <c r="BW225" s="96"/>
    </row>
    <row r="226" spans="1:90" ht="15.9" customHeight="1" x14ac:dyDescent="0.2">
      <c r="U226" s="96"/>
      <c r="V226" s="96"/>
      <c r="W226" s="96"/>
      <c r="X226" s="96"/>
      <c r="Y226" s="96"/>
      <c r="Z226" s="96"/>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row>
    <row r="227" spans="1:90" ht="6.9" customHeight="1" x14ac:dyDescent="0.2">
      <c r="A227" s="101"/>
      <c r="B227" s="125"/>
      <c r="C227" s="125"/>
      <c r="D227" s="125"/>
      <c r="E227" s="125"/>
      <c r="F227" s="125"/>
      <c r="G227" s="125"/>
      <c r="H227" s="125"/>
      <c r="I227" s="125"/>
      <c r="J227" s="125"/>
      <c r="K227" s="125"/>
      <c r="L227" s="125"/>
      <c r="M227" s="125"/>
      <c r="N227" s="125"/>
      <c r="O227" s="125"/>
      <c r="P227" s="125"/>
      <c r="Q227" s="125"/>
      <c r="R227" s="125"/>
      <c r="U227" s="96"/>
      <c r="V227" s="96"/>
      <c r="W227" s="96"/>
      <c r="X227" s="96"/>
      <c r="Y227" s="96"/>
      <c r="Z227" s="96"/>
      <c r="AA227" s="96"/>
      <c r="AB227" s="96"/>
      <c r="AC227" s="96"/>
      <c r="AD227" s="96"/>
      <c r="AE227" s="96"/>
      <c r="AF227" s="96"/>
      <c r="AG227" s="96"/>
      <c r="AH227" s="96"/>
      <c r="AI227" s="96"/>
      <c r="AJ227" s="96"/>
      <c r="AK227" s="96"/>
      <c r="AL227" s="96"/>
      <c r="AM227" s="96"/>
      <c r="AN227" s="96"/>
      <c r="AO227" s="96"/>
      <c r="AP227" s="96"/>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c r="BN227" s="96"/>
      <c r="BO227" s="96"/>
      <c r="BP227" s="96"/>
      <c r="BQ227" s="96"/>
      <c r="BR227" s="96"/>
      <c r="BS227" s="96"/>
      <c r="BT227" s="96"/>
      <c r="BU227" s="96"/>
      <c r="BV227" s="96"/>
      <c r="BW227" s="96"/>
    </row>
    <row r="228" spans="1:90" ht="24.9" customHeight="1" x14ac:dyDescent="0.2">
      <c r="A228" s="102" t="e">
        <f>" ■ 企業倒産（"&amp;DBCS(TEXT(#REF!,"m月"))&amp;"）"</f>
        <v>#REF!</v>
      </c>
      <c r="B228" s="87"/>
      <c r="C228" s="87"/>
      <c r="D228" s="87"/>
      <c r="E228" s="87"/>
      <c r="F228" s="87"/>
      <c r="G228" s="87"/>
      <c r="H228" s="87"/>
      <c r="I228" s="87"/>
      <c r="J228" s="87"/>
      <c r="K228" s="87"/>
      <c r="L228" s="87"/>
      <c r="M228" s="87"/>
      <c r="N228" s="87"/>
      <c r="O228" s="87"/>
      <c r="P228" s="87"/>
      <c r="Q228" s="87"/>
      <c r="R228" s="87"/>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c r="AZ228" s="96"/>
      <c r="BA228" s="96"/>
      <c r="BB228" s="96"/>
      <c r="BC228" s="96"/>
      <c r="BD228" s="96"/>
      <c r="BE228" s="96"/>
      <c r="BF228" s="96"/>
      <c r="BG228" s="96"/>
      <c r="BH228" s="96"/>
      <c r="BI228" s="96"/>
      <c r="BJ228" s="96"/>
      <c r="BK228" s="96"/>
      <c r="BL228" s="96"/>
      <c r="BM228" s="96"/>
      <c r="BN228" s="96"/>
      <c r="BO228" s="96"/>
      <c r="BP228" s="96"/>
      <c r="BQ228" s="96"/>
      <c r="BR228" s="96"/>
      <c r="BS228" s="96"/>
      <c r="BT228" s="96"/>
      <c r="BU228" s="96"/>
      <c r="BV228" s="96"/>
      <c r="BW228" s="96"/>
    </row>
    <row r="229" spans="1:90" ht="21.9" customHeight="1" x14ac:dyDescent="0.2">
      <c r="A229" s="103" t="s">
        <v>95</v>
      </c>
      <c r="B229" s="99"/>
      <c r="C229" s="99"/>
      <c r="D229" s="99"/>
      <c r="E229" s="99"/>
      <c r="F229" s="99"/>
      <c r="G229" s="99"/>
      <c r="H229" s="99"/>
      <c r="I229" s="99"/>
      <c r="J229" s="99"/>
      <c r="K229" s="99"/>
      <c r="L229" s="99"/>
      <c r="M229" s="99"/>
      <c r="N229" s="99"/>
      <c r="O229" s="99"/>
      <c r="P229" s="99"/>
      <c r="Q229" s="99"/>
      <c r="R229" s="99"/>
      <c r="U229" s="96"/>
      <c r="V229" s="96"/>
      <c r="W229" s="96"/>
      <c r="X229" s="96"/>
      <c r="Y229" s="96"/>
      <c r="Z229" s="96"/>
      <c r="AA229" s="96"/>
      <c r="AB229" s="96"/>
      <c r="AC229" s="96"/>
      <c r="AD229" s="96"/>
      <c r="AE229" s="96"/>
      <c r="AF229" s="96"/>
      <c r="AG229" s="96"/>
      <c r="AH229" s="96"/>
      <c r="AI229" s="96"/>
      <c r="AJ229" s="96"/>
      <c r="AK229" s="96"/>
      <c r="AL229" s="96"/>
      <c r="AM229" s="96"/>
      <c r="AN229" s="96"/>
      <c r="AO229" s="96"/>
      <c r="AP229" s="96"/>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c r="BN229" s="96"/>
      <c r="BO229" s="96"/>
      <c r="BP229" s="96"/>
      <c r="BQ229" s="96"/>
      <c r="BR229" s="96"/>
      <c r="BS229" s="96"/>
      <c r="BT229" s="96"/>
      <c r="BU229" s="96"/>
      <c r="BV229" s="96"/>
      <c r="BW229" s="96"/>
    </row>
    <row r="230" spans="1:90" ht="6.9" customHeight="1" x14ac:dyDescent="0.2">
      <c r="A230" s="104"/>
      <c r="B230" s="125"/>
      <c r="C230" s="125"/>
      <c r="D230" s="125"/>
      <c r="E230" s="125"/>
      <c r="F230" s="125"/>
      <c r="G230" s="125"/>
      <c r="H230" s="125"/>
      <c r="I230" s="125"/>
      <c r="J230" s="125"/>
      <c r="K230" s="125"/>
      <c r="L230" s="125"/>
      <c r="M230" s="125"/>
      <c r="N230" s="125"/>
      <c r="O230" s="125"/>
      <c r="P230" s="125"/>
      <c r="Q230" s="125"/>
      <c r="R230" s="125"/>
    </row>
    <row r="231" spans="1:90" ht="21.9" customHeight="1" x14ac:dyDescent="0.2">
      <c r="A231" s="103" t="s">
        <v>12</v>
      </c>
      <c r="B231" s="91"/>
      <c r="C231" s="91"/>
      <c r="D231" s="91"/>
      <c r="E231" s="91"/>
      <c r="F231" s="91"/>
      <c r="G231" s="91"/>
      <c r="H231" s="91"/>
      <c r="I231" s="91"/>
      <c r="J231" s="91"/>
      <c r="K231" s="91"/>
      <c r="L231" s="91"/>
      <c r="M231" s="91"/>
      <c r="N231" s="91"/>
      <c r="O231" s="91"/>
      <c r="P231" s="91"/>
      <c r="Q231" s="91"/>
      <c r="R231" s="91"/>
    </row>
    <row r="232" spans="1:90" ht="21.9" customHeight="1" x14ac:dyDescent="0.2">
      <c r="A232" s="103" t="s">
        <v>96</v>
      </c>
      <c r="B232" s="91"/>
      <c r="C232" s="91"/>
      <c r="D232" s="91"/>
      <c r="E232" s="91"/>
      <c r="F232" s="91"/>
      <c r="G232" s="91"/>
      <c r="H232" s="91"/>
      <c r="I232" s="91"/>
      <c r="J232" s="91"/>
      <c r="K232" s="99"/>
      <c r="L232" s="99"/>
      <c r="M232" s="99"/>
      <c r="N232" s="99"/>
      <c r="O232" s="99"/>
      <c r="P232" s="99"/>
      <c r="Q232" s="99"/>
      <c r="R232" s="99"/>
      <c r="U232" s="192"/>
      <c r="V232" s="192"/>
      <c r="W232" s="192"/>
      <c r="X232" s="192"/>
      <c r="Y232" s="192"/>
      <c r="Z232" s="192"/>
      <c r="AA232" s="192"/>
      <c r="AB232" s="192"/>
      <c r="AC232" s="192"/>
      <c r="AD232" s="192"/>
      <c r="AE232" s="192"/>
      <c r="AF232" s="192"/>
      <c r="AG232" s="192"/>
      <c r="AH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row>
    <row r="233" spans="1:90" ht="21.9" customHeight="1" x14ac:dyDescent="0.2">
      <c r="A233" s="103" t="s">
        <v>74</v>
      </c>
      <c r="B233" s="91"/>
      <c r="C233" s="91"/>
      <c r="D233" s="91"/>
      <c r="E233" s="91"/>
      <c r="F233" s="91"/>
      <c r="G233" s="91"/>
      <c r="H233" s="91"/>
      <c r="I233" s="91"/>
      <c r="J233" s="91"/>
      <c r="K233" s="99"/>
      <c r="L233" s="99"/>
      <c r="M233" s="99"/>
      <c r="N233" s="99"/>
      <c r="O233" s="99"/>
      <c r="P233" s="99"/>
      <c r="Q233" s="99"/>
      <c r="R233" s="99"/>
      <c r="U233" s="192"/>
      <c r="V233" s="192"/>
      <c r="W233" s="192"/>
      <c r="X233" s="192"/>
      <c r="Y233" s="192"/>
      <c r="Z233" s="192"/>
      <c r="AA233" s="192"/>
      <c r="AB233" s="192"/>
      <c r="AC233" s="192"/>
      <c r="AD233" s="192"/>
      <c r="AE233" s="192"/>
      <c r="AF233" s="192"/>
      <c r="AG233" s="192"/>
      <c r="AH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row>
    <row r="234" spans="1:90" ht="6.9" customHeight="1" x14ac:dyDescent="0.2">
      <c r="A234" s="105"/>
      <c r="B234" s="105"/>
      <c r="C234" s="105"/>
      <c r="D234" s="105"/>
      <c r="E234" s="105"/>
      <c r="F234" s="105"/>
      <c r="G234" s="105"/>
      <c r="H234" s="105"/>
      <c r="I234" s="105"/>
      <c r="J234" s="105"/>
      <c r="K234" s="105"/>
      <c r="L234" s="105"/>
      <c r="M234" s="105"/>
      <c r="N234" s="105"/>
      <c r="O234" s="105"/>
      <c r="P234" s="105"/>
      <c r="Q234" s="105"/>
      <c r="R234" s="105"/>
    </row>
    <row r="235" spans="1:90" ht="8.1" customHeight="1" x14ac:dyDescent="0.2">
      <c r="AI235" s="192"/>
      <c r="AJ235" s="192"/>
      <c r="AK235" s="192"/>
      <c r="AL235" s="192"/>
      <c r="AM235" s="192"/>
    </row>
    <row r="236" spans="1:90" ht="21.9" customHeight="1" x14ac:dyDescent="0.2"/>
    <row r="237" spans="1:90" ht="21.9" customHeight="1" x14ac:dyDescent="0.2"/>
    <row r="238" spans="1:90" ht="21.9" customHeight="1" x14ac:dyDescent="0.2"/>
    <row r="239" spans="1:90" ht="21.9" customHeight="1" x14ac:dyDescent="0.2">
      <c r="U239" s="180"/>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c r="CL239" s="96"/>
    </row>
    <row r="240" spans="1:90" ht="21.9" customHeight="1" x14ac:dyDescent="0.2">
      <c r="U240" s="180"/>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c r="CL240" s="96"/>
    </row>
    <row r="241" spans="1:103" s="68" customFormat="1" ht="15.75" customHeight="1" x14ac:dyDescent="0.2">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203"/>
      <c r="AU241" s="203"/>
      <c r="AV241" s="203"/>
      <c r="AW241" s="203"/>
      <c r="AX241" s="203"/>
      <c r="AY241" s="203"/>
      <c r="AZ241" s="203"/>
      <c r="BA241" s="203"/>
      <c r="BB241" s="203"/>
      <c r="BC241" s="203"/>
      <c r="BD241" s="203"/>
      <c r="BE241" s="203"/>
      <c r="BF241" s="203"/>
      <c r="BG241" s="203"/>
      <c r="BH241" s="203"/>
      <c r="BI241" s="203"/>
      <c r="BJ241" s="203"/>
      <c r="BK241" s="203"/>
      <c r="BL241" s="203"/>
      <c r="BM241" s="203"/>
      <c r="BN241" s="203"/>
      <c r="BO241" s="203"/>
      <c r="BP241" s="203"/>
      <c r="BQ241" s="203"/>
      <c r="BR241" s="203"/>
      <c r="BS241" s="203"/>
      <c r="BT241" s="203"/>
      <c r="BU241" s="203"/>
      <c r="BV241" s="203"/>
      <c r="BW241" s="203"/>
      <c r="BX241" s="203"/>
      <c r="BY241" s="203"/>
      <c r="BZ241" s="203"/>
      <c r="CA241" s="203"/>
      <c r="CB241" s="203"/>
      <c r="CC241" s="203"/>
      <c r="CD241" s="203"/>
      <c r="CE241" s="203"/>
      <c r="CF241" s="203"/>
      <c r="CG241" s="203"/>
      <c r="CH241" s="203"/>
      <c r="CI241" s="203"/>
      <c r="CJ241" s="203"/>
      <c r="CK241" s="203"/>
      <c r="CL241" s="203"/>
    </row>
    <row r="242" spans="1:103" ht="15.75" customHeight="1" x14ac:dyDescent="0.2">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row>
    <row r="243" spans="1:103" ht="15.75" customHeight="1" x14ac:dyDescent="0.2">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row>
    <row r="244" spans="1:103" ht="21.9" customHeight="1" x14ac:dyDescent="0.2">
      <c r="U244" s="193"/>
      <c r="V244" s="206"/>
      <c r="W244" s="206"/>
      <c r="X244" s="206"/>
      <c r="Y244" s="206"/>
      <c r="Z244" s="206"/>
      <c r="AA244" s="206"/>
      <c r="AB244" s="206"/>
      <c r="AC244" s="206"/>
      <c r="AD244" s="206"/>
      <c r="AE244" s="206"/>
      <c r="AF244" s="206"/>
      <c r="AG244" s="206"/>
      <c r="AH244" s="206"/>
      <c r="AI244" s="181"/>
      <c r="AJ244" s="181"/>
      <c r="AK244" s="181"/>
      <c r="AL244" s="181"/>
      <c r="AM244" s="181"/>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c r="BM244" s="181"/>
      <c r="BN244" s="181"/>
      <c r="BO244" s="181"/>
      <c r="BP244" s="181"/>
      <c r="BQ244" s="181"/>
      <c r="BR244" s="181"/>
      <c r="BS244" s="181"/>
      <c r="BT244" s="181"/>
      <c r="BU244" s="181"/>
      <c r="BV244" s="181"/>
      <c r="BW244" s="181"/>
      <c r="BX244" s="181"/>
      <c r="BY244" s="181"/>
      <c r="BZ244" s="181"/>
      <c r="CA244" s="181"/>
      <c r="CB244" s="181"/>
      <c r="CC244" s="181"/>
      <c r="CD244" s="181"/>
      <c r="CE244" s="181"/>
      <c r="CF244" s="181"/>
      <c r="CG244" s="181"/>
      <c r="CH244" s="181"/>
      <c r="CI244" s="181"/>
      <c r="CJ244" s="181"/>
      <c r="CK244" s="181"/>
      <c r="CL244" s="181"/>
    </row>
    <row r="245" spans="1:103" ht="21.9" customHeight="1" x14ac:dyDescent="0.2">
      <c r="U245" s="193"/>
      <c r="V245" s="206"/>
      <c r="W245" s="206"/>
      <c r="X245" s="206"/>
      <c r="Y245" s="206"/>
      <c r="Z245" s="206"/>
      <c r="AA245" s="206"/>
      <c r="AB245" s="206"/>
      <c r="AC245" s="206"/>
      <c r="AD245" s="206"/>
      <c r="AE245" s="206"/>
      <c r="AF245" s="206"/>
      <c r="AG245" s="206"/>
      <c r="AH245" s="210"/>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c r="BM245" s="181"/>
      <c r="BN245" s="181"/>
      <c r="BO245" s="181"/>
      <c r="BP245" s="181"/>
      <c r="BQ245" s="181"/>
      <c r="BR245" s="181"/>
      <c r="BS245" s="181"/>
      <c r="BT245" s="181"/>
      <c r="BU245" s="181"/>
      <c r="BV245" s="181"/>
      <c r="BW245" s="181"/>
      <c r="BX245" s="181"/>
      <c r="BY245" s="181"/>
      <c r="BZ245" s="181"/>
      <c r="CA245" s="181"/>
      <c r="CB245" s="181"/>
      <c r="CC245" s="181"/>
      <c r="CD245" s="181"/>
      <c r="CE245" s="181"/>
      <c r="CF245" s="181"/>
      <c r="CG245" s="181"/>
      <c r="CH245" s="181"/>
      <c r="CI245" s="181"/>
      <c r="CJ245" s="181"/>
      <c r="CK245" s="181"/>
      <c r="CL245" s="181"/>
    </row>
    <row r="246" spans="1:103" ht="8.1" customHeight="1" x14ac:dyDescent="0.2">
      <c r="U246" s="96"/>
      <c r="V246" s="96"/>
      <c r="W246" s="96"/>
      <c r="X246" s="96"/>
      <c r="Y246" s="96"/>
      <c r="Z246" s="96"/>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c r="CL246" s="96"/>
    </row>
    <row r="247" spans="1:103" ht="6.9" customHeight="1" x14ac:dyDescent="0.2">
      <c r="A247" s="99"/>
      <c r="B247" s="91"/>
      <c r="C247" s="91"/>
      <c r="D247" s="91"/>
      <c r="E247" s="91"/>
      <c r="F247" s="91"/>
      <c r="G247" s="91"/>
      <c r="H247" s="91"/>
      <c r="I247" s="91"/>
      <c r="J247" s="91"/>
      <c r="K247" s="91"/>
      <c r="L247" s="91"/>
      <c r="M247" s="91"/>
      <c r="N247" s="91"/>
      <c r="O247" s="91"/>
      <c r="P247" s="91"/>
      <c r="Q247" s="91"/>
      <c r="R247" s="91"/>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96"/>
      <c r="BV247" s="214"/>
      <c r="BW247" s="214"/>
      <c r="BX247" s="214"/>
      <c r="BY247" s="214"/>
      <c r="BZ247" s="214"/>
      <c r="CA247" s="214"/>
      <c r="CB247" s="214"/>
      <c r="CC247" s="214"/>
      <c r="CD247" s="214"/>
      <c r="CE247" s="96"/>
      <c r="CF247" s="96"/>
      <c r="CG247" s="96"/>
      <c r="CH247" s="96"/>
      <c r="CI247" s="96"/>
      <c r="CJ247" s="96"/>
      <c r="CK247" s="96"/>
      <c r="CL247" s="96"/>
    </row>
    <row r="248" spans="1:103" ht="24.9" customHeight="1" x14ac:dyDescent="0.2">
      <c r="A248" s="85" t="e">
        <f>" ■ 雇用情勢（"&amp;DBCS(TEXT(#REF!,"m月"))&amp;"）"</f>
        <v>#REF!</v>
      </c>
      <c r="B248" s="91"/>
      <c r="C248" s="91"/>
      <c r="D248" s="91"/>
      <c r="E248" s="91"/>
      <c r="F248" s="91"/>
      <c r="G248" s="91"/>
      <c r="H248" s="91"/>
      <c r="I248" s="91"/>
      <c r="J248" s="91"/>
      <c r="K248" s="91"/>
      <c r="L248" s="91"/>
      <c r="M248" s="91"/>
      <c r="N248" s="91"/>
      <c r="O248" s="91"/>
      <c r="P248" s="91"/>
      <c r="Q248" s="91"/>
      <c r="R248" s="91"/>
      <c r="U248" s="182"/>
      <c r="V248" s="181"/>
      <c r="W248" s="96"/>
      <c r="X248" s="96"/>
      <c r="Y248" s="96"/>
      <c r="Z248" s="96"/>
      <c r="AA248" s="96"/>
      <c r="AB248" s="96"/>
      <c r="AC248" s="96"/>
      <c r="AD248" s="96"/>
      <c r="AE248" s="96"/>
      <c r="AF248" s="96"/>
      <c r="AG248" s="96"/>
      <c r="AH248" s="96"/>
      <c r="AI248" s="96"/>
      <c r="AJ248" s="96"/>
      <c r="AK248" s="96"/>
      <c r="AL248" s="96"/>
      <c r="AM248" s="96"/>
      <c r="AN248" s="96"/>
      <c r="AO248" s="96"/>
      <c r="AP248" s="96"/>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c r="CL248" s="96"/>
    </row>
    <row r="249" spans="1:103" ht="21.9" customHeight="1" x14ac:dyDescent="0.2">
      <c r="A249" s="103" t="s">
        <v>30</v>
      </c>
      <c r="B249" s="126"/>
      <c r="C249" s="126"/>
      <c r="D249" s="126"/>
      <c r="E249" s="126"/>
      <c r="F249" s="126"/>
      <c r="G249" s="126"/>
      <c r="H249" s="126"/>
      <c r="I249" s="126"/>
      <c r="J249" s="126"/>
      <c r="K249" s="126"/>
      <c r="L249" s="126"/>
      <c r="M249" s="126"/>
      <c r="N249" s="126"/>
      <c r="O249" s="126"/>
      <c r="P249" s="126"/>
      <c r="Q249" s="126"/>
      <c r="R249" s="126"/>
      <c r="U249" s="96"/>
      <c r="V249" s="96"/>
      <c r="W249" s="96"/>
      <c r="X249" s="96"/>
      <c r="Y249" s="96"/>
      <c r="Z249" s="96"/>
      <c r="AA249" s="96"/>
      <c r="AB249" s="96"/>
      <c r="AC249" s="96"/>
      <c r="AD249" s="96"/>
      <c r="AE249" s="96"/>
      <c r="AF249" s="96"/>
      <c r="AG249" s="96"/>
      <c r="AH249" s="96"/>
      <c r="AI249" s="96"/>
      <c r="AJ249" s="96"/>
      <c r="AK249" s="96"/>
      <c r="AL249" s="96"/>
      <c r="AM249" s="96"/>
      <c r="AN249" s="96"/>
      <c r="AO249" s="96"/>
      <c r="AP249" s="96"/>
      <c r="AQ249" s="96"/>
      <c r="AR249" s="96"/>
      <c r="AS249" s="96"/>
      <c r="AT249" s="96"/>
      <c r="AU249" s="96"/>
      <c r="AV249" s="96"/>
      <c r="AW249" s="96"/>
      <c r="AX249" s="96"/>
      <c r="AY249" s="96"/>
      <c r="AZ249" s="96"/>
      <c r="BA249" s="96"/>
      <c r="BB249" s="96"/>
      <c r="BC249" s="96"/>
      <c r="BD249" s="96"/>
      <c r="BE249" s="96"/>
      <c r="BF249" s="96"/>
      <c r="BG249" s="96"/>
      <c r="BH249" s="96"/>
      <c r="BI249" s="96"/>
      <c r="BJ249" s="96"/>
      <c r="BK249" s="96"/>
      <c r="BL249" s="96"/>
      <c r="BM249" s="96"/>
      <c r="BN249" s="96"/>
      <c r="BO249" s="96"/>
      <c r="BP249" s="96"/>
      <c r="BQ249" s="96"/>
      <c r="BR249" s="96"/>
      <c r="BS249" s="96"/>
      <c r="BT249" s="96"/>
      <c r="BU249" s="96"/>
      <c r="BV249" s="96"/>
      <c r="BW249" s="96"/>
      <c r="BX249" s="96"/>
      <c r="BY249" s="96"/>
      <c r="BZ249" s="96"/>
      <c r="CA249" s="96"/>
      <c r="CB249" s="96"/>
      <c r="CC249" s="96"/>
      <c r="CD249" s="96"/>
      <c r="CE249" s="96"/>
      <c r="CF249" s="96"/>
      <c r="CG249" s="96"/>
      <c r="CH249" s="96"/>
      <c r="CI249" s="96"/>
      <c r="CJ249" s="96"/>
      <c r="CK249" s="96"/>
      <c r="CL249" s="96"/>
    </row>
    <row r="250" spans="1:103" ht="21.9" customHeight="1" x14ac:dyDescent="0.2">
      <c r="A250" s="103" t="s">
        <v>63</v>
      </c>
      <c r="B250" s="127"/>
      <c r="C250" s="127"/>
      <c r="D250" s="127"/>
      <c r="E250" s="127"/>
      <c r="F250" s="127"/>
      <c r="G250" s="127"/>
      <c r="H250" s="127"/>
      <c r="I250" s="127"/>
      <c r="J250" s="127"/>
      <c r="K250" s="127"/>
      <c r="L250" s="127"/>
      <c r="M250" s="127"/>
      <c r="N250" s="127"/>
      <c r="O250" s="127"/>
      <c r="P250" s="127"/>
      <c r="Q250" s="127"/>
      <c r="R250" s="127"/>
      <c r="U250" s="96"/>
      <c r="V250" s="96"/>
      <c r="W250" s="96"/>
      <c r="X250" s="96"/>
      <c r="Y250" s="96"/>
      <c r="Z250" s="96"/>
      <c r="AA250" s="96"/>
      <c r="AB250" s="96"/>
      <c r="AC250" s="96"/>
      <c r="AD250" s="96"/>
      <c r="AE250" s="96"/>
      <c r="AF250" s="96"/>
      <c r="AG250" s="96"/>
      <c r="AH250" s="96"/>
      <c r="AI250" s="96"/>
      <c r="AJ250" s="96"/>
      <c r="AK250" s="96"/>
      <c r="AL250" s="96"/>
      <c r="AM250" s="96"/>
      <c r="AN250" s="96"/>
      <c r="AO250" s="96"/>
      <c r="AP250" s="96"/>
      <c r="AQ250" s="96"/>
      <c r="AR250" s="96"/>
      <c r="AS250" s="96"/>
      <c r="AT250" s="96"/>
      <c r="AU250" s="96"/>
      <c r="AV250" s="96"/>
      <c r="AW250" s="96"/>
      <c r="AX250" s="96"/>
      <c r="AY250" s="96"/>
      <c r="AZ250" s="96"/>
      <c r="BA250" s="96"/>
      <c r="BB250" s="96"/>
      <c r="BC250" s="96"/>
      <c r="BD250" s="96"/>
      <c r="BE250" s="96"/>
      <c r="BF250" s="96"/>
      <c r="BG250" s="96"/>
      <c r="BH250" s="96"/>
      <c r="BI250" s="96"/>
      <c r="BJ250" s="96"/>
      <c r="BK250" s="96"/>
      <c r="BL250" s="96"/>
      <c r="BM250" s="96"/>
      <c r="BN250" s="96"/>
      <c r="BO250" s="96"/>
      <c r="BP250" s="96"/>
      <c r="BQ250" s="96"/>
      <c r="BR250" s="96"/>
      <c r="BS250" s="96"/>
      <c r="BT250" s="96"/>
      <c r="BU250" s="96"/>
      <c r="BV250" s="96"/>
      <c r="BW250" s="96"/>
      <c r="BX250" s="96"/>
      <c r="BY250" s="96"/>
      <c r="BZ250" s="96"/>
      <c r="CA250" s="96"/>
      <c r="CB250" s="96"/>
      <c r="CC250" s="96"/>
      <c r="CD250" s="96"/>
      <c r="CE250" s="96"/>
      <c r="CF250" s="96"/>
      <c r="CG250" s="96"/>
      <c r="CH250" s="96"/>
      <c r="CI250" s="96"/>
      <c r="CJ250" s="96"/>
      <c r="CK250" s="96"/>
      <c r="CL250" s="96"/>
    </row>
    <row r="251" spans="1:103" ht="21.9" customHeight="1" x14ac:dyDescent="0.2">
      <c r="A251" s="103" t="s">
        <v>88</v>
      </c>
      <c r="B251" s="127"/>
      <c r="C251" s="127"/>
      <c r="D251" s="127"/>
      <c r="E251" s="127"/>
      <c r="F251" s="127"/>
      <c r="G251" s="127"/>
      <c r="H251" s="127"/>
      <c r="I251" s="127"/>
      <c r="J251" s="127"/>
      <c r="K251" s="127"/>
      <c r="L251" s="127"/>
      <c r="M251" s="127"/>
      <c r="N251" s="127"/>
      <c r="O251" s="127"/>
      <c r="P251" s="127"/>
      <c r="Q251" s="127"/>
      <c r="R251" s="127"/>
      <c r="U251" s="96"/>
      <c r="V251" s="96"/>
      <c r="W251" s="96"/>
      <c r="X251" s="96"/>
      <c r="Y251" s="96"/>
      <c r="Z251" s="96"/>
      <c r="AA251" s="96"/>
      <c r="AB251" s="96"/>
      <c r="AC251" s="96"/>
      <c r="AD251" s="96"/>
      <c r="AE251" s="96"/>
      <c r="AF251" s="96"/>
      <c r="AG251" s="96"/>
      <c r="AH251" s="96"/>
      <c r="AI251" s="96"/>
      <c r="AJ251" s="96"/>
      <c r="AK251" s="96"/>
      <c r="AL251" s="96"/>
      <c r="AM251" s="96"/>
      <c r="AN251" s="96"/>
      <c r="AO251" s="96"/>
      <c r="AP251" s="96"/>
      <c r="AQ251" s="96"/>
      <c r="AR251" s="96"/>
      <c r="AS251" s="96"/>
      <c r="AT251" s="96"/>
      <c r="AU251" s="96"/>
      <c r="AV251" s="96"/>
      <c r="AW251" s="96"/>
      <c r="AX251" s="96"/>
      <c r="AY251" s="96"/>
      <c r="AZ251" s="96"/>
      <c r="BA251" s="96"/>
      <c r="BB251" s="96"/>
      <c r="BC251" s="96"/>
      <c r="BD251" s="96"/>
      <c r="BE251" s="96"/>
      <c r="BF251" s="96"/>
      <c r="BG251" s="96"/>
      <c r="BH251" s="96"/>
      <c r="BI251" s="96"/>
      <c r="BJ251" s="96"/>
      <c r="BK251" s="96"/>
      <c r="BL251" s="96"/>
      <c r="BM251" s="96"/>
      <c r="BN251" s="96"/>
      <c r="BO251" s="96"/>
      <c r="BP251" s="96"/>
      <c r="BQ251" s="96"/>
      <c r="BR251" s="96"/>
      <c r="BS251" s="96"/>
      <c r="BT251" s="96"/>
      <c r="BU251" s="96"/>
      <c r="BV251" s="96"/>
      <c r="BW251" s="96"/>
      <c r="BX251" s="96"/>
      <c r="BY251" s="96"/>
      <c r="BZ251" s="96"/>
      <c r="CA251" s="96"/>
      <c r="CB251" s="96"/>
      <c r="CC251" s="96"/>
      <c r="CD251" s="96"/>
      <c r="CE251" s="96"/>
      <c r="CF251" s="96"/>
      <c r="CG251" s="96"/>
      <c r="CH251" s="96"/>
      <c r="CI251" s="96"/>
      <c r="CJ251" s="96"/>
      <c r="CK251" s="96"/>
      <c r="CL251" s="96"/>
    </row>
    <row r="252" spans="1:103" ht="21.9" customHeight="1" x14ac:dyDescent="0.2">
      <c r="A252" s="103" t="s">
        <v>89</v>
      </c>
      <c r="B252" s="126"/>
      <c r="C252" s="126"/>
      <c r="D252" s="126"/>
      <c r="E252" s="126"/>
      <c r="F252" s="126"/>
      <c r="G252" s="126"/>
      <c r="H252" s="126"/>
      <c r="I252" s="126"/>
      <c r="J252" s="126"/>
      <c r="K252" s="126"/>
      <c r="L252" s="126"/>
      <c r="M252" s="126"/>
      <c r="N252" s="126"/>
      <c r="O252" s="126"/>
      <c r="P252" s="126"/>
      <c r="Q252" s="126"/>
      <c r="R252" s="126"/>
      <c r="U252" s="96"/>
      <c r="V252" s="96"/>
      <c r="W252" s="96"/>
      <c r="X252" s="96"/>
      <c r="Y252" s="96"/>
      <c r="Z252" s="96"/>
      <c r="AA252" s="96"/>
      <c r="AB252" s="96"/>
      <c r="AC252" s="96"/>
      <c r="AD252" s="96"/>
      <c r="AE252" s="96"/>
      <c r="AF252" s="96"/>
      <c r="AG252" s="96"/>
      <c r="AH252" s="96"/>
      <c r="AI252" s="96"/>
      <c r="AJ252" s="96"/>
      <c r="AK252" s="96"/>
      <c r="AL252" s="96"/>
      <c r="AM252" s="96"/>
      <c r="AN252" s="96"/>
      <c r="AO252" s="96"/>
      <c r="AP252" s="96"/>
      <c r="AQ252" s="96"/>
      <c r="AR252" s="96"/>
      <c r="AS252" s="96"/>
      <c r="AT252" s="96"/>
      <c r="AU252" s="96"/>
      <c r="AV252" s="96"/>
      <c r="AW252" s="96"/>
      <c r="AX252" s="96"/>
      <c r="AY252" s="96"/>
      <c r="AZ252" s="96"/>
      <c r="BA252" s="96"/>
      <c r="BB252" s="96"/>
      <c r="BC252" s="96"/>
      <c r="BD252" s="96"/>
      <c r="BE252" s="96"/>
      <c r="BF252" s="96"/>
      <c r="BG252" s="96"/>
      <c r="BH252" s="96"/>
      <c r="BI252" s="96"/>
      <c r="BJ252" s="96"/>
      <c r="BK252" s="96"/>
      <c r="BL252" s="96"/>
      <c r="BM252" s="96"/>
      <c r="BN252" s="96"/>
      <c r="BO252" s="96"/>
      <c r="BP252" s="96"/>
      <c r="BQ252" s="96"/>
      <c r="BR252" s="96"/>
      <c r="BS252" s="96"/>
      <c r="BT252" s="96"/>
      <c r="BU252" s="96"/>
      <c r="BV252" s="96"/>
      <c r="BW252" s="96"/>
      <c r="BX252" s="96"/>
      <c r="BY252" s="96"/>
      <c r="BZ252" s="96"/>
      <c r="CA252" s="96"/>
      <c r="CB252" s="96"/>
      <c r="CC252" s="96"/>
      <c r="CD252" s="96"/>
      <c r="CE252" s="96"/>
      <c r="CF252" s="96"/>
      <c r="CG252" s="96"/>
      <c r="CH252" s="96"/>
      <c r="CI252" s="96"/>
      <c r="CJ252" s="96"/>
      <c r="CK252" s="96"/>
      <c r="CL252" s="96"/>
    </row>
    <row r="253" spans="1:103" ht="6.9" customHeight="1" x14ac:dyDescent="0.2">
      <c r="A253" s="99"/>
      <c r="B253" s="91"/>
      <c r="C253" s="91"/>
      <c r="D253" s="91"/>
      <c r="E253" s="91"/>
      <c r="F253" s="91"/>
      <c r="G253" s="91"/>
      <c r="H253" s="91"/>
      <c r="I253" s="91"/>
      <c r="J253" s="91"/>
      <c r="K253" s="91"/>
      <c r="L253" s="91"/>
      <c r="M253" s="91"/>
      <c r="N253" s="91"/>
      <c r="O253" s="91"/>
      <c r="P253" s="91"/>
      <c r="Q253" s="91"/>
      <c r="R253" s="91"/>
      <c r="U253" s="96"/>
      <c r="V253" s="96"/>
      <c r="W253" s="96"/>
      <c r="X253" s="96"/>
      <c r="Y253" s="96"/>
      <c r="Z253" s="96"/>
      <c r="AA253" s="96"/>
      <c r="AB253" s="96"/>
      <c r="AC253" s="96"/>
      <c r="AD253" s="96"/>
      <c r="AE253" s="96"/>
      <c r="AF253" s="96"/>
      <c r="AG253" s="96"/>
      <c r="AH253" s="96"/>
      <c r="AI253" s="96"/>
      <c r="AJ253" s="96"/>
      <c r="AK253" s="96"/>
      <c r="AL253" s="96"/>
      <c r="AM253" s="96"/>
      <c r="AN253" s="96"/>
      <c r="AO253" s="96"/>
      <c r="AP253" s="96"/>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6"/>
      <c r="BR253" s="96"/>
      <c r="BS253" s="96"/>
      <c r="BT253" s="96"/>
      <c r="BU253" s="96"/>
      <c r="BV253" s="214"/>
      <c r="BW253" s="214"/>
      <c r="BX253" s="214"/>
      <c r="BY253" s="214"/>
      <c r="BZ253" s="214"/>
      <c r="CA253" s="214"/>
      <c r="CB253" s="214"/>
      <c r="CC253" s="214"/>
      <c r="CD253" s="214"/>
      <c r="CE253" s="96"/>
      <c r="CF253" s="96"/>
      <c r="CG253" s="96"/>
      <c r="CH253" s="96"/>
      <c r="CI253" s="96"/>
      <c r="CJ253" s="96"/>
      <c r="CK253" s="96"/>
      <c r="CL253" s="96"/>
    </row>
    <row r="254" spans="1:103" s="69" customFormat="1" ht="8.1" customHeight="1" x14ac:dyDescent="0.2">
      <c r="A254" s="106"/>
      <c r="B254" s="106"/>
      <c r="C254" s="106"/>
      <c r="D254" s="106"/>
      <c r="E254" s="106"/>
      <c r="F254" s="106"/>
      <c r="G254" s="106"/>
      <c r="H254" s="106"/>
      <c r="I254" s="106"/>
      <c r="J254" s="106"/>
      <c r="K254" s="106"/>
      <c r="L254" s="106"/>
      <c r="M254" s="106"/>
      <c r="N254" s="106"/>
      <c r="O254" s="106"/>
      <c r="P254" s="106"/>
      <c r="Q254" s="106"/>
      <c r="R254" s="106"/>
      <c r="U254" s="96"/>
      <c r="V254" s="96"/>
      <c r="W254" s="96"/>
      <c r="X254" s="96"/>
      <c r="Y254" s="96"/>
      <c r="Z254" s="96"/>
      <c r="AA254" s="96"/>
      <c r="AB254" s="96"/>
      <c r="AC254" s="96"/>
      <c r="AD254" s="96"/>
      <c r="AE254" s="96"/>
      <c r="AF254" s="96"/>
      <c r="AG254" s="96"/>
      <c r="AH254" s="96"/>
      <c r="AI254" s="96"/>
      <c r="AJ254" s="96"/>
      <c r="AK254" s="96"/>
      <c r="AL254" s="96"/>
      <c r="AM254" s="96"/>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c r="BN254" s="96"/>
      <c r="BO254" s="96"/>
      <c r="BP254" s="96"/>
      <c r="BQ254" s="96"/>
      <c r="BR254" s="96"/>
      <c r="BS254" s="96"/>
      <c r="BT254" s="96"/>
      <c r="BU254" s="96"/>
      <c r="BV254" s="96"/>
      <c r="BW254" s="96"/>
    </row>
    <row r="255" spans="1:103" s="69" customFormat="1" ht="21.9" customHeight="1" x14ac:dyDescent="0.2">
      <c r="U255" s="96"/>
      <c r="V255" s="96"/>
      <c r="W255" s="96"/>
      <c r="X255" s="96"/>
      <c r="Y255" s="96"/>
      <c r="Z255" s="96"/>
      <c r="AA255" s="96"/>
      <c r="AB255" s="96"/>
      <c r="AC255" s="96"/>
      <c r="AD255" s="96"/>
      <c r="AE255" s="96"/>
      <c r="AF255" s="96"/>
      <c r="AG255" s="96"/>
      <c r="AH255" s="96"/>
      <c r="AI255" s="96"/>
      <c r="AJ255" s="96"/>
      <c r="AK255" s="96"/>
      <c r="AL255" s="96"/>
      <c r="AM255" s="96"/>
      <c r="AN255" s="96"/>
      <c r="AO255" s="96"/>
      <c r="AP255" s="96"/>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c r="BN255" s="96"/>
      <c r="BO255" s="96"/>
      <c r="BP255" s="96"/>
      <c r="BQ255" s="96"/>
      <c r="BR255" s="96"/>
      <c r="BS255" s="96"/>
      <c r="BT255" s="96"/>
      <c r="BU255" s="96"/>
    </row>
    <row r="256" spans="1:103" s="69" customFormat="1" ht="21.9" customHeight="1" x14ac:dyDescent="0.2">
      <c r="U256" s="180"/>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c r="BU256" s="96"/>
    </row>
    <row r="257" spans="1:84" s="69" customFormat="1" ht="21.9" customHeight="1" x14ac:dyDescent="0.2">
      <c r="U257" s="183"/>
      <c r="AJ257" s="96"/>
      <c r="AK257" s="96"/>
      <c r="AL257" s="96"/>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c r="BU257" s="96"/>
    </row>
    <row r="258" spans="1:84" s="69" customFormat="1" ht="21.9" customHeight="1" x14ac:dyDescent="0.2">
      <c r="U258" s="185"/>
      <c r="V258" s="207"/>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7"/>
      <c r="CD258" s="200"/>
      <c r="CE258" s="207"/>
      <c r="CF258" s="200"/>
    </row>
    <row r="259" spans="1:84" s="69" customFormat="1" ht="21.9" customHeight="1" x14ac:dyDescent="0.2">
      <c r="U259" s="194"/>
      <c r="V259" s="208"/>
      <c r="W259" s="208"/>
      <c r="X259" s="208"/>
      <c r="Y259" s="208"/>
      <c r="Z259" s="208"/>
      <c r="AA259" s="208"/>
      <c r="AB259" s="208"/>
      <c r="AC259" s="208"/>
      <c r="AD259" s="208"/>
      <c r="AE259" s="209"/>
      <c r="AF259" s="209"/>
      <c r="AG259" s="209"/>
      <c r="AH259" s="209"/>
      <c r="AI259" s="209"/>
      <c r="AJ259" s="209"/>
      <c r="AK259" s="209"/>
      <c r="AL259" s="209"/>
      <c r="AM259" s="209"/>
      <c r="AN259" s="209"/>
      <c r="AO259" s="209"/>
      <c r="AP259" s="209"/>
      <c r="AQ259" s="209"/>
      <c r="AR259" s="209"/>
      <c r="AS259" s="209"/>
      <c r="AT259" s="209"/>
      <c r="AU259" s="209"/>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c r="CD259" s="209"/>
      <c r="CE259" s="209"/>
      <c r="CF259" s="209"/>
    </row>
    <row r="260" spans="1:84" s="69" customFormat="1" ht="21.9" customHeight="1" x14ac:dyDescent="0.2">
      <c r="U260" s="194"/>
      <c r="V260" s="208"/>
      <c r="W260" s="208"/>
      <c r="X260" s="208"/>
      <c r="Y260" s="208"/>
      <c r="Z260" s="208"/>
      <c r="AA260" s="208"/>
      <c r="AB260" s="208"/>
      <c r="AC260" s="208"/>
      <c r="AD260" s="208"/>
      <c r="AE260" s="209"/>
      <c r="AF260" s="209"/>
      <c r="AG260" s="209"/>
      <c r="AH260" s="209"/>
      <c r="AI260" s="209"/>
      <c r="AJ260" s="209"/>
      <c r="AK260" s="209"/>
      <c r="AL260" s="209"/>
      <c r="AM260" s="209"/>
      <c r="AN260" s="209"/>
      <c r="AO260" s="209"/>
      <c r="AP260" s="209"/>
      <c r="AQ260" s="209"/>
      <c r="AR260" s="209"/>
      <c r="AS260" s="209"/>
      <c r="AT260" s="209"/>
      <c r="AU260" s="209"/>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c r="CD260" s="209"/>
      <c r="CE260" s="209"/>
      <c r="CF260" s="209"/>
    </row>
    <row r="261" spans="1:84" s="69" customFormat="1" ht="21.9" customHeight="1" x14ac:dyDescent="0.2">
      <c r="U261" s="161"/>
      <c r="V261" s="161"/>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row>
    <row r="262" spans="1:84" s="69" customFormat="1" ht="21.9" customHeight="1" x14ac:dyDescent="0.2">
      <c r="B262" s="128"/>
      <c r="C262" s="128"/>
      <c r="D262" s="128"/>
      <c r="E262" s="128"/>
      <c r="U262" s="182"/>
      <c r="V262" s="181"/>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row>
    <row r="263" spans="1:84" s="69" customFormat="1" ht="6.9" customHeight="1" x14ac:dyDescent="0.2">
      <c r="B263" s="128"/>
      <c r="C263" s="128"/>
      <c r="D263" s="128"/>
      <c r="E263" s="128"/>
      <c r="U263" s="161"/>
      <c r="V263" s="161"/>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row>
    <row r="264" spans="1:84" s="69" customFormat="1" ht="15.9" customHeight="1" x14ac:dyDescent="0.2">
      <c r="B264" s="69" t="e">
        <f>"ハローワーク別有効求人倍率（原数値・全数）"&amp;DBCS(TEXT(#REF!,"ggge年m月"))</f>
        <v>#REF!</v>
      </c>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V264" s="195"/>
      <c r="BW264" s="195"/>
      <c r="BX264" s="195"/>
      <c r="BY264" s="195"/>
      <c r="BZ264" s="195"/>
      <c r="CA264" s="195"/>
      <c r="CB264" s="195"/>
      <c r="CC264" s="195"/>
      <c r="CD264" s="195"/>
    </row>
    <row r="265" spans="1:84" s="70" customFormat="1" ht="15.9" customHeight="1" x14ac:dyDescent="0.2">
      <c r="B265" s="315" t="s">
        <v>6</v>
      </c>
      <c r="C265" s="316"/>
      <c r="D265" s="315" t="s">
        <v>5</v>
      </c>
      <c r="E265" s="317"/>
      <c r="F265" s="316"/>
      <c r="G265" s="315" t="s">
        <v>7</v>
      </c>
      <c r="H265" s="316"/>
      <c r="I265" s="315" t="s">
        <v>11</v>
      </c>
      <c r="J265" s="318"/>
      <c r="K265" s="319" t="s">
        <v>14</v>
      </c>
      <c r="L265" s="320"/>
      <c r="M265" s="317" t="s">
        <v>4</v>
      </c>
      <c r="N265" s="316"/>
      <c r="O265" s="315" t="s">
        <v>13</v>
      </c>
      <c r="P265" s="316"/>
      <c r="Q265" s="315" t="s">
        <v>15</v>
      </c>
      <c r="R265" s="316"/>
      <c r="BI265" s="212"/>
      <c r="BJ265" s="212"/>
      <c r="BK265" s="212"/>
      <c r="BL265" s="214"/>
      <c r="BM265" s="214"/>
      <c r="BN265" s="214"/>
      <c r="BO265" s="214"/>
      <c r="BP265" s="214"/>
      <c r="BQ265" s="214"/>
      <c r="BR265" s="214"/>
      <c r="BS265" s="214"/>
      <c r="BT265" s="214"/>
      <c r="BU265" s="214"/>
    </row>
    <row r="266" spans="1:84" s="70" customFormat="1" ht="15.9" customHeight="1" x14ac:dyDescent="0.2">
      <c r="A266" s="107"/>
      <c r="B266" s="322">
        <v>1.01</v>
      </c>
      <c r="C266" s="323"/>
      <c r="D266" s="324">
        <v>1.2</v>
      </c>
      <c r="E266" s="325"/>
      <c r="F266" s="326"/>
      <c r="G266" s="324">
        <v>0.95</v>
      </c>
      <c r="H266" s="327"/>
      <c r="I266" s="328">
        <v>1.06</v>
      </c>
      <c r="J266" s="329"/>
      <c r="K266" s="330">
        <v>1.07</v>
      </c>
      <c r="L266" s="331"/>
      <c r="M266" s="340">
        <v>1.19</v>
      </c>
      <c r="N266" s="341"/>
      <c r="O266" s="324">
        <v>0.9</v>
      </c>
      <c r="P266" s="326"/>
      <c r="Q266" s="324">
        <v>0.8</v>
      </c>
      <c r="R266" s="327"/>
      <c r="S266" s="107"/>
      <c r="T266" s="107"/>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213"/>
      <c r="BJ266" s="213"/>
      <c r="BK266" s="213"/>
      <c r="BL266" s="69"/>
      <c r="BM266" s="69"/>
      <c r="BN266" s="69"/>
      <c r="BO266" s="69"/>
      <c r="BP266" s="69"/>
      <c r="BQ266" s="69"/>
      <c r="BR266" s="69"/>
      <c r="BS266" s="69"/>
      <c r="BT266" s="69"/>
      <c r="BU266" s="69"/>
    </row>
    <row r="267" spans="1:84" s="70" customFormat="1" ht="15.9" customHeight="1" x14ac:dyDescent="0.2">
      <c r="A267" s="107"/>
      <c r="B267" s="319" t="s">
        <v>16</v>
      </c>
      <c r="C267" s="320"/>
      <c r="D267" s="332" t="s">
        <v>18</v>
      </c>
      <c r="E267" s="332"/>
      <c r="F267" s="333"/>
      <c r="G267" s="334" t="s">
        <v>27</v>
      </c>
      <c r="H267" s="316"/>
      <c r="I267" s="334" t="s">
        <v>19</v>
      </c>
      <c r="J267" s="316"/>
      <c r="K267" s="334" t="s">
        <v>21</v>
      </c>
      <c r="L267" s="318"/>
      <c r="M267" s="321" t="s">
        <v>22</v>
      </c>
      <c r="N267" s="335"/>
      <c r="O267" s="321" t="s">
        <v>24</v>
      </c>
      <c r="P267" s="320"/>
      <c r="Q267" s="165"/>
      <c r="R267" s="165"/>
      <c r="S267" s="161"/>
      <c r="T267" s="115"/>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213"/>
      <c r="BJ267" s="213"/>
      <c r="BK267" s="213"/>
      <c r="BL267" s="69"/>
      <c r="BM267" s="69"/>
      <c r="BN267" s="69"/>
      <c r="BO267" s="69"/>
      <c r="BP267" s="69"/>
      <c r="BQ267" s="69"/>
      <c r="BR267" s="69"/>
      <c r="BS267" s="69"/>
      <c r="BT267" s="69"/>
      <c r="BU267" s="69"/>
    </row>
    <row r="268" spans="1:84" s="70" customFormat="1" ht="15.9" customHeight="1" x14ac:dyDescent="0.2">
      <c r="A268" s="107"/>
      <c r="B268" s="330">
        <v>1.1000000000000001</v>
      </c>
      <c r="C268" s="336"/>
      <c r="D268" s="337">
        <v>0.9</v>
      </c>
      <c r="E268" s="325"/>
      <c r="F268" s="326"/>
      <c r="G268" s="324">
        <v>0.8</v>
      </c>
      <c r="H268" s="326"/>
      <c r="I268" s="324">
        <v>0.96</v>
      </c>
      <c r="J268" s="327"/>
      <c r="K268" s="324">
        <v>0.61</v>
      </c>
      <c r="L268" s="339"/>
      <c r="M268" s="330">
        <v>0.85</v>
      </c>
      <c r="N268" s="336"/>
      <c r="O268" s="330">
        <v>1.02</v>
      </c>
      <c r="P268" s="331"/>
      <c r="Q268" s="161"/>
      <c r="R268" s="161"/>
      <c r="S268" s="161"/>
      <c r="T268" s="115"/>
      <c r="U268" s="107"/>
      <c r="V268" s="107"/>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R268" s="69"/>
      <c r="BS268" s="69"/>
    </row>
    <row r="269" spans="1:84" s="70" customFormat="1" ht="6.9" customHeight="1" x14ac:dyDescent="0.2">
      <c r="A269" s="107"/>
      <c r="B269" s="115"/>
      <c r="C269" s="115"/>
      <c r="D269" s="107"/>
      <c r="E269" s="107"/>
      <c r="F269" s="115"/>
      <c r="G269" s="115"/>
      <c r="H269" s="107"/>
      <c r="I269" s="107"/>
      <c r="J269" s="161"/>
      <c r="K269" s="107"/>
      <c r="L269" s="115"/>
      <c r="M269" s="115"/>
      <c r="N269" s="107"/>
      <c r="O269" s="107"/>
      <c r="P269" s="161"/>
      <c r="Q269" s="107"/>
      <c r="R269" s="161"/>
      <c r="U269" s="107"/>
      <c r="V269" s="107"/>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V269" s="64"/>
      <c r="BW269" s="64"/>
      <c r="BX269" s="64"/>
      <c r="BY269" s="64"/>
      <c r="BZ269" s="64"/>
      <c r="CA269" s="64"/>
      <c r="CB269" s="64"/>
      <c r="CC269" s="64"/>
      <c r="CD269" s="64"/>
    </row>
    <row r="270" spans="1:84" x14ac:dyDescent="0.2">
      <c r="BI270" s="70"/>
      <c r="BJ270" s="70"/>
      <c r="BK270" s="70"/>
      <c r="BL270" s="70"/>
      <c r="BM270" s="70"/>
      <c r="BN270" s="70"/>
      <c r="BO270" s="70"/>
      <c r="BP270" s="70"/>
      <c r="BQ270" s="70"/>
      <c r="BR270" s="70"/>
      <c r="BS270" s="70"/>
      <c r="BT270" s="70"/>
      <c r="BU270" s="70"/>
    </row>
    <row r="271" spans="1:84" x14ac:dyDescent="0.2">
      <c r="BL271" s="70"/>
      <c r="BM271" s="70"/>
      <c r="BN271" s="70"/>
      <c r="BO271" s="70"/>
      <c r="BP271" s="70"/>
      <c r="BQ271" s="70"/>
      <c r="BR271" s="70"/>
      <c r="BS271" s="70"/>
      <c r="BT271" s="70"/>
      <c r="BU271" s="70"/>
    </row>
    <row r="272" spans="1:84" x14ac:dyDescent="0.2">
      <c r="BR272" s="70"/>
      <c r="BS272" s="70"/>
    </row>
  </sheetData>
  <mergeCells count="53">
    <mergeCell ref="B268:C268"/>
    <mergeCell ref="D268:F268"/>
    <mergeCell ref="F138:Q139"/>
    <mergeCell ref="H142:Q143"/>
    <mergeCell ref="H146:Q147"/>
    <mergeCell ref="H184:Q186"/>
    <mergeCell ref="I188:Q189"/>
    <mergeCell ref="G268:H268"/>
    <mergeCell ref="I268:J268"/>
    <mergeCell ref="K268:L268"/>
    <mergeCell ref="M266:N266"/>
    <mergeCell ref="O266:P266"/>
    <mergeCell ref="M268:N268"/>
    <mergeCell ref="O268:P268"/>
    <mergeCell ref="Q266:R266"/>
    <mergeCell ref="B267:C267"/>
    <mergeCell ref="O267:P267"/>
    <mergeCell ref="B266:C266"/>
    <mergeCell ref="D266:F266"/>
    <mergeCell ref="G266:H266"/>
    <mergeCell ref="I266:J266"/>
    <mergeCell ref="K266:L266"/>
    <mergeCell ref="D267:F267"/>
    <mergeCell ref="G267:H267"/>
    <mergeCell ref="I267:J267"/>
    <mergeCell ref="K267:L267"/>
    <mergeCell ref="M267:N267"/>
    <mergeCell ref="B166:Q166"/>
    <mergeCell ref="B265:C265"/>
    <mergeCell ref="D265:F265"/>
    <mergeCell ref="G265:H265"/>
    <mergeCell ref="I265:J265"/>
    <mergeCell ref="K265:L265"/>
    <mergeCell ref="M265:N265"/>
    <mergeCell ref="O265:P265"/>
    <mergeCell ref="Q265:R265"/>
    <mergeCell ref="I193:Q194"/>
    <mergeCell ref="F27:Q27"/>
    <mergeCell ref="F31:Q31"/>
    <mergeCell ref="B96:Q96"/>
    <mergeCell ref="B115:Q115"/>
    <mergeCell ref="B119:Q119"/>
    <mergeCell ref="F35:Q36"/>
    <mergeCell ref="F48:Q49"/>
    <mergeCell ref="H53:Q54"/>
    <mergeCell ref="H57:Q58"/>
    <mergeCell ref="H61:Q62"/>
    <mergeCell ref="A4:R4"/>
    <mergeCell ref="M8:R8"/>
    <mergeCell ref="M9:R9"/>
    <mergeCell ref="M10:R10"/>
    <mergeCell ref="F23:Q23"/>
    <mergeCell ref="B16:Q17"/>
  </mergeCells>
  <phoneticPr fontId="27"/>
  <pageMargins left="0.59055118110236227" right="0.59055118110236227" top="0.39370078740157483" bottom="0.19685039370078741" header="0.27559055118110237" footer="0.27559055118110237"/>
  <pageSetup paperSize="9" scale="99" orientation="portrait"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D09F-FFE8-4BE7-8C88-5E6C301985B2}">
  <sheetPr>
    <tabColor theme="9" tint="-0.249977111117893"/>
  </sheetPr>
  <dimension ref="A1:R46"/>
  <sheetViews>
    <sheetView showGridLines="0" view="pageBreakPreview" zoomScaleSheetLayoutView="100" workbookViewId="0">
      <selection activeCell="T13" sqref="T13"/>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117</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94" t="s">
        <v>66</v>
      </c>
      <c r="K5" s="243" t="s">
        <v>67</v>
      </c>
      <c r="L5" s="295" t="s">
        <v>58</v>
      </c>
      <c r="M5" s="294" t="s">
        <v>66</v>
      </c>
      <c r="N5" s="243" t="s">
        <v>67</v>
      </c>
      <c r="O5" s="295" t="s">
        <v>58</v>
      </c>
      <c r="P5" s="294" t="s">
        <v>66</v>
      </c>
      <c r="Q5" s="243" t="s">
        <v>67</v>
      </c>
      <c r="R5" s="295" t="s">
        <v>58</v>
      </c>
    </row>
    <row r="6" spans="1:18" ht="13.5" customHeight="1" x14ac:dyDescent="0.15">
      <c r="A6" s="4"/>
      <c r="B6" s="244" t="s">
        <v>60</v>
      </c>
      <c r="C6" s="394">
        <v>78</v>
      </c>
      <c r="D6" s="14">
        <v>32690032</v>
      </c>
      <c r="E6" s="26">
        <v>32049754</v>
      </c>
      <c r="F6" s="395">
        <v>1.9977626037316725</v>
      </c>
      <c r="G6" s="290">
        <v>30124059</v>
      </c>
      <c r="H6" s="292">
        <v>28751426</v>
      </c>
      <c r="I6" s="418">
        <v>0.15289675458451768</v>
      </c>
      <c r="J6" s="39">
        <v>17</v>
      </c>
      <c r="K6" s="48">
        <v>44</v>
      </c>
      <c r="L6" s="53">
        <v>15</v>
      </c>
      <c r="M6" s="39">
        <v>4</v>
      </c>
      <c r="N6" s="48">
        <v>66</v>
      </c>
      <c r="O6" s="53">
        <v>6</v>
      </c>
      <c r="P6" s="39">
        <v>8</v>
      </c>
      <c r="Q6" s="48">
        <v>50</v>
      </c>
      <c r="R6" s="53">
        <v>18</v>
      </c>
    </row>
    <row r="7" spans="1:18" ht="13.5" customHeight="1" x14ac:dyDescent="0.15">
      <c r="A7" s="5"/>
      <c r="B7" s="235"/>
      <c r="C7" s="375"/>
      <c r="D7" s="15" t="s">
        <v>64</v>
      </c>
      <c r="E7" s="27" t="s">
        <v>64</v>
      </c>
      <c r="F7" s="432"/>
      <c r="G7" s="21" t="s">
        <v>64</v>
      </c>
      <c r="H7" s="33" t="s">
        <v>64</v>
      </c>
      <c r="I7" s="417"/>
      <c r="J7" s="40"/>
      <c r="K7" s="236">
        <v>2.6</v>
      </c>
      <c r="L7" s="54"/>
      <c r="M7" s="40"/>
      <c r="N7" s="236">
        <v>-2.6</v>
      </c>
      <c r="O7" s="54"/>
      <c r="P7" s="40"/>
      <c r="Q7" s="236">
        <v>-13.2</v>
      </c>
      <c r="R7" s="54"/>
    </row>
    <row r="8" spans="1:18" ht="13.5" customHeight="1" x14ac:dyDescent="0.15">
      <c r="A8" s="402" t="s">
        <v>56</v>
      </c>
      <c r="B8" s="245" t="s">
        <v>59</v>
      </c>
      <c r="C8" s="394">
        <v>11</v>
      </c>
      <c r="D8" s="14">
        <v>1797529</v>
      </c>
      <c r="E8" s="26">
        <v>1703565</v>
      </c>
      <c r="F8" s="395">
        <v>5.5157273130171092</v>
      </c>
      <c r="G8" s="397" t="s">
        <v>64</v>
      </c>
      <c r="H8" s="399" t="s">
        <v>64</v>
      </c>
      <c r="I8" s="434" t="s">
        <v>64</v>
      </c>
      <c r="J8" s="39">
        <v>3</v>
      </c>
      <c r="K8" s="48">
        <v>5</v>
      </c>
      <c r="L8" s="53">
        <v>3</v>
      </c>
      <c r="M8" s="39">
        <v>0</v>
      </c>
      <c r="N8" s="48">
        <v>10</v>
      </c>
      <c r="O8" s="53">
        <v>1</v>
      </c>
      <c r="P8" s="39">
        <v>0</v>
      </c>
      <c r="Q8" s="48">
        <v>6</v>
      </c>
      <c r="R8" s="53">
        <v>5</v>
      </c>
    </row>
    <row r="9" spans="1:18" ht="13.5" customHeight="1" x14ac:dyDescent="0.15">
      <c r="A9" s="402"/>
      <c r="B9" s="246"/>
      <c r="C9" s="365"/>
      <c r="D9" s="16">
        <v>5.4987067617431515</v>
      </c>
      <c r="E9" s="28">
        <v>5.3153762116239642</v>
      </c>
      <c r="F9" s="433"/>
      <c r="G9" s="389"/>
      <c r="H9" s="391"/>
      <c r="I9" s="427"/>
      <c r="J9" s="41"/>
      <c r="K9" s="49">
        <v>0</v>
      </c>
      <c r="L9" s="55"/>
      <c r="M9" s="41"/>
      <c r="N9" s="49">
        <v>-9.1</v>
      </c>
      <c r="O9" s="55"/>
      <c r="P9" s="41"/>
      <c r="Q9" s="49">
        <v>-45.5</v>
      </c>
      <c r="R9" s="55"/>
    </row>
    <row r="10" spans="1:18" ht="13.5" customHeight="1" x14ac:dyDescent="0.15">
      <c r="A10" s="402"/>
      <c r="B10" s="247" t="s">
        <v>100</v>
      </c>
      <c r="C10" s="364">
        <v>6</v>
      </c>
      <c r="D10" s="17">
        <v>967845</v>
      </c>
      <c r="E10" s="29">
        <v>805151</v>
      </c>
      <c r="F10" s="366">
        <v>20.206644467932094</v>
      </c>
      <c r="G10" s="17">
        <v>836088</v>
      </c>
      <c r="H10" s="29">
        <v>838310</v>
      </c>
      <c r="I10" s="422">
        <v>-0.26505707912347987</v>
      </c>
      <c r="J10" s="42">
        <v>0</v>
      </c>
      <c r="K10" s="50">
        <v>5</v>
      </c>
      <c r="L10" s="56">
        <v>1</v>
      </c>
      <c r="M10" s="42">
        <v>0</v>
      </c>
      <c r="N10" s="50">
        <v>5</v>
      </c>
      <c r="O10" s="56">
        <v>1</v>
      </c>
      <c r="P10" s="42">
        <v>0</v>
      </c>
      <c r="Q10" s="50">
        <v>5</v>
      </c>
      <c r="R10" s="56">
        <v>1</v>
      </c>
    </row>
    <row r="11" spans="1:18" ht="13.5" customHeight="1" x14ac:dyDescent="0.15">
      <c r="A11" s="402"/>
      <c r="B11" s="246"/>
      <c r="C11" s="365"/>
      <c r="D11" s="16">
        <v>2.9606731495398964</v>
      </c>
      <c r="E11" s="28">
        <v>2.5121908892030809</v>
      </c>
      <c r="F11" s="433"/>
      <c r="G11" s="16">
        <v>2.7754825470232944</v>
      </c>
      <c r="H11" s="28">
        <v>2.9157162500392153</v>
      </c>
      <c r="I11" s="421"/>
      <c r="J11" s="41"/>
      <c r="K11" s="49">
        <v>-16.7</v>
      </c>
      <c r="L11" s="55"/>
      <c r="M11" s="41"/>
      <c r="N11" s="49">
        <v>-16.7</v>
      </c>
      <c r="O11" s="55"/>
      <c r="P11" s="41"/>
      <c r="Q11" s="49">
        <v>-16.7</v>
      </c>
      <c r="R11" s="55"/>
    </row>
    <row r="12" spans="1:18" ht="13.5" customHeight="1" x14ac:dyDescent="0.15">
      <c r="A12" s="402"/>
      <c r="B12" s="248" t="s">
        <v>52</v>
      </c>
      <c r="C12" s="364">
        <v>10</v>
      </c>
      <c r="D12" s="18">
        <v>2599407</v>
      </c>
      <c r="E12" s="30">
        <v>2286641</v>
      </c>
      <c r="F12" s="366">
        <v>13.677966939279045</v>
      </c>
      <c r="G12" s="18">
        <v>2298681</v>
      </c>
      <c r="H12" s="30">
        <v>2054831</v>
      </c>
      <c r="I12" s="422">
        <v>11.867155985090733</v>
      </c>
      <c r="J12" s="43">
        <v>3</v>
      </c>
      <c r="K12" s="237">
        <v>6</v>
      </c>
      <c r="L12" s="57">
        <v>1</v>
      </c>
      <c r="M12" s="43">
        <v>2</v>
      </c>
      <c r="N12" s="237">
        <v>6</v>
      </c>
      <c r="O12" s="57">
        <v>2</v>
      </c>
      <c r="P12" s="43">
        <v>3</v>
      </c>
      <c r="Q12" s="237">
        <v>4</v>
      </c>
      <c r="R12" s="57">
        <v>3</v>
      </c>
    </row>
    <row r="13" spans="1:18" ht="13.5" customHeight="1" x14ac:dyDescent="0.15">
      <c r="A13" s="402"/>
      <c r="B13" s="246"/>
      <c r="C13" s="365"/>
      <c r="D13" s="16">
        <v>7.9516808059410886</v>
      </c>
      <c r="E13" s="28">
        <v>7.134660066345595</v>
      </c>
      <c r="F13" s="433"/>
      <c r="G13" s="16">
        <v>7.630714705478435</v>
      </c>
      <c r="H13" s="28">
        <v>7.1468837754343042</v>
      </c>
      <c r="I13" s="421"/>
      <c r="J13" s="41"/>
      <c r="K13" s="49">
        <v>20</v>
      </c>
      <c r="L13" s="55"/>
      <c r="M13" s="41"/>
      <c r="N13" s="49">
        <v>0</v>
      </c>
      <c r="O13" s="55"/>
      <c r="P13" s="41"/>
      <c r="Q13" s="49">
        <v>0</v>
      </c>
      <c r="R13" s="55"/>
    </row>
    <row r="14" spans="1:18" ht="13.5" customHeight="1" x14ac:dyDescent="0.15">
      <c r="A14" s="402"/>
      <c r="B14" s="248" t="s">
        <v>71</v>
      </c>
      <c r="C14" s="364">
        <v>11</v>
      </c>
      <c r="D14" s="18">
        <v>1689521</v>
      </c>
      <c r="E14" s="30">
        <v>1476879</v>
      </c>
      <c r="F14" s="366">
        <v>14.398065108922253</v>
      </c>
      <c r="G14" s="18">
        <v>2004171</v>
      </c>
      <c r="H14" s="30">
        <v>1514659</v>
      </c>
      <c r="I14" s="422">
        <v>32.318297385748195</v>
      </c>
      <c r="J14" s="43">
        <v>4</v>
      </c>
      <c r="K14" s="237">
        <v>6</v>
      </c>
      <c r="L14" s="57">
        <v>1</v>
      </c>
      <c r="M14" s="43">
        <v>1</v>
      </c>
      <c r="N14" s="237">
        <v>9</v>
      </c>
      <c r="O14" s="57">
        <v>1</v>
      </c>
      <c r="P14" s="43">
        <v>3</v>
      </c>
      <c r="Q14" s="237">
        <v>4</v>
      </c>
      <c r="R14" s="57">
        <v>4</v>
      </c>
    </row>
    <row r="15" spans="1:18" ht="13.5" customHeight="1" x14ac:dyDescent="0.15">
      <c r="A15" s="402"/>
      <c r="B15" s="246"/>
      <c r="C15" s="365"/>
      <c r="D15" s="16">
        <v>5.168306351000207</v>
      </c>
      <c r="E15" s="28">
        <v>4.60808217123913</v>
      </c>
      <c r="F15" s="433"/>
      <c r="G15" s="16">
        <v>6.6530576108618025</v>
      </c>
      <c r="H15" s="28">
        <v>5.2681178317903266</v>
      </c>
      <c r="I15" s="421"/>
      <c r="J15" s="41"/>
      <c r="K15" s="49">
        <v>27.3</v>
      </c>
      <c r="L15" s="55"/>
      <c r="M15" s="41"/>
      <c r="N15" s="49">
        <v>0</v>
      </c>
      <c r="O15" s="55"/>
      <c r="P15" s="41"/>
      <c r="Q15" s="49">
        <v>-9.1</v>
      </c>
      <c r="R15" s="55"/>
    </row>
    <row r="16" spans="1:18" ht="13.5" customHeight="1" x14ac:dyDescent="0.15">
      <c r="A16" s="402"/>
      <c r="B16" s="419" t="s">
        <v>107</v>
      </c>
      <c r="C16" s="364">
        <v>10</v>
      </c>
      <c r="D16" s="18">
        <v>1766289</v>
      </c>
      <c r="E16" s="30">
        <v>1844156</v>
      </c>
      <c r="F16" s="366">
        <v>-4.2223651361381656</v>
      </c>
      <c r="G16" s="18">
        <v>1697511</v>
      </c>
      <c r="H16" s="30">
        <v>2098366</v>
      </c>
      <c r="I16" s="422">
        <v>-19.103197440294011</v>
      </c>
      <c r="J16" s="43">
        <v>1</v>
      </c>
      <c r="K16" s="237">
        <v>5</v>
      </c>
      <c r="L16" s="57">
        <v>4</v>
      </c>
      <c r="M16" s="43">
        <v>0</v>
      </c>
      <c r="N16" s="237">
        <v>10</v>
      </c>
      <c r="O16" s="57">
        <v>0</v>
      </c>
      <c r="P16" s="43">
        <v>1</v>
      </c>
      <c r="Q16" s="237">
        <v>7</v>
      </c>
      <c r="R16" s="57">
        <v>2</v>
      </c>
    </row>
    <row r="17" spans="1:18" ht="13.5" customHeight="1" x14ac:dyDescent="0.15">
      <c r="A17" s="402"/>
      <c r="B17" s="420"/>
      <c r="C17" s="365"/>
      <c r="D17" s="16">
        <v>5.4031424625096722</v>
      </c>
      <c r="E17" s="28">
        <v>5.7540410450576314</v>
      </c>
      <c r="F17" s="433"/>
      <c r="G17" s="16">
        <v>5.6350673061687999</v>
      </c>
      <c r="H17" s="28">
        <v>7.2983023520294257</v>
      </c>
      <c r="I17" s="421"/>
      <c r="J17" s="41"/>
      <c r="K17" s="49">
        <v>-30</v>
      </c>
      <c r="L17" s="55"/>
      <c r="M17" s="41"/>
      <c r="N17" s="49">
        <v>0</v>
      </c>
      <c r="O17" s="55"/>
      <c r="P17" s="41"/>
      <c r="Q17" s="49">
        <v>-10</v>
      </c>
      <c r="R17" s="55"/>
    </row>
    <row r="18" spans="1:18" ht="13.5" customHeight="1" x14ac:dyDescent="0.15">
      <c r="A18" s="402"/>
      <c r="B18" s="419" t="s">
        <v>102</v>
      </c>
      <c r="C18" s="364">
        <v>14</v>
      </c>
      <c r="D18" s="18">
        <v>11251571</v>
      </c>
      <c r="E18" s="30">
        <v>10690196</v>
      </c>
      <c r="F18" s="366">
        <v>5.251306898395498</v>
      </c>
      <c r="G18" s="18">
        <v>10392518</v>
      </c>
      <c r="H18" s="30">
        <v>9953488</v>
      </c>
      <c r="I18" s="422">
        <v>4.4108155854510471</v>
      </c>
      <c r="J18" s="43">
        <v>3</v>
      </c>
      <c r="K18" s="237">
        <v>8</v>
      </c>
      <c r="L18" s="57">
        <v>2</v>
      </c>
      <c r="M18" s="43">
        <v>0</v>
      </c>
      <c r="N18" s="237">
        <v>13</v>
      </c>
      <c r="O18" s="57">
        <v>0</v>
      </c>
      <c r="P18" s="43">
        <v>1</v>
      </c>
      <c r="Q18" s="237">
        <v>9</v>
      </c>
      <c r="R18" s="57">
        <v>3</v>
      </c>
    </row>
    <row r="19" spans="1:18" ht="13.5" customHeight="1" x14ac:dyDescent="0.15">
      <c r="A19" s="402"/>
      <c r="B19" s="420"/>
      <c r="C19" s="365"/>
      <c r="D19" s="16">
        <v>34.418966001623978</v>
      </c>
      <c r="E19" s="28">
        <v>33.355001726378305</v>
      </c>
      <c r="F19" s="433"/>
      <c r="G19" s="16">
        <v>34.499062692713487</v>
      </c>
      <c r="H19" s="28">
        <v>34.619110718195337</v>
      </c>
      <c r="I19" s="421"/>
      <c r="J19" s="41"/>
      <c r="K19" s="49">
        <v>7.7</v>
      </c>
      <c r="L19" s="55"/>
      <c r="M19" s="41"/>
      <c r="N19" s="49">
        <v>0</v>
      </c>
      <c r="O19" s="55"/>
      <c r="P19" s="41"/>
      <c r="Q19" s="49">
        <v>-15.4</v>
      </c>
      <c r="R19" s="55"/>
    </row>
    <row r="20" spans="1:18" ht="13.5" customHeight="1" x14ac:dyDescent="0.15">
      <c r="A20" s="402"/>
      <c r="B20" s="248" t="s">
        <v>105</v>
      </c>
      <c r="C20" s="364">
        <v>9</v>
      </c>
      <c r="D20" s="18">
        <v>3301347</v>
      </c>
      <c r="E20" s="30">
        <v>3871305</v>
      </c>
      <c r="F20" s="366">
        <v>-14.722632290661679</v>
      </c>
      <c r="G20" s="18">
        <v>3113662</v>
      </c>
      <c r="H20" s="30">
        <v>3817938</v>
      </c>
      <c r="I20" s="422">
        <v>-18.446501750421291</v>
      </c>
      <c r="J20" s="43">
        <v>1</v>
      </c>
      <c r="K20" s="237">
        <v>6</v>
      </c>
      <c r="L20" s="57">
        <v>1</v>
      </c>
      <c r="M20" s="43">
        <v>0</v>
      </c>
      <c r="N20" s="237">
        <v>8</v>
      </c>
      <c r="O20" s="57">
        <v>0</v>
      </c>
      <c r="P20" s="43">
        <v>0</v>
      </c>
      <c r="Q20" s="237">
        <v>8</v>
      </c>
      <c r="R20" s="57">
        <v>0</v>
      </c>
    </row>
    <row r="21" spans="1:18" ht="13.5" customHeight="1" x14ac:dyDescent="0.15">
      <c r="A21" s="402"/>
      <c r="B21" s="246"/>
      <c r="C21" s="365"/>
      <c r="D21" s="16">
        <v>10.098940863685909</v>
      </c>
      <c r="E21" s="28">
        <v>12.079047471003989</v>
      </c>
      <c r="F21" s="433"/>
      <c r="G21" s="16">
        <v>10.336130333564943</v>
      </c>
      <c r="H21" s="28">
        <v>13.279125703191209</v>
      </c>
      <c r="I21" s="421"/>
      <c r="J21" s="41"/>
      <c r="K21" s="49">
        <v>0</v>
      </c>
      <c r="L21" s="55"/>
      <c r="M21" s="41"/>
      <c r="N21" s="49">
        <v>0</v>
      </c>
      <c r="O21" s="55"/>
      <c r="P21" s="41"/>
      <c r="Q21" s="49">
        <v>0</v>
      </c>
      <c r="R21" s="55"/>
    </row>
    <row r="22" spans="1:18" ht="13.5" customHeight="1" x14ac:dyDescent="0.15">
      <c r="A22" s="402"/>
      <c r="B22" s="248" t="s">
        <v>106</v>
      </c>
      <c r="C22" s="364">
        <v>7</v>
      </c>
      <c r="D22" s="18">
        <v>9316523</v>
      </c>
      <c r="E22" s="30">
        <v>9371861</v>
      </c>
      <c r="F22" s="366">
        <v>-0.5904697050030876</v>
      </c>
      <c r="G22" s="18">
        <v>9781428</v>
      </c>
      <c r="H22" s="30">
        <v>8473834</v>
      </c>
      <c r="I22" s="422">
        <v>15.43096076699166</v>
      </c>
      <c r="J22" s="43">
        <v>2</v>
      </c>
      <c r="K22" s="237">
        <v>3</v>
      </c>
      <c r="L22" s="57">
        <v>2</v>
      </c>
      <c r="M22" s="43">
        <v>1</v>
      </c>
      <c r="N22" s="237">
        <v>5</v>
      </c>
      <c r="O22" s="57">
        <v>1</v>
      </c>
      <c r="P22" s="43">
        <v>0</v>
      </c>
      <c r="Q22" s="237">
        <v>7</v>
      </c>
      <c r="R22" s="57">
        <v>0</v>
      </c>
    </row>
    <row r="23" spans="1:18" ht="13.5" customHeight="1" x14ac:dyDescent="0.15">
      <c r="A23" s="408"/>
      <c r="B23" s="249"/>
      <c r="C23" s="375"/>
      <c r="D23" s="19">
        <v>28.49958360395609</v>
      </c>
      <c r="E23" s="31">
        <v>29.241600419148302</v>
      </c>
      <c r="F23" s="432"/>
      <c r="G23" s="19">
        <v>32.47048480418924</v>
      </c>
      <c r="H23" s="38">
        <v>29.472743369320188</v>
      </c>
      <c r="I23" s="417"/>
      <c r="J23" s="40"/>
      <c r="K23" s="236">
        <v>0</v>
      </c>
      <c r="L23" s="54"/>
      <c r="M23" s="40"/>
      <c r="N23" s="236">
        <v>0</v>
      </c>
      <c r="O23" s="54"/>
      <c r="P23" s="40"/>
      <c r="Q23" s="236">
        <v>0</v>
      </c>
      <c r="R23" s="54"/>
    </row>
    <row r="24" spans="1:18" ht="13.5" customHeight="1" x14ac:dyDescent="0.15">
      <c r="A24" s="245" t="s">
        <v>23</v>
      </c>
      <c r="B24" s="9"/>
      <c r="C24" s="394">
        <v>8</v>
      </c>
      <c r="D24" s="14">
        <v>293763</v>
      </c>
      <c r="E24" s="26">
        <v>2428681</v>
      </c>
      <c r="F24" s="395">
        <v>-87.904422194598638</v>
      </c>
      <c r="G24" s="14">
        <v>2063307</v>
      </c>
      <c r="H24" s="26">
        <v>1644225</v>
      </c>
      <c r="I24" s="418">
        <v>25.488117502166688</v>
      </c>
      <c r="J24" s="39">
        <v>1</v>
      </c>
      <c r="K24" s="48">
        <v>6</v>
      </c>
      <c r="L24" s="53">
        <v>1</v>
      </c>
      <c r="M24" s="39">
        <v>0</v>
      </c>
      <c r="N24" s="48">
        <v>8</v>
      </c>
      <c r="O24" s="53">
        <v>0</v>
      </c>
      <c r="P24" s="39">
        <v>1</v>
      </c>
      <c r="Q24" s="48">
        <v>6</v>
      </c>
      <c r="R24" s="53">
        <v>1</v>
      </c>
    </row>
    <row r="25" spans="1:18" ht="13.5" customHeight="1" x14ac:dyDescent="0.15">
      <c r="A25" s="6"/>
      <c r="B25" s="10"/>
      <c r="C25" s="375"/>
      <c r="D25" s="20" t="s">
        <v>64</v>
      </c>
      <c r="E25" s="32" t="s">
        <v>64</v>
      </c>
      <c r="F25" s="432"/>
      <c r="G25" s="291" t="s">
        <v>64</v>
      </c>
      <c r="H25" s="293" t="s">
        <v>64</v>
      </c>
      <c r="I25" s="417"/>
      <c r="J25" s="40"/>
      <c r="K25" s="236">
        <v>0</v>
      </c>
      <c r="L25" s="54"/>
      <c r="M25" s="40"/>
      <c r="N25" s="236">
        <v>0</v>
      </c>
      <c r="O25" s="54"/>
      <c r="P25" s="40"/>
      <c r="Q25" s="236">
        <v>0</v>
      </c>
      <c r="R25" s="54"/>
    </row>
    <row r="26" spans="1:18" ht="13.5" customHeight="1" x14ac:dyDescent="0.15">
      <c r="A26" s="5"/>
      <c r="B26" s="244" t="s">
        <v>60</v>
      </c>
      <c r="C26" s="394">
        <v>19</v>
      </c>
      <c r="D26" s="14">
        <v>3877320</v>
      </c>
      <c r="E26" s="26">
        <v>3771751</v>
      </c>
      <c r="F26" s="395">
        <v>2.7989387422446441</v>
      </c>
      <c r="G26" s="397" t="s">
        <v>64</v>
      </c>
      <c r="H26" s="399" t="s">
        <v>64</v>
      </c>
      <c r="I26" s="393" t="s">
        <v>64</v>
      </c>
      <c r="J26" s="39">
        <v>2</v>
      </c>
      <c r="K26" s="48">
        <v>14</v>
      </c>
      <c r="L26" s="53">
        <v>3</v>
      </c>
      <c r="M26" s="39">
        <v>1</v>
      </c>
      <c r="N26" s="48">
        <v>16</v>
      </c>
      <c r="O26" s="53">
        <v>2</v>
      </c>
      <c r="P26" s="39">
        <v>1</v>
      </c>
      <c r="Q26" s="48">
        <v>11</v>
      </c>
      <c r="R26" s="53">
        <v>7</v>
      </c>
    </row>
    <row r="27" spans="1:18" ht="13.5" customHeight="1" x14ac:dyDescent="0.15">
      <c r="A27" s="5"/>
      <c r="B27" s="235"/>
      <c r="C27" s="375"/>
      <c r="D27" s="21" t="s">
        <v>64</v>
      </c>
      <c r="E27" s="33" t="s">
        <v>64</v>
      </c>
      <c r="F27" s="432"/>
      <c r="G27" s="398"/>
      <c r="H27" s="400"/>
      <c r="I27" s="401"/>
      <c r="J27" s="40"/>
      <c r="K27" s="236">
        <v>-5.3</v>
      </c>
      <c r="L27" s="58"/>
      <c r="M27" s="40"/>
      <c r="N27" s="236">
        <v>-5.3</v>
      </c>
      <c r="O27" s="58"/>
      <c r="P27" s="40"/>
      <c r="Q27" s="236">
        <v>-31.6</v>
      </c>
      <c r="R27" s="58"/>
    </row>
    <row r="28" spans="1:18" ht="13.5" customHeight="1" x14ac:dyDescent="0.15">
      <c r="A28" s="402" t="s">
        <v>10</v>
      </c>
      <c r="B28" s="250" t="s">
        <v>42</v>
      </c>
      <c r="C28" s="435">
        <v>9</v>
      </c>
      <c r="D28" s="22">
        <v>3249720</v>
      </c>
      <c r="E28" s="34">
        <v>3097827</v>
      </c>
      <c r="F28" s="436">
        <v>4.9032111864219701</v>
      </c>
      <c r="G28" s="438" t="s">
        <v>64</v>
      </c>
      <c r="H28" s="439" t="s">
        <v>64</v>
      </c>
      <c r="I28" s="440" t="s">
        <v>64</v>
      </c>
      <c r="J28" s="44">
        <v>0</v>
      </c>
      <c r="K28" s="238">
        <v>8</v>
      </c>
      <c r="L28" s="59">
        <v>1</v>
      </c>
      <c r="M28" s="63">
        <v>1</v>
      </c>
      <c r="N28" s="238">
        <v>7</v>
      </c>
      <c r="O28" s="59">
        <v>1</v>
      </c>
      <c r="P28" s="63">
        <v>1</v>
      </c>
      <c r="Q28" s="238">
        <v>6</v>
      </c>
      <c r="R28" s="59">
        <v>2</v>
      </c>
    </row>
    <row r="29" spans="1:18" ht="13.5" customHeight="1" x14ac:dyDescent="0.15">
      <c r="A29" s="402"/>
      <c r="B29" s="251"/>
      <c r="C29" s="410"/>
      <c r="D29" s="23">
        <v>83.813561944848502</v>
      </c>
      <c r="E29" s="35">
        <v>82.132330580677248</v>
      </c>
      <c r="F29" s="437"/>
      <c r="G29" s="413"/>
      <c r="H29" s="415"/>
      <c r="I29" s="405"/>
      <c r="J29" s="45"/>
      <c r="K29" s="51">
        <v>-11.1</v>
      </c>
      <c r="L29" s="60"/>
      <c r="M29" s="45"/>
      <c r="N29" s="51">
        <v>0</v>
      </c>
      <c r="O29" s="60"/>
      <c r="P29" s="45"/>
      <c r="Q29" s="51">
        <v>-11.1</v>
      </c>
      <c r="R29" s="60"/>
    </row>
    <row r="30" spans="1:18" ht="13.5" customHeight="1" x14ac:dyDescent="0.15">
      <c r="A30" s="402"/>
      <c r="B30" s="248" t="s">
        <v>101</v>
      </c>
      <c r="C30" s="409">
        <v>10</v>
      </c>
      <c r="D30" s="18">
        <v>627600</v>
      </c>
      <c r="E30" s="30">
        <v>673924</v>
      </c>
      <c r="F30" s="366">
        <v>-6.8737721167372001</v>
      </c>
      <c r="G30" s="368" t="s">
        <v>64</v>
      </c>
      <c r="H30" s="370" t="s">
        <v>64</v>
      </c>
      <c r="I30" s="372" t="s">
        <v>64</v>
      </c>
      <c r="J30" s="43">
        <v>2</v>
      </c>
      <c r="K30" s="237">
        <v>6</v>
      </c>
      <c r="L30" s="57">
        <v>2</v>
      </c>
      <c r="M30" s="43">
        <v>0</v>
      </c>
      <c r="N30" s="237">
        <v>9</v>
      </c>
      <c r="O30" s="57">
        <v>1</v>
      </c>
      <c r="P30" s="43">
        <v>0</v>
      </c>
      <c r="Q30" s="237">
        <v>5</v>
      </c>
      <c r="R30" s="57">
        <v>5</v>
      </c>
    </row>
    <row r="31" spans="1:18" ht="13.5" customHeight="1" x14ac:dyDescent="0.15">
      <c r="A31" s="408"/>
      <c r="B31" s="249"/>
      <c r="C31" s="407"/>
      <c r="D31" s="19">
        <v>16.186438055151498</v>
      </c>
      <c r="E31" s="31">
        <v>17.867669419322748</v>
      </c>
      <c r="F31" s="432"/>
      <c r="G31" s="398"/>
      <c r="H31" s="400"/>
      <c r="I31" s="401"/>
      <c r="J31" s="40"/>
      <c r="K31" s="236">
        <v>0</v>
      </c>
      <c r="L31" s="54"/>
      <c r="M31" s="40"/>
      <c r="N31" s="236">
        <v>-10</v>
      </c>
      <c r="O31" s="54"/>
      <c r="P31" s="40"/>
      <c r="Q31" s="236">
        <v>-50</v>
      </c>
      <c r="R31" s="54"/>
    </row>
    <row r="32" spans="1:18" ht="13.5" customHeight="1" x14ac:dyDescent="0.15">
      <c r="A32" s="4"/>
      <c r="B32" s="244" t="s">
        <v>60</v>
      </c>
      <c r="C32" s="394">
        <v>35</v>
      </c>
      <c r="D32" s="14">
        <v>2554587</v>
      </c>
      <c r="E32" s="26">
        <v>2550886</v>
      </c>
      <c r="F32" s="395">
        <v>0.14508684433565122</v>
      </c>
      <c r="G32" s="397" t="s">
        <v>64</v>
      </c>
      <c r="H32" s="399" t="s">
        <v>64</v>
      </c>
      <c r="I32" s="393" t="s">
        <v>64</v>
      </c>
      <c r="J32" s="39">
        <v>4</v>
      </c>
      <c r="K32" s="48">
        <v>15</v>
      </c>
      <c r="L32" s="53">
        <v>15</v>
      </c>
      <c r="M32" s="39">
        <v>2</v>
      </c>
      <c r="N32" s="48">
        <v>24</v>
      </c>
      <c r="O32" s="53">
        <v>8</v>
      </c>
      <c r="P32" s="39">
        <v>5</v>
      </c>
      <c r="Q32" s="48">
        <v>14</v>
      </c>
      <c r="R32" s="53">
        <v>15</v>
      </c>
    </row>
    <row r="33" spans="1:18" ht="13.5" customHeight="1" x14ac:dyDescent="0.15">
      <c r="A33" s="7"/>
      <c r="B33" s="235"/>
      <c r="C33" s="375"/>
      <c r="D33" s="15" t="s">
        <v>64</v>
      </c>
      <c r="E33" s="27" t="s">
        <v>64</v>
      </c>
      <c r="F33" s="432"/>
      <c r="G33" s="398"/>
      <c r="H33" s="400"/>
      <c r="I33" s="401"/>
      <c r="J33" s="40"/>
      <c r="K33" s="236">
        <v>-32.4</v>
      </c>
      <c r="L33" s="54"/>
      <c r="M33" s="40"/>
      <c r="N33" s="236">
        <v>-17.600000000000001</v>
      </c>
      <c r="O33" s="54"/>
      <c r="P33" s="40"/>
      <c r="Q33" s="236">
        <v>-29.4</v>
      </c>
      <c r="R33" s="54"/>
    </row>
    <row r="34" spans="1:18" ht="13.5" customHeight="1" x14ac:dyDescent="0.15">
      <c r="A34" s="402" t="s">
        <v>28</v>
      </c>
      <c r="B34" s="245" t="s">
        <v>99</v>
      </c>
      <c r="C34" s="394">
        <v>12</v>
      </c>
      <c r="D34" s="14">
        <v>368080</v>
      </c>
      <c r="E34" s="26">
        <v>364393</v>
      </c>
      <c r="F34" s="395">
        <v>1.0118196562502533</v>
      </c>
      <c r="G34" s="397" t="s">
        <v>64</v>
      </c>
      <c r="H34" s="399" t="s">
        <v>64</v>
      </c>
      <c r="I34" s="393" t="s">
        <v>64</v>
      </c>
      <c r="J34" s="39">
        <v>1</v>
      </c>
      <c r="K34" s="48">
        <v>5</v>
      </c>
      <c r="L34" s="53">
        <v>6</v>
      </c>
      <c r="M34" s="39">
        <v>0</v>
      </c>
      <c r="N34" s="48">
        <v>9</v>
      </c>
      <c r="O34" s="53">
        <v>3</v>
      </c>
      <c r="P34" s="39">
        <v>0</v>
      </c>
      <c r="Q34" s="48">
        <v>6</v>
      </c>
      <c r="R34" s="53">
        <v>6</v>
      </c>
    </row>
    <row r="35" spans="1:18" ht="13.5" customHeight="1" x14ac:dyDescent="0.15">
      <c r="A35" s="402"/>
      <c r="B35" s="246"/>
      <c r="C35" s="365"/>
      <c r="D35" s="16">
        <v>14.408591290881853</v>
      </c>
      <c r="E35" s="28">
        <v>14.284958245880059</v>
      </c>
      <c r="F35" s="433"/>
      <c r="G35" s="389"/>
      <c r="H35" s="391"/>
      <c r="I35" s="384"/>
      <c r="J35" s="41"/>
      <c r="K35" s="49">
        <v>-41.7</v>
      </c>
      <c r="L35" s="55"/>
      <c r="M35" s="41"/>
      <c r="N35" s="49">
        <v>-25</v>
      </c>
      <c r="O35" s="55"/>
      <c r="P35" s="41"/>
      <c r="Q35" s="49">
        <v>-50</v>
      </c>
      <c r="R35" s="55"/>
    </row>
    <row r="36" spans="1:18" ht="13.5" customHeight="1" x14ac:dyDescent="0.15">
      <c r="A36" s="402"/>
      <c r="B36" s="248" t="s">
        <v>104</v>
      </c>
      <c r="C36" s="364">
        <v>4</v>
      </c>
      <c r="D36" s="18">
        <v>417210</v>
      </c>
      <c r="E36" s="30">
        <v>421164</v>
      </c>
      <c r="F36" s="366">
        <v>-0.93882668034305539</v>
      </c>
      <c r="G36" s="368" t="s">
        <v>64</v>
      </c>
      <c r="H36" s="370" t="s">
        <v>64</v>
      </c>
      <c r="I36" s="372" t="s">
        <v>64</v>
      </c>
      <c r="J36" s="43">
        <v>1</v>
      </c>
      <c r="K36" s="237">
        <v>2</v>
      </c>
      <c r="L36" s="57">
        <v>1</v>
      </c>
      <c r="M36" s="43">
        <v>0</v>
      </c>
      <c r="N36" s="237">
        <v>3</v>
      </c>
      <c r="O36" s="57">
        <v>1</v>
      </c>
      <c r="P36" s="43">
        <v>0</v>
      </c>
      <c r="Q36" s="237">
        <v>2</v>
      </c>
      <c r="R36" s="57">
        <v>2</v>
      </c>
    </row>
    <row r="37" spans="1:18" ht="13.5" customHeight="1" x14ac:dyDescent="0.15">
      <c r="A37" s="402"/>
      <c r="B37" s="252"/>
      <c r="C37" s="365"/>
      <c r="D37" s="16">
        <v>16.331798447263687</v>
      </c>
      <c r="E37" s="28">
        <v>16.510498705155776</v>
      </c>
      <c r="F37" s="433"/>
      <c r="G37" s="389"/>
      <c r="H37" s="391"/>
      <c r="I37" s="384"/>
      <c r="J37" s="41"/>
      <c r="K37" s="49">
        <v>0</v>
      </c>
      <c r="L37" s="55"/>
      <c r="M37" s="41"/>
      <c r="N37" s="49">
        <v>-25</v>
      </c>
      <c r="O37" s="55"/>
      <c r="P37" s="41"/>
      <c r="Q37" s="49">
        <v>-50</v>
      </c>
      <c r="R37" s="55"/>
    </row>
    <row r="38" spans="1:18" ht="13.5" customHeight="1" x14ac:dyDescent="0.15">
      <c r="A38" s="402"/>
      <c r="B38" s="248" t="s">
        <v>84</v>
      </c>
      <c r="C38" s="364">
        <v>5</v>
      </c>
      <c r="D38" s="18">
        <v>1107251</v>
      </c>
      <c r="E38" s="30">
        <v>1214303</v>
      </c>
      <c r="F38" s="366">
        <v>-8.8159215615871744</v>
      </c>
      <c r="G38" s="368" t="s">
        <v>64</v>
      </c>
      <c r="H38" s="370" t="s">
        <v>64</v>
      </c>
      <c r="I38" s="372" t="s">
        <v>64</v>
      </c>
      <c r="J38" s="43">
        <v>0</v>
      </c>
      <c r="K38" s="237">
        <v>3</v>
      </c>
      <c r="L38" s="57">
        <v>2</v>
      </c>
      <c r="M38" s="43">
        <v>0</v>
      </c>
      <c r="N38" s="237">
        <v>4</v>
      </c>
      <c r="O38" s="57">
        <v>1</v>
      </c>
      <c r="P38" s="43">
        <v>1</v>
      </c>
      <c r="Q38" s="237">
        <v>3</v>
      </c>
      <c r="R38" s="57">
        <v>1</v>
      </c>
    </row>
    <row r="39" spans="1:18" ht="13.5" customHeight="1" x14ac:dyDescent="0.15">
      <c r="A39" s="402"/>
      <c r="B39" s="246"/>
      <c r="C39" s="365"/>
      <c r="D39" s="16">
        <v>43.343640283145575</v>
      </c>
      <c r="E39" s="28">
        <v>47.603185716649037</v>
      </c>
      <c r="F39" s="433"/>
      <c r="G39" s="389"/>
      <c r="H39" s="391"/>
      <c r="I39" s="384"/>
      <c r="J39" s="41"/>
      <c r="K39" s="49">
        <v>-40</v>
      </c>
      <c r="L39" s="55"/>
      <c r="M39" s="41"/>
      <c r="N39" s="49">
        <v>-20</v>
      </c>
      <c r="O39" s="55"/>
      <c r="P39" s="41"/>
      <c r="Q39" s="49">
        <v>0</v>
      </c>
      <c r="R39" s="55"/>
    </row>
    <row r="40" spans="1:18" ht="13.5" customHeight="1" x14ac:dyDescent="0.15">
      <c r="A40" s="402"/>
      <c r="B40" s="248" t="s">
        <v>103</v>
      </c>
      <c r="C40" s="364">
        <v>5</v>
      </c>
      <c r="D40" s="18">
        <v>423568</v>
      </c>
      <c r="E40" s="30">
        <v>309353</v>
      </c>
      <c r="F40" s="366">
        <v>36.920605263242976</v>
      </c>
      <c r="G40" s="368" t="s">
        <v>64</v>
      </c>
      <c r="H40" s="370" t="s">
        <v>64</v>
      </c>
      <c r="I40" s="372" t="s">
        <v>64</v>
      </c>
      <c r="J40" s="43">
        <v>1</v>
      </c>
      <c r="K40" s="237">
        <v>3</v>
      </c>
      <c r="L40" s="57">
        <v>1</v>
      </c>
      <c r="M40" s="43">
        <v>1</v>
      </c>
      <c r="N40" s="237">
        <v>4</v>
      </c>
      <c r="O40" s="57">
        <v>0</v>
      </c>
      <c r="P40" s="43">
        <v>2</v>
      </c>
      <c r="Q40" s="237">
        <v>3</v>
      </c>
      <c r="R40" s="57">
        <v>0</v>
      </c>
    </row>
    <row r="41" spans="1:18" ht="13.5" customHeight="1" x14ac:dyDescent="0.15">
      <c r="A41" s="402"/>
      <c r="B41" s="248"/>
      <c r="C41" s="365"/>
      <c r="D41" s="16">
        <v>16.580684079266042</v>
      </c>
      <c r="E41" s="28">
        <v>12.127276561947497</v>
      </c>
      <c r="F41" s="433"/>
      <c r="G41" s="389"/>
      <c r="H41" s="391"/>
      <c r="I41" s="384"/>
      <c r="J41" s="41"/>
      <c r="K41" s="49">
        <v>0</v>
      </c>
      <c r="L41" s="55"/>
      <c r="M41" s="41"/>
      <c r="N41" s="49">
        <v>20</v>
      </c>
      <c r="O41" s="55"/>
      <c r="P41" s="41"/>
      <c r="Q41" s="49">
        <v>40</v>
      </c>
      <c r="R41" s="55"/>
    </row>
    <row r="42" spans="1:18" ht="13.5" customHeight="1" x14ac:dyDescent="0.15">
      <c r="A42" s="402"/>
      <c r="B42" s="11" t="s">
        <v>32</v>
      </c>
      <c r="C42" s="364">
        <v>9</v>
      </c>
      <c r="D42" s="17">
        <v>238478</v>
      </c>
      <c r="E42" s="29">
        <v>241673</v>
      </c>
      <c r="F42" s="366">
        <v>-1.3220343191006094</v>
      </c>
      <c r="G42" s="368" t="s">
        <v>64</v>
      </c>
      <c r="H42" s="370" t="s">
        <v>64</v>
      </c>
      <c r="I42" s="372" t="s">
        <v>64</v>
      </c>
      <c r="J42" s="43">
        <v>1</v>
      </c>
      <c r="K42" s="237">
        <v>2</v>
      </c>
      <c r="L42" s="57">
        <v>5</v>
      </c>
      <c r="M42" s="43">
        <v>1</v>
      </c>
      <c r="N42" s="237">
        <v>4</v>
      </c>
      <c r="O42" s="57">
        <v>3</v>
      </c>
      <c r="P42" s="43">
        <v>2</v>
      </c>
      <c r="Q42" s="237">
        <v>0</v>
      </c>
      <c r="R42" s="57">
        <v>6</v>
      </c>
    </row>
    <row r="43" spans="1:18" ht="13.5" customHeight="1" thickBot="1" x14ac:dyDescent="0.2">
      <c r="A43" s="403"/>
      <c r="B43" s="246"/>
      <c r="C43" s="443"/>
      <c r="D43" s="24">
        <v>9.3352858994428445</v>
      </c>
      <c r="E43" s="36">
        <v>9.47408077036763</v>
      </c>
      <c r="F43" s="444"/>
      <c r="G43" s="369"/>
      <c r="H43" s="371"/>
      <c r="I43" s="373"/>
      <c r="J43" s="41"/>
      <c r="K43" s="49">
        <v>-50</v>
      </c>
      <c r="L43" s="55"/>
      <c r="M43" s="41"/>
      <c r="N43" s="49">
        <v>-25</v>
      </c>
      <c r="O43" s="55"/>
      <c r="P43" s="41"/>
      <c r="Q43" s="49">
        <v>-50</v>
      </c>
      <c r="R43" s="55"/>
    </row>
    <row r="44" spans="1:18" ht="13.5" customHeight="1" thickTop="1" x14ac:dyDescent="0.15">
      <c r="A44" s="8" t="s">
        <v>3</v>
      </c>
      <c r="B44" s="12"/>
      <c r="C44" s="374">
        <v>140</v>
      </c>
      <c r="D44" s="376" t="s">
        <v>64</v>
      </c>
      <c r="E44" s="378" t="s">
        <v>109</v>
      </c>
      <c r="F44" s="445" t="s">
        <v>64</v>
      </c>
      <c r="G44" s="446" t="s">
        <v>64</v>
      </c>
      <c r="H44" s="441" t="s">
        <v>64</v>
      </c>
      <c r="I44" s="442" t="s">
        <v>64</v>
      </c>
      <c r="J44" s="46">
        <v>24</v>
      </c>
      <c r="K44" s="52">
        <v>79</v>
      </c>
      <c r="L44" s="61">
        <v>34</v>
      </c>
      <c r="M44" s="46">
        <v>7</v>
      </c>
      <c r="N44" s="52">
        <v>114</v>
      </c>
      <c r="O44" s="61">
        <v>16</v>
      </c>
      <c r="P44" s="46">
        <v>15</v>
      </c>
      <c r="Q44" s="52">
        <v>81</v>
      </c>
      <c r="R44" s="61">
        <v>41</v>
      </c>
    </row>
    <row r="45" spans="1:18" ht="13.5" customHeight="1" x14ac:dyDescent="0.15">
      <c r="A45" s="6"/>
      <c r="B45" s="10"/>
      <c r="C45" s="375"/>
      <c r="D45" s="377"/>
      <c r="E45" s="379"/>
      <c r="F45" s="381"/>
      <c r="G45" s="383"/>
      <c r="H45" s="361"/>
      <c r="I45" s="363"/>
      <c r="J45" s="47"/>
      <c r="K45" s="239">
        <v>-7.3</v>
      </c>
      <c r="L45" s="62"/>
      <c r="M45" s="47"/>
      <c r="N45" s="239">
        <v>-6.6</v>
      </c>
      <c r="O45" s="62"/>
      <c r="P45" s="47"/>
      <c r="Q45" s="239">
        <v>-19</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32:C33"/>
    <mergeCell ref="F32:F33"/>
    <mergeCell ref="G32:G33"/>
    <mergeCell ref="H32:H33"/>
    <mergeCell ref="I32:I33"/>
    <mergeCell ref="I34:I35"/>
    <mergeCell ref="C36:C37"/>
    <mergeCell ref="F36:F37"/>
    <mergeCell ref="G36:G37"/>
    <mergeCell ref="H36:H37"/>
    <mergeCell ref="I36:I37"/>
    <mergeCell ref="C40:C41"/>
    <mergeCell ref="F40:F41"/>
    <mergeCell ref="G40:G41"/>
    <mergeCell ref="H40:H41"/>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37610-4B6F-4EDA-BAA0-8F372B3E9BC6}">
  <sheetPr>
    <tabColor theme="9" tint="-0.249977111117893"/>
  </sheetPr>
  <dimension ref="A1:R46"/>
  <sheetViews>
    <sheetView showGridLines="0" tabSelected="1" view="pageBreakPreview" zoomScaleSheetLayoutView="100" workbookViewId="0">
      <selection activeCell="T6" sqref="T6"/>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118</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96" t="s">
        <v>66</v>
      </c>
      <c r="K5" s="243" t="s">
        <v>67</v>
      </c>
      <c r="L5" s="297" t="s">
        <v>58</v>
      </c>
      <c r="M5" s="296" t="s">
        <v>66</v>
      </c>
      <c r="N5" s="243" t="s">
        <v>67</v>
      </c>
      <c r="O5" s="297" t="s">
        <v>58</v>
      </c>
      <c r="P5" s="296" t="s">
        <v>66</v>
      </c>
      <c r="Q5" s="243" t="s">
        <v>67</v>
      </c>
      <c r="R5" s="297" t="s">
        <v>58</v>
      </c>
    </row>
    <row r="6" spans="1:18" ht="13.5" customHeight="1" x14ac:dyDescent="0.15">
      <c r="A6" s="4"/>
      <c r="B6" s="244" t="s">
        <v>60</v>
      </c>
      <c r="C6" s="394">
        <v>77</v>
      </c>
      <c r="D6" s="14">
        <v>35239447</v>
      </c>
      <c r="E6" s="26">
        <v>32762968</v>
      </c>
      <c r="F6" s="395">
        <v>7.5587748948752136</v>
      </c>
      <c r="G6" s="298">
        <v>31001737</v>
      </c>
      <c r="H6" s="299">
        <v>29884153</v>
      </c>
      <c r="I6" s="418">
        <v>3.7</v>
      </c>
      <c r="J6" s="39">
        <v>23</v>
      </c>
      <c r="K6" s="48">
        <v>44</v>
      </c>
      <c r="L6" s="53">
        <v>9</v>
      </c>
      <c r="M6" s="39">
        <v>4</v>
      </c>
      <c r="N6" s="48">
        <v>65</v>
      </c>
      <c r="O6" s="53">
        <v>7</v>
      </c>
      <c r="P6" s="39">
        <v>15</v>
      </c>
      <c r="Q6" s="48">
        <v>47</v>
      </c>
      <c r="R6" s="53">
        <v>14</v>
      </c>
    </row>
    <row r="7" spans="1:18" ht="13.5" customHeight="1" x14ac:dyDescent="0.15">
      <c r="A7" s="5"/>
      <c r="B7" s="235"/>
      <c r="C7" s="375"/>
      <c r="D7" s="15" t="s">
        <v>64</v>
      </c>
      <c r="E7" s="27" t="s">
        <v>64</v>
      </c>
      <c r="F7" s="432"/>
      <c r="G7" s="21" t="s">
        <v>64</v>
      </c>
      <c r="H7" s="33" t="s">
        <v>64</v>
      </c>
      <c r="I7" s="417"/>
      <c r="J7" s="40"/>
      <c r="K7" s="236">
        <v>18.399999999999999</v>
      </c>
      <c r="L7" s="54"/>
      <c r="M7" s="40"/>
      <c r="N7" s="236">
        <v>-3.9</v>
      </c>
      <c r="O7" s="54"/>
      <c r="P7" s="40"/>
      <c r="Q7" s="236">
        <v>1.3</v>
      </c>
      <c r="R7" s="54"/>
    </row>
    <row r="8" spans="1:18" ht="13.5" customHeight="1" x14ac:dyDescent="0.15">
      <c r="A8" s="402" t="s">
        <v>56</v>
      </c>
      <c r="B8" s="245" t="s">
        <v>59</v>
      </c>
      <c r="C8" s="394">
        <v>11</v>
      </c>
      <c r="D8" s="14">
        <v>2224351</v>
      </c>
      <c r="E8" s="26">
        <v>2086007</v>
      </c>
      <c r="F8" s="395">
        <v>6.6320007555104041</v>
      </c>
      <c r="G8" s="397" t="s">
        <v>64</v>
      </c>
      <c r="H8" s="399" t="s">
        <v>64</v>
      </c>
      <c r="I8" s="434" t="s">
        <v>64</v>
      </c>
      <c r="J8" s="39">
        <v>3</v>
      </c>
      <c r="K8" s="48">
        <v>6</v>
      </c>
      <c r="L8" s="53">
        <v>2</v>
      </c>
      <c r="M8" s="39">
        <v>0</v>
      </c>
      <c r="N8" s="48">
        <v>9</v>
      </c>
      <c r="O8" s="53">
        <v>2</v>
      </c>
      <c r="P8" s="39">
        <v>0</v>
      </c>
      <c r="Q8" s="48">
        <v>8</v>
      </c>
      <c r="R8" s="53">
        <v>3</v>
      </c>
    </row>
    <row r="9" spans="1:18" ht="13.5" customHeight="1" x14ac:dyDescent="0.15">
      <c r="A9" s="402"/>
      <c r="B9" s="246"/>
      <c r="C9" s="365"/>
      <c r="D9" s="16">
        <v>6.3121052949553942</v>
      </c>
      <c r="E9" s="28">
        <v>6.3669658988160043</v>
      </c>
      <c r="F9" s="433"/>
      <c r="G9" s="389"/>
      <c r="H9" s="391"/>
      <c r="I9" s="427"/>
      <c r="J9" s="41"/>
      <c r="K9" s="49">
        <v>9.1</v>
      </c>
      <c r="L9" s="55"/>
      <c r="M9" s="41"/>
      <c r="N9" s="49">
        <v>-18.2</v>
      </c>
      <c r="O9" s="55"/>
      <c r="P9" s="41"/>
      <c r="Q9" s="49">
        <v>-27.3</v>
      </c>
      <c r="R9" s="55"/>
    </row>
    <row r="10" spans="1:18" ht="13.5" customHeight="1" x14ac:dyDescent="0.15">
      <c r="A10" s="402"/>
      <c r="B10" s="247" t="s">
        <v>100</v>
      </c>
      <c r="C10" s="364">
        <v>6</v>
      </c>
      <c r="D10" s="17">
        <v>1077416</v>
      </c>
      <c r="E10" s="29">
        <v>1109837</v>
      </c>
      <c r="F10" s="366">
        <v>-2.9212397856622232</v>
      </c>
      <c r="G10" s="17">
        <v>844591</v>
      </c>
      <c r="H10" s="29">
        <v>891360</v>
      </c>
      <c r="I10" s="422">
        <v>-5.2</v>
      </c>
      <c r="J10" s="42">
        <v>1</v>
      </c>
      <c r="K10" s="50">
        <v>4</v>
      </c>
      <c r="L10" s="56">
        <v>1</v>
      </c>
      <c r="M10" s="42">
        <v>0</v>
      </c>
      <c r="N10" s="50">
        <v>6</v>
      </c>
      <c r="O10" s="56">
        <v>0</v>
      </c>
      <c r="P10" s="42">
        <v>1</v>
      </c>
      <c r="Q10" s="50">
        <v>4</v>
      </c>
      <c r="R10" s="56">
        <v>1</v>
      </c>
    </row>
    <row r="11" spans="1:18" ht="13.5" customHeight="1" x14ac:dyDescent="0.15">
      <c r="A11" s="402"/>
      <c r="B11" s="246"/>
      <c r="C11" s="365"/>
      <c r="D11" s="16">
        <v>3.057414606988583</v>
      </c>
      <c r="E11" s="28">
        <v>3.3874739309332416</v>
      </c>
      <c r="F11" s="433"/>
      <c r="G11" s="16">
        <v>2.7</v>
      </c>
      <c r="H11" s="28">
        <v>3</v>
      </c>
      <c r="I11" s="421"/>
      <c r="J11" s="41"/>
      <c r="K11" s="49">
        <v>0</v>
      </c>
      <c r="L11" s="55"/>
      <c r="M11" s="41"/>
      <c r="N11" s="49">
        <v>0</v>
      </c>
      <c r="O11" s="55"/>
      <c r="P11" s="41"/>
      <c r="Q11" s="49">
        <v>0</v>
      </c>
      <c r="R11" s="55"/>
    </row>
    <row r="12" spans="1:18" ht="13.5" customHeight="1" x14ac:dyDescent="0.15">
      <c r="A12" s="402"/>
      <c r="B12" s="248" t="s">
        <v>52</v>
      </c>
      <c r="C12" s="364">
        <v>10</v>
      </c>
      <c r="D12" s="18">
        <v>2684886</v>
      </c>
      <c r="E12" s="30">
        <v>2285651</v>
      </c>
      <c r="F12" s="366">
        <v>17.467014867974157</v>
      </c>
      <c r="G12" s="18">
        <v>2342109</v>
      </c>
      <c r="H12" s="30">
        <v>1913346</v>
      </c>
      <c r="I12" s="422">
        <v>22.4</v>
      </c>
      <c r="J12" s="43">
        <v>6</v>
      </c>
      <c r="K12" s="237">
        <v>3</v>
      </c>
      <c r="L12" s="57">
        <v>1</v>
      </c>
      <c r="M12" s="43">
        <v>2</v>
      </c>
      <c r="N12" s="237">
        <v>6</v>
      </c>
      <c r="O12" s="57">
        <v>2</v>
      </c>
      <c r="P12" s="43">
        <v>2</v>
      </c>
      <c r="Q12" s="237">
        <v>5</v>
      </c>
      <c r="R12" s="57">
        <v>3</v>
      </c>
    </row>
    <row r="13" spans="1:18" ht="13.5" customHeight="1" x14ac:dyDescent="0.15">
      <c r="A13" s="402"/>
      <c r="B13" s="246"/>
      <c r="C13" s="365"/>
      <c r="D13" s="16">
        <v>7.618978810876345</v>
      </c>
      <c r="E13" s="28">
        <v>6.9763246113722044</v>
      </c>
      <c r="F13" s="433"/>
      <c r="G13" s="16">
        <v>7.630714705478435</v>
      </c>
      <c r="H13" s="28">
        <v>6.4</v>
      </c>
      <c r="I13" s="421"/>
      <c r="J13" s="41"/>
      <c r="K13" s="49">
        <v>50</v>
      </c>
      <c r="L13" s="55"/>
      <c r="M13" s="41"/>
      <c r="N13" s="49">
        <v>0</v>
      </c>
      <c r="O13" s="55"/>
      <c r="P13" s="41"/>
      <c r="Q13" s="49">
        <v>-10</v>
      </c>
      <c r="R13" s="55"/>
    </row>
    <row r="14" spans="1:18" ht="13.5" customHeight="1" x14ac:dyDescent="0.15">
      <c r="A14" s="402"/>
      <c r="B14" s="248" t="s">
        <v>71</v>
      </c>
      <c r="C14" s="364">
        <v>11</v>
      </c>
      <c r="D14" s="18">
        <v>1803068</v>
      </c>
      <c r="E14" s="30">
        <v>1322675</v>
      </c>
      <c r="F14" s="366">
        <v>36.319806452832324</v>
      </c>
      <c r="G14" s="18">
        <v>2063667</v>
      </c>
      <c r="H14" s="30">
        <v>1425190</v>
      </c>
      <c r="I14" s="422">
        <v>44.8</v>
      </c>
      <c r="J14" s="43">
        <v>5</v>
      </c>
      <c r="K14" s="237">
        <v>6</v>
      </c>
      <c r="L14" s="57">
        <v>0</v>
      </c>
      <c r="M14" s="43">
        <v>2</v>
      </c>
      <c r="N14" s="237">
        <v>8</v>
      </c>
      <c r="O14" s="57">
        <v>1</v>
      </c>
      <c r="P14" s="43">
        <v>5</v>
      </c>
      <c r="Q14" s="237">
        <v>5</v>
      </c>
      <c r="R14" s="57">
        <v>1</v>
      </c>
    </row>
    <row r="15" spans="1:18" ht="13.5" customHeight="1" x14ac:dyDescent="0.15">
      <c r="A15" s="402"/>
      <c r="B15" s="246"/>
      <c r="C15" s="365"/>
      <c r="D15" s="16">
        <v>5.1166183169673456</v>
      </c>
      <c r="E15" s="28">
        <v>4.0371037202734499</v>
      </c>
      <c r="F15" s="433"/>
      <c r="G15" s="16">
        <v>6.6530576108618025</v>
      </c>
      <c r="H15" s="28">
        <v>4.8</v>
      </c>
      <c r="I15" s="421"/>
      <c r="J15" s="41"/>
      <c r="K15" s="49">
        <v>45.5</v>
      </c>
      <c r="L15" s="55"/>
      <c r="M15" s="41"/>
      <c r="N15" s="49">
        <v>9.1</v>
      </c>
      <c r="O15" s="55"/>
      <c r="P15" s="41"/>
      <c r="Q15" s="49">
        <v>36.4</v>
      </c>
      <c r="R15" s="55"/>
    </row>
    <row r="16" spans="1:18" ht="13.5" customHeight="1" x14ac:dyDescent="0.15">
      <c r="A16" s="402"/>
      <c r="B16" s="419" t="s">
        <v>107</v>
      </c>
      <c r="C16" s="364">
        <v>9</v>
      </c>
      <c r="D16" s="18">
        <v>1956151</v>
      </c>
      <c r="E16" s="30">
        <v>1640784</v>
      </c>
      <c r="F16" s="366">
        <v>19.220506782123664</v>
      </c>
      <c r="G16" s="18">
        <v>1985004</v>
      </c>
      <c r="H16" s="30">
        <v>1648780</v>
      </c>
      <c r="I16" s="422">
        <v>20.399999999999999</v>
      </c>
      <c r="J16" s="43">
        <v>1</v>
      </c>
      <c r="K16" s="237">
        <v>7</v>
      </c>
      <c r="L16" s="57">
        <v>1</v>
      </c>
      <c r="M16" s="43">
        <v>0</v>
      </c>
      <c r="N16" s="237">
        <v>9</v>
      </c>
      <c r="O16" s="57">
        <v>0</v>
      </c>
      <c r="P16" s="43">
        <v>1</v>
      </c>
      <c r="Q16" s="237">
        <v>6</v>
      </c>
      <c r="R16" s="57">
        <v>2</v>
      </c>
    </row>
    <row r="17" spans="1:18" ht="13.5" customHeight="1" x14ac:dyDescent="0.15">
      <c r="A17" s="402"/>
      <c r="B17" s="420"/>
      <c r="C17" s="365"/>
      <c r="D17" s="16">
        <v>5.551026382451461</v>
      </c>
      <c r="E17" s="28">
        <v>5.0080444482319191</v>
      </c>
      <c r="F17" s="433"/>
      <c r="G17" s="16">
        <v>6.4</v>
      </c>
      <c r="H17" s="28">
        <v>5.5</v>
      </c>
      <c r="I17" s="421"/>
      <c r="J17" s="41"/>
      <c r="K17" s="49">
        <v>0</v>
      </c>
      <c r="L17" s="55"/>
      <c r="M17" s="41"/>
      <c r="N17" s="49">
        <v>0</v>
      </c>
      <c r="O17" s="55"/>
      <c r="P17" s="41"/>
      <c r="Q17" s="49">
        <v>-11.1</v>
      </c>
      <c r="R17" s="55"/>
    </row>
    <row r="18" spans="1:18" ht="13.5" customHeight="1" x14ac:dyDescent="0.15">
      <c r="A18" s="402"/>
      <c r="B18" s="419" t="s">
        <v>102</v>
      </c>
      <c r="C18" s="364">
        <v>14</v>
      </c>
      <c r="D18" s="18">
        <v>11826271</v>
      </c>
      <c r="E18" s="30">
        <v>10705940</v>
      </c>
      <c r="F18" s="366">
        <v>10.464573872074752</v>
      </c>
      <c r="G18" s="18">
        <v>10660262</v>
      </c>
      <c r="H18" s="30">
        <v>9961637</v>
      </c>
      <c r="I18" s="422">
        <v>7</v>
      </c>
      <c r="J18" s="43">
        <v>4</v>
      </c>
      <c r="K18" s="237">
        <v>7</v>
      </c>
      <c r="L18" s="57">
        <v>2</v>
      </c>
      <c r="M18" s="43">
        <v>0</v>
      </c>
      <c r="N18" s="237">
        <v>13</v>
      </c>
      <c r="O18" s="57">
        <v>0</v>
      </c>
      <c r="P18" s="43">
        <v>2</v>
      </c>
      <c r="Q18" s="237">
        <v>8</v>
      </c>
      <c r="R18" s="57">
        <v>3</v>
      </c>
    </row>
    <row r="19" spans="1:18" ht="13.5" customHeight="1" x14ac:dyDescent="0.15">
      <c r="A19" s="402"/>
      <c r="B19" s="420"/>
      <c r="C19" s="365"/>
      <c r="D19" s="16">
        <v>33.559751945029106</v>
      </c>
      <c r="E19" s="28">
        <v>32.676954053735301</v>
      </c>
      <c r="F19" s="433"/>
      <c r="G19" s="16">
        <v>34.4</v>
      </c>
      <c r="H19" s="28">
        <v>33.299999999999997</v>
      </c>
      <c r="I19" s="421"/>
      <c r="J19" s="41"/>
      <c r="K19" s="49">
        <v>15.4</v>
      </c>
      <c r="L19" s="55"/>
      <c r="M19" s="41"/>
      <c r="N19" s="49">
        <v>0</v>
      </c>
      <c r="O19" s="55"/>
      <c r="P19" s="41"/>
      <c r="Q19" s="49">
        <v>-7.7</v>
      </c>
      <c r="R19" s="55"/>
    </row>
    <row r="20" spans="1:18" ht="13.5" customHeight="1" x14ac:dyDescent="0.15">
      <c r="A20" s="402"/>
      <c r="B20" s="248" t="s">
        <v>105</v>
      </c>
      <c r="C20" s="364">
        <v>9</v>
      </c>
      <c r="D20" s="18">
        <v>3571329</v>
      </c>
      <c r="E20" s="30">
        <v>3900167</v>
      </c>
      <c r="F20" s="366">
        <v>-8.4313825536188602</v>
      </c>
      <c r="G20" s="18">
        <v>3464578</v>
      </c>
      <c r="H20" s="30">
        <v>3887161</v>
      </c>
      <c r="I20" s="422">
        <v>-10.9</v>
      </c>
      <c r="J20" s="43">
        <v>2</v>
      </c>
      <c r="K20" s="237">
        <v>6</v>
      </c>
      <c r="L20" s="57">
        <v>1</v>
      </c>
      <c r="M20" s="43">
        <v>0</v>
      </c>
      <c r="N20" s="237">
        <v>8</v>
      </c>
      <c r="O20" s="57">
        <v>1</v>
      </c>
      <c r="P20" s="43">
        <v>2</v>
      </c>
      <c r="Q20" s="237">
        <v>6</v>
      </c>
      <c r="R20" s="57">
        <v>1</v>
      </c>
    </row>
    <row r="21" spans="1:18" ht="13.5" customHeight="1" x14ac:dyDescent="0.15">
      <c r="A21" s="402"/>
      <c r="B21" s="246"/>
      <c r="C21" s="365"/>
      <c r="D21" s="16">
        <v>10.134463801319015</v>
      </c>
      <c r="E21" s="28">
        <v>11.904193173219227</v>
      </c>
      <c r="F21" s="433"/>
      <c r="G21" s="16">
        <v>11.2</v>
      </c>
      <c r="H21" s="28">
        <v>13</v>
      </c>
      <c r="I21" s="421"/>
      <c r="J21" s="41"/>
      <c r="K21" s="49">
        <v>11.1</v>
      </c>
      <c r="L21" s="55"/>
      <c r="M21" s="41"/>
      <c r="N21" s="49">
        <v>-11.1</v>
      </c>
      <c r="O21" s="55"/>
      <c r="P21" s="41"/>
      <c r="Q21" s="49">
        <v>11.1</v>
      </c>
      <c r="R21" s="55"/>
    </row>
    <row r="22" spans="1:18" ht="13.5" customHeight="1" x14ac:dyDescent="0.15">
      <c r="A22" s="402"/>
      <c r="B22" s="248" t="s">
        <v>106</v>
      </c>
      <c r="C22" s="364">
        <v>7</v>
      </c>
      <c r="D22" s="18">
        <v>10095975</v>
      </c>
      <c r="E22" s="30">
        <v>9711907</v>
      </c>
      <c r="F22" s="366">
        <v>3.9546095324018324</v>
      </c>
      <c r="G22" s="18">
        <v>9641526</v>
      </c>
      <c r="H22" s="30">
        <v>10156679</v>
      </c>
      <c r="I22" s="422">
        <v>-5.0999999999999996</v>
      </c>
      <c r="J22" s="43">
        <v>1</v>
      </c>
      <c r="K22" s="237">
        <v>5</v>
      </c>
      <c r="L22" s="57">
        <v>1</v>
      </c>
      <c r="M22" s="43">
        <v>0</v>
      </c>
      <c r="N22" s="237">
        <v>6</v>
      </c>
      <c r="O22" s="57">
        <v>1</v>
      </c>
      <c r="P22" s="43">
        <v>2</v>
      </c>
      <c r="Q22" s="237">
        <v>5</v>
      </c>
      <c r="R22" s="57">
        <v>0</v>
      </c>
    </row>
    <row r="23" spans="1:18" ht="13.5" customHeight="1" x14ac:dyDescent="0.15">
      <c r="A23" s="408"/>
      <c r="B23" s="249"/>
      <c r="C23" s="375"/>
      <c r="D23" s="19">
        <v>28.649640841412747</v>
      </c>
      <c r="E23" s="31">
        <v>29.64294016341865</v>
      </c>
      <c r="F23" s="432"/>
      <c r="G23" s="19">
        <v>31.1</v>
      </c>
      <c r="H23" s="38">
        <v>34</v>
      </c>
      <c r="I23" s="417"/>
      <c r="J23" s="40"/>
      <c r="K23" s="236">
        <v>0</v>
      </c>
      <c r="L23" s="54"/>
      <c r="M23" s="40"/>
      <c r="N23" s="236">
        <v>-14.3</v>
      </c>
      <c r="O23" s="54"/>
      <c r="P23" s="40"/>
      <c r="Q23" s="236">
        <v>28.6</v>
      </c>
      <c r="R23" s="54"/>
    </row>
    <row r="24" spans="1:18" ht="13.5" customHeight="1" x14ac:dyDescent="0.15">
      <c r="A24" s="245" t="s">
        <v>23</v>
      </c>
      <c r="B24" s="9"/>
      <c r="C24" s="394">
        <v>8</v>
      </c>
      <c r="D24" s="14">
        <v>1371420</v>
      </c>
      <c r="E24" s="26">
        <v>1598408</v>
      </c>
      <c r="F24" s="395">
        <v>-14.200879875476105</v>
      </c>
      <c r="G24" s="14">
        <v>2000328</v>
      </c>
      <c r="H24" s="26">
        <v>2141033</v>
      </c>
      <c r="I24" s="418">
        <v>-6.6</v>
      </c>
      <c r="J24" s="39">
        <v>0</v>
      </c>
      <c r="K24" s="48">
        <v>6</v>
      </c>
      <c r="L24" s="53">
        <v>2</v>
      </c>
      <c r="M24" s="39">
        <v>0</v>
      </c>
      <c r="N24" s="48">
        <v>7</v>
      </c>
      <c r="O24" s="53">
        <v>1</v>
      </c>
      <c r="P24" s="39">
        <v>1</v>
      </c>
      <c r="Q24" s="48">
        <v>7</v>
      </c>
      <c r="R24" s="53">
        <v>0</v>
      </c>
    </row>
    <row r="25" spans="1:18" ht="13.5" customHeight="1" x14ac:dyDescent="0.15">
      <c r="A25" s="6"/>
      <c r="B25" s="10"/>
      <c r="C25" s="375"/>
      <c r="D25" s="20" t="s">
        <v>64</v>
      </c>
      <c r="E25" s="32" t="s">
        <v>64</v>
      </c>
      <c r="F25" s="432"/>
      <c r="G25" s="300" t="s">
        <v>64</v>
      </c>
      <c r="H25" s="301" t="s">
        <v>64</v>
      </c>
      <c r="I25" s="417"/>
      <c r="J25" s="40"/>
      <c r="K25" s="236">
        <v>-25</v>
      </c>
      <c r="L25" s="54"/>
      <c r="M25" s="40"/>
      <c r="N25" s="236">
        <v>-12.5</v>
      </c>
      <c r="O25" s="54"/>
      <c r="P25" s="40"/>
      <c r="Q25" s="236">
        <v>12.5</v>
      </c>
      <c r="R25" s="54"/>
    </row>
    <row r="26" spans="1:18" ht="13.5" customHeight="1" x14ac:dyDescent="0.15">
      <c r="A26" s="5"/>
      <c r="B26" s="244" t="s">
        <v>60</v>
      </c>
      <c r="C26" s="394">
        <v>19</v>
      </c>
      <c r="D26" s="14">
        <v>4640437</v>
      </c>
      <c r="E26" s="26">
        <v>4382401</v>
      </c>
      <c r="F26" s="395">
        <v>5.8880052281842694</v>
      </c>
      <c r="G26" s="397" t="s">
        <v>64</v>
      </c>
      <c r="H26" s="399" t="s">
        <v>64</v>
      </c>
      <c r="I26" s="393" t="s">
        <v>64</v>
      </c>
      <c r="J26" s="39">
        <v>3</v>
      </c>
      <c r="K26" s="48">
        <v>14</v>
      </c>
      <c r="L26" s="53">
        <v>1</v>
      </c>
      <c r="M26" s="39">
        <v>1</v>
      </c>
      <c r="N26" s="48">
        <v>15</v>
      </c>
      <c r="O26" s="53">
        <v>2</v>
      </c>
      <c r="P26" s="39">
        <v>1</v>
      </c>
      <c r="Q26" s="48">
        <v>12</v>
      </c>
      <c r="R26" s="53">
        <v>5</v>
      </c>
    </row>
    <row r="27" spans="1:18" ht="13.5" customHeight="1" x14ac:dyDescent="0.15">
      <c r="A27" s="5"/>
      <c r="B27" s="235"/>
      <c r="C27" s="375"/>
      <c r="D27" s="21" t="s">
        <v>64</v>
      </c>
      <c r="E27" s="33" t="s">
        <v>64</v>
      </c>
      <c r="F27" s="432"/>
      <c r="G27" s="398"/>
      <c r="H27" s="400"/>
      <c r="I27" s="401"/>
      <c r="J27" s="40"/>
      <c r="K27" s="236">
        <v>11.1</v>
      </c>
      <c r="L27" s="58"/>
      <c r="M27" s="40"/>
      <c r="N27" s="236">
        <v>-5.6</v>
      </c>
      <c r="O27" s="58"/>
      <c r="P27" s="40"/>
      <c r="Q27" s="236">
        <v>-22.2</v>
      </c>
      <c r="R27" s="58"/>
    </row>
    <row r="28" spans="1:18" ht="13.5" customHeight="1" x14ac:dyDescent="0.15">
      <c r="A28" s="402" t="s">
        <v>10</v>
      </c>
      <c r="B28" s="250" t="s">
        <v>42</v>
      </c>
      <c r="C28" s="435">
        <v>9</v>
      </c>
      <c r="D28" s="22">
        <v>3773918</v>
      </c>
      <c r="E28" s="34">
        <v>3665404</v>
      </c>
      <c r="F28" s="436">
        <v>2.9604922131366749</v>
      </c>
      <c r="G28" s="438" t="s">
        <v>64</v>
      </c>
      <c r="H28" s="439" t="s">
        <v>64</v>
      </c>
      <c r="I28" s="440" t="s">
        <v>64</v>
      </c>
      <c r="J28" s="44">
        <v>0</v>
      </c>
      <c r="K28" s="238">
        <v>7</v>
      </c>
      <c r="L28" s="59">
        <v>1</v>
      </c>
      <c r="M28" s="63">
        <v>0</v>
      </c>
      <c r="N28" s="238">
        <v>6</v>
      </c>
      <c r="O28" s="59">
        <v>2</v>
      </c>
      <c r="P28" s="63">
        <v>0</v>
      </c>
      <c r="Q28" s="238">
        <v>6</v>
      </c>
      <c r="R28" s="59">
        <v>2</v>
      </c>
    </row>
    <row r="29" spans="1:18" ht="13.5" customHeight="1" x14ac:dyDescent="0.15">
      <c r="A29" s="402"/>
      <c r="B29" s="251"/>
      <c r="C29" s="410"/>
      <c r="D29" s="23">
        <v>81.326780214880628</v>
      </c>
      <c r="E29" s="35">
        <v>83.639174050936916</v>
      </c>
      <c r="F29" s="437"/>
      <c r="G29" s="413"/>
      <c r="H29" s="415"/>
      <c r="I29" s="405"/>
      <c r="J29" s="45"/>
      <c r="K29" s="51">
        <v>-12.5</v>
      </c>
      <c r="L29" s="60"/>
      <c r="M29" s="45"/>
      <c r="N29" s="51">
        <v>-25</v>
      </c>
      <c r="O29" s="60"/>
      <c r="P29" s="45"/>
      <c r="Q29" s="51">
        <v>-25</v>
      </c>
      <c r="R29" s="60"/>
    </row>
    <row r="30" spans="1:18" ht="13.5" customHeight="1" x14ac:dyDescent="0.15">
      <c r="A30" s="402"/>
      <c r="B30" s="248" t="s">
        <v>101</v>
      </c>
      <c r="C30" s="409">
        <v>10</v>
      </c>
      <c r="D30" s="18">
        <v>866519</v>
      </c>
      <c r="E30" s="30">
        <v>716997</v>
      </c>
      <c r="F30" s="366">
        <v>20.853922680290154</v>
      </c>
      <c r="G30" s="368" t="s">
        <v>64</v>
      </c>
      <c r="H30" s="370" t="s">
        <v>64</v>
      </c>
      <c r="I30" s="372" t="s">
        <v>64</v>
      </c>
      <c r="J30" s="43">
        <v>3</v>
      </c>
      <c r="K30" s="237">
        <v>7</v>
      </c>
      <c r="L30" s="57">
        <v>0</v>
      </c>
      <c r="M30" s="43">
        <v>1</v>
      </c>
      <c r="N30" s="237">
        <v>9</v>
      </c>
      <c r="O30" s="57">
        <v>0</v>
      </c>
      <c r="P30" s="43">
        <v>1</v>
      </c>
      <c r="Q30" s="237">
        <v>6</v>
      </c>
      <c r="R30" s="57">
        <v>3</v>
      </c>
    </row>
    <row r="31" spans="1:18" ht="13.5" customHeight="1" x14ac:dyDescent="0.15">
      <c r="A31" s="408"/>
      <c r="B31" s="249"/>
      <c r="C31" s="407"/>
      <c r="D31" s="19">
        <v>18.673219785119375</v>
      </c>
      <c r="E31" s="31">
        <v>16.360825949063081</v>
      </c>
      <c r="F31" s="432"/>
      <c r="G31" s="398"/>
      <c r="H31" s="400"/>
      <c r="I31" s="401"/>
      <c r="J31" s="40"/>
      <c r="K31" s="236">
        <v>30</v>
      </c>
      <c r="L31" s="54"/>
      <c r="M31" s="40"/>
      <c r="N31" s="236">
        <v>10</v>
      </c>
      <c r="O31" s="54"/>
      <c r="P31" s="40"/>
      <c r="Q31" s="236">
        <v>-20</v>
      </c>
      <c r="R31" s="54"/>
    </row>
    <row r="32" spans="1:18" ht="13.5" customHeight="1" x14ac:dyDescent="0.15">
      <c r="A32" s="4"/>
      <c r="B32" s="244" t="s">
        <v>60</v>
      </c>
      <c r="C32" s="394">
        <v>35</v>
      </c>
      <c r="D32" s="14">
        <v>3274601</v>
      </c>
      <c r="E32" s="26">
        <v>2400543.6269999999</v>
      </c>
      <c r="F32" s="395">
        <v>36.410809750303287</v>
      </c>
      <c r="G32" s="397" t="s">
        <v>64</v>
      </c>
      <c r="H32" s="399" t="s">
        <v>64</v>
      </c>
      <c r="I32" s="393" t="s">
        <v>64</v>
      </c>
      <c r="J32" s="39">
        <v>6</v>
      </c>
      <c r="K32" s="48">
        <v>15</v>
      </c>
      <c r="L32" s="53">
        <v>13</v>
      </c>
      <c r="M32" s="39">
        <v>0</v>
      </c>
      <c r="N32" s="48">
        <v>26</v>
      </c>
      <c r="O32" s="53">
        <v>8</v>
      </c>
      <c r="P32" s="39">
        <v>3</v>
      </c>
      <c r="Q32" s="48">
        <v>19</v>
      </c>
      <c r="R32" s="53">
        <v>12</v>
      </c>
    </row>
    <row r="33" spans="1:18" ht="13.5" customHeight="1" x14ac:dyDescent="0.15">
      <c r="A33" s="7"/>
      <c r="B33" s="235"/>
      <c r="C33" s="375"/>
      <c r="D33" s="15" t="s">
        <v>64</v>
      </c>
      <c r="E33" s="27" t="s">
        <v>64</v>
      </c>
      <c r="F33" s="432"/>
      <c r="G33" s="398"/>
      <c r="H33" s="400"/>
      <c r="I33" s="401"/>
      <c r="J33" s="40"/>
      <c r="K33" s="236">
        <v>-20.6</v>
      </c>
      <c r="L33" s="54"/>
      <c r="M33" s="40"/>
      <c r="N33" s="236">
        <v>-23.5</v>
      </c>
      <c r="O33" s="54"/>
      <c r="P33" s="40"/>
      <c r="Q33" s="236">
        <v>-26.5</v>
      </c>
      <c r="R33" s="54"/>
    </row>
    <row r="34" spans="1:18" ht="13.5" customHeight="1" x14ac:dyDescent="0.15">
      <c r="A34" s="402" t="s">
        <v>28</v>
      </c>
      <c r="B34" s="245" t="s">
        <v>99</v>
      </c>
      <c r="C34" s="394">
        <v>12</v>
      </c>
      <c r="D34" s="14">
        <v>330831</v>
      </c>
      <c r="E34" s="26">
        <v>334955</v>
      </c>
      <c r="F34" s="395">
        <v>-1.2312101625591509</v>
      </c>
      <c r="G34" s="397" t="s">
        <v>64</v>
      </c>
      <c r="H34" s="399" t="s">
        <v>64</v>
      </c>
      <c r="I34" s="393" t="s">
        <v>64</v>
      </c>
      <c r="J34" s="39">
        <v>2</v>
      </c>
      <c r="K34" s="48">
        <v>5</v>
      </c>
      <c r="L34" s="53">
        <v>5</v>
      </c>
      <c r="M34" s="39">
        <v>0</v>
      </c>
      <c r="N34" s="48">
        <v>9</v>
      </c>
      <c r="O34" s="53">
        <v>3</v>
      </c>
      <c r="P34" s="39">
        <v>0</v>
      </c>
      <c r="Q34" s="48">
        <v>8</v>
      </c>
      <c r="R34" s="53">
        <v>4</v>
      </c>
    </row>
    <row r="35" spans="1:18" ht="13.5" customHeight="1" x14ac:dyDescent="0.15">
      <c r="A35" s="402"/>
      <c r="B35" s="246"/>
      <c r="C35" s="365"/>
      <c r="D35" s="16">
        <v>10.102940785762907</v>
      </c>
      <c r="E35" s="28">
        <v>13.95329775441736</v>
      </c>
      <c r="F35" s="433"/>
      <c r="G35" s="389"/>
      <c r="H35" s="391"/>
      <c r="I35" s="384"/>
      <c r="J35" s="41"/>
      <c r="K35" s="49">
        <v>-25</v>
      </c>
      <c r="L35" s="55"/>
      <c r="M35" s="41"/>
      <c r="N35" s="49">
        <v>-25</v>
      </c>
      <c r="O35" s="55"/>
      <c r="P35" s="41"/>
      <c r="Q35" s="49">
        <v>-33.299999999999997</v>
      </c>
      <c r="R35" s="55"/>
    </row>
    <row r="36" spans="1:18" ht="13.5" customHeight="1" x14ac:dyDescent="0.15">
      <c r="A36" s="402"/>
      <c r="B36" s="248" t="s">
        <v>104</v>
      </c>
      <c r="C36" s="364">
        <v>4</v>
      </c>
      <c r="D36" s="18">
        <v>369487</v>
      </c>
      <c r="E36" s="30">
        <v>344640</v>
      </c>
      <c r="F36" s="366">
        <v>7.2095519962859953</v>
      </c>
      <c r="G36" s="368" t="s">
        <v>64</v>
      </c>
      <c r="H36" s="370" t="s">
        <v>64</v>
      </c>
      <c r="I36" s="372" t="s">
        <v>64</v>
      </c>
      <c r="J36" s="43">
        <v>1</v>
      </c>
      <c r="K36" s="237">
        <v>2</v>
      </c>
      <c r="L36" s="57">
        <v>1</v>
      </c>
      <c r="M36" s="43">
        <v>0</v>
      </c>
      <c r="N36" s="237">
        <v>3</v>
      </c>
      <c r="O36" s="57">
        <v>1</v>
      </c>
      <c r="P36" s="43">
        <v>0</v>
      </c>
      <c r="Q36" s="237">
        <v>2</v>
      </c>
      <c r="R36" s="57">
        <v>2</v>
      </c>
    </row>
    <row r="37" spans="1:18" ht="13.5" customHeight="1" x14ac:dyDescent="0.15">
      <c r="A37" s="402"/>
      <c r="B37" s="252"/>
      <c r="C37" s="365"/>
      <c r="D37" s="16">
        <v>11.283420483900176</v>
      </c>
      <c r="E37" s="28">
        <v>14.356748035056647</v>
      </c>
      <c r="F37" s="433"/>
      <c r="G37" s="389"/>
      <c r="H37" s="391"/>
      <c r="I37" s="384"/>
      <c r="J37" s="41"/>
      <c r="K37" s="49">
        <v>0</v>
      </c>
      <c r="L37" s="55"/>
      <c r="M37" s="41"/>
      <c r="N37" s="49">
        <v>-25</v>
      </c>
      <c r="O37" s="55"/>
      <c r="P37" s="41"/>
      <c r="Q37" s="49">
        <v>-50</v>
      </c>
      <c r="R37" s="55"/>
    </row>
    <row r="38" spans="1:18" ht="13.5" customHeight="1" x14ac:dyDescent="0.15">
      <c r="A38" s="402"/>
      <c r="B38" s="248" t="s">
        <v>84</v>
      </c>
      <c r="C38" s="364">
        <v>5</v>
      </c>
      <c r="D38" s="18">
        <v>1178804</v>
      </c>
      <c r="E38" s="30">
        <v>1224320</v>
      </c>
      <c r="F38" s="366">
        <v>-3.7176555148980697</v>
      </c>
      <c r="G38" s="368" t="s">
        <v>64</v>
      </c>
      <c r="H38" s="370" t="s">
        <v>64</v>
      </c>
      <c r="I38" s="372" t="s">
        <v>64</v>
      </c>
      <c r="J38" s="43">
        <v>0</v>
      </c>
      <c r="K38" s="237">
        <v>3</v>
      </c>
      <c r="L38" s="57">
        <v>2</v>
      </c>
      <c r="M38" s="43">
        <v>0</v>
      </c>
      <c r="N38" s="237">
        <v>4</v>
      </c>
      <c r="O38" s="57">
        <v>1</v>
      </c>
      <c r="P38" s="43">
        <v>0</v>
      </c>
      <c r="Q38" s="237">
        <v>4</v>
      </c>
      <c r="R38" s="57">
        <v>1</v>
      </c>
    </row>
    <row r="39" spans="1:18" ht="13.5" customHeight="1" x14ac:dyDescent="0.15">
      <c r="A39" s="402"/>
      <c r="B39" s="246"/>
      <c r="C39" s="365"/>
      <c r="D39" s="16">
        <v>35.998401026567819</v>
      </c>
      <c r="E39" s="28">
        <v>51.001780856199375</v>
      </c>
      <c r="F39" s="433"/>
      <c r="G39" s="389"/>
      <c r="H39" s="391"/>
      <c r="I39" s="384"/>
      <c r="J39" s="41"/>
      <c r="K39" s="49">
        <v>-40</v>
      </c>
      <c r="L39" s="55"/>
      <c r="M39" s="41"/>
      <c r="N39" s="49">
        <v>-20</v>
      </c>
      <c r="O39" s="55"/>
      <c r="P39" s="41"/>
      <c r="Q39" s="49">
        <v>-20</v>
      </c>
      <c r="R39" s="55"/>
    </row>
    <row r="40" spans="1:18" ht="13.5" customHeight="1" x14ac:dyDescent="0.15">
      <c r="A40" s="402"/>
      <c r="B40" s="248" t="s">
        <v>103</v>
      </c>
      <c r="C40" s="364">
        <v>5</v>
      </c>
      <c r="D40" s="18">
        <v>1197938</v>
      </c>
      <c r="E40" s="30">
        <v>305413</v>
      </c>
      <c r="F40" s="366">
        <v>292.2354320215577</v>
      </c>
      <c r="G40" s="368" t="s">
        <v>64</v>
      </c>
      <c r="H40" s="370" t="s">
        <v>64</v>
      </c>
      <c r="I40" s="372" t="s">
        <v>64</v>
      </c>
      <c r="J40" s="43">
        <v>2</v>
      </c>
      <c r="K40" s="237">
        <v>3</v>
      </c>
      <c r="L40" s="57">
        <v>0</v>
      </c>
      <c r="M40" s="43">
        <v>0</v>
      </c>
      <c r="N40" s="237">
        <v>4</v>
      </c>
      <c r="O40" s="57">
        <v>1</v>
      </c>
      <c r="P40" s="43">
        <v>1</v>
      </c>
      <c r="Q40" s="237">
        <v>3</v>
      </c>
      <c r="R40" s="57">
        <v>1</v>
      </c>
    </row>
    <row r="41" spans="1:18" ht="13.5" customHeight="1" x14ac:dyDescent="0.15">
      <c r="A41" s="402"/>
      <c r="B41" s="248"/>
      <c r="C41" s="365"/>
      <c r="D41" s="16">
        <v>36.582716489734167</v>
      </c>
      <c r="E41" s="28">
        <v>12.72265984108274</v>
      </c>
      <c r="F41" s="433"/>
      <c r="G41" s="389"/>
      <c r="H41" s="391"/>
      <c r="I41" s="384"/>
      <c r="J41" s="41"/>
      <c r="K41" s="49">
        <v>40</v>
      </c>
      <c r="L41" s="55"/>
      <c r="M41" s="41"/>
      <c r="N41" s="49">
        <v>-20</v>
      </c>
      <c r="O41" s="55"/>
      <c r="P41" s="41"/>
      <c r="Q41" s="49">
        <v>0</v>
      </c>
      <c r="R41" s="55"/>
    </row>
    <row r="42" spans="1:18" ht="13.5" customHeight="1" x14ac:dyDescent="0.15">
      <c r="A42" s="402"/>
      <c r="B42" s="11" t="s">
        <v>32</v>
      </c>
      <c r="C42" s="364">
        <v>9</v>
      </c>
      <c r="D42" s="17">
        <v>197541</v>
      </c>
      <c r="E42" s="29">
        <v>191215.62700000001</v>
      </c>
      <c r="F42" s="366">
        <v>3.3079791119791802</v>
      </c>
      <c r="G42" s="368" t="s">
        <v>64</v>
      </c>
      <c r="H42" s="370" t="s">
        <v>64</v>
      </c>
      <c r="I42" s="372" t="s">
        <v>64</v>
      </c>
      <c r="J42" s="43">
        <v>1</v>
      </c>
      <c r="K42" s="237">
        <v>2</v>
      </c>
      <c r="L42" s="57">
        <v>5</v>
      </c>
      <c r="M42" s="43">
        <v>0</v>
      </c>
      <c r="N42" s="237">
        <v>6</v>
      </c>
      <c r="O42" s="57">
        <v>2</v>
      </c>
      <c r="P42" s="43">
        <v>2</v>
      </c>
      <c r="Q42" s="237">
        <v>2</v>
      </c>
      <c r="R42" s="57">
        <v>4</v>
      </c>
    </row>
    <row r="43" spans="1:18" ht="13.5" customHeight="1" thickBot="1" x14ac:dyDescent="0.2">
      <c r="A43" s="403"/>
      <c r="B43" s="246"/>
      <c r="C43" s="443"/>
      <c r="D43" s="24">
        <v>6.0325212140349311</v>
      </c>
      <c r="E43" s="36">
        <v>7.9655135132438906</v>
      </c>
      <c r="F43" s="444"/>
      <c r="G43" s="369"/>
      <c r="H43" s="371"/>
      <c r="I43" s="373"/>
      <c r="J43" s="41"/>
      <c r="K43" s="49">
        <v>-50</v>
      </c>
      <c r="L43" s="55"/>
      <c r="M43" s="41"/>
      <c r="N43" s="49">
        <v>-25</v>
      </c>
      <c r="O43" s="55"/>
      <c r="P43" s="41"/>
      <c r="Q43" s="49">
        <v>-25</v>
      </c>
      <c r="R43" s="55"/>
    </row>
    <row r="44" spans="1:18" ht="13.5" customHeight="1" thickTop="1" x14ac:dyDescent="0.15">
      <c r="A44" s="8" t="s">
        <v>3</v>
      </c>
      <c r="B44" s="12"/>
      <c r="C44" s="374">
        <v>139</v>
      </c>
      <c r="D44" s="376" t="s">
        <v>64</v>
      </c>
      <c r="E44" s="378" t="s">
        <v>109</v>
      </c>
      <c r="F44" s="445" t="s">
        <v>64</v>
      </c>
      <c r="G44" s="446" t="s">
        <v>64</v>
      </c>
      <c r="H44" s="441" t="s">
        <v>64</v>
      </c>
      <c r="I44" s="442" t="s">
        <v>64</v>
      </c>
      <c r="J44" s="46">
        <v>32</v>
      </c>
      <c r="K44" s="52">
        <v>79</v>
      </c>
      <c r="L44" s="61">
        <v>25</v>
      </c>
      <c r="M44" s="46">
        <v>5</v>
      </c>
      <c r="N44" s="52">
        <v>113</v>
      </c>
      <c r="O44" s="61">
        <v>18</v>
      </c>
      <c r="P44" s="46">
        <v>20</v>
      </c>
      <c r="Q44" s="52">
        <v>85</v>
      </c>
      <c r="R44" s="61">
        <v>31</v>
      </c>
    </row>
    <row r="45" spans="1:18" ht="13.5" customHeight="1" x14ac:dyDescent="0.15">
      <c r="A45" s="6"/>
      <c r="B45" s="10"/>
      <c r="C45" s="375"/>
      <c r="D45" s="377"/>
      <c r="E45" s="379"/>
      <c r="F45" s="381"/>
      <c r="G45" s="383"/>
      <c r="H45" s="361"/>
      <c r="I45" s="363"/>
      <c r="J45" s="47"/>
      <c r="K45" s="239">
        <v>5.0999999999999996</v>
      </c>
      <c r="L45" s="62"/>
      <c r="M45" s="47"/>
      <c r="N45" s="239">
        <v>-9.6</v>
      </c>
      <c r="O45" s="62"/>
      <c r="P45" s="47"/>
      <c r="Q45" s="239">
        <v>-8.1</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A1:CZ272"/>
  <sheetViews>
    <sheetView showGridLines="0" view="pageBreakPreview" zoomScale="110" zoomScaleSheetLayoutView="110" workbookViewId="0">
      <selection activeCell="D266" sqref="D266:E266"/>
    </sheetView>
  </sheetViews>
  <sheetFormatPr defaultColWidth="3.109375" defaultRowHeight="18" x14ac:dyDescent="0.2"/>
  <cols>
    <col min="1" max="1" width="2.6640625" style="64" customWidth="1"/>
    <col min="2" max="3" width="5.33203125" style="64" customWidth="1"/>
    <col min="4" max="17" width="5.6640625" style="64" customWidth="1"/>
    <col min="18" max="18" width="1.6640625" style="64" customWidth="1"/>
    <col min="19" max="19" width="3.109375" style="64"/>
    <col min="20" max="20" width="12.77734375" style="64" customWidth="1"/>
    <col min="21" max="72" width="5.6640625" style="64" customWidth="1"/>
    <col min="73" max="74" width="5.33203125" style="64" customWidth="1"/>
    <col min="75" max="77" width="5.77734375" style="64" customWidth="1"/>
    <col min="78" max="89" width="5.6640625" style="64" customWidth="1"/>
    <col min="90" max="90" width="5.44140625" style="64" customWidth="1"/>
    <col min="91" max="92" width="5.6640625" style="64" customWidth="1"/>
    <col min="93" max="16384" width="3.109375" style="64"/>
  </cols>
  <sheetData>
    <row r="1" spans="1:20" ht="15.9" customHeight="1" x14ac:dyDescent="0.2">
      <c r="P1" s="163"/>
      <c r="Q1" s="164"/>
      <c r="R1" s="114"/>
      <c r="S1" s="96"/>
    </row>
    <row r="2" spans="1:20" ht="15.9" customHeight="1" x14ac:dyDescent="0.2">
      <c r="P2" s="164"/>
      <c r="Q2" s="164"/>
      <c r="R2" s="114"/>
      <c r="S2" s="96"/>
    </row>
    <row r="3" spans="1:20" ht="15.9" customHeight="1" x14ac:dyDescent="0.2"/>
    <row r="4" spans="1:20" ht="30" customHeight="1" x14ac:dyDescent="0.2">
      <c r="A4" s="302" t="e">
        <f>"県内経済動向調査結果（"&amp;DBCS(TEXT(#REF!,"ggge年m月"))&amp;"分）"</f>
        <v>#REF!</v>
      </c>
      <c r="B4" s="302"/>
      <c r="C4" s="302"/>
      <c r="D4" s="302"/>
      <c r="E4" s="302"/>
      <c r="F4" s="302"/>
      <c r="G4" s="302"/>
      <c r="H4" s="302"/>
      <c r="I4" s="302"/>
      <c r="J4" s="302"/>
      <c r="K4" s="302"/>
      <c r="L4" s="302"/>
      <c r="M4" s="302"/>
      <c r="N4" s="302"/>
      <c r="O4" s="302"/>
      <c r="P4" s="302"/>
      <c r="Q4" s="302"/>
    </row>
    <row r="5" spans="1:20" ht="15.9" customHeight="1" x14ac:dyDescent="0.2">
      <c r="A5" s="71"/>
      <c r="B5" s="108"/>
      <c r="C5" s="108"/>
      <c r="D5" s="108"/>
      <c r="E5" s="108"/>
      <c r="F5" s="108"/>
      <c r="G5" s="108"/>
      <c r="H5" s="108"/>
      <c r="I5" s="108"/>
      <c r="J5" s="108"/>
      <c r="K5" s="108"/>
      <c r="L5" s="108"/>
      <c r="M5" s="108"/>
      <c r="N5" s="108"/>
      <c r="O5" s="108"/>
      <c r="P5" s="108"/>
      <c r="Q5" s="108"/>
    </row>
    <row r="6" spans="1:20" ht="15.9" customHeight="1" x14ac:dyDescent="0.2">
      <c r="P6" s="96"/>
      <c r="Q6" s="96"/>
      <c r="R6" s="96"/>
      <c r="S6" s="96"/>
    </row>
    <row r="7" spans="1:20" ht="15.9" customHeight="1" x14ac:dyDescent="0.2"/>
    <row r="8" spans="1:20" ht="18" customHeight="1" x14ac:dyDescent="0.2">
      <c r="A8" s="72"/>
      <c r="B8" s="109"/>
      <c r="C8" s="109"/>
      <c r="D8" s="109"/>
      <c r="E8" s="109"/>
      <c r="F8" s="109"/>
      <c r="G8" s="109"/>
      <c r="H8" s="109"/>
      <c r="I8" s="109"/>
      <c r="J8" s="109"/>
      <c r="K8" s="109"/>
      <c r="L8" s="303" t="e">
        <f>DBCS(TEXT(#REF!,"ggge年m月d日"))</f>
        <v>#REF!</v>
      </c>
      <c r="M8" s="303"/>
      <c r="N8" s="303"/>
      <c r="O8" s="303"/>
      <c r="P8" s="303"/>
      <c r="Q8" s="303"/>
    </row>
    <row r="9" spans="1:20" ht="18" customHeight="1" x14ac:dyDescent="0.2">
      <c r="B9" s="109"/>
      <c r="C9" s="109"/>
      <c r="D9" s="109"/>
      <c r="E9" s="109"/>
      <c r="F9" s="109"/>
      <c r="G9" s="109"/>
      <c r="H9" s="109"/>
      <c r="I9" s="109"/>
      <c r="J9" s="109"/>
      <c r="K9" s="109"/>
      <c r="L9" s="304" t="s">
        <v>36</v>
      </c>
      <c r="M9" s="304"/>
      <c r="N9" s="304"/>
      <c r="O9" s="304"/>
      <c r="P9" s="304"/>
      <c r="Q9" s="304"/>
    </row>
    <row r="10" spans="1:20" ht="18" customHeight="1" x14ac:dyDescent="0.2">
      <c r="B10" s="109"/>
      <c r="C10" s="109"/>
      <c r="D10" s="109"/>
      <c r="E10" s="109"/>
      <c r="F10" s="109"/>
      <c r="G10" s="109"/>
      <c r="H10" s="109"/>
      <c r="I10" s="109"/>
      <c r="J10" s="109"/>
      <c r="K10" s="109"/>
      <c r="L10" s="304" t="s">
        <v>31</v>
      </c>
      <c r="M10" s="304"/>
      <c r="N10" s="304"/>
      <c r="O10" s="304"/>
      <c r="P10" s="304"/>
      <c r="Q10" s="304"/>
    </row>
    <row r="11" spans="1:20" ht="15.9" customHeight="1" x14ac:dyDescent="0.2">
      <c r="A11" s="73"/>
      <c r="B11" s="109"/>
      <c r="C11" s="109"/>
      <c r="D11" s="109"/>
      <c r="E11" s="109"/>
      <c r="F11" s="109"/>
      <c r="G11" s="109"/>
      <c r="H11" s="109"/>
      <c r="I11" s="109"/>
      <c r="J11" s="109"/>
      <c r="K11" s="109"/>
      <c r="L11" s="109"/>
      <c r="M11" s="109"/>
      <c r="N11" s="109"/>
      <c r="O11" s="109"/>
      <c r="P11" s="109"/>
      <c r="Q11" s="109"/>
    </row>
    <row r="12" spans="1:20" ht="15.9" customHeight="1" x14ac:dyDescent="0.2">
      <c r="A12" s="73"/>
      <c r="B12" s="109"/>
      <c r="C12" s="109"/>
      <c r="D12" s="109"/>
      <c r="E12" s="109"/>
      <c r="F12" s="109"/>
      <c r="G12" s="109"/>
      <c r="H12" s="109"/>
      <c r="I12" s="109"/>
      <c r="J12" s="109"/>
      <c r="K12" s="109"/>
      <c r="L12" s="109"/>
      <c r="M12" s="109"/>
      <c r="N12" s="109"/>
      <c r="O12" s="109"/>
      <c r="P12" s="109"/>
      <c r="Q12" s="109"/>
      <c r="T12" s="65"/>
    </row>
    <row r="13" spans="1:20" ht="15.9" customHeight="1" x14ac:dyDescent="0.2"/>
    <row r="14" spans="1:20" ht="6.9" customHeight="1" x14ac:dyDescent="0.2">
      <c r="A14" s="74"/>
      <c r="B14" s="110"/>
      <c r="C14" s="110"/>
      <c r="D14" s="110"/>
      <c r="E14" s="110"/>
      <c r="F14" s="110"/>
      <c r="G14" s="110"/>
      <c r="H14" s="110"/>
      <c r="I14" s="110"/>
      <c r="J14" s="110"/>
      <c r="K14" s="110"/>
      <c r="L14" s="110"/>
      <c r="M14" s="110"/>
      <c r="N14" s="110"/>
      <c r="O14" s="110"/>
      <c r="P14" s="110"/>
      <c r="Q14" s="166"/>
      <c r="R14" s="177"/>
    </row>
    <row r="15" spans="1:20" ht="30" customHeight="1" x14ac:dyDescent="0.2">
      <c r="A15" s="75" t="s">
        <v>0</v>
      </c>
      <c r="B15" s="77"/>
      <c r="C15" s="77"/>
      <c r="D15" s="77"/>
      <c r="E15" s="77"/>
      <c r="F15" s="77"/>
      <c r="G15" s="77"/>
      <c r="H15" s="114"/>
      <c r="I15" s="77"/>
      <c r="J15" s="77"/>
      <c r="K15" s="77"/>
      <c r="L15" s="77"/>
      <c r="M15" s="77"/>
      <c r="N15" s="77"/>
      <c r="O15" s="77"/>
      <c r="P15" s="77"/>
      <c r="Q15" s="167"/>
      <c r="R15" s="177"/>
    </row>
    <row r="16" spans="1:20" s="65" customFormat="1" ht="30" customHeight="1" x14ac:dyDescent="0.2">
      <c r="A16" s="75"/>
      <c r="B16" s="77" t="e">
        <f>LEFT(#REF!,26)</f>
        <v>#REF!</v>
      </c>
      <c r="C16" s="218"/>
      <c r="D16" s="218"/>
      <c r="E16" s="218"/>
      <c r="F16" s="218"/>
      <c r="G16" s="218"/>
      <c r="H16" s="218"/>
      <c r="I16" s="218"/>
      <c r="J16" s="218"/>
      <c r="K16" s="218"/>
      <c r="L16" s="218"/>
      <c r="M16" s="218"/>
      <c r="N16" s="218"/>
      <c r="O16" s="218"/>
      <c r="P16" s="218"/>
      <c r="Q16" s="168"/>
      <c r="R16" s="178"/>
    </row>
    <row r="17" spans="1:18" s="65" customFormat="1" ht="30" customHeight="1" x14ac:dyDescent="0.2">
      <c r="A17" s="75"/>
      <c r="B17" s="77" t="e">
        <f>MID(#REF!,27,26)</f>
        <v>#REF!</v>
      </c>
      <c r="C17" s="218"/>
      <c r="D17" s="218"/>
      <c r="E17" s="218"/>
      <c r="F17" s="218"/>
      <c r="G17" s="218"/>
      <c r="H17" s="218"/>
      <c r="I17" s="218"/>
      <c r="J17" s="218"/>
      <c r="K17" s="218"/>
      <c r="L17" s="218"/>
      <c r="M17" s="218"/>
      <c r="N17" s="218"/>
      <c r="O17" s="218"/>
      <c r="P17" s="218"/>
      <c r="Q17" s="168"/>
      <c r="R17" s="178"/>
    </row>
    <row r="18" spans="1:18" ht="30" customHeight="1" x14ac:dyDescent="0.2">
      <c r="A18" s="75"/>
      <c r="B18" s="77" t="e">
        <f>MID(#REF!,53,26)</f>
        <v>#REF!</v>
      </c>
      <c r="C18" s="218"/>
      <c r="D18" s="218"/>
      <c r="E18" s="218"/>
      <c r="F18" s="218"/>
      <c r="G18" s="218"/>
      <c r="H18" s="218"/>
      <c r="I18" s="218"/>
      <c r="J18" s="218"/>
      <c r="K18" s="218"/>
      <c r="L18" s="218"/>
      <c r="M18" s="218"/>
      <c r="N18" s="218"/>
      <c r="O18" s="218"/>
      <c r="P18" s="218"/>
      <c r="Q18" s="168"/>
      <c r="R18" s="177"/>
    </row>
    <row r="19" spans="1:18" ht="30" customHeight="1" x14ac:dyDescent="0.2">
      <c r="A19" s="75"/>
      <c r="B19" s="77"/>
      <c r="C19" s="218"/>
      <c r="D19" s="218"/>
      <c r="E19" s="218"/>
      <c r="F19" s="218"/>
      <c r="G19" s="218"/>
      <c r="H19" s="218"/>
      <c r="I19" s="218"/>
      <c r="J19" s="218"/>
      <c r="K19" s="218"/>
      <c r="L19" s="218"/>
      <c r="M19" s="218"/>
      <c r="N19" s="218"/>
      <c r="O19" s="218"/>
      <c r="P19" s="218"/>
      <c r="Q19" s="168"/>
      <c r="R19" s="177"/>
    </row>
    <row r="20" spans="1:18" ht="6.9" customHeight="1" x14ac:dyDescent="0.2">
      <c r="A20" s="76"/>
      <c r="B20" s="111"/>
      <c r="C20" s="111"/>
      <c r="D20" s="111"/>
      <c r="E20" s="111"/>
      <c r="F20" s="111"/>
      <c r="G20" s="111"/>
      <c r="H20" s="111"/>
      <c r="I20" s="111"/>
      <c r="J20" s="111"/>
      <c r="K20" s="111"/>
      <c r="L20" s="111"/>
      <c r="M20" s="111"/>
      <c r="N20" s="111"/>
      <c r="O20" s="111"/>
      <c r="P20" s="111"/>
      <c r="Q20" s="169"/>
      <c r="R20" s="177"/>
    </row>
    <row r="21" spans="1:18" ht="15.9" customHeight="1" x14ac:dyDescent="0.2"/>
    <row r="22" spans="1:18" ht="15.9" customHeight="1" x14ac:dyDescent="0.2"/>
    <row r="23" spans="1:18" ht="30" customHeight="1" x14ac:dyDescent="0.2">
      <c r="A23" s="77" t="s">
        <v>2</v>
      </c>
      <c r="B23" s="112"/>
      <c r="C23" s="112"/>
      <c r="D23" s="112"/>
      <c r="E23" s="112"/>
      <c r="F23" s="112"/>
      <c r="G23" s="112"/>
      <c r="H23" s="112"/>
      <c r="I23" s="112"/>
      <c r="J23" s="112"/>
      <c r="K23" s="112"/>
      <c r="L23" s="112"/>
      <c r="M23" s="112"/>
      <c r="N23" s="112"/>
      <c r="O23" s="112"/>
      <c r="P23" s="112"/>
      <c r="Q23" s="112"/>
      <c r="R23" s="112"/>
    </row>
    <row r="24" spans="1:18" ht="6.9" customHeight="1" x14ac:dyDescent="0.2">
      <c r="A24" s="78"/>
      <c r="B24" s="113"/>
      <c r="C24" s="113"/>
      <c r="D24" s="113"/>
      <c r="E24" s="134"/>
      <c r="F24" s="113"/>
      <c r="G24" s="113"/>
      <c r="H24" s="113"/>
      <c r="I24" s="113"/>
      <c r="J24" s="113"/>
      <c r="K24" s="113"/>
      <c r="L24" s="113"/>
      <c r="M24" s="113"/>
      <c r="N24" s="113"/>
      <c r="O24" s="113"/>
      <c r="P24" s="113"/>
      <c r="Q24" s="170"/>
    </row>
    <row r="25" spans="1:18" ht="21.9" customHeight="1" x14ac:dyDescent="0.2">
      <c r="A25" s="83" t="s">
        <v>44</v>
      </c>
      <c r="B25" s="114"/>
      <c r="C25" s="114"/>
      <c r="D25" s="114"/>
      <c r="E25" s="83" t="e">
        <f>" "&amp;LEFT(#REF!,24)</f>
        <v>#REF!</v>
      </c>
      <c r="F25" s="145"/>
      <c r="G25" s="145"/>
      <c r="H25" s="145"/>
      <c r="I25" s="145"/>
      <c r="J25" s="145"/>
      <c r="K25" s="145"/>
      <c r="L25" s="145"/>
      <c r="M25" s="145"/>
      <c r="N25" s="145"/>
      <c r="O25" s="145"/>
      <c r="P25" s="145"/>
      <c r="Q25" s="171"/>
    </row>
    <row r="26" spans="1:18" ht="21.9" customHeight="1" x14ac:dyDescent="0.2">
      <c r="A26" s="80"/>
      <c r="B26" s="115"/>
      <c r="C26" s="115"/>
      <c r="D26" s="115"/>
      <c r="E26" s="83" t="e">
        <f>" "&amp;MID(#REF!,25,24)</f>
        <v>#REF!</v>
      </c>
      <c r="F26" s="145"/>
      <c r="G26" s="145"/>
      <c r="H26" s="145"/>
      <c r="I26" s="145"/>
      <c r="J26" s="145"/>
      <c r="K26" s="145"/>
      <c r="L26" s="145"/>
      <c r="M26" s="145"/>
      <c r="N26" s="145"/>
      <c r="O26" s="145"/>
      <c r="P26" s="145"/>
      <c r="Q26" s="171"/>
    </row>
    <row r="27" spans="1:18" ht="21.9" customHeight="1" x14ac:dyDescent="0.2">
      <c r="A27" s="80"/>
      <c r="B27" s="115"/>
      <c r="C27" s="115"/>
      <c r="D27" s="115"/>
      <c r="E27" s="83" t="e">
        <f>" "&amp;MID(#REF!,49,23)</f>
        <v>#REF!</v>
      </c>
      <c r="F27" s="145"/>
      <c r="G27" s="145"/>
      <c r="H27" s="145"/>
      <c r="I27" s="145"/>
      <c r="J27" s="145"/>
      <c r="K27" s="145"/>
      <c r="L27" s="145"/>
      <c r="M27" s="145"/>
      <c r="N27" s="145"/>
      <c r="O27" s="145"/>
      <c r="P27" s="145"/>
      <c r="Q27" s="171"/>
    </row>
    <row r="28" spans="1:18" ht="6.9" customHeight="1" x14ac:dyDescent="0.2">
      <c r="A28" s="81"/>
      <c r="B28" s="116"/>
      <c r="C28" s="116"/>
      <c r="D28" s="116"/>
      <c r="E28" s="219"/>
      <c r="F28" s="146"/>
      <c r="G28" s="146"/>
      <c r="H28" s="146"/>
      <c r="I28" s="146"/>
      <c r="J28" s="146"/>
      <c r="K28" s="146"/>
      <c r="L28" s="146"/>
      <c r="M28" s="146"/>
      <c r="N28" s="146"/>
      <c r="O28" s="146"/>
      <c r="P28" s="146"/>
      <c r="Q28" s="172"/>
    </row>
    <row r="29" spans="1:18" ht="6.9" customHeight="1" x14ac:dyDescent="0.2">
      <c r="A29" s="82"/>
      <c r="B29" s="117"/>
      <c r="C29" s="117"/>
      <c r="D29" s="117"/>
      <c r="E29" s="220"/>
      <c r="F29" s="147"/>
      <c r="G29" s="147"/>
      <c r="H29" s="147"/>
      <c r="I29" s="147"/>
      <c r="J29" s="147"/>
      <c r="K29" s="147"/>
      <c r="L29" s="147"/>
      <c r="M29" s="147"/>
      <c r="N29" s="147"/>
      <c r="O29" s="147"/>
      <c r="P29" s="147"/>
      <c r="Q29" s="173"/>
    </row>
    <row r="30" spans="1:18" ht="21.9" customHeight="1" x14ac:dyDescent="0.2">
      <c r="A30" s="83" t="s">
        <v>34</v>
      </c>
      <c r="B30" s="114"/>
      <c r="C30" s="114"/>
      <c r="D30" s="114"/>
      <c r="E30" s="83" t="e">
        <f>" "&amp;LEFT(#REF!,24)</f>
        <v>#REF!</v>
      </c>
      <c r="F30" s="145"/>
      <c r="G30" s="145"/>
      <c r="H30" s="145"/>
      <c r="I30" s="145"/>
      <c r="J30" s="145"/>
      <c r="K30" s="145"/>
      <c r="L30" s="145"/>
      <c r="M30" s="145"/>
      <c r="N30" s="145"/>
      <c r="O30" s="145"/>
      <c r="P30" s="145"/>
      <c r="Q30" s="171"/>
    </row>
    <row r="31" spans="1:18" ht="21.9" customHeight="1" x14ac:dyDescent="0.2">
      <c r="A31" s="80"/>
      <c r="B31" s="115"/>
      <c r="C31" s="115"/>
      <c r="D31" s="115"/>
      <c r="E31" s="83" t="e">
        <f>" "&amp;MID(#REF!,25,23)</f>
        <v>#REF!</v>
      </c>
      <c r="F31" s="145"/>
      <c r="G31" s="145"/>
      <c r="H31" s="145"/>
      <c r="I31" s="145"/>
      <c r="J31" s="145"/>
      <c r="K31" s="145"/>
      <c r="L31" s="145"/>
      <c r="M31" s="145"/>
      <c r="N31" s="145"/>
      <c r="O31" s="145"/>
      <c r="P31" s="145"/>
      <c r="Q31" s="171"/>
    </row>
    <row r="32" spans="1:18" ht="21.9" customHeight="1" x14ac:dyDescent="0.2">
      <c r="A32" s="80"/>
      <c r="B32" s="115"/>
      <c r="C32" s="115"/>
      <c r="D32" s="115"/>
      <c r="E32" s="83" t="e">
        <f>" "&amp;MID(#REF!,47,23)</f>
        <v>#REF!</v>
      </c>
      <c r="F32" s="145"/>
      <c r="G32" s="145"/>
      <c r="H32" s="145"/>
      <c r="I32" s="145"/>
      <c r="J32" s="145"/>
      <c r="K32" s="145"/>
      <c r="L32" s="145"/>
      <c r="M32" s="145"/>
      <c r="N32" s="145"/>
      <c r="O32" s="145"/>
      <c r="P32" s="145"/>
      <c r="Q32" s="171"/>
    </row>
    <row r="33" spans="1:17" ht="6.9" customHeight="1" x14ac:dyDescent="0.2">
      <c r="A33" s="81"/>
      <c r="B33" s="116"/>
      <c r="C33" s="116"/>
      <c r="D33" s="116"/>
      <c r="E33" s="221"/>
      <c r="F33" s="146"/>
      <c r="G33" s="146"/>
      <c r="H33" s="146"/>
      <c r="I33" s="146"/>
      <c r="J33" s="146"/>
      <c r="K33" s="146"/>
      <c r="L33" s="146"/>
      <c r="M33" s="146"/>
      <c r="N33" s="146"/>
      <c r="O33" s="146"/>
      <c r="P33" s="146"/>
      <c r="Q33" s="172"/>
    </row>
    <row r="34" spans="1:17" ht="6.9" customHeight="1" x14ac:dyDescent="0.2">
      <c r="A34" s="82"/>
      <c r="B34" s="117"/>
      <c r="C34" s="117"/>
      <c r="D34" s="117"/>
      <c r="E34" s="220"/>
      <c r="F34" s="147"/>
      <c r="G34" s="147"/>
      <c r="H34" s="147"/>
      <c r="I34" s="147"/>
      <c r="J34" s="147"/>
      <c r="K34" s="147"/>
      <c r="L34" s="147"/>
      <c r="M34" s="147"/>
      <c r="N34" s="147"/>
      <c r="O34" s="147"/>
      <c r="P34" s="147"/>
      <c r="Q34" s="173"/>
    </row>
    <row r="35" spans="1:17" ht="21.9" customHeight="1" x14ac:dyDescent="0.2">
      <c r="A35" s="83" t="s">
        <v>45</v>
      </c>
      <c r="B35" s="114"/>
      <c r="C35" s="114"/>
      <c r="D35" s="114"/>
      <c r="E35" s="83" t="e">
        <f>" "&amp;LEFT(#REF!,24)</f>
        <v>#REF!</v>
      </c>
      <c r="F35" s="145"/>
      <c r="G35" s="145"/>
      <c r="H35" s="145"/>
      <c r="I35" s="145"/>
      <c r="J35" s="145"/>
      <c r="K35" s="145"/>
      <c r="L35" s="145"/>
      <c r="M35" s="145"/>
      <c r="N35" s="145"/>
      <c r="O35" s="145"/>
      <c r="P35" s="145"/>
      <c r="Q35" s="171"/>
    </row>
    <row r="36" spans="1:17" ht="21.9" customHeight="1" x14ac:dyDescent="0.2">
      <c r="A36" s="80"/>
      <c r="B36" s="115"/>
      <c r="C36" s="115"/>
      <c r="D36" s="115"/>
      <c r="E36" s="222" t="e">
        <f>" "&amp;MID(#REF!,25,23)</f>
        <v>#REF!</v>
      </c>
      <c r="F36" s="145"/>
      <c r="G36" s="145"/>
      <c r="H36" s="145"/>
      <c r="I36" s="145"/>
      <c r="J36" s="145"/>
      <c r="K36" s="145"/>
      <c r="L36" s="145"/>
      <c r="M36" s="145"/>
      <c r="N36" s="145"/>
      <c r="O36" s="145"/>
      <c r="P36" s="145"/>
      <c r="Q36" s="171"/>
    </row>
    <row r="37" spans="1:17" ht="21.9" customHeight="1" x14ac:dyDescent="0.2">
      <c r="A37" s="80"/>
      <c r="B37" s="115"/>
      <c r="C37" s="115"/>
      <c r="D37" s="115"/>
      <c r="E37" s="83" t="e">
        <f>" "&amp;MID(#REF!,47,23)</f>
        <v>#REF!</v>
      </c>
      <c r="F37" s="145"/>
      <c r="G37" s="145"/>
      <c r="H37" s="145"/>
      <c r="I37" s="145"/>
      <c r="J37" s="145"/>
      <c r="K37" s="145"/>
      <c r="L37" s="145"/>
      <c r="M37" s="145"/>
      <c r="N37" s="145"/>
      <c r="O37" s="145"/>
      <c r="P37" s="145"/>
      <c r="Q37" s="171"/>
    </row>
    <row r="38" spans="1:17" ht="6.9" customHeight="1" x14ac:dyDescent="0.2">
      <c r="A38" s="81"/>
      <c r="B38" s="116"/>
      <c r="C38" s="116"/>
      <c r="D38" s="116"/>
      <c r="E38" s="219"/>
      <c r="F38" s="146"/>
      <c r="G38" s="146"/>
      <c r="H38" s="146"/>
      <c r="I38" s="146"/>
      <c r="J38" s="146"/>
      <c r="K38" s="146"/>
      <c r="L38" s="146"/>
      <c r="M38" s="146"/>
      <c r="N38" s="146"/>
      <c r="O38" s="146"/>
      <c r="P38" s="146"/>
      <c r="Q38" s="172"/>
    </row>
    <row r="39" spans="1:17" ht="6.9" customHeight="1" x14ac:dyDescent="0.2">
      <c r="A39" s="82"/>
      <c r="B39" s="117"/>
      <c r="C39" s="117"/>
      <c r="D39" s="117"/>
      <c r="E39" s="220"/>
      <c r="F39" s="147"/>
      <c r="G39" s="147"/>
      <c r="H39" s="147"/>
      <c r="I39" s="147"/>
      <c r="J39" s="147"/>
      <c r="K39" s="147"/>
      <c r="L39" s="147"/>
      <c r="M39" s="147"/>
      <c r="N39" s="147"/>
      <c r="O39" s="147"/>
      <c r="P39" s="147"/>
      <c r="Q39" s="173"/>
    </row>
    <row r="40" spans="1:17" ht="21.9" customHeight="1" x14ac:dyDescent="0.2">
      <c r="A40" s="83" t="s">
        <v>47</v>
      </c>
      <c r="B40" s="114"/>
      <c r="C40" s="114"/>
      <c r="D40" s="114"/>
      <c r="E40" s="83" t="e">
        <f>" "&amp;LEFT(#REF!,23)</f>
        <v>#REF!</v>
      </c>
      <c r="F40" s="145"/>
      <c r="G40" s="145"/>
      <c r="H40" s="145"/>
      <c r="I40" s="145"/>
      <c r="J40" s="145"/>
      <c r="K40" s="145"/>
      <c r="L40" s="145"/>
      <c r="M40" s="145"/>
      <c r="N40" s="145"/>
      <c r="O40" s="145"/>
      <c r="P40" s="145"/>
      <c r="Q40" s="171"/>
    </row>
    <row r="41" spans="1:17" ht="21.9" customHeight="1" x14ac:dyDescent="0.2">
      <c r="A41" s="80"/>
      <c r="B41" s="115"/>
      <c r="C41" s="115"/>
      <c r="D41" s="115"/>
      <c r="E41" s="83" t="e">
        <f>" "&amp;MID(#REF!,24,23)</f>
        <v>#REF!</v>
      </c>
      <c r="F41" s="145"/>
      <c r="G41" s="145"/>
      <c r="H41" s="145"/>
      <c r="I41" s="145"/>
      <c r="J41" s="145"/>
      <c r="K41" s="145"/>
      <c r="L41" s="145"/>
      <c r="M41" s="145"/>
      <c r="N41" s="145"/>
      <c r="O41" s="145"/>
      <c r="P41" s="145"/>
      <c r="Q41" s="171"/>
    </row>
    <row r="42" spans="1:17" ht="21.9" customHeight="1" x14ac:dyDescent="0.2">
      <c r="A42" s="80"/>
      <c r="B42" s="115"/>
      <c r="C42" s="115"/>
      <c r="D42" s="115"/>
      <c r="E42" s="83" t="e">
        <f>" "&amp;MID(#REF!,47,23)</f>
        <v>#REF!</v>
      </c>
      <c r="F42" s="145"/>
      <c r="G42" s="145"/>
      <c r="H42" s="145"/>
      <c r="I42" s="145"/>
      <c r="J42" s="145"/>
      <c r="K42" s="145"/>
      <c r="L42" s="145"/>
      <c r="M42" s="145"/>
      <c r="N42" s="145"/>
      <c r="O42" s="145"/>
      <c r="P42" s="145"/>
      <c r="Q42" s="171"/>
    </row>
    <row r="43" spans="1:17" ht="6.9" customHeight="1" x14ac:dyDescent="0.2">
      <c r="A43" s="81"/>
      <c r="B43" s="116"/>
      <c r="C43" s="116"/>
      <c r="D43" s="116"/>
      <c r="E43" s="223"/>
      <c r="F43" s="148"/>
      <c r="G43" s="148"/>
      <c r="H43" s="148"/>
      <c r="I43" s="148"/>
      <c r="J43" s="148"/>
      <c r="K43" s="148"/>
      <c r="L43" s="148"/>
      <c r="M43" s="148"/>
      <c r="N43" s="148"/>
      <c r="O43" s="148"/>
      <c r="P43" s="148"/>
      <c r="Q43" s="174"/>
    </row>
    <row r="44" spans="1:17" ht="15.9" customHeight="1" x14ac:dyDescent="0.2"/>
    <row r="45" spans="1:17" ht="15.9" customHeight="1" x14ac:dyDescent="0.2"/>
    <row r="46" spans="1:17" ht="15.9" customHeight="1" x14ac:dyDescent="0.2"/>
    <row r="47" spans="1:17" ht="15.9" customHeight="1" x14ac:dyDescent="0.2"/>
    <row r="48" spans="1:17" ht="15.9" customHeight="1" x14ac:dyDescent="0.2">
      <c r="A48" s="69"/>
    </row>
    <row r="49" spans="1:23" ht="15.9" customHeight="1" x14ac:dyDescent="0.2">
      <c r="J49" s="70"/>
      <c r="K49" s="70"/>
      <c r="L49" s="70"/>
    </row>
    <row r="50" spans="1:23" ht="15.9" customHeight="1" x14ac:dyDescent="0.2">
      <c r="J50" s="70"/>
      <c r="K50" s="70"/>
      <c r="L50" s="70"/>
      <c r="M50" s="70"/>
      <c r="N50" s="70"/>
      <c r="O50" s="70"/>
      <c r="P50" s="70"/>
      <c r="Q50" s="70"/>
    </row>
    <row r="51" spans="1:23" ht="15.9" customHeight="1" x14ac:dyDescent="0.2">
      <c r="J51" s="70"/>
      <c r="K51" s="70"/>
      <c r="L51" s="70"/>
      <c r="M51" s="70"/>
      <c r="N51" s="70"/>
      <c r="O51" s="70"/>
      <c r="P51" s="70"/>
      <c r="Q51" s="70"/>
    </row>
    <row r="52" spans="1:23" ht="15.9" customHeight="1" x14ac:dyDescent="0.2">
      <c r="J52" s="70"/>
      <c r="K52" s="70"/>
      <c r="L52" s="70"/>
      <c r="M52" s="70"/>
      <c r="N52" s="70"/>
      <c r="O52" s="70"/>
      <c r="P52" s="70"/>
      <c r="Q52" s="70"/>
    </row>
    <row r="53" spans="1:23" ht="6.9" customHeight="1" x14ac:dyDescent="0.2">
      <c r="A53" s="84"/>
      <c r="B53" s="84"/>
      <c r="C53" s="84"/>
      <c r="D53" s="84"/>
      <c r="E53" s="84"/>
      <c r="F53" s="84"/>
      <c r="G53" s="84"/>
      <c r="H53" s="84"/>
      <c r="I53" s="84"/>
      <c r="J53" s="84"/>
      <c r="K53" s="84"/>
      <c r="L53" s="84"/>
      <c r="M53" s="84"/>
      <c r="N53" s="84"/>
      <c r="O53" s="84"/>
      <c r="P53" s="84"/>
      <c r="Q53" s="84"/>
    </row>
    <row r="54" spans="1:23" ht="24.9" customHeight="1" x14ac:dyDescent="0.2">
      <c r="A54" s="85" t="s">
        <v>25</v>
      </c>
      <c r="B54" s="87"/>
      <c r="C54" s="87"/>
      <c r="D54" s="87"/>
      <c r="E54" s="85" t="e">
        <f>" "&amp;LEFT(#REF!,24)</f>
        <v>#REF!</v>
      </c>
      <c r="F54" s="87"/>
      <c r="G54" s="87"/>
      <c r="H54" s="87"/>
      <c r="I54" s="87"/>
      <c r="J54" s="87"/>
      <c r="K54" s="87"/>
      <c r="L54" s="87"/>
      <c r="M54" s="87"/>
      <c r="N54" s="87"/>
      <c r="O54" s="87"/>
      <c r="P54" s="87"/>
      <c r="Q54" s="87"/>
      <c r="U54" s="180" t="s">
        <v>20</v>
      </c>
      <c r="V54" s="180"/>
      <c r="W54" s="180" t="s">
        <v>55</v>
      </c>
    </row>
    <row r="55" spans="1:23" ht="24.9" customHeight="1" x14ac:dyDescent="0.2">
      <c r="A55" s="86" t="e">
        <f>"  ("&amp;U55&amp;"→"&amp;W55&amp;")"</f>
        <v>#REF!</v>
      </c>
      <c r="B55" s="97"/>
      <c r="C55" s="87"/>
      <c r="D55" s="87"/>
      <c r="E55" s="85" t="e">
        <f>" "&amp;MID(#REF!,25,24)</f>
        <v>#REF!</v>
      </c>
      <c r="F55" s="87"/>
      <c r="G55" s="87"/>
      <c r="H55" s="87"/>
      <c r="I55" s="87"/>
      <c r="J55" s="87"/>
      <c r="K55" s="87"/>
      <c r="L55" s="87"/>
      <c r="M55" s="87"/>
      <c r="N55" s="87"/>
      <c r="O55" s="87"/>
      <c r="P55" s="87"/>
      <c r="Q55" s="87"/>
      <c r="U55" s="180" t="e">
        <f>IF(#REF!&lt;0,"▲",)&amp;TEXT(ABS(ROUND(#REF!,1)),"#0.0")</f>
        <v>#REF!</v>
      </c>
      <c r="V55" s="180"/>
      <c r="W55" s="180" t="e">
        <f>IF(#REF!&lt;0,"▲",)&amp;TEXT(ABS(ROUND(#REF!,1)),"#0.0")</f>
        <v>#REF!</v>
      </c>
    </row>
    <row r="56" spans="1:23" ht="24.9" customHeight="1" x14ac:dyDescent="0.2">
      <c r="A56" s="87" t="s">
        <v>39</v>
      </c>
      <c r="B56" s="87"/>
      <c r="C56" s="87"/>
      <c r="D56" s="87"/>
      <c r="E56" s="85" t="e">
        <f>" "&amp;MID(#REF!,49,23)</f>
        <v>#REF!</v>
      </c>
      <c r="F56" s="87"/>
      <c r="G56" s="87"/>
      <c r="H56" s="87"/>
      <c r="I56" s="87"/>
      <c r="J56" s="87"/>
      <c r="K56" s="87"/>
      <c r="L56" s="87"/>
      <c r="M56" s="87"/>
      <c r="N56" s="87"/>
      <c r="O56" s="87"/>
      <c r="P56" s="87"/>
      <c r="Q56" s="87"/>
    </row>
    <row r="57" spans="1:23" ht="6.9" customHeight="1" x14ac:dyDescent="0.2">
      <c r="A57" s="88"/>
      <c r="B57" s="87"/>
      <c r="C57" s="87"/>
      <c r="D57" s="87"/>
      <c r="E57" s="87"/>
      <c r="F57" s="87"/>
      <c r="G57" s="87"/>
      <c r="H57" s="87"/>
      <c r="I57" s="87"/>
      <c r="J57" s="87"/>
      <c r="K57" s="87"/>
      <c r="L57" s="87"/>
      <c r="M57" s="87"/>
      <c r="N57" s="87"/>
      <c r="O57" s="87"/>
      <c r="P57" s="87"/>
      <c r="Q57" s="87"/>
    </row>
    <row r="58" spans="1:23" s="66" customFormat="1" ht="21.9" customHeight="1" x14ac:dyDescent="0.2">
      <c r="A58" s="89" t="s">
        <v>46</v>
      </c>
      <c r="B58" s="91"/>
      <c r="C58" s="91"/>
      <c r="D58" s="91"/>
      <c r="E58" s="91"/>
      <c r="F58" s="149" t="s">
        <v>40</v>
      </c>
      <c r="G58" s="89" t="e">
        <f>LEFT(#REF!,22)</f>
        <v>#REF!</v>
      </c>
      <c r="H58" s="91"/>
      <c r="I58" s="91"/>
      <c r="J58" s="91"/>
      <c r="K58" s="91"/>
      <c r="L58" s="91"/>
      <c r="M58" s="91"/>
      <c r="N58" s="91"/>
      <c r="O58" s="91"/>
      <c r="P58" s="91"/>
      <c r="Q58" s="91"/>
      <c r="U58" s="180" t="s">
        <v>20</v>
      </c>
      <c r="V58" s="180"/>
      <c r="W58" s="180" t="s">
        <v>55</v>
      </c>
    </row>
    <row r="59" spans="1:23" s="66" customFormat="1" ht="21.9" customHeight="1" x14ac:dyDescent="0.2">
      <c r="A59" s="90" t="s">
        <v>62</v>
      </c>
      <c r="B59" s="91"/>
      <c r="C59" s="129" t="e">
        <f>" ("&amp;U59&amp;"→"&amp;W59&amp;")"</f>
        <v>#REF!</v>
      </c>
      <c r="D59" s="130"/>
      <c r="E59" s="130"/>
      <c r="F59" s="150"/>
      <c r="G59" s="89" t="e">
        <f>MID(#REF!,23,23)</f>
        <v>#REF!</v>
      </c>
      <c r="H59" s="91"/>
      <c r="I59" s="91"/>
      <c r="J59" s="91"/>
      <c r="K59" s="91"/>
      <c r="L59" s="91"/>
      <c r="M59" s="91"/>
      <c r="N59" s="91"/>
      <c r="O59" s="91"/>
      <c r="P59" s="91"/>
      <c r="Q59" s="91"/>
      <c r="U59" s="180" t="e">
        <f>IF(#REF!&lt;0,"▲",)&amp;TEXT(ABS(ROUND(#REF!,1)),"#0.0")</f>
        <v>#REF!</v>
      </c>
      <c r="V59" s="180"/>
      <c r="W59" s="180" t="e">
        <f>IF(#REF!&lt;0,"▲",)&amp;TEXT(ABS(ROUND(#REF!,1)),"#0.0")</f>
        <v>#REF!</v>
      </c>
    </row>
    <row r="60" spans="1:23" s="66" customFormat="1" ht="21.9" customHeight="1" x14ac:dyDescent="0.2">
      <c r="A60" s="90"/>
      <c r="B60" s="91"/>
      <c r="C60" s="91"/>
      <c r="D60" s="91"/>
      <c r="E60" s="91"/>
      <c r="F60" s="151"/>
      <c r="G60" s="89" t="e">
        <f>MID(#REF!,46,22)</f>
        <v>#REF!</v>
      </c>
      <c r="H60" s="91"/>
      <c r="I60" s="91"/>
      <c r="J60" s="91"/>
      <c r="K60" s="91"/>
      <c r="L60" s="91"/>
      <c r="M60" s="91"/>
      <c r="N60" s="91"/>
      <c r="O60" s="91"/>
      <c r="P60" s="91"/>
      <c r="Q60" s="91"/>
      <c r="U60" s="196"/>
      <c r="V60" s="196"/>
      <c r="W60" s="196"/>
    </row>
    <row r="61" spans="1:23" s="66" customFormat="1" ht="6.9" customHeight="1" x14ac:dyDescent="0.2">
      <c r="A61" s="91"/>
      <c r="B61" s="91"/>
      <c r="C61" s="91"/>
      <c r="D61" s="91"/>
      <c r="E61" s="91"/>
      <c r="F61" s="151"/>
      <c r="G61" s="126"/>
      <c r="H61" s="91"/>
      <c r="I61" s="91"/>
      <c r="J61" s="91"/>
      <c r="K61" s="91"/>
      <c r="L61" s="91"/>
      <c r="M61" s="91"/>
      <c r="N61" s="91"/>
      <c r="O61" s="91"/>
      <c r="P61" s="91"/>
      <c r="Q61" s="91"/>
      <c r="U61" s="196"/>
      <c r="V61" s="196"/>
      <c r="W61" s="196"/>
    </row>
    <row r="62" spans="1:23" s="66" customFormat="1" ht="21.9" customHeight="1" x14ac:dyDescent="0.2">
      <c r="A62" s="89" t="s">
        <v>48</v>
      </c>
      <c r="B62" s="91"/>
      <c r="C62" s="91"/>
      <c r="D62" s="91"/>
      <c r="E62" s="91"/>
      <c r="F62" s="149" t="s">
        <v>40</v>
      </c>
      <c r="G62" s="89" t="e">
        <f>LEFT(#REF!,22)</f>
        <v>#REF!</v>
      </c>
      <c r="H62" s="91"/>
      <c r="I62" s="91"/>
      <c r="J62" s="91"/>
      <c r="K62" s="91"/>
      <c r="L62" s="91"/>
      <c r="M62" s="91"/>
      <c r="N62" s="91"/>
      <c r="O62" s="91"/>
      <c r="P62" s="91"/>
      <c r="Q62" s="91"/>
      <c r="U62" s="196"/>
      <c r="V62" s="196"/>
      <c r="W62" s="196"/>
    </row>
    <row r="63" spans="1:23" s="66" customFormat="1" ht="21.9" customHeight="1" x14ac:dyDescent="0.2">
      <c r="A63" s="90"/>
      <c r="B63" s="91"/>
      <c r="C63" s="129" t="e">
        <f>" ("&amp;U63&amp;"→"&amp;W63&amp;")"</f>
        <v>#REF!</v>
      </c>
      <c r="D63" s="130"/>
      <c r="E63" s="130"/>
      <c r="F63" s="150"/>
      <c r="G63" s="89" t="e">
        <f>MID(#REF!,23,22)</f>
        <v>#REF!</v>
      </c>
      <c r="H63" s="91"/>
      <c r="I63" s="91"/>
      <c r="J63" s="91"/>
      <c r="K63" s="91"/>
      <c r="L63" s="91"/>
      <c r="M63" s="91"/>
      <c r="N63" s="91"/>
      <c r="O63" s="91"/>
      <c r="P63" s="91"/>
      <c r="Q63" s="91"/>
      <c r="U63" s="196" t="e">
        <f>IF(#REF!&lt;0,"▲",)&amp;TEXT(ABS(ROUND(#REF!,1)),"#0.0")</f>
        <v>#REF!</v>
      </c>
      <c r="V63" s="196"/>
      <c r="W63" s="180" t="e">
        <f>IF(#REF!&lt;0,"▲",)&amp;TEXT(ABS(ROUND(#REF!,1)),"#0.0")</f>
        <v>#REF!</v>
      </c>
    </row>
    <row r="64" spans="1:23" s="66" customFormat="1" ht="21.9" customHeight="1" x14ac:dyDescent="0.2">
      <c r="A64" s="90"/>
      <c r="B64" s="91"/>
      <c r="C64" s="130"/>
      <c r="D64" s="130"/>
      <c r="E64" s="130"/>
      <c r="F64" s="150"/>
      <c r="G64" s="89" t="e">
        <f>MID(#REF!,45,22)</f>
        <v>#REF!</v>
      </c>
      <c r="H64" s="91"/>
      <c r="I64" s="91"/>
      <c r="J64" s="91"/>
      <c r="K64" s="91"/>
      <c r="L64" s="91"/>
      <c r="M64" s="91"/>
      <c r="N64" s="91"/>
      <c r="O64" s="91"/>
      <c r="P64" s="91"/>
      <c r="Q64" s="91"/>
      <c r="U64" s="196"/>
      <c r="V64" s="196"/>
      <c r="W64" s="196"/>
    </row>
    <row r="65" spans="1:104" s="66" customFormat="1" ht="6.9" customHeight="1" x14ac:dyDescent="0.2">
      <c r="A65" s="91"/>
      <c r="B65" s="91"/>
      <c r="C65" s="91"/>
      <c r="D65" s="91"/>
      <c r="E65" s="91"/>
      <c r="F65" s="151"/>
      <c r="G65" s="91"/>
      <c r="H65" s="91"/>
      <c r="I65" s="91"/>
      <c r="J65" s="91"/>
      <c r="K65" s="91"/>
      <c r="L65" s="91"/>
      <c r="M65" s="91"/>
      <c r="N65" s="91"/>
      <c r="O65" s="91"/>
      <c r="P65" s="91"/>
      <c r="Q65" s="91"/>
      <c r="U65" s="196"/>
      <c r="V65" s="196"/>
      <c r="W65" s="196"/>
    </row>
    <row r="66" spans="1:104" ht="21.9" customHeight="1" x14ac:dyDescent="0.2">
      <c r="A66" s="89" t="s">
        <v>65</v>
      </c>
      <c r="B66" s="91"/>
      <c r="C66" s="91"/>
      <c r="D66" s="91"/>
      <c r="E66" s="91"/>
      <c r="F66" s="149" t="s">
        <v>40</v>
      </c>
      <c r="G66" s="89" t="e">
        <f>LEFT(#REF!,22)</f>
        <v>#REF!</v>
      </c>
      <c r="H66" s="91"/>
      <c r="I66" s="91"/>
      <c r="J66" s="91"/>
      <c r="K66" s="91"/>
      <c r="L66" s="91"/>
      <c r="M66" s="91"/>
      <c r="N66" s="91"/>
      <c r="O66" s="91"/>
      <c r="P66" s="91"/>
      <c r="Q66" s="91"/>
      <c r="R66" s="123"/>
      <c r="U66" s="180"/>
      <c r="V66" s="180"/>
      <c r="W66" s="180"/>
    </row>
    <row r="67" spans="1:104" ht="21.9" customHeight="1" x14ac:dyDescent="0.2">
      <c r="A67" s="90"/>
      <c r="B67" s="91"/>
      <c r="C67" s="129" t="e">
        <f>" ("&amp;U67&amp;"→"&amp;W67&amp;")"</f>
        <v>#REF!</v>
      </c>
      <c r="D67" s="130"/>
      <c r="E67" s="130"/>
      <c r="F67" s="150"/>
      <c r="G67" s="89" t="e">
        <f>MID(#REF!,23,22)</f>
        <v>#REF!</v>
      </c>
      <c r="H67" s="91"/>
      <c r="I67" s="91"/>
      <c r="J67" s="91"/>
      <c r="K67" s="91"/>
      <c r="L67" s="91"/>
      <c r="M67" s="91"/>
      <c r="N67" s="91"/>
      <c r="O67" s="91"/>
      <c r="P67" s="91"/>
      <c r="Q67" s="91"/>
      <c r="R67" s="123"/>
      <c r="U67" s="196" t="e">
        <f>IF(#REF!&lt;0,"▲",)&amp;TEXT(ABS(ROUND(#REF!,1)),"#0.0")</f>
        <v>#REF!</v>
      </c>
      <c r="V67" s="180"/>
      <c r="W67" s="180" t="e">
        <f>IF(#REF!&lt;0,"▲",)&amp;TEXT(ABS(ROUND(#REF!,1)),"#0.0")</f>
        <v>#REF!</v>
      </c>
    </row>
    <row r="68" spans="1:104" ht="21.9" customHeight="1" x14ac:dyDescent="0.2">
      <c r="A68" s="92" t="s">
        <v>57</v>
      </c>
      <c r="B68" s="93"/>
      <c r="C68" s="93"/>
      <c r="D68" s="93"/>
      <c r="E68" s="93"/>
      <c r="F68" s="150"/>
      <c r="G68" s="89"/>
      <c r="H68" s="91"/>
      <c r="I68" s="91"/>
      <c r="J68" s="91"/>
      <c r="K68" s="91"/>
      <c r="L68" s="91"/>
      <c r="M68" s="91"/>
      <c r="N68" s="91"/>
      <c r="O68" s="91"/>
      <c r="P68" s="91"/>
      <c r="Q68" s="91"/>
      <c r="R68" s="123"/>
    </row>
    <row r="69" spans="1:104" ht="6.9" customHeight="1" x14ac:dyDescent="0.2">
      <c r="A69" s="93"/>
      <c r="B69" s="93"/>
      <c r="C69" s="93"/>
      <c r="D69" s="93"/>
      <c r="E69" s="93"/>
      <c r="F69" s="152"/>
      <c r="G69" s="100"/>
      <c r="H69" s="100"/>
      <c r="I69" s="100"/>
      <c r="J69" s="100"/>
      <c r="K69" s="100"/>
      <c r="L69" s="100"/>
      <c r="M69" s="100"/>
      <c r="N69" s="100"/>
      <c r="O69" s="100"/>
      <c r="P69" s="100"/>
      <c r="Q69" s="100"/>
      <c r="R69" s="123"/>
    </row>
    <row r="70" spans="1:104" ht="15.9" customHeight="1" x14ac:dyDescent="0.2">
      <c r="A70" s="94"/>
    </row>
    <row r="71" spans="1:104" ht="15.9" customHeight="1" x14ac:dyDescent="0.2">
      <c r="A71" s="94"/>
    </row>
    <row r="72" spans="1:104" ht="15.9" customHeight="1" x14ac:dyDescent="0.2">
      <c r="A72" s="95"/>
    </row>
    <row r="73" spans="1:104" ht="21.9" customHeight="1" x14ac:dyDescent="0.2"/>
    <row r="74" spans="1:104" ht="21.9" customHeight="1" x14ac:dyDescent="0.2"/>
    <row r="75" spans="1:104" ht="21.9" customHeight="1" x14ac:dyDescent="0.2">
      <c r="T75" s="183"/>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row>
    <row r="76" spans="1:104" ht="21.9" customHeight="1" x14ac:dyDescent="0.2">
      <c r="T76" s="180"/>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row>
    <row r="77" spans="1:104" ht="21.9" customHeight="1" x14ac:dyDescent="0.2">
      <c r="T77" s="180"/>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03"/>
      <c r="BM77" s="203"/>
      <c r="BN77" s="203"/>
      <c r="BO77" s="203"/>
      <c r="BP77" s="203"/>
      <c r="BQ77" s="203"/>
      <c r="BR77" s="203"/>
      <c r="BS77" s="203"/>
      <c r="BT77" s="203"/>
      <c r="BU77" s="203"/>
      <c r="BV77" s="203"/>
      <c r="BW77" s="203"/>
      <c r="BX77" s="203"/>
      <c r="BY77" s="203"/>
      <c r="BZ77" s="203"/>
      <c r="CA77" s="203"/>
      <c r="CB77" s="203"/>
      <c r="CC77" s="203"/>
      <c r="CD77" s="203"/>
      <c r="CE77" s="203"/>
      <c r="CF77" s="203"/>
      <c r="CG77" s="203"/>
      <c r="CH77" s="203"/>
      <c r="CI77" s="203"/>
      <c r="CJ77" s="203"/>
      <c r="CK77" s="203"/>
      <c r="CL77" s="203"/>
      <c r="CM77" s="203"/>
      <c r="CN77" s="203"/>
      <c r="CO77" s="203"/>
      <c r="CP77" s="203"/>
      <c r="CQ77" s="203"/>
      <c r="CR77" s="203"/>
      <c r="CS77" s="203"/>
      <c r="CT77" s="203"/>
      <c r="CU77" s="203"/>
      <c r="CV77" s="203"/>
      <c r="CW77" s="203"/>
      <c r="CX77" s="203"/>
      <c r="CY77" s="197"/>
      <c r="CZ77" s="197"/>
    </row>
    <row r="78" spans="1:104" ht="17.25" customHeight="1" x14ac:dyDescent="0.2">
      <c r="T78" s="181"/>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row>
    <row r="79" spans="1:104" ht="17.25" customHeight="1" x14ac:dyDescent="0.2">
      <c r="T79" s="180"/>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row>
    <row r="80" spans="1:104" ht="17.25" customHeight="1" x14ac:dyDescent="0.2">
      <c r="T80" s="181"/>
      <c r="U80" s="199"/>
      <c r="V80" s="199"/>
      <c r="W80" s="199"/>
      <c r="X80" s="199"/>
      <c r="Y80" s="199"/>
      <c r="Z80" s="199"/>
      <c r="AA80" s="199"/>
      <c r="AB80" s="199"/>
      <c r="AC80" s="199"/>
      <c r="AD80" s="199"/>
      <c r="AE80" s="199"/>
      <c r="AF80" s="199"/>
      <c r="AG80" s="199"/>
      <c r="AH80" s="181"/>
      <c r="AI80" s="181"/>
      <c r="AJ80" s="181"/>
      <c r="AK80" s="181"/>
      <c r="AL80" s="181"/>
      <c r="AM80" s="181"/>
      <c r="AN80" s="181"/>
      <c r="AO80" s="231"/>
      <c r="AP80" s="181"/>
      <c r="AQ80" s="181"/>
      <c r="AR80" s="181"/>
      <c r="AS80" s="181"/>
      <c r="AT80" s="181"/>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row>
    <row r="81" spans="1:102" ht="21" customHeight="1" x14ac:dyDescent="0.2">
      <c r="A81" s="342" t="s">
        <v>98</v>
      </c>
      <c r="B81" s="342"/>
      <c r="C81" s="342"/>
      <c r="D81" s="342"/>
      <c r="E81" s="342"/>
      <c r="F81" s="342"/>
      <c r="G81" s="342"/>
      <c r="H81" s="342"/>
      <c r="I81" s="342"/>
      <c r="J81" s="342"/>
      <c r="K81" s="342"/>
      <c r="L81" s="342"/>
      <c r="M81" s="342"/>
      <c r="N81" s="342"/>
      <c r="O81" s="342"/>
      <c r="P81" s="342"/>
      <c r="Q81" s="342"/>
      <c r="T81" s="181"/>
      <c r="U81" s="181"/>
      <c r="V81" s="181"/>
      <c r="W81" s="181"/>
      <c r="X81" s="181"/>
      <c r="Y81" s="181"/>
      <c r="Z81" s="227"/>
      <c r="AA81" s="227"/>
      <c r="AB81" s="227"/>
      <c r="AC81" s="227"/>
      <c r="AD81" s="227"/>
      <c r="AE81" s="228"/>
      <c r="AF81" s="228"/>
      <c r="AG81" s="228"/>
      <c r="AH81" s="228"/>
      <c r="AI81" s="228"/>
      <c r="AJ81" s="228"/>
      <c r="AK81" s="228"/>
      <c r="AL81" s="228"/>
      <c r="AM81" s="228"/>
      <c r="AN81" s="228"/>
      <c r="AO81" s="228"/>
      <c r="AP81" s="228"/>
      <c r="AQ81" s="228"/>
      <c r="AR81" s="228"/>
      <c r="AS81" s="228"/>
      <c r="AT81" s="228"/>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row>
    <row r="82" spans="1:102" s="67" customFormat="1" ht="15.9" customHeight="1" x14ac:dyDescent="0.2"/>
    <row r="83" spans="1:102" s="67" customFormat="1" ht="15.9" customHeight="1" x14ac:dyDescent="0.2">
      <c r="T83" s="182"/>
      <c r="U83" s="181"/>
      <c r="V83" s="181"/>
      <c r="W83" s="181"/>
      <c r="X83" s="181"/>
      <c r="Y83" s="181"/>
      <c r="Z83" s="181"/>
      <c r="AA83" s="181"/>
      <c r="AB83" s="181"/>
      <c r="AC83" s="181"/>
      <c r="AD83" s="181"/>
      <c r="AE83" s="181"/>
      <c r="AF83" s="181"/>
      <c r="AG83" s="181"/>
    </row>
    <row r="84" spans="1:102" s="67" customFormat="1" ht="15.9" customHeight="1" x14ac:dyDescent="0.2">
      <c r="T84" s="68"/>
      <c r="U84" s="68"/>
      <c r="V84" s="68"/>
      <c r="W84" s="68"/>
      <c r="X84" s="68"/>
      <c r="Y84" s="68"/>
      <c r="Z84" s="68"/>
      <c r="AA84" s="68"/>
      <c r="AB84" s="68"/>
      <c r="AC84" s="68"/>
      <c r="AD84" s="68"/>
      <c r="AE84" s="68"/>
      <c r="AF84" s="68"/>
      <c r="AG84" s="68"/>
    </row>
    <row r="85" spans="1:102" ht="21.9" customHeight="1" x14ac:dyDescent="0.2">
      <c r="G85" s="158"/>
      <c r="H85" s="158"/>
      <c r="I85" s="158"/>
      <c r="J85" s="158"/>
      <c r="K85" s="158"/>
      <c r="L85" s="158"/>
      <c r="T85" s="68"/>
      <c r="U85" s="68"/>
      <c r="V85" s="68"/>
      <c r="W85" s="68"/>
      <c r="X85" s="68"/>
      <c r="Y85" s="68"/>
      <c r="Z85" s="68"/>
      <c r="AA85" s="68"/>
      <c r="AB85" s="68"/>
      <c r="AC85" s="68"/>
      <c r="AD85" s="68"/>
      <c r="AE85" s="68"/>
      <c r="AF85" s="68"/>
      <c r="AG85" s="68"/>
    </row>
    <row r="86" spans="1:102" ht="21.9" customHeight="1" x14ac:dyDescent="0.2">
      <c r="G86" s="158"/>
      <c r="H86" s="158"/>
      <c r="I86" s="158"/>
      <c r="J86" s="158"/>
      <c r="K86" s="158"/>
      <c r="L86" s="158"/>
    </row>
    <row r="87" spans="1:102" ht="21.9" customHeight="1" x14ac:dyDescent="0.2">
      <c r="G87" s="159"/>
      <c r="H87" s="159"/>
      <c r="I87" s="159"/>
      <c r="J87" s="159"/>
      <c r="K87" s="159"/>
      <c r="L87" s="159"/>
      <c r="T87" s="183"/>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row>
    <row r="88" spans="1:102" ht="21.9" customHeight="1" x14ac:dyDescent="0.2">
      <c r="T88" s="184"/>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row>
    <row r="89" spans="1:102" ht="21.9" customHeight="1" x14ac:dyDescent="0.2">
      <c r="T89" s="185"/>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7"/>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96"/>
      <c r="CP89" s="96"/>
      <c r="CQ89" s="96"/>
      <c r="CR89" s="96"/>
      <c r="CS89" s="96"/>
      <c r="CT89" s="96"/>
    </row>
    <row r="90" spans="1:102" ht="21.9" customHeight="1" x14ac:dyDescent="0.2">
      <c r="T90" s="186"/>
      <c r="U90" s="201"/>
      <c r="V90" s="201"/>
      <c r="W90" s="201"/>
      <c r="X90" s="201"/>
      <c r="Y90" s="201"/>
      <c r="Z90" s="201"/>
      <c r="AA90" s="201"/>
      <c r="AB90" s="201"/>
      <c r="AC90" s="201"/>
      <c r="AD90" s="201"/>
      <c r="AE90" s="201"/>
      <c r="AF90" s="201"/>
      <c r="AG90" s="201"/>
      <c r="AH90" s="201"/>
      <c r="AI90" s="201"/>
      <c r="AJ90" s="201"/>
      <c r="AK90" s="201"/>
      <c r="AL90" s="201"/>
      <c r="AM90" s="201"/>
      <c r="AN90" s="201"/>
      <c r="AO90" s="201"/>
      <c r="AP90" s="201"/>
      <c r="AQ90" s="201"/>
      <c r="AR90" s="201"/>
      <c r="AS90" s="201"/>
      <c r="AT90" s="201"/>
      <c r="AU90" s="201"/>
      <c r="AV90" s="201"/>
      <c r="AW90" s="201"/>
      <c r="AX90" s="201"/>
      <c r="AY90" s="201"/>
      <c r="AZ90" s="201"/>
      <c r="BA90" s="201"/>
      <c r="BB90" s="201"/>
      <c r="BC90" s="201"/>
      <c r="BD90" s="201"/>
      <c r="BE90" s="201"/>
      <c r="BF90" s="201"/>
      <c r="BG90" s="201"/>
      <c r="BH90" s="201"/>
      <c r="BI90" s="201"/>
      <c r="BJ90" s="201"/>
      <c r="BK90" s="201"/>
      <c r="BL90" s="201"/>
      <c r="BM90" s="201"/>
      <c r="BN90" s="201"/>
      <c r="BO90" s="201"/>
      <c r="BP90" s="201"/>
      <c r="BQ90" s="201"/>
      <c r="BR90" s="201"/>
      <c r="BS90" s="201"/>
      <c r="BT90" s="184"/>
      <c r="BU90" s="184"/>
      <c r="BV90" s="215"/>
      <c r="BW90" s="215"/>
      <c r="BX90" s="215"/>
      <c r="BY90" s="215"/>
      <c r="BZ90" s="215"/>
      <c r="CA90" s="215"/>
      <c r="CB90" s="215"/>
      <c r="CC90" s="201"/>
      <c r="CD90" s="201"/>
      <c r="CE90" s="201"/>
      <c r="CF90" s="201"/>
      <c r="CG90" s="201"/>
      <c r="CH90" s="201"/>
      <c r="CI90" s="181"/>
      <c r="CJ90" s="181"/>
      <c r="CK90" s="181"/>
      <c r="CL90" s="181"/>
      <c r="CM90" s="181"/>
      <c r="CN90" s="181"/>
      <c r="CO90" s="96"/>
      <c r="CP90" s="96"/>
      <c r="CQ90" s="96"/>
      <c r="CR90" s="96"/>
      <c r="CS90" s="96"/>
      <c r="CT90" s="96"/>
    </row>
    <row r="91" spans="1:102" ht="15.75" customHeight="1" x14ac:dyDescent="0.2">
      <c r="T91" s="186"/>
      <c r="U91" s="201"/>
      <c r="V91" s="201"/>
      <c r="W91" s="201"/>
      <c r="X91" s="201"/>
      <c r="Y91" s="201"/>
      <c r="Z91" s="201"/>
      <c r="AA91" s="201"/>
      <c r="AB91" s="201"/>
      <c r="AC91" s="201"/>
      <c r="AD91" s="201"/>
      <c r="AE91" s="201"/>
      <c r="AF91" s="201"/>
      <c r="AG91" s="201"/>
      <c r="AH91" s="201"/>
      <c r="AI91" s="201"/>
      <c r="AJ91" s="201"/>
      <c r="AK91" s="201"/>
      <c r="AL91" s="201"/>
      <c r="AM91" s="201"/>
      <c r="AN91" s="201"/>
      <c r="AO91" s="201"/>
      <c r="AP91" s="201"/>
      <c r="AQ91" s="201"/>
      <c r="AR91" s="201"/>
      <c r="AS91" s="201"/>
      <c r="AT91" s="201"/>
      <c r="AU91" s="201"/>
      <c r="AV91" s="201"/>
      <c r="AW91" s="201"/>
      <c r="AX91" s="201"/>
      <c r="AY91" s="201"/>
      <c r="AZ91" s="201"/>
      <c r="BA91" s="201"/>
      <c r="BB91" s="201"/>
      <c r="BC91" s="201"/>
      <c r="BD91" s="201"/>
      <c r="BE91" s="201"/>
      <c r="BF91" s="201"/>
      <c r="BG91" s="201"/>
      <c r="BH91" s="201"/>
      <c r="BI91" s="201"/>
      <c r="BJ91" s="201"/>
      <c r="BK91" s="201"/>
      <c r="BL91" s="201"/>
      <c r="BM91" s="201"/>
      <c r="BN91" s="201"/>
      <c r="BO91" s="201"/>
      <c r="BP91" s="201"/>
      <c r="BQ91" s="201"/>
      <c r="BR91" s="201"/>
      <c r="BS91" s="201"/>
      <c r="BT91" s="184"/>
      <c r="BU91" s="184"/>
      <c r="BV91" s="215"/>
      <c r="BW91" s="215"/>
      <c r="BX91" s="215"/>
      <c r="BY91" s="215"/>
      <c r="BZ91" s="215"/>
      <c r="CA91" s="215"/>
      <c r="CB91" s="215"/>
      <c r="CC91" s="201"/>
      <c r="CD91" s="201"/>
      <c r="CE91" s="201"/>
      <c r="CF91" s="96"/>
      <c r="CG91" s="96"/>
      <c r="CH91" s="96"/>
      <c r="CI91" s="96"/>
      <c r="CJ91" s="96"/>
      <c r="CK91" s="96"/>
      <c r="CL91" s="96"/>
      <c r="CM91" s="96"/>
      <c r="CN91" s="96"/>
      <c r="CO91" s="96"/>
      <c r="CP91" s="96"/>
      <c r="CQ91" s="96"/>
      <c r="CR91" s="96"/>
      <c r="CS91" s="96"/>
      <c r="CT91" s="96"/>
    </row>
    <row r="92" spans="1:102" ht="21.9" customHeight="1" x14ac:dyDescent="0.2">
      <c r="U92" s="202"/>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row>
    <row r="93" spans="1:102" ht="15.9" customHeight="1" x14ac:dyDescent="0.2"/>
    <row r="94" spans="1:102" ht="15.9" customHeight="1" x14ac:dyDescent="0.2"/>
    <row r="95" spans="1:102" ht="15.9" customHeight="1" x14ac:dyDescent="0.2"/>
    <row r="96" spans="1:102" ht="6.9" customHeight="1" x14ac:dyDescent="0.2">
      <c r="A96" s="84"/>
      <c r="B96" s="84"/>
      <c r="C96" s="84"/>
      <c r="D96" s="84"/>
      <c r="E96" s="84"/>
      <c r="F96" s="84"/>
      <c r="G96" s="84"/>
      <c r="H96" s="84"/>
      <c r="I96" s="84"/>
      <c r="J96" s="84"/>
      <c r="K96" s="84"/>
      <c r="L96" s="84"/>
      <c r="M96" s="84"/>
      <c r="N96" s="84"/>
      <c r="O96" s="84"/>
      <c r="P96" s="84"/>
      <c r="Q96" s="84"/>
    </row>
    <row r="97" spans="1:70" ht="24.9" customHeight="1" x14ac:dyDescent="0.2">
      <c r="A97" s="85" t="s">
        <v>38</v>
      </c>
      <c r="B97" s="87"/>
      <c r="C97" s="87"/>
      <c r="D97" s="87"/>
      <c r="E97" s="87"/>
      <c r="F97" s="87"/>
      <c r="G97" s="87"/>
      <c r="H97" s="87"/>
      <c r="I97" s="87"/>
      <c r="J97" s="87"/>
      <c r="K97" s="87"/>
      <c r="L97" s="87"/>
      <c r="M97" s="87"/>
      <c r="N97" s="87"/>
      <c r="O97" s="87"/>
      <c r="P97" s="87"/>
      <c r="Q97" s="87"/>
    </row>
    <row r="98" spans="1:70" ht="24.9" customHeight="1" x14ac:dyDescent="0.2">
      <c r="A98" s="85"/>
      <c r="B98" s="217" t="e">
        <f>LEFT(#REF!,29)</f>
        <v>#REF!</v>
      </c>
      <c r="C98" s="87"/>
      <c r="D98" s="87"/>
      <c r="E98" s="87"/>
      <c r="F98" s="87"/>
      <c r="G98" s="87"/>
      <c r="H98" s="87"/>
      <c r="I98" s="87"/>
      <c r="J98" s="87"/>
      <c r="K98" s="87"/>
      <c r="L98" s="87"/>
      <c r="M98" s="87"/>
      <c r="N98" s="87"/>
      <c r="O98" s="87"/>
      <c r="P98" s="87"/>
      <c r="Q98" s="87"/>
    </row>
    <row r="99" spans="1:70" ht="24.9" customHeight="1" x14ac:dyDescent="0.2">
      <c r="A99" s="85"/>
      <c r="B99" s="85" t="e">
        <f>MID(#REF!,30,29)</f>
        <v>#REF!</v>
      </c>
      <c r="C99" s="87"/>
      <c r="D99" s="87"/>
      <c r="E99" s="87"/>
      <c r="F99" s="87"/>
      <c r="G99" s="87"/>
      <c r="H99" s="87"/>
      <c r="I99" s="87"/>
      <c r="J99" s="87"/>
      <c r="K99" s="87"/>
      <c r="L99" s="87"/>
      <c r="M99" s="87"/>
      <c r="N99" s="87"/>
      <c r="O99" s="87"/>
      <c r="P99" s="87"/>
      <c r="Q99" s="87"/>
      <c r="T99" s="225"/>
    </row>
    <row r="100" spans="1:70" ht="6.9" customHeight="1" x14ac:dyDescent="0.2">
      <c r="A100" s="84"/>
      <c r="B100" s="84"/>
      <c r="C100" s="84"/>
      <c r="D100" s="84"/>
      <c r="E100" s="84"/>
      <c r="F100" s="84"/>
      <c r="G100" s="84"/>
      <c r="H100" s="84"/>
      <c r="I100" s="84"/>
      <c r="J100" s="84"/>
      <c r="K100" s="84"/>
      <c r="L100" s="84"/>
      <c r="M100" s="84"/>
      <c r="N100" s="84"/>
      <c r="O100" s="84"/>
      <c r="P100" s="84"/>
      <c r="Q100" s="84"/>
    </row>
    <row r="101" spans="1:70" ht="15.9" customHeight="1" x14ac:dyDescent="0.2"/>
    <row r="102" spans="1:70" ht="21.9" customHeight="1" x14ac:dyDescent="0.2">
      <c r="H102" s="69"/>
    </row>
    <row r="103" spans="1:70" ht="21.9" customHeight="1" x14ac:dyDescent="0.2"/>
    <row r="104" spans="1:70" ht="21.9" customHeight="1" x14ac:dyDescent="0.2"/>
    <row r="105" spans="1:70" ht="21.9" customHeight="1" x14ac:dyDescent="0.2"/>
    <row r="106" spans="1:70" ht="21.9" customHeight="1" x14ac:dyDescent="0.2"/>
    <row r="107" spans="1:70" ht="21.9" customHeight="1" x14ac:dyDescent="0.2">
      <c r="T107" s="180"/>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c r="BE107" s="96"/>
      <c r="BF107" s="96"/>
      <c r="BG107" s="96"/>
      <c r="BH107" s="96"/>
      <c r="BI107" s="96"/>
      <c r="BJ107" s="96"/>
    </row>
    <row r="108" spans="1:70" ht="21.9" customHeight="1" x14ac:dyDescent="0.2">
      <c r="T108" s="180"/>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row>
    <row r="109" spans="1:70" ht="18" customHeight="1" x14ac:dyDescent="0.2">
      <c r="T109" s="181"/>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1"/>
      <c r="AV109" s="181"/>
      <c r="AW109" s="96"/>
      <c r="AX109" s="96"/>
      <c r="AY109" s="96"/>
      <c r="AZ109" s="96"/>
      <c r="BA109" s="96"/>
      <c r="BB109" s="96"/>
      <c r="BC109" s="96"/>
      <c r="BD109" s="96"/>
      <c r="BE109" s="96"/>
      <c r="BF109" s="96"/>
      <c r="BG109" s="96"/>
      <c r="BH109" s="96"/>
      <c r="BI109" s="96"/>
      <c r="BJ109" s="96"/>
      <c r="BK109" s="64" t="str">
        <f t="shared" ref="BK109:BR110" si="0">IF(BK78="","",BK78)</f>
        <v/>
      </c>
      <c r="BL109" s="64" t="str">
        <f t="shared" si="0"/>
        <v/>
      </c>
      <c r="BM109" s="64" t="str">
        <f t="shared" si="0"/>
        <v/>
      </c>
      <c r="BN109" s="64" t="str">
        <f t="shared" si="0"/>
        <v/>
      </c>
      <c r="BO109" s="64" t="str">
        <f t="shared" si="0"/>
        <v/>
      </c>
      <c r="BP109" s="64" t="str">
        <f t="shared" si="0"/>
        <v/>
      </c>
      <c r="BQ109" s="64" t="str">
        <f t="shared" si="0"/>
        <v/>
      </c>
      <c r="BR109" s="64" t="str">
        <f t="shared" si="0"/>
        <v/>
      </c>
    </row>
    <row r="110" spans="1:70" ht="18" customHeight="1" x14ac:dyDescent="0.2">
      <c r="T110" s="180"/>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81"/>
      <c r="AV110" s="181"/>
      <c r="AW110" s="96"/>
      <c r="AX110" s="96"/>
      <c r="AY110" s="96"/>
      <c r="AZ110" s="96"/>
      <c r="BA110" s="96"/>
      <c r="BB110" s="96"/>
      <c r="BC110" s="96"/>
      <c r="BD110" s="96"/>
      <c r="BE110" s="96"/>
      <c r="BF110" s="96"/>
      <c r="BG110" s="96"/>
      <c r="BH110" s="96"/>
      <c r="BI110" s="96"/>
      <c r="BJ110" s="96"/>
      <c r="BK110" s="64" t="str">
        <f t="shared" si="0"/>
        <v/>
      </c>
      <c r="BL110" s="64" t="str">
        <f t="shared" si="0"/>
        <v/>
      </c>
      <c r="BM110" s="64" t="str">
        <f t="shared" si="0"/>
        <v/>
      </c>
      <c r="BN110" s="64" t="str">
        <f t="shared" si="0"/>
        <v/>
      </c>
      <c r="BO110" s="64" t="str">
        <f t="shared" si="0"/>
        <v/>
      </c>
      <c r="BP110" s="64" t="str">
        <f t="shared" si="0"/>
        <v/>
      </c>
      <c r="BQ110" s="64" t="str">
        <f t="shared" si="0"/>
        <v/>
      </c>
      <c r="BR110" s="64" t="str">
        <f t="shared" si="0"/>
        <v/>
      </c>
    </row>
    <row r="111" spans="1:70" ht="18" customHeight="1" x14ac:dyDescent="0.2">
      <c r="T111" s="181"/>
      <c r="U111" s="199"/>
      <c r="V111" s="199"/>
      <c r="W111" s="199"/>
      <c r="X111" s="199"/>
      <c r="Y111" s="199"/>
      <c r="Z111" s="199"/>
      <c r="AA111" s="199"/>
      <c r="AB111" s="199"/>
      <c r="AC111" s="199"/>
      <c r="AD111" s="199"/>
      <c r="AE111" s="199"/>
      <c r="AF111" s="199"/>
      <c r="AG111" s="199"/>
      <c r="AH111" s="181"/>
      <c r="AI111" s="181"/>
      <c r="AJ111" s="181"/>
      <c r="AK111" s="181"/>
      <c r="AL111" s="181"/>
      <c r="AM111" s="181"/>
      <c r="AN111" s="181"/>
      <c r="AO111" s="181"/>
      <c r="AP111" s="181"/>
      <c r="AQ111" s="181"/>
      <c r="AR111" s="181"/>
      <c r="AS111" s="181"/>
      <c r="AT111" s="181"/>
      <c r="AU111" s="181"/>
      <c r="AV111" s="181"/>
      <c r="AW111" s="96"/>
      <c r="AX111" s="96"/>
      <c r="AY111" s="96"/>
      <c r="AZ111" s="96"/>
      <c r="BA111" s="96"/>
      <c r="BB111" s="96"/>
      <c r="BC111" s="96"/>
      <c r="BD111" s="96"/>
      <c r="BE111" s="96"/>
      <c r="BF111" s="96"/>
      <c r="BG111" s="96"/>
      <c r="BH111" s="96"/>
      <c r="BI111" s="96"/>
      <c r="BJ111" s="96"/>
    </row>
    <row r="112" spans="1:70" ht="15.9" customHeight="1" x14ac:dyDescent="0.2">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row>
    <row r="113" spans="1:70" ht="15.9" customHeight="1" x14ac:dyDescent="0.2">
      <c r="T113" s="182"/>
      <c r="U113" s="181"/>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row>
    <row r="114" spans="1:70" ht="15.9" customHeight="1" x14ac:dyDescent="0.2">
      <c r="B114" s="119"/>
      <c r="C114" s="119"/>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c r="BH114" s="96"/>
      <c r="BI114" s="96"/>
      <c r="BJ114" s="96"/>
    </row>
    <row r="115" spans="1:70" ht="6.9" customHeight="1" x14ac:dyDescent="0.2">
      <c r="A115" s="84"/>
      <c r="B115" s="84"/>
      <c r="C115" s="84"/>
      <c r="D115" s="84"/>
      <c r="E115" s="84"/>
      <c r="F115" s="84"/>
      <c r="G115" s="84"/>
      <c r="H115" s="84"/>
      <c r="I115" s="84"/>
      <c r="J115" s="84"/>
      <c r="K115" s="84"/>
      <c r="L115" s="84"/>
      <c r="M115" s="84"/>
      <c r="N115" s="84"/>
      <c r="O115" s="84"/>
      <c r="P115" s="84"/>
      <c r="Q115" s="84"/>
    </row>
    <row r="116" spans="1:70" ht="27" customHeight="1" x14ac:dyDescent="0.2">
      <c r="A116" s="85" t="e">
        <f>" ■ 住宅着工（"&amp;DBCS(TEXT(#REF!,"m月"))&amp;"）"</f>
        <v>#REF!</v>
      </c>
      <c r="B116" s="87"/>
      <c r="C116" s="87"/>
      <c r="D116" s="87"/>
      <c r="E116" s="87"/>
      <c r="F116" s="87"/>
      <c r="G116" s="87"/>
      <c r="H116" s="87"/>
      <c r="I116" s="87"/>
      <c r="J116" s="87"/>
      <c r="K116" s="87"/>
      <c r="L116" s="87"/>
      <c r="M116" s="87"/>
      <c r="N116" s="87"/>
      <c r="O116" s="87"/>
      <c r="P116" s="87"/>
      <c r="Q116" s="87"/>
    </row>
    <row r="117" spans="1:70" ht="27" customHeight="1" x14ac:dyDescent="0.2">
      <c r="A117" s="85"/>
      <c r="B117" s="217" t="e">
        <f>LEFT(#REF!,29)</f>
        <v>#REF!</v>
      </c>
      <c r="C117" s="85"/>
      <c r="D117" s="85"/>
      <c r="E117" s="85"/>
      <c r="F117" s="85"/>
      <c r="G117" s="85"/>
      <c r="H117" s="85"/>
      <c r="I117" s="85"/>
      <c r="J117" s="85"/>
      <c r="K117" s="85"/>
      <c r="L117" s="85"/>
      <c r="M117" s="85"/>
      <c r="N117" s="85"/>
      <c r="O117" s="85"/>
      <c r="P117" s="85"/>
      <c r="Q117" s="85"/>
    </row>
    <row r="118" spans="1:70" ht="27" customHeight="1" x14ac:dyDescent="0.2">
      <c r="A118" s="85"/>
      <c r="B118" s="85" t="e">
        <f>MID(#REF!,30,29)</f>
        <v>#REF!</v>
      </c>
      <c r="C118" s="85"/>
      <c r="D118" s="85"/>
      <c r="E118" s="85"/>
      <c r="F118" s="85"/>
      <c r="G118" s="85"/>
      <c r="H118" s="85"/>
      <c r="I118" s="85"/>
      <c r="J118" s="85"/>
      <c r="K118" s="85"/>
      <c r="L118" s="85"/>
      <c r="M118" s="85"/>
      <c r="N118" s="85"/>
      <c r="O118" s="85"/>
      <c r="P118" s="85"/>
      <c r="Q118" s="85"/>
    </row>
    <row r="119" spans="1:70" ht="6.9" customHeight="1" x14ac:dyDescent="0.2">
      <c r="A119" s="84"/>
      <c r="B119" s="84"/>
      <c r="C119" s="84"/>
      <c r="D119" s="84"/>
      <c r="E119" s="84"/>
      <c r="F119" s="84"/>
      <c r="G119" s="84"/>
      <c r="H119" s="84"/>
      <c r="I119" s="84"/>
      <c r="J119" s="84"/>
      <c r="K119" s="84"/>
      <c r="L119" s="84"/>
      <c r="M119" s="84"/>
      <c r="N119" s="84"/>
      <c r="O119" s="84"/>
      <c r="P119" s="84"/>
      <c r="Q119" s="84"/>
    </row>
    <row r="120" spans="1:70" ht="15.9" customHeight="1" x14ac:dyDescent="0.2"/>
    <row r="121" spans="1:70" ht="15.9" customHeight="1" x14ac:dyDescent="0.2">
      <c r="B121" s="69" t="s">
        <v>35</v>
      </c>
    </row>
    <row r="122" spans="1:70" ht="49.5" customHeight="1" x14ac:dyDescent="0.2">
      <c r="A122" s="96"/>
      <c r="B122" s="343" t="e">
        <f>#REF!</f>
        <v>#REF!</v>
      </c>
      <c r="C122" s="344"/>
      <c r="D122" s="344"/>
      <c r="E122" s="344"/>
      <c r="F122" s="344"/>
      <c r="G122" s="344"/>
      <c r="H122" s="344"/>
      <c r="I122" s="344"/>
      <c r="J122" s="344"/>
      <c r="K122" s="344"/>
      <c r="L122" s="344"/>
      <c r="M122" s="344"/>
      <c r="N122" s="344"/>
      <c r="O122" s="344"/>
      <c r="P122" s="345"/>
      <c r="Q122" s="176"/>
    </row>
    <row r="123" spans="1:70" ht="15.9" customHeight="1" x14ac:dyDescent="0.2"/>
    <row r="124" spans="1:70" ht="21.9" customHeight="1" x14ac:dyDescent="0.2">
      <c r="H124" s="69"/>
    </row>
    <row r="125" spans="1:70" ht="21.9" customHeight="1" x14ac:dyDescent="0.2">
      <c r="H125" s="69"/>
    </row>
    <row r="126" spans="1:70" ht="21.9" customHeight="1" x14ac:dyDescent="0.2">
      <c r="H126" s="69"/>
    </row>
    <row r="127" spans="1:70" ht="21.9" customHeight="1" x14ac:dyDescent="0.2">
      <c r="H127" s="69"/>
    </row>
    <row r="128" spans="1:70" ht="21.9" customHeight="1" x14ac:dyDescent="0.2">
      <c r="H128" s="69"/>
      <c r="T128" s="180"/>
      <c r="U128" s="96"/>
      <c r="V128" s="96"/>
      <c r="W128" s="96"/>
      <c r="X128" s="96"/>
      <c r="Y128" s="96"/>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6"/>
      <c r="BQ128" s="96"/>
      <c r="BR128" s="96"/>
    </row>
    <row r="129" spans="1:72" ht="21.9" customHeight="1" x14ac:dyDescent="0.2">
      <c r="T129" s="180"/>
      <c r="U129" s="96"/>
      <c r="V129" s="96"/>
      <c r="W129" s="96"/>
      <c r="X129" s="96"/>
      <c r="Y129" s="96"/>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c r="BN129" s="96"/>
      <c r="BO129" s="96"/>
      <c r="BP129" s="96"/>
      <c r="BQ129" s="96"/>
      <c r="BR129" s="96"/>
    </row>
    <row r="130" spans="1:72" s="68" customFormat="1" ht="15.75" customHeight="1" x14ac:dyDescent="0.2">
      <c r="U130" s="203"/>
      <c r="V130" s="203"/>
      <c r="W130" s="203"/>
      <c r="X130" s="203"/>
      <c r="Y130" s="203"/>
      <c r="Z130" s="203"/>
      <c r="AA130" s="203"/>
      <c r="AB130" s="203"/>
      <c r="AC130" s="203"/>
      <c r="AD130" s="203"/>
      <c r="AE130" s="203"/>
      <c r="AF130" s="203"/>
      <c r="AG130" s="203"/>
      <c r="AH130" s="203"/>
      <c r="AI130" s="203"/>
      <c r="AJ130" s="203"/>
      <c r="AK130" s="203"/>
      <c r="AL130" s="203"/>
      <c r="AM130" s="203"/>
      <c r="AN130" s="203"/>
      <c r="AO130" s="203"/>
      <c r="AP130" s="203"/>
      <c r="AQ130" s="203"/>
      <c r="AR130" s="203"/>
      <c r="AS130" s="203"/>
      <c r="AT130" s="203"/>
      <c r="AU130" s="203"/>
      <c r="AV130" s="203"/>
      <c r="AW130" s="203"/>
      <c r="AX130" s="203"/>
      <c r="AY130" s="203"/>
      <c r="AZ130" s="203"/>
      <c r="BA130" s="203"/>
      <c r="BB130" s="203"/>
      <c r="BC130" s="203"/>
      <c r="BD130" s="203"/>
      <c r="BE130" s="203"/>
      <c r="BF130" s="203"/>
      <c r="BG130" s="203"/>
      <c r="BH130" s="203"/>
      <c r="BI130" s="203"/>
      <c r="BJ130" s="203"/>
      <c r="BK130" s="203"/>
      <c r="BL130" s="203"/>
      <c r="BM130" s="203"/>
      <c r="BN130" s="203"/>
      <c r="BO130" s="203"/>
      <c r="BP130" s="203"/>
      <c r="BQ130" s="203"/>
      <c r="BR130" s="203"/>
    </row>
    <row r="131" spans="1:72" s="68" customFormat="1" ht="15.75" customHeight="1" x14ac:dyDescent="0.2">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row>
    <row r="132" spans="1:72" ht="21.9" customHeight="1" x14ac:dyDescent="0.2">
      <c r="T132" s="188"/>
      <c r="U132" s="204"/>
      <c r="V132" s="204"/>
      <c r="W132" s="204"/>
      <c r="X132" s="204"/>
      <c r="Y132" s="204"/>
      <c r="Z132" s="204"/>
      <c r="AA132" s="204"/>
      <c r="AB132" s="204"/>
      <c r="AC132" s="204"/>
      <c r="AD132" s="204"/>
      <c r="AE132" s="204"/>
      <c r="AF132" s="204"/>
      <c r="AG132" s="204"/>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1"/>
      <c r="BR132" s="181"/>
    </row>
    <row r="133" spans="1:72" ht="21.9" customHeight="1" x14ac:dyDescent="0.2">
      <c r="T133" s="189"/>
      <c r="U133" s="205"/>
      <c r="V133" s="205"/>
      <c r="W133" s="205"/>
      <c r="X133" s="205"/>
      <c r="Y133" s="205"/>
      <c r="Z133" s="205"/>
      <c r="AA133" s="205"/>
      <c r="AB133" s="205"/>
      <c r="AC133" s="205"/>
      <c r="AD133" s="205"/>
      <c r="AE133" s="205"/>
      <c r="AF133" s="205"/>
      <c r="AG133" s="205"/>
      <c r="AH133" s="181"/>
      <c r="AI133" s="181"/>
      <c r="AJ133" s="181"/>
      <c r="AK133" s="181"/>
      <c r="AL133" s="181"/>
      <c r="AM133" s="231"/>
      <c r="AN133" s="181"/>
      <c r="AO133" s="181"/>
      <c r="AP133" s="23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1"/>
      <c r="BR133" s="181"/>
    </row>
    <row r="134" spans="1:72" ht="15.9" customHeight="1" x14ac:dyDescent="0.2">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c r="AU134" s="96"/>
      <c r="AV134" s="96"/>
      <c r="AW134" s="96"/>
      <c r="AX134" s="96"/>
      <c r="AY134" s="96"/>
      <c r="AZ134" s="96"/>
      <c r="BA134" s="96"/>
      <c r="BB134" s="96"/>
      <c r="BC134" s="96"/>
      <c r="BD134" s="96"/>
      <c r="BE134" s="96"/>
      <c r="BF134" s="96"/>
      <c r="BG134" s="96"/>
      <c r="BH134" s="96"/>
      <c r="BI134" s="96"/>
      <c r="BJ134" s="96"/>
      <c r="BK134" s="96"/>
      <c r="BL134" s="96"/>
      <c r="BM134" s="96"/>
      <c r="BN134" s="96"/>
      <c r="BO134" s="96"/>
      <c r="BP134" s="96"/>
      <c r="BQ134" s="96"/>
      <c r="BR134" s="96"/>
    </row>
    <row r="135" spans="1:72" ht="15.9" customHeight="1" x14ac:dyDescent="0.2">
      <c r="T135" s="182"/>
      <c r="U135" s="181"/>
      <c r="V135" s="96"/>
      <c r="W135" s="96"/>
      <c r="X135" s="96"/>
      <c r="Y135" s="96"/>
      <c r="Z135" s="96"/>
      <c r="AA135" s="96"/>
      <c r="AB135" s="96"/>
      <c r="AC135" s="96"/>
      <c r="AD135" s="96"/>
      <c r="AE135" s="96"/>
      <c r="AF135" s="96"/>
      <c r="AG135" s="96"/>
      <c r="AH135" s="96"/>
      <c r="AI135" s="96"/>
      <c r="AJ135" s="96"/>
      <c r="AK135" s="96"/>
      <c r="AL135" s="96"/>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190"/>
      <c r="BT135" s="190"/>
    </row>
    <row r="136" spans="1:72" ht="15.9" customHeight="1" x14ac:dyDescent="0.2">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row>
    <row r="137" spans="1:72" ht="15.9" customHeight="1" x14ac:dyDescent="0.2">
      <c r="T137" s="190"/>
      <c r="U137" s="190"/>
      <c r="V137" s="190"/>
      <c r="W137" s="190"/>
      <c r="X137" s="190"/>
      <c r="Y137" s="190"/>
      <c r="Z137" s="190"/>
      <c r="AA137" s="190"/>
      <c r="AB137" s="190"/>
      <c r="AC137" s="190"/>
      <c r="AD137" s="190"/>
      <c r="AE137" s="190"/>
      <c r="AF137" s="190"/>
      <c r="AG137" s="190"/>
      <c r="AH137" s="190"/>
      <c r="AI137" s="190"/>
      <c r="AJ137" s="190"/>
      <c r="AK137" s="190"/>
      <c r="AL137" s="190"/>
    </row>
    <row r="138" spans="1:72" ht="15.9" customHeight="1" x14ac:dyDescent="0.2">
      <c r="T138" s="190"/>
      <c r="U138" s="190"/>
      <c r="V138" s="190"/>
      <c r="W138" s="190"/>
      <c r="X138" s="190"/>
      <c r="Y138" s="190"/>
      <c r="Z138" s="190"/>
      <c r="AA138" s="190"/>
      <c r="AB138" s="190"/>
      <c r="AC138" s="190"/>
      <c r="AD138" s="190"/>
      <c r="AE138" s="190"/>
      <c r="AF138" s="190"/>
      <c r="AG138" s="190"/>
      <c r="AH138" s="190"/>
      <c r="AI138" s="190"/>
      <c r="AJ138" s="190"/>
      <c r="AK138" s="190"/>
      <c r="AL138" s="190"/>
    </row>
    <row r="139" spans="1:72" ht="15.9" customHeight="1" x14ac:dyDescent="0.2">
      <c r="AH139" s="190"/>
      <c r="AI139" s="190"/>
      <c r="AJ139" s="190"/>
      <c r="AK139" s="190"/>
      <c r="AL139" s="190"/>
    </row>
    <row r="140" spans="1:72" ht="6.9" customHeight="1" x14ac:dyDescent="0.2">
      <c r="A140" s="84"/>
      <c r="B140" s="84"/>
      <c r="C140" s="84"/>
      <c r="D140" s="84"/>
      <c r="E140" s="84"/>
      <c r="F140" s="84"/>
      <c r="G140" s="84"/>
      <c r="H140" s="84"/>
      <c r="I140" s="84"/>
      <c r="J140" s="84"/>
      <c r="K140" s="84"/>
      <c r="L140" s="84"/>
      <c r="M140" s="84"/>
      <c r="N140" s="84"/>
      <c r="O140" s="84"/>
      <c r="P140" s="84"/>
      <c r="Q140" s="84"/>
      <c r="R140" s="96"/>
    </row>
    <row r="141" spans="1:72" ht="24.9" customHeight="1" x14ac:dyDescent="0.2">
      <c r="A141" s="85" t="s">
        <v>54</v>
      </c>
      <c r="B141" s="87"/>
      <c r="C141" s="87"/>
      <c r="D141" s="87"/>
      <c r="E141" s="85" t="e">
        <f>" "&amp;LEFT(#REF!,24)</f>
        <v>#REF!</v>
      </c>
      <c r="F141" s="87"/>
      <c r="G141" s="87"/>
      <c r="H141" s="87"/>
      <c r="I141" s="87"/>
      <c r="J141" s="87"/>
      <c r="K141" s="87"/>
      <c r="L141" s="87"/>
      <c r="M141" s="87"/>
      <c r="N141" s="87"/>
      <c r="O141" s="87"/>
      <c r="P141" s="87"/>
      <c r="Q141" s="87"/>
      <c r="U141" s="180" t="s">
        <v>20</v>
      </c>
      <c r="W141" s="180" t="s">
        <v>55</v>
      </c>
    </row>
    <row r="142" spans="1:72" ht="24.9" customHeight="1" x14ac:dyDescent="0.2">
      <c r="A142" s="97" t="e">
        <f>"  ("&amp;U142&amp;"→"&amp;W142&amp;")"</f>
        <v>#REF!</v>
      </c>
      <c r="B142" s="87"/>
      <c r="C142" s="87"/>
      <c r="D142" s="87"/>
      <c r="E142" s="85" t="e">
        <f>" "&amp;MID(#REF!,25,24)</f>
        <v>#REF!</v>
      </c>
      <c r="F142" s="87"/>
      <c r="G142" s="87"/>
      <c r="H142" s="87"/>
      <c r="I142" s="87"/>
      <c r="J142" s="87"/>
      <c r="K142" s="87"/>
      <c r="L142" s="87"/>
      <c r="M142" s="87"/>
      <c r="N142" s="87"/>
      <c r="O142" s="87"/>
      <c r="P142" s="87"/>
      <c r="Q142" s="87"/>
      <c r="U142" s="180" t="e">
        <f>IF(#REF!&lt;0,"▲",)&amp;TEXT(ABS(ROUND(#REF!,1)),"#0.0")</f>
        <v>#REF!</v>
      </c>
      <c r="V142" s="180"/>
      <c r="W142" s="180" t="e">
        <f>IF(#REF!&lt;0,"▲",)&amp;TEXT(ABS(ROUND(#REF!,1)),"#0.0")</f>
        <v>#REF!</v>
      </c>
    </row>
    <row r="143" spans="1:72" ht="24.9" customHeight="1" x14ac:dyDescent="0.2">
      <c r="A143" s="87"/>
      <c r="B143" s="87"/>
      <c r="C143" s="87"/>
      <c r="D143" s="87"/>
      <c r="E143" s="85" t="s">
        <v>8</v>
      </c>
      <c r="F143" s="87"/>
      <c r="G143" s="87"/>
      <c r="H143" s="87"/>
      <c r="I143" s="87"/>
      <c r="J143" s="87"/>
      <c r="K143" s="87"/>
      <c r="L143" s="87"/>
      <c r="M143" s="87"/>
      <c r="N143" s="87"/>
      <c r="O143" s="87"/>
      <c r="P143" s="87"/>
      <c r="Q143" s="87"/>
    </row>
    <row r="144" spans="1:72" ht="6.9" customHeight="1" x14ac:dyDescent="0.2">
      <c r="A144" s="87"/>
      <c r="B144" s="87"/>
      <c r="C144" s="87"/>
      <c r="D144" s="87"/>
      <c r="E144" s="87"/>
      <c r="F144" s="87"/>
      <c r="G144" s="87"/>
      <c r="H144" s="87"/>
      <c r="I144" s="87"/>
      <c r="J144" s="87"/>
      <c r="K144" s="87"/>
      <c r="L144" s="87"/>
      <c r="M144" s="87"/>
      <c r="N144" s="87"/>
      <c r="O144" s="87"/>
      <c r="P144" s="87"/>
      <c r="Q144" s="87"/>
    </row>
    <row r="145" spans="1:96" ht="21.9" customHeight="1" x14ac:dyDescent="0.2">
      <c r="A145" s="89" t="s">
        <v>50</v>
      </c>
      <c r="B145" s="91"/>
      <c r="C145" s="91"/>
      <c r="D145" s="91"/>
      <c r="E145" s="91"/>
      <c r="F145" s="153" t="s">
        <v>51</v>
      </c>
      <c r="G145" s="89" t="e">
        <f>LEFT(#REF!,23)</f>
        <v>#REF!</v>
      </c>
      <c r="H145" s="91"/>
      <c r="I145" s="91"/>
      <c r="J145" s="91"/>
      <c r="K145" s="91"/>
      <c r="L145" s="91"/>
      <c r="M145" s="91"/>
      <c r="N145" s="91"/>
      <c r="O145" s="91"/>
      <c r="P145" s="91"/>
      <c r="Q145" s="91"/>
      <c r="U145" s="180" t="s">
        <v>20</v>
      </c>
      <c r="W145" s="180" t="s">
        <v>55</v>
      </c>
    </row>
    <row r="146" spans="1:96" ht="21.9" customHeight="1" x14ac:dyDescent="0.2">
      <c r="A146" s="89"/>
      <c r="B146" s="91"/>
      <c r="C146" s="129" t="e">
        <f>" ("&amp;U146&amp;"→"&amp;W146&amp;")"</f>
        <v>#REF!</v>
      </c>
      <c r="D146" s="130"/>
      <c r="E146" s="130"/>
      <c r="F146" s="154"/>
      <c r="G146" s="89" t="e">
        <f>MID(#REF!,24,22)</f>
        <v>#REF!</v>
      </c>
      <c r="H146" s="91"/>
      <c r="I146" s="91"/>
      <c r="J146" s="91"/>
      <c r="K146" s="91"/>
      <c r="L146" s="91"/>
      <c r="M146" s="91"/>
      <c r="N146" s="91"/>
      <c r="O146" s="91"/>
      <c r="P146" s="91"/>
      <c r="Q146" s="91"/>
      <c r="U146" s="180" t="e">
        <f>IF(#REF!&lt;0,"▲",)&amp;TEXT(ABS(ROUND(#REF!,1)),"#0.0")</f>
        <v>#REF!</v>
      </c>
      <c r="V146" s="180"/>
      <c r="W146" s="180" t="e">
        <f>IF(#REF!&lt;0,"▲",)&amp;TEXT(ABS(ROUND(#REF!,1)),"#0.0")</f>
        <v>#REF!</v>
      </c>
    </row>
    <row r="147" spans="1:96" ht="21.9" customHeight="1" x14ac:dyDescent="0.2">
      <c r="A147" s="89"/>
      <c r="B147" s="91"/>
      <c r="C147" s="130"/>
      <c r="D147" s="130"/>
      <c r="E147" s="130"/>
      <c r="F147" s="154"/>
      <c r="G147" s="89" t="e">
        <f>MID(#REF!,45,22)</f>
        <v>#REF!</v>
      </c>
      <c r="H147" s="91"/>
      <c r="I147" s="91"/>
      <c r="J147" s="91"/>
      <c r="K147" s="91"/>
      <c r="L147" s="91"/>
      <c r="M147" s="91"/>
      <c r="N147" s="91"/>
      <c r="O147" s="91"/>
      <c r="P147" s="91"/>
      <c r="Q147" s="91"/>
    </row>
    <row r="148" spans="1:96" ht="6.9" customHeight="1" x14ac:dyDescent="0.2">
      <c r="A148" s="91"/>
      <c r="B148" s="91"/>
      <c r="C148" s="91"/>
      <c r="D148" s="91"/>
      <c r="E148" s="91"/>
      <c r="F148" s="99"/>
      <c r="G148" s="91"/>
      <c r="H148" s="91"/>
      <c r="I148" s="91"/>
      <c r="J148" s="91"/>
      <c r="K148" s="91"/>
      <c r="L148" s="91"/>
      <c r="M148" s="91"/>
      <c r="N148" s="91"/>
      <c r="O148" s="91"/>
      <c r="P148" s="91"/>
      <c r="Q148" s="91"/>
    </row>
    <row r="149" spans="1:96" ht="21.9" customHeight="1" x14ac:dyDescent="0.2">
      <c r="A149" s="89" t="s">
        <v>33</v>
      </c>
      <c r="B149" s="91"/>
      <c r="C149" s="91"/>
      <c r="D149" s="91"/>
      <c r="E149" s="91"/>
      <c r="F149" s="153" t="s">
        <v>51</v>
      </c>
      <c r="G149" s="89" t="e">
        <f>LEFT(#REF!,23)</f>
        <v>#REF!</v>
      </c>
      <c r="H149" s="91"/>
      <c r="I149" s="91"/>
      <c r="J149" s="91"/>
      <c r="K149" s="91"/>
      <c r="L149" s="91"/>
      <c r="M149" s="91"/>
      <c r="N149" s="91"/>
      <c r="O149" s="91"/>
      <c r="P149" s="91"/>
      <c r="Q149" s="91"/>
    </row>
    <row r="150" spans="1:96" ht="21.9" customHeight="1" x14ac:dyDescent="0.2">
      <c r="A150" s="89"/>
      <c r="B150" s="91"/>
      <c r="C150" s="129" t="e">
        <f>" ("&amp;U150&amp;"→"&amp;W150&amp;")"</f>
        <v>#REF!</v>
      </c>
      <c r="D150" s="130"/>
      <c r="E150" s="130"/>
      <c r="F150" s="154"/>
      <c r="G150" s="89" t="e">
        <f>MID(#REF!,24,23)</f>
        <v>#REF!</v>
      </c>
      <c r="H150" s="91"/>
      <c r="I150" s="91"/>
      <c r="J150" s="91"/>
      <c r="K150" s="91"/>
      <c r="L150" s="91"/>
      <c r="M150" s="91"/>
      <c r="N150" s="91"/>
      <c r="O150" s="91"/>
      <c r="P150" s="91"/>
      <c r="Q150" s="91"/>
      <c r="U150" s="180" t="e">
        <f>IF(#REF!&lt;0,"▲",)&amp;TEXT(ABS(ROUND(#REF!,1)),"#0.0")</f>
        <v>#REF!</v>
      </c>
      <c r="W150" s="180" t="e">
        <f>IF(#REF!&lt;0,"▲",)&amp;TEXT(ABS(ROUND(#REF!,1)),"#0.0")</f>
        <v>#REF!</v>
      </c>
    </row>
    <row r="151" spans="1:96" ht="21.9" customHeight="1" x14ac:dyDescent="0.2">
      <c r="A151" s="89"/>
      <c r="B151" s="91"/>
      <c r="C151" s="130"/>
      <c r="D151" s="130"/>
      <c r="E151" s="130"/>
      <c r="F151" s="154"/>
      <c r="G151" s="89" t="e">
        <f>MID(#REF!,47,22)</f>
        <v>#REF!</v>
      </c>
      <c r="H151" s="91"/>
      <c r="I151" s="91"/>
      <c r="J151" s="91"/>
      <c r="K151" s="91"/>
      <c r="L151" s="91"/>
      <c r="M151" s="91"/>
      <c r="N151" s="91"/>
      <c r="O151" s="91"/>
      <c r="P151" s="91"/>
      <c r="Q151" s="91"/>
    </row>
    <row r="152" spans="1:96" ht="6.9" customHeight="1" x14ac:dyDescent="0.2">
      <c r="A152" s="98"/>
      <c r="B152" s="98"/>
      <c r="C152" s="131"/>
      <c r="D152" s="131"/>
      <c r="E152" s="131"/>
      <c r="F152" s="155"/>
      <c r="G152" s="98"/>
      <c r="H152" s="98"/>
      <c r="I152" s="98"/>
      <c r="J152" s="98"/>
      <c r="K152" s="98"/>
      <c r="L152" s="98"/>
      <c r="M152" s="98"/>
      <c r="N152" s="98"/>
      <c r="O152" s="98"/>
      <c r="P152" s="98"/>
      <c r="Q152" s="98"/>
    </row>
    <row r="153" spans="1:96" ht="15.9" customHeight="1" x14ac:dyDescent="0.2">
      <c r="H153" s="69"/>
    </row>
    <row r="154" spans="1:96" ht="15.9" customHeight="1" x14ac:dyDescent="0.2">
      <c r="H154" s="69"/>
    </row>
    <row r="155" spans="1:96" ht="21.9" customHeight="1" x14ac:dyDescent="0.2"/>
    <row r="156" spans="1:96" ht="21.9" customHeight="1" x14ac:dyDescent="0.2"/>
    <row r="157" spans="1:96" ht="21.9" customHeight="1" x14ac:dyDescent="0.2"/>
    <row r="158" spans="1:96" ht="21.9" customHeight="1" x14ac:dyDescent="0.2">
      <c r="T158" s="180"/>
    </row>
    <row r="159" spans="1:96" ht="21.9" customHeight="1" x14ac:dyDescent="0.2">
      <c r="S159" s="96"/>
      <c r="T159" s="180"/>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row>
    <row r="160" spans="1:96" ht="21.9" customHeight="1" x14ac:dyDescent="0.2">
      <c r="S160" s="96"/>
      <c r="T160" s="96"/>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t="str">
        <f t="shared" ref="CA160:CD161" si="1">IF(CA78="","",CA78)</f>
        <v/>
      </c>
      <c r="CB160" s="187" t="str">
        <f t="shared" si="1"/>
        <v/>
      </c>
      <c r="CC160" s="187" t="str">
        <f t="shared" si="1"/>
        <v/>
      </c>
      <c r="CD160" s="187" t="str">
        <f t="shared" si="1"/>
        <v/>
      </c>
      <c r="CE160" s="96"/>
      <c r="CF160" s="96"/>
      <c r="CG160" s="96"/>
      <c r="CH160" s="96"/>
      <c r="CI160" s="96"/>
      <c r="CJ160" s="96"/>
      <c r="CK160" s="96"/>
      <c r="CL160" s="96"/>
      <c r="CM160" s="96"/>
      <c r="CN160" s="96"/>
      <c r="CO160" s="96"/>
      <c r="CP160" s="96"/>
      <c r="CQ160" s="96"/>
      <c r="CR160" s="96"/>
    </row>
    <row r="161" spans="1:96" ht="21.9" customHeight="1" x14ac:dyDescent="0.2">
      <c r="S161" s="96"/>
      <c r="T161" s="96"/>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t="str">
        <f t="shared" si="1"/>
        <v/>
      </c>
      <c r="CB161" s="187" t="str">
        <f t="shared" si="1"/>
        <v/>
      </c>
      <c r="CC161" s="187" t="str">
        <f t="shared" si="1"/>
        <v/>
      </c>
      <c r="CD161" s="187" t="str">
        <f t="shared" si="1"/>
        <v/>
      </c>
      <c r="CE161" s="96"/>
      <c r="CF161" s="96"/>
      <c r="CG161" s="96"/>
      <c r="CH161" s="96"/>
      <c r="CI161" s="96"/>
      <c r="CJ161" s="96"/>
      <c r="CK161" s="96"/>
      <c r="CL161" s="96"/>
      <c r="CM161" s="96"/>
      <c r="CN161" s="96"/>
      <c r="CO161" s="96"/>
      <c r="CP161" s="96"/>
      <c r="CQ161" s="96"/>
      <c r="CR161" s="96"/>
    </row>
    <row r="162" spans="1:96" ht="21.9" customHeight="1" x14ac:dyDescent="0.2">
      <c r="S162" s="96"/>
      <c r="T162" s="181"/>
      <c r="U162" s="205"/>
      <c r="V162" s="205"/>
      <c r="W162" s="205"/>
      <c r="X162" s="205"/>
      <c r="Y162" s="205"/>
      <c r="Z162" s="205"/>
      <c r="AA162" s="205"/>
      <c r="AB162" s="205"/>
      <c r="AC162" s="205"/>
      <c r="AD162" s="205"/>
      <c r="AE162" s="205"/>
      <c r="AF162" s="205"/>
      <c r="AG162" s="205"/>
      <c r="AH162" s="181"/>
      <c r="AI162" s="181"/>
      <c r="AJ162" s="181"/>
      <c r="AK162" s="181"/>
      <c r="AL162" s="181"/>
      <c r="AM162" s="181"/>
      <c r="AN162" s="23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c r="BM162" s="181"/>
      <c r="BN162" s="181"/>
      <c r="BO162" s="181"/>
      <c r="BP162" s="181"/>
      <c r="BQ162" s="181"/>
      <c r="BR162" s="181"/>
      <c r="BS162" s="181"/>
      <c r="BT162" s="181"/>
      <c r="BU162" s="96"/>
      <c r="BV162" s="96"/>
      <c r="BW162" s="96"/>
      <c r="BX162" s="96"/>
      <c r="BY162" s="96"/>
      <c r="BZ162" s="96"/>
      <c r="CA162" s="96"/>
      <c r="CB162" s="96"/>
      <c r="CC162" s="96"/>
      <c r="CD162" s="96"/>
      <c r="CE162" s="96"/>
      <c r="CF162" s="96"/>
      <c r="CG162" s="96"/>
      <c r="CH162" s="96"/>
      <c r="CI162" s="96"/>
      <c r="CJ162" s="96"/>
      <c r="CK162" s="96"/>
      <c r="CL162" s="96"/>
      <c r="CM162" s="96"/>
      <c r="CN162" s="96"/>
      <c r="CO162" s="96"/>
      <c r="CP162" s="96"/>
      <c r="CQ162" s="96"/>
      <c r="CR162" s="96"/>
    </row>
    <row r="163" spans="1:96" ht="21.9" customHeight="1" x14ac:dyDescent="0.2">
      <c r="B163" s="120"/>
      <c r="C163" s="120"/>
      <c r="S163" s="96"/>
      <c r="T163" s="181"/>
      <c r="U163" s="181"/>
      <c r="V163" s="181"/>
      <c r="W163" s="181"/>
      <c r="X163" s="181"/>
      <c r="Y163" s="181"/>
      <c r="Z163" s="228"/>
      <c r="AA163" s="228"/>
      <c r="AB163" s="228"/>
      <c r="AC163" s="228"/>
      <c r="AD163" s="228"/>
      <c r="AE163" s="228"/>
      <c r="AF163" s="228"/>
      <c r="AG163" s="228"/>
      <c r="AH163" s="228"/>
      <c r="AI163" s="228"/>
      <c r="AJ163" s="228"/>
      <c r="AK163" s="228"/>
      <c r="AL163" s="228"/>
      <c r="AM163" s="228"/>
      <c r="AN163" s="181"/>
      <c r="AO163" s="181"/>
      <c r="AP163" s="181"/>
      <c r="AQ163" s="181"/>
      <c r="AR163" s="181"/>
      <c r="AS163" s="181"/>
      <c r="AT163" s="181"/>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96"/>
      <c r="CJ163" s="96"/>
      <c r="CK163" s="96"/>
      <c r="CL163" s="96"/>
      <c r="CM163" s="96"/>
      <c r="CN163" s="96"/>
      <c r="CO163" s="96"/>
      <c r="CP163" s="96"/>
      <c r="CQ163" s="96"/>
      <c r="CR163" s="96"/>
    </row>
    <row r="164" spans="1:96" ht="15.9" customHeight="1" x14ac:dyDescent="0.2">
      <c r="B164" s="120"/>
      <c r="C164" s="120"/>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c r="CM164" s="96"/>
      <c r="CN164" s="96"/>
      <c r="CO164" s="96"/>
      <c r="CP164" s="96"/>
      <c r="CQ164" s="96"/>
      <c r="CR164" s="96"/>
    </row>
    <row r="165" spans="1:96" ht="15.9" customHeight="1" x14ac:dyDescent="0.2">
      <c r="C165" s="132"/>
      <c r="D165" s="132"/>
      <c r="E165" s="132"/>
      <c r="F165" s="156"/>
      <c r="G165" s="156"/>
      <c r="H165" s="156"/>
      <c r="I165" s="156"/>
      <c r="J165" s="162"/>
      <c r="K165" s="162"/>
      <c r="L165" s="162"/>
      <c r="M165" s="162"/>
      <c r="N165" s="162"/>
      <c r="O165" s="162"/>
      <c r="P165" s="162"/>
      <c r="Q165" s="162"/>
      <c r="S165" s="96"/>
      <c r="T165" s="182"/>
      <c r="U165" s="181"/>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c r="BN165" s="96"/>
      <c r="BO165" s="96"/>
      <c r="BP165" s="96"/>
      <c r="BQ165" s="96"/>
      <c r="BR165" s="96"/>
      <c r="BS165" s="96"/>
      <c r="BT165" s="96"/>
      <c r="BU165" s="96"/>
      <c r="BV165" s="96"/>
      <c r="BW165" s="96"/>
      <c r="BX165" s="96"/>
      <c r="BY165" s="96"/>
      <c r="BZ165" s="96"/>
      <c r="CA165" s="96"/>
      <c r="CB165" s="96"/>
      <c r="CC165" s="96"/>
      <c r="CD165" s="96"/>
      <c r="CE165" s="96"/>
      <c r="CF165" s="96"/>
      <c r="CG165" s="96"/>
      <c r="CH165" s="96"/>
      <c r="CI165" s="96"/>
      <c r="CJ165" s="96"/>
      <c r="CK165" s="96"/>
      <c r="CL165" s="96"/>
      <c r="CM165" s="96"/>
      <c r="CN165" s="96"/>
      <c r="CO165" s="96"/>
      <c r="CP165" s="96"/>
      <c r="CQ165" s="96"/>
      <c r="CR165" s="96"/>
    </row>
    <row r="166" spans="1:96" ht="6.9" customHeight="1" x14ac:dyDescent="0.2">
      <c r="A166" s="99"/>
      <c r="B166" s="121"/>
      <c r="C166" s="121"/>
      <c r="D166" s="121"/>
      <c r="E166" s="121"/>
      <c r="F166" s="121"/>
      <c r="G166" s="121"/>
      <c r="H166" s="121"/>
      <c r="I166" s="121"/>
      <c r="J166" s="121"/>
      <c r="K166" s="121"/>
      <c r="L166" s="121"/>
      <c r="M166" s="121"/>
      <c r="N166" s="121"/>
      <c r="O166" s="121"/>
      <c r="P166" s="121"/>
      <c r="Q166" s="121"/>
    </row>
    <row r="167" spans="1:96" ht="24.9" customHeight="1" x14ac:dyDescent="0.2">
      <c r="A167" s="85" t="e">
        <f>" ■ 新車登録台数（"&amp;DBCS(TEXT(#REF!,"m月"))&amp;"）"</f>
        <v>#REF!</v>
      </c>
      <c r="B167" s="87"/>
      <c r="C167" s="87"/>
      <c r="D167" s="87"/>
      <c r="E167" s="87"/>
      <c r="F167" s="87"/>
      <c r="G167" s="87"/>
      <c r="H167" s="87"/>
      <c r="I167" s="87"/>
      <c r="J167" s="87"/>
      <c r="K167" s="87"/>
      <c r="L167" s="87"/>
      <c r="M167" s="87"/>
      <c r="N167" s="87"/>
      <c r="O167" s="87"/>
      <c r="P167" s="87"/>
      <c r="Q167" s="87"/>
    </row>
    <row r="168" spans="1:96" ht="24.9" customHeight="1" x14ac:dyDescent="0.2">
      <c r="A168" s="85"/>
      <c r="B168" s="217" t="e">
        <f>LEFT(#REF!,29)</f>
        <v>#REF!</v>
      </c>
      <c r="C168" s="121"/>
      <c r="D168" s="121"/>
      <c r="E168" s="121"/>
      <c r="F168" s="121"/>
      <c r="G168" s="121"/>
      <c r="H168" s="121"/>
      <c r="I168" s="121"/>
      <c r="J168" s="121"/>
      <c r="K168" s="121"/>
      <c r="L168" s="121"/>
      <c r="M168" s="121"/>
      <c r="N168" s="121"/>
      <c r="O168" s="121"/>
      <c r="P168" s="121"/>
      <c r="Q168" s="121"/>
      <c r="T168" s="191"/>
    </row>
    <row r="169" spans="1:96" ht="24.9" customHeight="1" x14ac:dyDescent="0.2">
      <c r="A169" s="85"/>
      <c r="B169" s="85" t="e">
        <f>MID(#REF!,30,29)</f>
        <v>#REF!</v>
      </c>
      <c r="C169" s="121"/>
      <c r="D169" s="121"/>
      <c r="E169" s="121"/>
      <c r="F169" s="121"/>
      <c r="G169" s="121"/>
      <c r="H169" s="121"/>
      <c r="I169" s="121"/>
      <c r="J169" s="121"/>
      <c r="K169" s="121"/>
      <c r="L169" s="121"/>
      <c r="M169" s="121"/>
      <c r="N169" s="121"/>
      <c r="O169" s="121"/>
      <c r="P169" s="121"/>
      <c r="Q169" s="121"/>
    </row>
    <row r="170" spans="1:96" ht="6.9" customHeight="1" x14ac:dyDescent="0.2">
      <c r="A170" s="99"/>
      <c r="B170" s="121"/>
      <c r="C170" s="121"/>
      <c r="D170" s="121"/>
      <c r="E170" s="121"/>
      <c r="F170" s="121"/>
      <c r="G170" s="121"/>
      <c r="H170" s="121"/>
      <c r="I170" s="121"/>
      <c r="J170" s="121"/>
      <c r="K170" s="121"/>
      <c r="L170" s="121"/>
      <c r="M170" s="121"/>
      <c r="N170" s="121"/>
      <c r="O170" s="121"/>
      <c r="P170" s="121"/>
      <c r="Q170" s="121"/>
    </row>
    <row r="171" spans="1:96" ht="21.9" customHeight="1" x14ac:dyDescent="0.2"/>
    <row r="172" spans="1:96" ht="21.9" customHeight="1" x14ac:dyDescent="0.2"/>
    <row r="173" spans="1:96" ht="21.9" customHeight="1" x14ac:dyDescent="0.2"/>
    <row r="174" spans="1:96" ht="21.9" customHeight="1" x14ac:dyDescent="0.2"/>
    <row r="175" spans="1:96" ht="21.9" customHeight="1" x14ac:dyDescent="0.2">
      <c r="T175" s="180"/>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row>
    <row r="176" spans="1:96" ht="21.9" customHeight="1" x14ac:dyDescent="0.2">
      <c r="T176" s="180"/>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row>
    <row r="177" spans="1:84" ht="18.75" customHeight="1" x14ac:dyDescent="0.2">
      <c r="T177" s="96"/>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row>
    <row r="178" spans="1:84" ht="18.75" customHeight="1" x14ac:dyDescent="0.2">
      <c r="T178" s="96"/>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row>
    <row r="179" spans="1:84" ht="21.9" customHeight="1" x14ac:dyDescent="0.2">
      <c r="T179" s="181"/>
      <c r="U179" s="199"/>
      <c r="V179" s="199"/>
      <c r="W179" s="199"/>
      <c r="X179" s="199"/>
      <c r="Y179" s="199"/>
      <c r="Z179" s="199"/>
      <c r="AA179" s="199"/>
      <c r="AB179" s="199"/>
      <c r="AC179" s="199"/>
      <c r="AD179" s="199"/>
      <c r="AE179" s="199"/>
      <c r="AF179" s="199"/>
      <c r="AG179" s="199"/>
      <c r="AH179" s="181"/>
      <c r="AI179" s="181"/>
      <c r="AJ179" s="181"/>
      <c r="AK179" s="181"/>
      <c r="AL179" s="181"/>
      <c r="AM179" s="181"/>
      <c r="AN179" s="181"/>
      <c r="AO179" s="181"/>
      <c r="AP179" s="181"/>
      <c r="AQ179" s="181"/>
      <c r="AR179" s="181"/>
      <c r="AS179" s="181"/>
      <c r="AT179" s="181"/>
      <c r="AU179" s="181"/>
      <c r="AV179" s="181"/>
      <c r="AW179" s="181"/>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row>
    <row r="180" spans="1:84" ht="15.9" customHeight="1" x14ac:dyDescent="0.2">
      <c r="B180" s="119"/>
      <c r="C180" s="119"/>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row>
    <row r="181" spans="1:84" ht="15.9" customHeight="1" x14ac:dyDescent="0.2">
      <c r="B181" s="119"/>
      <c r="C181" s="119"/>
      <c r="T181" s="182"/>
      <c r="U181" s="181"/>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row>
    <row r="182" spans="1:84" ht="15.9" customHeight="1" x14ac:dyDescent="0.2">
      <c r="B182" s="119"/>
      <c r="C182" s="119"/>
    </row>
    <row r="183" spans="1:84" ht="15.9" customHeight="1" x14ac:dyDescent="0.2"/>
    <row r="184" spans="1:84" ht="15.9" customHeight="1" x14ac:dyDescent="0.2"/>
    <row r="185" spans="1:84" ht="15.9" customHeight="1" x14ac:dyDescent="0.2"/>
    <row r="186" spans="1:84" ht="6.9" customHeight="1" x14ac:dyDescent="0.2">
      <c r="A186" s="84"/>
      <c r="B186" s="84"/>
      <c r="C186" s="133"/>
      <c r="D186" s="133"/>
      <c r="E186" s="133"/>
      <c r="F186" s="133"/>
      <c r="G186" s="133"/>
      <c r="H186" s="133"/>
      <c r="I186" s="133"/>
      <c r="J186" s="133"/>
      <c r="K186" s="133"/>
      <c r="L186" s="133"/>
      <c r="M186" s="133"/>
      <c r="N186" s="133"/>
      <c r="O186" s="133"/>
      <c r="P186" s="133"/>
      <c r="Q186" s="133"/>
    </row>
    <row r="187" spans="1:84" ht="24.9" customHeight="1" x14ac:dyDescent="0.2">
      <c r="A187" s="85" t="s">
        <v>26</v>
      </c>
      <c r="B187" s="87"/>
      <c r="C187" s="87"/>
      <c r="D187" s="87"/>
      <c r="E187" s="87"/>
      <c r="F187" s="157" t="s">
        <v>51</v>
      </c>
      <c r="G187" s="85" t="e">
        <f>LEFT(#REF!,21)</f>
        <v>#REF!</v>
      </c>
      <c r="H187" s="87"/>
      <c r="I187" s="87"/>
      <c r="J187" s="87"/>
      <c r="K187" s="87"/>
      <c r="L187" s="87"/>
      <c r="M187" s="87"/>
      <c r="N187" s="87"/>
      <c r="O187" s="87"/>
      <c r="P187" s="87"/>
      <c r="Q187" s="87"/>
      <c r="U187" s="180" t="s">
        <v>20</v>
      </c>
      <c r="W187" s="180" t="s">
        <v>55</v>
      </c>
    </row>
    <row r="188" spans="1:84" ht="24.9" customHeight="1" x14ac:dyDescent="0.2">
      <c r="A188" s="86" t="e">
        <f>"  ("&amp;U188&amp;"→"&amp;W188&amp;")"</f>
        <v>#REF!</v>
      </c>
      <c r="B188" s="87"/>
      <c r="C188" s="87"/>
      <c r="D188" s="87"/>
      <c r="E188" s="87"/>
      <c r="F188" s="157"/>
      <c r="G188" s="85" t="e">
        <f>MID(#REF!,22,20)</f>
        <v>#REF!</v>
      </c>
      <c r="H188" s="87"/>
      <c r="I188" s="87"/>
      <c r="J188" s="87"/>
      <c r="K188" s="87"/>
      <c r="L188" s="87"/>
      <c r="M188" s="87"/>
      <c r="N188" s="87"/>
      <c r="O188" s="87"/>
      <c r="P188" s="87"/>
      <c r="Q188" s="87"/>
      <c r="U188" s="180" t="e">
        <f>IF(#REF!&lt;0,"▲",)&amp;TEXT(ABS(ROUND(#REF!,1)),"#0.0")</f>
        <v>#REF!</v>
      </c>
      <c r="V188" s="180"/>
      <c r="W188" s="180" t="e">
        <f>IF(#REF!&lt;0,"▲",)&amp;TEXT(ABS(ROUND(#REF!,1)),"#0.0")</f>
        <v>#REF!</v>
      </c>
    </row>
    <row r="189" spans="1:84" ht="24.9" customHeight="1" x14ac:dyDescent="0.2">
      <c r="A189" s="85"/>
      <c r="B189" s="87"/>
      <c r="C189" s="87"/>
      <c r="D189" s="87"/>
      <c r="E189" s="87"/>
      <c r="F189" s="157"/>
      <c r="G189" s="85" t="e">
        <f>MID(#REF!,41,20)</f>
        <v>#REF!</v>
      </c>
      <c r="H189" s="87"/>
      <c r="I189" s="87"/>
      <c r="J189" s="87"/>
      <c r="K189" s="87"/>
      <c r="L189" s="87"/>
      <c r="M189" s="87"/>
      <c r="N189" s="87"/>
      <c r="O189" s="87"/>
      <c r="P189" s="87"/>
      <c r="Q189" s="87"/>
    </row>
    <row r="190" spans="1:84" ht="6.9" customHeight="1" x14ac:dyDescent="0.2">
      <c r="A190" s="87"/>
      <c r="B190" s="87"/>
      <c r="C190" s="87"/>
      <c r="D190" s="87"/>
      <c r="E190" s="87"/>
      <c r="F190" s="87"/>
      <c r="G190" s="87"/>
      <c r="H190" s="87"/>
      <c r="I190" s="87"/>
      <c r="J190" s="87"/>
      <c r="K190" s="87"/>
      <c r="L190" s="87"/>
      <c r="M190" s="87"/>
      <c r="N190" s="87"/>
      <c r="O190" s="87"/>
      <c r="P190" s="87"/>
      <c r="Q190" s="87"/>
    </row>
    <row r="191" spans="1:84" ht="21.9" customHeight="1" x14ac:dyDescent="0.2">
      <c r="A191" s="89" t="s">
        <v>17</v>
      </c>
      <c r="B191" s="91"/>
      <c r="C191" s="91"/>
      <c r="D191" s="91"/>
      <c r="E191" s="91"/>
      <c r="F191" s="91"/>
      <c r="G191" s="153" t="s">
        <v>51</v>
      </c>
      <c r="H191" s="89" t="e">
        <f>LEFT(#REF!,21)</f>
        <v>#REF!</v>
      </c>
      <c r="I191" s="91"/>
      <c r="J191" s="91"/>
      <c r="K191" s="91"/>
      <c r="L191" s="91"/>
      <c r="M191" s="91"/>
      <c r="N191" s="91"/>
      <c r="O191" s="91"/>
      <c r="P191" s="91"/>
      <c r="Q191" s="91"/>
      <c r="U191" s="180" t="s">
        <v>20</v>
      </c>
      <c r="W191" s="180" t="s">
        <v>55</v>
      </c>
    </row>
    <row r="192" spans="1:84" ht="21.9" customHeight="1" x14ac:dyDescent="0.2">
      <c r="A192" s="89"/>
      <c r="B192" s="91"/>
      <c r="C192" s="129" t="e">
        <f>" ("&amp;U192&amp;"→"&amp;W192&amp;")"</f>
        <v>#REF!</v>
      </c>
      <c r="D192" s="130"/>
      <c r="E192" s="130"/>
      <c r="F192" s="130"/>
      <c r="G192" s="153"/>
      <c r="H192" s="89" t="e">
        <f>MID(#REF!,22,20)</f>
        <v>#REF!</v>
      </c>
      <c r="I192" s="91"/>
      <c r="J192" s="91"/>
      <c r="K192" s="91"/>
      <c r="L192" s="91"/>
      <c r="M192" s="91"/>
      <c r="N192" s="91"/>
      <c r="O192" s="91"/>
      <c r="P192" s="91"/>
      <c r="Q192" s="91"/>
      <c r="U192" s="180" t="e">
        <f>IF(#REF!&lt;0,"▲",)&amp;TEXT(ABS(ROUND(#REF!,1)),"#0.0")</f>
        <v>#REF!</v>
      </c>
      <c r="V192" s="180"/>
      <c r="W192" s="180" t="e">
        <f>IF(#REF!&lt;0,"▲",)&amp;TEXT(ABS(ROUND(#REF!,1)),"#0.0")</f>
        <v>#REF!</v>
      </c>
    </row>
    <row r="193" spans="1:83" ht="21.9" customHeight="1" x14ac:dyDescent="0.2">
      <c r="A193" s="89"/>
      <c r="B193" s="91"/>
      <c r="C193" s="129"/>
      <c r="D193" s="130"/>
      <c r="E193" s="130"/>
      <c r="F193" s="130"/>
      <c r="G193" s="153"/>
      <c r="H193" s="89" t="e">
        <f>MID(#REF!,41,20)</f>
        <v>#REF!</v>
      </c>
      <c r="I193" s="91"/>
      <c r="J193" s="91"/>
      <c r="K193" s="91"/>
      <c r="L193" s="91"/>
      <c r="M193" s="91"/>
      <c r="N193" s="91"/>
      <c r="O193" s="91"/>
      <c r="P193" s="91"/>
      <c r="Q193" s="91"/>
      <c r="U193" s="180"/>
      <c r="V193" s="180"/>
      <c r="W193" s="180"/>
    </row>
    <row r="194" spans="1:83" ht="6.9" customHeight="1" x14ac:dyDescent="0.2">
      <c r="A194" s="91"/>
      <c r="B194" s="91"/>
      <c r="C194" s="91"/>
      <c r="D194" s="91"/>
      <c r="E194" s="91"/>
      <c r="F194" s="91"/>
      <c r="G194" s="99"/>
      <c r="H194" s="91"/>
      <c r="I194" s="91"/>
      <c r="J194" s="91"/>
      <c r="K194" s="91"/>
      <c r="L194" s="91"/>
      <c r="M194" s="91"/>
      <c r="N194" s="91"/>
      <c r="O194" s="91"/>
      <c r="P194" s="91"/>
      <c r="Q194" s="91"/>
      <c r="U194" s="180"/>
      <c r="V194" s="180"/>
      <c r="W194" s="180"/>
    </row>
    <row r="195" spans="1:83" ht="21.9" customHeight="1" x14ac:dyDescent="0.2">
      <c r="A195" s="89" t="s">
        <v>70</v>
      </c>
      <c r="B195" s="91"/>
      <c r="C195" s="91"/>
      <c r="D195" s="91"/>
      <c r="E195" s="91"/>
      <c r="F195" s="91"/>
      <c r="G195" s="153" t="s">
        <v>51</v>
      </c>
      <c r="H195" s="89" t="e">
        <f>LEFT(#REF!,20)</f>
        <v>#REF!</v>
      </c>
      <c r="I195" s="91"/>
      <c r="J195" s="91"/>
      <c r="K195" s="91"/>
      <c r="L195" s="91"/>
      <c r="M195" s="91"/>
      <c r="N195" s="91"/>
      <c r="O195" s="91"/>
      <c r="P195" s="91"/>
      <c r="Q195" s="91"/>
      <c r="U195" s="180"/>
      <c r="V195" s="180"/>
      <c r="W195" s="180"/>
    </row>
    <row r="196" spans="1:83" ht="21.9" customHeight="1" x14ac:dyDescent="0.2">
      <c r="A196" s="89"/>
      <c r="B196" s="91"/>
      <c r="C196" s="129" t="e">
        <f>" ("&amp;U196&amp;"→"&amp;W196&amp;")"</f>
        <v>#REF!</v>
      </c>
      <c r="D196" s="130"/>
      <c r="E196" s="130"/>
      <c r="F196" s="130"/>
      <c r="G196" s="154"/>
      <c r="H196" s="224" t="e">
        <f>MID(#REF!,21,20)</f>
        <v>#REF!</v>
      </c>
      <c r="I196" s="91"/>
      <c r="J196" s="91"/>
      <c r="K196" s="91"/>
      <c r="L196" s="91"/>
      <c r="M196" s="91"/>
      <c r="N196" s="91"/>
      <c r="O196" s="91"/>
      <c r="P196" s="91"/>
      <c r="Q196" s="91"/>
      <c r="U196" s="180" t="e">
        <f>IF(#REF!&lt;0,"▲",)&amp;TEXT(ABS(ROUND(#REF!,1)),"#0.0")</f>
        <v>#REF!</v>
      </c>
      <c r="V196" s="180"/>
      <c r="W196" s="180" t="e">
        <f>IF(#REF!&lt;0,"▲",)&amp;TEXT(ABS(ROUND(#REF!,1)),"#0.0")</f>
        <v>#REF!</v>
      </c>
    </row>
    <row r="197" spans="1:83" ht="6.9" customHeight="1" x14ac:dyDescent="0.2">
      <c r="A197" s="100"/>
      <c r="B197" s="100"/>
      <c r="C197" s="100"/>
      <c r="D197" s="100"/>
      <c r="E197" s="100"/>
      <c r="F197" s="100"/>
      <c r="G197" s="160"/>
      <c r="H197" s="100"/>
      <c r="I197" s="100"/>
      <c r="J197" s="100"/>
      <c r="K197" s="100"/>
      <c r="L197" s="100"/>
      <c r="M197" s="100"/>
      <c r="N197" s="100"/>
      <c r="O197" s="100"/>
      <c r="P197" s="100"/>
      <c r="Q197" s="100"/>
    </row>
    <row r="198" spans="1:83" ht="15.9" customHeight="1" x14ac:dyDescent="0.2"/>
    <row r="199" spans="1:83" ht="15.9" customHeight="1" x14ac:dyDescent="0.2"/>
    <row r="200" spans="1:83" ht="15.9" customHeight="1" x14ac:dyDescent="0.2"/>
    <row r="201" spans="1:83" ht="21.9" customHeight="1" x14ac:dyDescent="0.2">
      <c r="B201" s="123"/>
      <c r="C201" s="123"/>
      <c r="D201" s="123"/>
      <c r="E201" s="123"/>
      <c r="F201" s="123"/>
      <c r="G201" s="123"/>
      <c r="H201" s="158" t="s">
        <v>41</v>
      </c>
      <c r="I201" s="123"/>
      <c r="J201" s="123"/>
      <c r="K201" s="123"/>
      <c r="L201" s="123"/>
      <c r="M201" s="123"/>
      <c r="N201" s="123"/>
      <c r="O201" s="123"/>
      <c r="P201" s="123"/>
      <c r="Q201" s="123"/>
    </row>
    <row r="202" spans="1:83" ht="21.9" customHeight="1" x14ac:dyDescent="0.2">
      <c r="B202" s="123"/>
      <c r="C202" s="123"/>
      <c r="D202" s="123"/>
      <c r="E202" s="123"/>
      <c r="F202" s="123"/>
      <c r="G202" s="123"/>
      <c r="H202" s="123"/>
      <c r="I202" s="123"/>
      <c r="J202" s="123"/>
      <c r="K202" s="123"/>
      <c r="L202" s="123"/>
      <c r="M202" s="123"/>
      <c r="N202" s="123"/>
      <c r="O202" s="123"/>
      <c r="P202" s="123"/>
      <c r="Q202" s="123"/>
      <c r="T202" s="180"/>
    </row>
    <row r="203" spans="1:83" ht="21.9" customHeight="1" x14ac:dyDescent="0.2">
      <c r="B203" s="123"/>
      <c r="C203" s="123"/>
      <c r="D203" s="123"/>
      <c r="E203" s="123"/>
      <c r="F203" s="123"/>
      <c r="G203" s="123"/>
      <c r="H203" s="123"/>
      <c r="I203" s="123"/>
      <c r="J203" s="123"/>
      <c r="K203" s="123"/>
      <c r="L203" s="123"/>
      <c r="M203" s="123"/>
      <c r="N203" s="123"/>
      <c r="O203" s="123"/>
      <c r="P203" s="123"/>
      <c r="Q203" s="123"/>
    </row>
    <row r="204" spans="1:83" ht="21.9" customHeight="1" x14ac:dyDescent="0.2">
      <c r="B204" s="123"/>
      <c r="C204" s="123"/>
      <c r="D204" s="123"/>
      <c r="E204" s="123"/>
      <c r="F204" s="123"/>
      <c r="G204" s="123"/>
      <c r="H204" s="123"/>
      <c r="I204" s="123"/>
      <c r="J204" s="123"/>
      <c r="K204" s="123"/>
      <c r="L204" s="123"/>
      <c r="M204" s="123"/>
      <c r="N204" s="123"/>
      <c r="O204" s="123"/>
      <c r="P204" s="123"/>
      <c r="Q204" s="123"/>
    </row>
    <row r="205" spans="1:83" ht="21.9" customHeight="1" x14ac:dyDescent="0.2">
      <c r="B205" s="123"/>
      <c r="C205" s="123"/>
      <c r="D205" s="123"/>
      <c r="E205" s="123"/>
      <c r="F205" s="123"/>
      <c r="G205" s="123"/>
      <c r="H205" s="123"/>
      <c r="I205" s="123"/>
      <c r="J205" s="123"/>
      <c r="K205" s="123"/>
      <c r="L205" s="123"/>
      <c r="M205" s="123"/>
      <c r="N205" s="123"/>
      <c r="O205" s="123"/>
      <c r="P205" s="123"/>
      <c r="Q205" s="123"/>
      <c r="T205" s="180"/>
    </row>
    <row r="206" spans="1:83" ht="21.9" customHeight="1" x14ac:dyDescent="0.2">
      <c r="B206" s="123"/>
      <c r="C206" s="123"/>
      <c r="D206" s="123"/>
      <c r="E206" s="123"/>
      <c r="F206" s="123"/>
      <c r="G206" s="123"/>
      <c r="H206" s="123"/>
      <c r="I206" s="123"/>
      <c r="J206" s="123"/>
      <c r="K206" s="123"/>
      <c r="L206" s="123"/>
      <c r="M206" s="123"/>
      <c r="N206" s="123"/>
      <c r="O206" s="123"/>
      <c r="P206" s="123"/>
      <c r="Q206" s="123"/>
      <c r="T206" s="180"/>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96"/>
      <c r="CB206" s="96"/>
      <c r="CC206" s="96"/>
      <c r="CD206" s="96"/>
      <c r="CE206" s="96"/>
    </row>
    <row r="207" spans="1:83" s="68" customFormat="1" ht="18" customHeight="1" x14ac:dyDescent="0.2">
      <c r="B207" s="124"/>
      <c r="C207" s="124"/>
      <c r="D207" s="124"/>
      <c r="E207" s="124"/>
      <c r="F207" s="124"/>
      <c r="G207" s="124"/>
      <c r="H207" s="124"/>
      <c r="I207" s="124"/>
      <c r="J207" s="124"/>
      <c r="K207" s="124"/>
      <c r="L207" s="124"/>
      <c r="M207" s="124"/>
      <c r="N207" s="124"/>
      <c r="O207" s="124"/>
      <c r="P207" s="124"/>
      <c r="Q207" s="124"/>
      <c r="U207" s="203"/>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t="str">
        <f t="shared" ref="BQ207:BV208" si="2">IF(BQ78="","",BQ78)</f>
        <v/>
      </c>
      <c r="BR207" s="203" t="str">
        <f t="shared" si="2"/>
        <v/>
      </c>
      <c r="BS207" s="203" t="str">
        <f t="shared" si="2"/>
        <v/>
      </c>
      <c r="BT207" s="203" t="str">
        <f t="shared" si="2"/>
        <v/>
      </c>
      <c r="BU207" s="203" t="str">
        <f t="shared" si="2"/>
        <v/>
      </c>
      <c r="BV207" s="203" t="str">
        <f t="shared" si="2"/>
        <v/>
      </c>
    </row>
    <row r="208" spans="1:83" s="68" customFormat="1" ht="18" customHeight="1" x14ac:dyDescent="0.2">
      <c r="B208" s="124"/>
      <c r="C208" s="124"/>
      <c r="D208" s="124"/>
      <c r="E208" s="124"/>
      <c r="F208" s="124"/>
      <c r="G208" s="124"/>
      <c r="H208" s="124"/>
      <c r="I208" s="124"/>
      <c r="J208" s="124"/>
      <c r="K208" s="124"/>
      <c r="L208" s="124"/>
      <c r="M208" s="124"/>
      <c r="N208" s="124"/>
      <c r="O208" s="124"/>
      <c r="P208" s="124"/>
      <c r="Q208" s="124"/>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t="str">
        <f t="shared" si="2"/>
        <v/>
      </c>
      <c r="BR208" s="187" t="str">
        <f t="shared" si="2"/>
        <v/>
      </c>
      <c r="BS208" s="187" t="str">
        <f t="shared" si="2"/>
        <v/>
      </c>
      <c r="BT208" s="187" t="str">
        <f t="shared" si="2"/>
        <v/>
      </c>
      <c r="BU208" s="187" t="str">
        <f t="shared" si="2"/>
        <v/>
      </c>
      <c r="BV208" s="187" t="str">
        <f t="shared" si="2"/>
        <v/>
      </c>
    </row>
    <row r="209" spans="2:83" ht="21.9" customHeight="1" x14ac:dyDescent="0.2">
      <c r="B209" s="123"/>
      <c r="C209" s="123"/>
      <c r="D209" s="123"/>
      <c r="E209" s="123"/>
      <c r="F209" s="123"/>
      <c r="G209" s="123"/>
      <c r="H209" s="123"/>
      <c r="I209" s="123"/>
      <c r="J209" s="123"/>
      <c r="K209" s="123"/>
      <c r="L209" s="123"/>
      <c r="M209" s="123"/>
      <c r="N209" s="123"/>
      <c r="O209" s="123"/>
      <c r="P209" s="123"/>
      <c r="Q209" s="123"/>
      <c r="T209" s="181"/>
      <c r="U209" s="205"/>
      <c r="V209" s="205"/>
      <c r="W209" s="205"/>
      <c r="X209" s="205"/>
      <c r="Y209" s="205"/>
      <c r="Z209" s="205"/>
      <c r="AA209" s="205"/>
      <c r="AB209" s="205"/>
      <c r="AC209" s="205"/>
      <c r="AD209" s="205"/>
      <c r="AE209" s="205"/>
      <c r="AF209" s="205"/>
      <c r="AG209" s="205"/>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c r="BF209" s="181"/>
      <c r="BG209" s="181"/>
      <c r="BH209" s="181"/>
      <c r="BI209" s="181"/>
      <c r="BJ209" s="181"/>
      <c r="BK209" s="181"/>
      <c r="BL209" s="181"/>
      <c r="BM209" s="181"/>
      <c r="BN209" s="181"/>
      <c r="BO209" s="181"/>
      <c r="BP209" s="181"/>
      <c r="BQ209" s="181"/>
      <c r="BR209" s="181"/>
      <c r="BS209" s="181"/>
      <c r="BT209" s="181"/>
      <c r="BU209" s="181"/>
      <c r="BV209" s="181"/>
      <c r="BW209" s="96"/>
      <c r="BX209" s="96"/>
      <c r="BY209" s="96"/>
      <c r="BZ209" s="96"/>
      <c r="CA209" s="96"/>
      <c r="CB209" s="96"/>
      <c r="CC209" s="96"/>
      <c r="CD209" s="96"/>
      <c r="CE209" s="96"/>
    </row>
    <row r="210" spans="2:83" ht="15.9" customHeight="1" x14ac:dyDescent="0.2">
      <c r="B210" s="123"/>
      <c r="C210" s="123"/>
      <c r="D210" s="123"/>
      <c r="E210" s="123"/>
      <c r="F210" s="123"/>
      <c r="G210" s="123"/>
      <c r="H210" s="123"/>
      <c r="I210" s="123"/>
      <c r="J210" s="123"/>
      <c r="K210" s="123"/>
      <c r="L210" s="123"/>
      <c r="M210" s="123"/>
      <c r="N210" s="123"/>
      <c r="O210" s="123"/>
      <c r="P210" s="123"/>
      <c r="Q210" s="123"/>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96"/>
      <c r="CB210" s="96"/>
      <c r="CC210" s="96"/>
      <c r="CD210" s="96"/>
      <c r="CE210" s="96"/>
    </row>
    <row r="211" spans="2:83" ht="15.9" customHeight="1" x14ac:dyDescent="0.2">
      <c r="B211" s="123"/>
      <c r="C211" s="123"/>
      <c r="D211" s="123"/>
      <c r="E211" s="123"/>
      <c r="F211" s="123"/>
      <c r="G211" s="123"/>
      <c r="H211" s="123"/>
      <c r="I211" s="123"/>
      <c r="J211" s="123"/>
      <c r="K211" s="123"/>
      <c r="L211" s="123"/>
      <c r="M211" s="123"/>
      <c r="N211" s="123"/>
      <c r="O211" s="123"/>
      <c r="P211" s="123"/>
      <c r="Q211" s="123"/>
      <c r="T211" s="182"/>
      <c r="U211" s="181"/>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c r="BX211" s="96"/>
      <c r="BY211" s="96"/>
      <c r="BZ211" s="96"/>
      <c r="CA211" s="96"/>
      <c r="CB211" s="96"/>
      <c r="CC211" s="96"/>
      <c r="CD211" s="96"/>
      <c r="CE211" s="96"/>
    </row>
    <row r="212" spans="2:83" ht="15.9" customHeight="1" x14ac:dyDescent="0.2">
      <c r="B212" s="123"/>
      <c r="C212" s="123"/>
      <c r="D212" s="123"/>
      <c r="E212" s="123"/>
      <c r="F212" s="123"/>
      <c r="G212" s="123"/>
      <c r="H212" s="123"/>
      <c r="I212" s="123"/>
      <c r="J212" s="123"/>
      <c r="K212" s="123"/>
      <c r="L212" s="123"/>
      <c r="M212" s="123"/>
      <c r="N212" s="123"/>
      <c r="O212" s="123"/>
      <c r="P212" s="123"/>
      <c r="Q212" s="123"/>
    </row>
    <row r="213" spans="2:83" ht="21.9" customHeight="1" x14ac:dyDescent="0.2">
      <c r="B213" s="123"/>
      <c r="C213" s="123"/>
      <c r="D213" s="123"/>
      <c r="E213" s="123"/>
      <c r="F213" s="123"/>
      <c r="G213" s="158" t="s">
        <v>37</v>
      </c>
      <c r="I213" s="123"/>
      <c r="J213" s="123"/>
      <c r="K213" s="123"/>
      <c r="L213" s="123"/>
      <c r="M213" s="123"/>
      <c r="N213" s="123"/>
      <c r="O213" s="123"/>
      <c r="P213" s="123"/>
      <c r="Q213" s="123"/>
    </row>
    <row r="214" spans="2:83" ht="21.9" customHeight="1" x14ac:dyDescent="0.2">
      <c r="B214" s="123"/>
      <c r="C214" s="123"/>
      <c r="D214" s="123"/>
      <c r="E214" s="123"/>
      <c r="F214" s="123"/>
      <c r="G214" s="123"/>
      <c r="H214" s="123"/>
      <c r="I214" s="123"/>
      <c r="J214" s="123"/>
      <c r="K214" s="123"/>
      <c r="L214" s="123"/>
      <c r="M214" s="123"/>
      <c r="N214" s="123"/>
      <c r="O214" s="123"/>
      <c r="P214" s="123"/>
      <c r="Q214" s="123"/>
    </row>
    <row r="215" spans="2:83" ht="21.9" customHeight="1" x14ac:dyDescent="0.2">
      <c r="B215" s="123"/>
      <c r="C215" s="123"/>
      <c r="D215" s="123"/>
      <c r="E215" s="123"/>
      <c r="F215" s="123"/>
      <c r="G215" s="123"/>
      <c r="H215" s="123"/>
      <c r="I215" s="123"/>
      <c r="J215" s="123"/>
      <c r="K215" s="123"/>
      <c r="L215" s="123"/>
      <c r="M215" s="123"/>
      <c r="N215" s="123"/>
      <c r="O215" s="123"/>
      <c r="P215" s="123"/>
      <c r="Q215" s="123"/>
    </row>
    <row r="216" spans="2:83" ht="21.9" customHeight="1" x14ac:dyDescent="0.2">
      <c r="B216" s="123"/>
      <c r="C216" s="123"/>
      <c r="D216" s="123"/>
      <c r="E216" s="123"/>
      <c r="F216" s="123"/>
      <c r="G216" s="123"/>
      <c r="H216" s="123"/>
      <c r="I216" s="123"/>
      <c r="J216" s="123"/>
      <c r="K216" s="123"/>
      <c r="L216" s="123"/>
      <c r="M216" s="123"/>
      <c r="N216" s="123"/>
      <c r="O216" s="123"/>
      <c r="P216" s="123"/>
      <c r="Q216" s="123"/>
    </row>
    <row r="217" spans="2:83" ht="21.9" customHeight="1" x14ac:dyDescent="0.2">
      <c r="B217" s="123"/>
      <c r="C217" s="123"/>
      <c r="D217" s="123"/>
      <c r="E217" s="123"/>
      <c r="F217" s="123"/>
      <c r="G217" s="123"/>
      <c r="H217" s="123"/>
      <c r="I217" s="123"/>
      <c r="J217" s="123"/>
      <c r="K217" s="123"/>
      <c r="L217" s="123"/>
      <c r="M217" s="123"/>
      <c r="N217" s="123"/>
      <c r="O217" s="123"/>
      <c r="P217" s="123"/>
      <c r="Q217" s="123"/>
      <c r="T217" s="180"/>
      <c r="U217" s="96"/>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96"/>
      <c r="CB217" s="96"/>
      <c r="CC217" s="96"/>
      <c r="CD217" s="96"/>
      <c r="CE217" s="96"/>
    </row>
    <row r="218" spans="2:83" ht="21.9" customHeight="1" x14ac:dyDescent="0.2">
      <c r="B218" s="123"/>
      <c r="C218" s="123"/>
      <c r="D218" s="123"/>
      <c r="E218" s="123"/>
      <c r="F218" s="123"/>
      <c r="G218" s="123"/>
      <c r="H218" s="123"/>
      <c r="I218" s="123"/>
      <c r="J218" s="123"/>
      <c r="K218" s="123"/>
      <c r="L218" s="123"/>
      <c r="M218" s="123"/>
      <c r="N218" s="123"/>
      <c r="O218" s="123"/>
      <c r="P218" s="123"/>
      <c r="Q218" s="123"/>
      <c r="T218" s="180"/>
      <c r="U218" s="96"/>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96"/>
      <c r="CB218" s="96"/>
      <c r="CC218" s="96"/>
      <c r="CD218" s="96"/>
      <c r="CE218" s="96"/>
    </row>
    <row r="219" spans="2:83" s="68" customFormat="1" ht="18.75" customHeight="1" x14ac:dyDescent="0.2">
      <c r="B219" s="124"/>
      <c r="C219" s="124"/>
      <c r="D219" s="124"/>
      <c r="E219" s="124"/>
      <c r="F219" s="124"/>
      <c r="G219" s="124"/>
      <c r="H219" s="124"/>
      <c r="I219" s="124"/>
      <c r="J219" s="124"/>
      <c r="K219" s="124"/>
      <c r="L219" s="124"/>
      <c r="M219" s="124"/>
      <c r="N219" s="124"/>
      <c r="O219" s="124"/>
      <c r="P219" s="124"/>
      <c r="Q219" s="124"/>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t="str">
        <f t="shared" ref="BQ219:BV220" si="3">IF(BQ78="","",BQ78)</f>
        <v/>
      </c>
      <c r="BR219" s="203" t="str">
        <f t="shared" si="3"/>
        <v/>
      </c>
      <c r="BS219" s="203" t="str">
        <f t="shared" si="3"/>
        <v/>
      </c>
      <c r="BT219" s="203" t="str">
        <f t="shared" si="3"/>
        <v/>
      </c>
      <c r="BU219" s="203" t="str">
        <f t="shared" si="3"/>
        <v/>
      </c>
      <c r="BV219" s="203" t="str">
        <f t="shared" si="3"/>
        <v/>
      </c>
    </row>
    <row r="220" spans="2:83" s="68" customFormat="1" ht="18.75" customHeight="1" x14ac:dyDescent="0.2">
      <c r="B220" s="124"/>
      <c r="C220" s="124"/>
      <c r="D220" s="124"/>
      <c r="E220" s="124"/>
      <c r="F220" s="124"/>
      <c r="G220" s="124"/>
      <c r="H220" s="124"/>
      <c r="I220" s="124"/>
      <c r="J220" s="124"/>
      <c r="K220" s="124"/>
      <c r="L220" s="124"/>
      <c r="M220" s="124"/>
      <c r="N220" s="124"/>
      <c r="O220" s="124"/>
      <c r="P220" s="124"/>
      <c r="Q220" s="124"/>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t="str">
        <f t="shared" si="3"/>
        <v/>
      </c>
      <c r="BR220" s="187" t="str">
        <f t="shared" si="3"/>
        <v/>
      </c>
      <c r="BS220" s="187" t="str">
        <f t="shared" si="3"/>
        <v/>
      </c>
      <c r="BT220" s="187" t="str">
        <f t="shared" si="3"/>
        <v/>
      </c>
      <c r="BU220" s="187" t="str">
        <f t="shared" si="3"/>
        <v/>
      </c>
      <c r="BV220" s="187" t="str">
        <f t="shared" si="3"/>
        <v/>
      </c>
    </row>
    <row r="221" spans="2:83" ht="21.9" customHeight="1" x14ac:dyDescent="0.2">
      <c r="B221" s="123"/>
      <c r="C221" s="123"/>
      <c r="D221" s="123"/>
      <c r="E221" s="123"/>
      <c r="F221" s="123"/>
      <c r="G221" s="123"/>
      <c r="H221" s="123"/>
      <c r="I221" s="123"/>
      <c r="J221" s="123"/>
      <c r="K221" s="123"/>
      <c r="L221" s="123"/>
      <c r="M221" s="123"/>
      <c r="N221" s="123"/>
      <c r="O221" s="123"/>
      <c r="P221" s="123"/>
      <c r="Q221" s="123"/>
      <c r="T221" s="181"/>
      <c r="U221" s="226"/>
      <c r="V221" s="226"/>
      <c r="W221" s="226"/>
      <c r="X221" s="226"/>
      <c r="Y221" s="226"/>
      <c r="Z221" s="226"/>
      <c r="AA221" s="226"/>
      <c r="AB221" s="226"/>
      <c r="AC221" s="229"/>
      <c r="AD221" s="229"/>
      <c r="AE221" s="229"/>
      <c r="AF221" s="229"/>
      <c r="AG221" s="229"/>
      <c r="AH221" s="230"/>
      <c r="AI221" s="230"/>
      <c r="AJ221" s="230"/>
      <c r="AK221" s="230"/>
      <c r="AL221" s="230"/>
      <c r="AM221" s="230"/>
      <c r="AN221" s="230"/>
      <c r="AO221" s="181"/>
      <c r="AP221" s="181"/>
      <c r="AQ221" s="181"/>
      <c r="AR221" s="181"/>
      <c r="AS221" s="181"/>
      <c r="AT221" s="181"/>
      <c r="AU221" s="181"/>
      <c r="AV221" s="181"/>
      <c r="AW221" s="181"/>
      <c r="AX221" s="181"/>
      <c r="AY221" s="181"/>
      <c r="AZ221" s="181"/>
      <c r="BA221" s="181"/>
      <c r="BB221" s="181"/>
      <c r="BC221" s="181"/>
      <c r="BD221" s="181"/>
      <c r="BE221" s="181"/>
      <c r="BF221" s="181"/>
      <c r="BG221" s="181"/>
      <c r="BH221" s="181"/>
      <c r="BI221" s="181"/>
      <c r="BJ221" s="181"/>
      <c r="BK221" s="181"/>
      <c r="BL221" s="181"/>
      <c r="BM221" s="181"/>
      <c r="BN221" s="181"/>
      <c r="BO221" s="181"/>
      <c r="BP221" s="181"/>
      <c r="BQ221" s="181"/>
      <c r="BR221" s="181"/>
      <c r="BS221" s="181"/>
      <c r="BT221" s="181"/>
      <c r="BU221" s="181"/>
      <c r="BV221" s="181"/>
      <c r="BW221" s="96"/>
      <c r="BX221" s="96"/>
      <c r="BY221" s="96"/>
      <c r="BZ221" s="96"/>
      <c r="CA221" s="96"/>
      <c r="CB221" s="96"/>
      <c r="CC221" s="96"/>
      <c r="CD221" s="96"/>
      <c r="CE221" s="96"/>
    </row>
    <row r="222" spans="2:83" ht="15.9" customHeight="1" x14ac:dyDescent="0.2">
      <c r="B222" s="123"/>
      <c r="C222" s="123"/>
      <c r="D222" s="123"/>
      <c r="E222" s="123"/>
      <c r="F222" s="123"/>
      <c r="G222" s="123"/>
      <c r="H222" s="123"/>
      <c r="I222" s="123"/>
      <c r="J222" s="123"/>
      <c r="K222" s="123"/>
      <c r="L222" s="123"/>
      <c r="M222" s="123"/>
      <c r="N222" s="123"/>
      <c r="O222" s="123"/>
      <c r="P222" s="123"/>
      <c r="Q222" s="123"/>
      <c r="T222" s="181"/>
      <c r="U222" s="205"/>
      <c r="V222" s="205"/>
      <c r="W222" s="205"/>
      <c r="X222" s="205"/>
      <c r="Y222" s="205"/>
      <c r="Z222" s="205"/>
      <c r="AA222" s="205"/>
      <c r="AB222" s="205"/>
      <c r="AC222" s="205"/>
      <c r="AD222" s="205"/>
      <c r="AE222" s="205"/>
      <c r="AF222" s="205"/>
      <c r="AG222" s="205"/>
      <c r="AH222" s="96"/>
      <c r="AI222" s="96"/>
      <c r="AJ222" s="96"/>
      <c r="AK222" s="96"/>
      <c r="AL222" s="96"/>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row>
    <row r="223" spans="2:83" ht="15.9" customHeight="1" x14ac:dyDescent="0.2">
      <c r="T223" s="182"/>
      <c r="U223" s="181"/>
      <c r="V223" s="96"/>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96"/>
      <c r="CB223" s="96"/>
      <c r="CC223" s="96"/>
      <c r="CD223" s="96"/>
      <c r="CE223" s="96"/>
    </row>
    <row r="224" spans="2:83" ht="15.9" customHeight="1" x14ac:dyDescent="0.2"/>
    <row r="225" spans="1:89" ht="15.9" customHeight="1" x14ac:dyDescent="0.2"/>
    <row r="226" spans="1:89" ht="15.9" customHeight="1" x14ac:dyDescent="0.2"/>
    <row r="227" spans="1:89" ht="6.9" customHeight="1" x14ac:dyDescent="0.2">
      <c r="A227" s="101"/>
      <c r="B227" s="125"/>
      <c r="C227" s="125"/>
      <c r="D227" s="125"/>
      <c r="E227" s="125"/>
      <c r="F227" s="125"/>
      <c r="G227" s="125"/>
      <c r="H227" s="125"/>
      <c r="I227" s="125"/>
      <c r="J227" s="125"/>
      <c r="K227" s="125"/>
      <c r="L227" s="125"/>
      <c r="M227" s="125"/>
      <c r="N227" s="125"/>
      <c r="O227" s="125"/>
      <c r="P227" s="125"/>
      <c r="Q227" s="125"/>
    </row>
    <row r="228" spans="1:89" ht="24.9" customHeight="1" x14ac:dyDescent="0.2">
      <c r="A228" s="85" t="e">
        <f>#REF!</f>
        <v>#REF!</v>
      </c>
      <c r="B228" s="87"/>
      <c r="C228" s="87"/>
      <c r="D228" s="87"/>
      <c r="E228" s="87"/>
      <c r="F228" s="87"/>
      <c r="G228" s="87"/>
      <c r="H228" s="87"/>
      <c r="I228" s="87"/>
      <c r="J228" s="87"/>
      <c r="K228" s="87"/>
      <c r="L228" s="87"/>
      <c r="M228" s="87"/>
      <c r="N228" s="87"/>
      <c r="O228" s="87"/>
      <c r="P228" s="87"/>
      <c r="Q228" s="87"/>
    </row>
    <row r="229" spans="1:89" ht="21.9" customHeight="1" x14ac:dyDescent="0.2">
      <c r="A229" s="89" t="e">
        <f>#REF!</f>
        <v>#REF!</v>
      </c>
      <c r="B229" s="99"/>
      <c r="C229" s="99"/>
      <c r="D229" s="99"/>
      <c r="E229" s="99"/>
      <c r="F229" s="99"/>
      <c r="G229" s="99"/>
      <c r="H229" s="99"/>
      <c r="I229" s="99"/>
      <c r="J229" s="99"/>
      <c r="K229" s="99"/>
      <c r="L229" s="99"/>
      <c r="M229" s="99"/>
      <c r="N229" s="99"/>
      <c r="O229" s="99"/>
      <c r="P229" s="99"/>
      <c r="Q229" s="99"/>
    </row>
    <row r="230" spans="1:89" ht="6.9" customHeight="1" x14ac:dyDescent="0.2">
      <c r="A230" s="101"/>
      <c r="B230" s="125"/>
      <c r="C230" s="125"/>
      <c r="D230" s="125"/>
      <c r="E230" s="125"/>
      <c r="F230" s="125"/>
      <c r="G230" s="125"/>
      <c r="H230" s="125"/>
      <c r="I230" s="125"/>
      <c r="J230" s="125"/>
      <c r="K230" s="125"/>
      <c r="L230" s="125"/>
      <c r="M230" s="125"/>
      <c r="N230" s="125"/>
      <c r="O230" s="125"/>
      <c r="P230" s="125"/>
      <c r="Q230" s="125"/>
    </row>
    <row r="231" spans="1:89" ht="21.9" customHeight="1" x14ac:dyDescent="0.2">
      <c r="A231" s="89" t="e">
        <f>#REF!</f>
        <v>#REF!</v>
      </c>
      <c r="B231" s="91"/>
      <c r="C231" s="91"/>
      <c r="D231" s="91"/>
      <c r="E231" s="91"/>
      <c r="F231" s="91"/>
      <c r="G231" s="91"/>
      <c r="H231" s="91"/>
      <c r="I231" s="91"/>
      <c r="J231" s="91"/>
      <c r="K231" s="91"/>
      <c r="L231" s="91"/>
      <c r="M231" s="91"/>
      <c r="N231" s="91"/>
      <c r="O231" s="91"/>
      <c r="P231" s="91"/>
      <c r="Q231" s="91"/>
    </row>
    <row r="232" spans="1:89" ht="21.9" customHeight="1" x14ac:dyDescent="0.2">
      <c r="A232" s="89" t="e">
        <f>#REF!</f>
        <v>#REF!</v>
      </c>
      <c r="B232" s="91"/>
      <c r="C232" s="91"/>
      <c r="D232" s="91"/>
      <c r="E232" s="91"/>
      <c r="F232" s="91"/>
      <c r="G232" s="91"/>
      <c r="H232" s="91"/>
      <c r="I232" s="91"/>
      <c r="J232" s="99"/>
      <c r="K232" s="99"/>
      <c r="L232" s="99"/>
      <c r="M232" s="99"/>
      <c r="N232" s="99"/>
      <c r="O232" s="99"/>
      <c r="P232" s="99"/>
      <c r="Q232" s="99"/>
      <c r="T232" s="192"/>
      <c r="U232" s="192"/>
      <c r="V232" s="192"/>
      <c r="W232" s="192"/>
      <c r="X232" s="192"/>
      <c r="Y232" s="192"/>
      <c r="Z232" s="192"/>
      <c r="AA232" s="192"/>
      <c r="AB232" s="192"/>
      <c r="AC232" s="192"/>
      <c r="AD232" s="192"/>
      <c r="AE232" s="192"/>
      <c r="AF232" s="192"/>
      <c r="AG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row>
    <row r="233" spans="1:89" ht="21.9" customHeight="1" x14ac:dyDescent="0.2">
      <c r="A233" s="89" t="e">
        <f>#REF!</f>
        <v>#REF!</v>
      </c>
      <c r="B233" s="91"/>
      <c r="C233" s="91"/>
      <c r="D233" s="91"/>
      <c r="E233" s="91"/>
      <c r="F233" s="91"/>
      <c r="G233" s="91"/>
      <c r="H233" s="91"/>
      <c r="I233" s="91"/>
      <c r="J233" s="99"/>
      <c r="K233" s="99"/>
      <c r="L233" s="99"/>
      <c r="M233" s="99"/>
      <c r="N233" s="99"/>
      <c r="O233" s="99"/>
      <c r="P233" s="99"/>
      <c r="Q233" s="99"/>
      <c r="T233" s="192"/>
      <c r="U233" s="192"/>
      <c r="V233" s="192"/>
      <c r="W233" s="192"/>
      <c r="X233" s="192"/>
      <c r="Y233" s="192"/>
      <c r="Z233" s="192"/>
      <c r="AA233" s="192"/>
      <c r="AB233" s="192"/>
      <c r="AC233" s="192"/>
      <c r="AD233" s="192"/>
      <c r="AE233" s="192"/>
      <c r="AF233" s="192"/>
      <c r="AG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row>
    <row r="234" spans="1:89" ht="6.9" customHeight="1" x14ac:dyDescent="0.2">
      <c r="A234" s="105"/>
      <c r="B234" s="105"/>
      <c r="C234" s="105"/>
      <c r="D234" s="105"/>
      <c r="E234" s="105"/>
      <c r="F234" s="105"/>
      <c r="G234" s="105"/>
      <c r="H234" s="105"/>
      <c r="I234" s="105"/>
      <c r="J234" s="105"/>
      <c r="K234" s="105"/>
      <c r="L234" s="105"/>
      <c r="M234" s="105"/>
      <c r="N234" s="105"/>
      <c r="O234" s="105"/>
      <c r="P234" s="105"/>
      <c r="Q234" s="105"/>
    </row>
    <row r="235" spans="1:89" ht="8.1" customHeight="1" x14ac:dyDescent="0.2">
      <c r="AH235" s="192"/>
      <c r="AI235" s="192"/>
      <c r="AJ235" s="192"/>
      <c r="AK235" s="192"/>
      <c r="AL235" s="192"/>
    </row>
    <row r="236" spans="1:89" ht="21.9" customHeight="1" x14ac:dyDescent="0.2"/>
    <row r="237" spans="1:89" ht="21.9" customHeight="1" x14ac:dyDescent="0.2"/>
    <row r="238" spans="1:89" ht="21.9" customHeight="1" x14ac:dyDescent="0.2"/>
    <row r="239" spans="1:89" ht="21.9" customHeight="1" x14ac:dyDescent="0.2">
      <c r="T239" s="180"/>
      <c r="U239" s="96"/>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row>
    <row r="240" spans="1:89" ht="21.9" customHeight="1" x14ac:dyDescent="0.2">
      <c r="T240" s="180"/>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row>
    <row r="241" spans="1:102" s="68" customFormat="1" ht="15.75" customHeight="1" x14ac:dyDescent="0.2">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203"/>
      <c r="AU241" s="203"/>
      <c r="AV241" s="203"/>
      <c r="AW241" s="203"/>
      <c r="AX241" s="203"/>
      <c r="AY241" s="203"/>
      <c r="AZ241" s="203"/>
      <c r="BA241" s="203"/>
      <c r="BB241" s="203"/>
      <c r="BC241" s="203"/>
      <c r="BD241" s="203"/>
      <c r="BE241" s="203"/>
      <c r="BF241" s="203"/>
      <c r="BG241" s="203"/>
      <c r="BH241" s="203"/>
      <c r="BI241" s="203"/>
      <c r="BJ241" s="203"/>
      <c r="BK241" s="203"/>
      <c r="BL241" s="203"/>
      <c r="BM241" s="203"/>
      <c r="BN241" s="203"/>
      <c r="BO241" s="203"/>
      <c r="BP241" s="203"/>
      <c r="BQ241" s="203"/>
      <c r="BR241" s="203"/>
      <c r="BS241" s="203"/>
      <c r="BT241" s="203"/>
      <c r="BU241" s="203"/>
      <c r="BV241" s="203"/>
      <c r="BW241" s="203"/>
      <c r="BX241" s="203"/>
      <c r="BY241" s="203"/>
      <c r="BZ241" s="203"/>
      <c r="CA241" s="203"/>
      <c r="CB241" s="203"/>
      <c r="CC241" s="203"/>
      <c r="CD241" s="203"/>
      <c r="CE241" s="203"/>
      <c r="CF241" s="203"/>
      <c r="CG241" s="203"/>
      <c r="CH241" s="203"/>
      <c r="CI241" s="203"/>
      <c r="CJ241" s="203"/>
      <c r="CK241" s="203"/>
    </row>
    <row r="242" spans="1:102" ht="15.75" customHeight="1" x14ac:dyDescent="0.2">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row>
    <row r="243" spans="1:102" ht="15.75" customHeight="1" x14ac:dyDescent="0.2">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row>
    <row r="244" spans="1:102" ht="21.9" customHeight="1" x14ac:dyDescent="0.2">
      <c r="T244" s="193"/>
      <c r="U244" s="206"/>
      <c r="V244" s="206"/>
      <c r="W244" s="206"/>
      <c r="X244" s="206"/>
      <c r="Y244" s="206"/>
      <c r="Z244" s="206"/>
      <c r="AA244" s="206"/>
      <c r="AB244" s="206"/>
      <c r="AC244" s="206"/>
      <c r="AD244" s="206"/>
      <c r="AE244" s="206"/>
      <c r="AF244" s="206"/>
      <c r="AG244" s="206"/>
      <c r="AH244" s="181"/>
      <c r="AI244" s="181"/>
      <c r="AJ244" s="181"/>
      <c r="AK244" s="181"/>
      <c r="AL244" s="181"/>
      <c r="AM244" s="228"/>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c r="BM244" s="181"/>
      <c r="BN244" s="181"/>
      <c r="BO244" s="181"/>
      <c r="BP244" s="181"/>
      <c r="BQ244" s="181"/>
      <c r="BR244" s="181"/>
      <c r="BS244" s="181"/>
      <c r="BT244" s="181"/>
      <c r="BU244" s="181"/>
      <c r="BV244" s="181"/>
      <c r="BW244" s="181"/>
      <c r="BX244" s="181"/>
      <c r="BY244" s="181"/>
      <c r="BZ244" s="181"/>
      <c r="CA244" s="181"/>
      <c r="CB244" s="181"/>
      <c r="CC244" s="181"/>
      <c r="CD244" s="181"/>
      <c r="CE244" s="181"/>
      <c r="CF244" s="181"/>
      <c r="CG244" s="181"/>
      <c r="CH244" s="181"/>
      <c r="CI244" s="181"/>
      <c r="CJ244" s="181"/>
      <c r="CK244" s="181"/>
    </row>
    <row r="245" spans="1:102" ht="21.9" customHeight="1" x14ac:dyDescent="0.2">
      <c r="T245" s="193"/>
      <c r="U245" s="206"/>
      <c r="V245" s="206"/>
      <c r="W245" s="206"/>
      <c r="X245" s="206"/>
      <c r="Y245" s="206"/>
      <c r="Z245" s="206"/>
      <c r="AA245" s="206"/>
      <c r="AB245" s="206"/>
      <c r="AC245" s="206"/>
      <c r="AD245" s="206"/>
      <c r="AE245" s="206"/>
      <c r="AF245" s="206"/>
      <c r="AG245" s="210"/>
      <c r="AH245" s="181"/>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c r="BM245" s="181"/>
      <c r="BN245" s="181"/>
      <c r="BO245" s="181"/>
      <c r="BP245" s="181"/>
      <c r="BQ245" s="181"/>
      <c r="BR245" s="181"/>
      <c r="BS245" s="181"/>
      <c r="BT245" s="181"/>
      <c r="BU245" s="181"/>
      <c r="BV245" s="181"/>
      <c r="BW245" s="181"/>
      <c r="BX245" s="181"/>
      <c r="BY245" s="181"/>
      <c r="BZ245" s="181"/>
      <c r="CA245" s="181"/>
      <c r="CB245" s="181"/>
      <c r="CC245" s="181"/>
      <c r="CD245" s="181"/>
      <c r="CE245" s="181"/>
      <c r="CF245" s="181"/>
      <c r="CG245" s="181"/>
      <c r="CH245" s="181"/>
      <c r="CI245" s="181"/>
      <c r="CJ245" s="181"/>
      <c r="CK245" s="181"/>
    </row>
    <row r="246" spans="1:102" ht="8.1" customHeight="1" x14ac:dyDescent="0.2">
      <c r="T246" s="96"/>
      <c r="U246" s="96"/>
      <c r="V246" s="96"/>
      <c r="W246" s="96"/>
      <c r="X246" s="96"/>
      <c r="Y246" s="96"/>
      <c r="Z246" s="96"/>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row>
    <row r="247" spans="1:102" ht="6.9" customHeight="1" x14ac:dyDescent="0.2">
      <c r="A247" s="99"/>
      <c r="B247" s="91"/>
      <c r="C247" s="91"/>
      <c r="D247" s="91"/>
      <c r="E247" s="91"/>
      <c r="F247" s="91"/>
      <c r="G247" s="91"/>
      <c r="H247" s="91"/>
      <c r="I247" s="91"/>
      <c r="J247" s="91"/>
      <c r="K247" s="91"/>
      <c r="L247" s="91"/>
      <c r="M247" s="91"/>
      <c r="N247" s="91"/>
      <c r="O247" s="91"/>
      <c r="P247" s="91"/>
      <c r="Q247" s="91"/>
      <c r="T247" s="96"/>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214"/>
      <c r="BV247" s="214"/>
      <c r="BW247" s="214"/>
      <c r="BX247" s="214"/>
      <c r="BY247" s="214"/>
      <c r="BZ247" s="214"/>
      <c r="CA247" s="214"/>
      <c r="CB247" s="214"/>
      <c r="CC247" s="214"/>
      <c r="CD247" s="96"/>
      <c r="CE247" s="96"/>
      <c r="CF247" s="96"/>
      <c r="CG247" s="96"/>
      <c r="CH247" s="96"/>
      <c r="CI247" s="96"/>
      <c r="CJ247" s="96"/>
      <c r="CK247" s="96"/>
    </row>
    <row r="248" spans="1:102" ht="24.9" customHeight="1" x14ac:dyDescent="0.2">
      <c r="A248" s="85" t="e">
        <f>" ■ 雇用情勢（"&amp;DBCS(TEXT(#REF!,"m月"))&amp;"）"</f>
        <v>#REF!</v>
      </c>
      <c r="B248" s="91"/>
      <c r="C248" s="91"/>
      <c r="D248" s="91"/>
      <c r="E248" s="91"/>
      <c r="F248" s="91"/>
      <c r="G248" s="91"/>
      <c r="H248" s="91"/>
      <c r="I248" s="91"/>
      <c r="J248" s="91"/>
      <c r="K248" s="91"/>
      <c r="L248" s="91"/>
      <c r="M248" s="91"/>
      <c r="N248" s="91"/>
      <c r="O248" s="91"/>
      <c r="P248" s="91"/>
      <c r="Q248" s="91"/>
      <c r="T248" s="182"/>
      <c r="U248" s="181"/>
      <c r="V248" s="96"/>
      <c r="W248" s="96"/>
      <c r="X248" s="96"/>
      <c r="Y248" s="96"/>
      <c r="Z248" s="96"/>
      <c r="AA248" s="96"/>
      <c r="AB248" s="96"/>
      <c r="AC248" s="96"/>
      <c r="AD248" s="96"/>
      <c r="AE248" s="96"/>
      <c r="AF248" s="96"/>
      <c r="AG248" s="96"/>
      <c r="AH248" s="96"/>
      <c r="AI248" s="96"/>
      <c r="AJ248" s="96"/>
      <c r="AK248" s="96"/>
      <c r="AL248" s="96"/>
      <c r="AM248" s="96"/>
      <c r="AN248" s="96"/>
      <c r="AO248" s="96"/>
      <c r="AP248" s="96"/>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row>
    <row r="249" spans="1:102" ht="21.9" customHeight="1" x14ac:dyDescent="0.2">
      <c r="A249" s="89" t="e">
        <f>#REF!</f>
        <v>#REF!</v>
      </c>
      <c r="B249" s="126"/>
      <c r="C249" s="126"/>
      <c r="D249" s="126"/>
      <c r="E249" s="126"/>
      <c r="F249" s="126"/>
      <c r="G249" s="126"/>
      <c r="H249" s="126"/>
      <c r="I249" s="126"/>
      <c r="J249" s="126"/>
      <c r="K249" s="126"/>
      <c r="L249" s="126"/>
      <c r="M249" s="126"/>
      <c r="N249" s="126"/>
      <c r="O249" s="126"/>
      <c r="P249" s="126"/>
      <c r="Q249" s="126"/>
    </row>
    <row r="250" spans="1:102" ht="21.9" customHeight="1" x14ac:dyDescent="0.2">
      <c r="A250" s="216" t="e">
        <f>#REF!</f>
        <v>#REF!</v>
      </c>
      <c r="B250" s="127"/>
      <c r="C250" s="127"/>
      <c r="D250" s="127"/>
      <c r="E250" s="127"/>
      <c r="F250" s="127"/>
      <c r="G250" s="127"/>
      <c r="H250" s="127"/>
      <c r="I250" s="127"/>
      <c r="J250" s="127"/>
      <c r="K250" s="127"/>
      <c r="L250" s="127"/>
      <c r="M250" s="127"/>
      <c r="N250" s="127"/>
      <c r="O250" s="127"/>
      <c r="P250" s="127"/>
      <c r="Q250" s="127"/>
    </row>
    <row r="251" spans="1:102" ht="21.9" customHeight="1" x14ac:dyDescent="0.2">
      <c r="A251" s="216" t="e">
        <f>#REF!</f>
        <v>#REF!</v>
      </c>
      <c r="B251" s="127"/>
      <c r="C251" s="127"/>
      <c r="D251" s="127"/>
      <c r="E251" s="127"/>
      <c r="F251" s="127"/>
      <c r="G251" s="127"/>
      <c r="H251" s="127"/>
      <c r="I251" s="127"/>
      <c r="J251" s="127"/>
      <c r="K251" s="127"/>
      <c r="L251" s="127"/>
      <c r="M251" s="127"/>
      <c r="N251" s="127"/>
      <c r="O251" s="127"/>
      <c r="P251" s="127"/>
      <c r="Q251" s="127"/>
    </row>
    <row r="252" spans="1:102" ht="21.9" customHeight="1" x14ac:dyDescent="0.2">
      <c r="A252" s="89" t="e">
        <f>#REF!</f>
        <v>#REF!</v>
      </c>
      <c r="B252" s="126"/>
      <c r="C252" s="126"/>
      <c r="D252" s="126"/>
      <c r="E252" s="126"/>
      <c r="F252" s="126"/>
      <c r="G252" s="126"/>
      <c r="H252" s="126"/>
      <c r="I252" s="126"/>
      <c r="J252" s="126"/>
      <c r="K252" s="126"/>
      <c r="L252" s="126"/>
      <c r="M252" s="126"/>
      <c r="N252" s="126"/>
      <c r="O252" s="126"/>
      <c r="P252" s="126"/>
      <c r="Q252" s="126"/>
    </row>
    <row r="253" spans="1:102" ht="6.9" customHeight="1" x14ac:dyDescent="0.2">
      <c r="A253" s="99"/>
      <c r="B253" s="91"/>
      <c r="C253" s="91"/>
      <c r="D253" s="91"/>
      <c r="E253" s="91"/>
      <c r="F253" s="91"/>
      <c r="G253" s="91"/>
      <c r="H253" s="91"/>
      <c r="I253" s="91"/>
      <c r="J253" s="91"/>
      <c r="K253" s="91"/>
      <c r="L253" s="91"/>
      <c r="M253" s="91"/>
      <c r="N253" s="91"/>
      <c r="O253" s="91"/>
      <c r="P253" s="91"/>
      <c r="Q253" s="91"/>
      <c r="BU253" s="69"/>
      <c r="BV253" s="69"/>
      <c r="BW253" s="69"/>
      <c r="BX253" s="69"/>
      <c r="BY253" s="69"/>
      <c r="BZ253" s="69"/>
      <c r="CA253" s="69"/>
      <c r="CB253" s="69"/>
      <c r="CC253" s="69"/>
    </row>
    <row r="254" spans="1:102" s="69" customFormat="1" ht="8.1" customHeight="1" x14ac:dyDescent="0.2">
      <c r="A254" s="106"/>
      <c r="B254" s="106"/>
      <c r="C254" s="106"/>
      <c r="D254" s="106"/>
      <c r="E254" s="106"/>
      <c r="F254" s="106"/>
      <c r="G254" s="106"/>
      <c r="H254" s="106"/>
      <c r="I254" s="106"/>
      <c r="J254" s="106"/>
      <c r="K254" s="106"/>
      <c r="L254" s="106"/>
      <c r="M254" s="106"/>
      <c r="N254" s="106"/>
      <c r="O254" s="106"/>
      <c r="P254" s="106"/>
      <c r="Q254" s="106"/>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row>
    <row r="255" spans="1:102" s="69" customFormat="1" ht="21.9" customHeight="1" x14ac:dyDescent="0.2">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row>
    <row r="256" spans="1:102" s="69" customFormat="1" ht="21.9" customHeight="1" x14ac:dyDescent="0.2">
      <c r="T256" s="180"/>
      <c r="U256" s="96"/>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row>
    <row r="257" spans="1:91" s="69" customFormat="1" ht="21.9" customHeight="1" x14ac:dyDescent="0.2">
      <c r="T257" s="183"/>
      <c r="AI257" s="96"/>
      <c r="AJ257" s="96"/>
      <c r="AK257" s="96"/>
      <c r="AL257" s="96"/>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row>
    <row r="258" spans="1:91" s="69" customFormat="1" ht="21.9" customHeight="1" x14ac:dyDescent="0.2">
      <c r="T258" s="185"/>
      <c r="U258" s="207"/>
      <c r="V258" s="207"/>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0"/>
      <c r="CD258" s="207"/>
      <c r="CE258" s="200"/>
      <c r="CF258" s="200"/>
      <c r="CG258" s="200"/>
      <c r="CH258" s="200"/>
      <c r="CI258" s="200"/>
      <c r="CJ258" s="200"/>
      <c r="CK258" s="200"/>
      <c r="CL258" s="200"/>
      <c r="CM258" s="200"/>
    </row>
    <row r="259" spans="1:91" s="69" customFormat="1" ht="21.9" customHeight="1" x14ac:dyDescent="0.2">
      <c r="T259" s="194"/>
      <c r="U259" s="208"/>
      <c r="V259" s="208"/>
      <c r="W259" s="208"/>
      <c r="X259" s="208"/>
      <c r="Y259" s="208"/>
      <c r="Z259" s="208"/>
      <c r="AA259" s="208"/>
      <c r="AB259" s="208"/>
      <c r="AC259" s="208"/>
      <c r="AD259" s="209"/>
      <c r="AE259" s="209"/>
      <c r="AF259" s="209"/>
      <c r="AG259" s="209"/>
      <c r="AH259" s="209"/>
      <c r="AI259" s="209"/>
      <c r="AJ259" s="209"/>
      <c r="AK259" s="209"/>
      <c r="AL259" s="209"/>
      <c r="AM259" s="209"/>
      <c r="AN259" s="209"/>
      <c r="AO259" s="209"/>
      <c r="AP259" s="209"/>
      <c r="AQ259" s="209"/>
      <c r="AR259" s="209"/>
      <c r="AS259" s="209"/>
      <c r="AT259" s="209"/>
      <c r="AU259" s="209"/>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c r="CD259" s="209"/>
      <c r="CE259" s="209"/>
      <c r="CF259" s="209"/>
      <c r="CG259" s="209"/>
      <c r="CH259" s="209"/>
      <c r="CI259" s="209"/>
      <c r="CJ259" s="209"/>
      <c r="CK259" s="209"/>
      <c r="CL259" s="209"/>
      <c r="CM259" s="209"/>
    </row>
    <row r="260" spans="1:91" s="69" customFormat="1" ht="21.9" customHeight="1" x14ac:dyDescent="0.2">
      <c r="T260" s="194"/>
      <c r="U260" s="208"/>
      <c r="V260" s="208"/>
      <c r="W260" s="208"/>
      <c r="X260" s="208"/>
      <c r="Y260" s="208"/>
      <c r="Z260" s="208"/>
      <c r="AA260" s="208"/>
      <c r="AB260" s="208"/>
      <c r="AC260" s="208"/>
      <c r="AD260" s="209"/>
      <c r="AE260" s="209"/>
      <c r="AF260" s="209"/>
      <c r="AG260" s="209"/>
      <c r="AH260" s="209"/>
      <c r="AI260" s="209"/>
      <c r="AJ260" s="209"/>
      <c r="AK260" s="209"/>
      <c r="AL260" s="209"/>
      <c r="AM260" s="209"/>
      <c r="AN260" s="209"/>
      <c r="AO260" s="209"/>
      <c r="AP260" s="209"/>
      <c r="AQ260" s="209"/>
      <c r="AR260" s="209"/>
      <c r="AS260" s="209"/>
      <c r="AT260" s="209"/>
      <c r="AU260" s="209"/>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c r="CD260" s="209"/>
      <c r="CE260" s="209"/>
      <c r="CF260" s="209"/>
      <c r="CG260" s="209"/>
      <c r="CH260" s="209"/>
      <c r="CI260" s="209"/>
      <c r="CJ260" s="209"/>
      <c r="CK260" s="209"/>
      <c r="CL260" s="209"/>
      <c r="CM260" s="209"/>
    </row>
    <row r="261" spans="1:91" s="69" customFormat="1" ht="21.9" customHeight="1" x14ac:dyDescent="0.2">
      <c r="T261" s="161"/>
      <c r="U261" s="161"/>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row>
    <row r="262" spans="1:91" s="69" customFormat="1" ht="21.9" customHeight="1" x14ac:dyDescent="0.2">
      <c r="B262" s="128"/>
      <c r="C262" s="128"/>
      <c r="D262" s="128"/>
      <c r="T262" s="182"/>
      <c r="U262" s="181"/>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row>
    <row r="263" spans="1:91" s="69" customFormat="1" ht="6.9" customHeight="1" x14ac:dyDescent="0.2">
      <c r="B263" s="128"/>
      <c r="C263" s="128"/>
      <c r="D263" s="128"/>
      <c r="T263" s="161"/>
      <c r="U263" s="161"/>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row>
    <row r="264" spans="1:91" s="69" customFormat="1" ht="15.9" customHeight="1" x14ac:dyDescent="0.2">
      <c r="B264" s="69" t="e">
        <f>"ハローワーク別有効求人倍率（原数値・全数）"&amp;DBCS(TEXT(#REF!,"ggge年m月"))</f>
        <v>#REF!</v>
      </c>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U264" s="70"/>
      <c r="BV264" s="70"/>
      <c r="BW264" s="70"/>
      <c r="BX264" s="70"/>
      <c r="BY264" s="70"/>
      <c r="BZ264" s="70"/>
      <c r="CA264" s="70"/>
      <c r="CB264" s="70"/>
      <c r="CC264" s="70"/>
    </row>
    <row r="265" spans="1:91" s="70" customFormat="1" ht="15.9" customHeight="1" x14ac:dyDescent="0.2">
      <c r="B265" s="315" t="s">
        <v>6</v>
      </c>
      <c r="C265" s="316"/>
      <c r="D265" s="315" t="s">
        <v>5</v>
      </c>
      <c r="E265" s="316"/>
      <c r="F265" s="315" t="s">
        <v>7</v>
      </c>
      <c r="G265" s="316"/>
      <c r="H265" s="315" t="s">
        <v>11</v>
      </c>
      <c r="I265" s="318"/>
      <c r="J265" s="319" t="s">
        <v>14</v>
      </c>
      <c r="K265" s="320"/>
      <c r="L265" s="317" t="s">
        <v>4</v>
      </c>
      <c r="M265" s="316"/>
      <c r="N265" s="315" t="s">
        <v>13</v>
      </c>
      <c r="O265" s="316"/>
      <c r="P265" s="315" t="s">
        <v>15</v>
      </c>
      <c r="Q265" s="316"/>
      <c r="BH265" s="232"/>
      <c r="BI265" s="232"/>
      <c r="BJ265" s="232"/>
      <c r="BK265" s="69"/>
      <c r="BL265" s="69"/>
      <c r="BM265" s="69"/>
      <c r="BN265" s="69"/>
      <c r="BO265" s="69"/>
      <c r="BP265" s="69"/>
      <c r="BQ265" s="69"/>
      <c r="BR265" s="69"/>
      <c r="BS265" s="69"/>
      <c r="BT265" s="69"/>
    </row>
    <row r="266" spans="1:91" s="70" customFormat="1" ht="15.9" customHeight="1" x14ac:dyDescent="0.2">
      <c r="A266" s="107"/>
      <c r="B266" s="351" t="e">
        <f>#REF!</f>
        <v>#REF!</v>
      </c>
      <c r="C266" s="352"/>
      <c r="D266" s="348" t="e">
        <f>#REF!</f>
        <v>#REF!</v>
      </c>
      <c r="E266" s="349"/>
      <c r="F266" s="348" t="e">
        <f>#REF!</f>
        <v>#REF!</v>
      </c>
      <c r="G266" s="350"/>
      <c r="H266" s="353" t="e">
        <f>#REF!</f>
        <v>#REF!</v>
      </c>
      <c r="I266" s="354"/>
      <c r="J266" s="355" t="e">
        <f>#REF!</f>
        <v>#REF!</v>
      </c>
      <c r="K266" s="356"/>
      <c r="L266" s="346" t="e">
        <f>#REF!</f>
        <v>#REF!</v>
      </c>
      <c r="M266" s="347"/>
      <c r="N266" s="348" t="e">
        <f>#REF!</f>
        <v>#REF!</v>
      </c>
      <c r="O266" s="349"/>
      <c r="P266" s="348" t="e">
        <f>#REF!</f>
        <v>#REF!</v>
      </c>
      <c r="Q266" s="350"/>
      <c r="R266" s="107"/>
      <c r="S266" s="107"/>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213"/>
      <c r="BI266" s="213"/>
      <c r="BJ266" s="213"/>
      <c r="BK266" s="69"/>
      <c r="BL266" s="69"/>
      <c r="BM266" s="69"/>
      <c r="BN266" s="69"/>
      <c r="BO266" s="69"/>
      <c r="BP266" s="69"/>
      <c r="BQ266" s="69"/>
      <c r="BR266" s="69"/>
      <c r="BS266" s="69"/>
      <c r="BT266" s="69"/>
    </row>
    <row r="267" spans="1:91" s="70" customFormat="1" ht="15.9" customHeight="1" x14ac:dyDescent="0.2">
      <c r="A267" s="107"/>
      <c r="B267" s="319" t="s">
        <v>16</v>
      </c>
      <c r="C267" s="320"/>
      <c r="D267" s="332" t="s">
        <v>18</v>
      </c>
      <c r="E267" s="333"/>
      <c r="F267" s="334" t="s">
        <v>27</v>
      </c>
      <c r="G267" s="316"/>
      <c r="H267" s="334" t="s">
        <v>19</v>
      </c>
      <c r="I267" s="316"/>
      <c r="J267" s="334" t="s">
        <v>21</v>
      </c>
      <c r="K267" s="318"/>
      <c r="L267" s="321" t="s">
        <v>22</v>
      </c>
      <c r="M267" s="335"/>
      <c r="N267" s="321" t="s">
        <v>24</v>
      </c>
      <c r="O267" s="320"/>
      <c r="P267" s="165"/>
      <c r="Q267" s="165"/>
      <c r="R267" s="161"/>
      <c r="S267" s="115"/>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213"/>
      <c r="BI267" s="213"/>
      <c r="BJ267" s="213"/>
      <c r="BK267" s="69"/>
      <c r="BL267" s="69"/>
      <c r="BM267" s="69"/>
      <c r="BN267" s="69"/>
      <c r="BO267" s="69"/>
      <c r="BP267" s="69"/>
      <c r="BQ267" s="69"/>
      <c r="BR267" s="69"/>
      <c r="BS267" s="69"/>
      <c r="BT267" s="69"/>
    </row>
    <row r="268" spans="1:91" s="70" customFormat="1" ht="15.9" customHeight="1" x14ac:dyDescent="0.2">
      <c r="A268" s="107"/>
      <c r="B268" s="355" t="e">
        <f>#REF!</f>
        <v>#REF!</v>
      </c>
      <c r="C268" s="357"/>
      <c r="D268" s="358" t="e">
        <f>#REF!</f>
        <v>#REF!</v>
      </c>
      <c r="E268" s="349"/>
      <c r="F268" s="348" t="e">
        <f>#REF!</f>
        <v>#REF!</v>
      </c>
      <c r="G268" s="349"/>
      <c r="H268" s="348" t="e">
        <f>#REF!</f>
        <v>#REF!</v>
      </c>
      <c r="I268" s="350"/>
      <c r="J268" s="348" t="e">
        <f>#REF!</f>
        <v>#REF!</v>
      </c>
      <c r="K268" s="359"/>
      <c r="L268" s="355" t="e">
        <f>#REF!</f>
        <v>#REF!</v>
      </c>
      <c r="M268" s="357"/>
      <c r="N268" s="355" t="e">
        <f>#REF!</f>
        <v>#REF!</v>
      </c>
      <c r="O268" s="356"/>
      <c r="P268" s="161"/>
      <c r="Q268" s="161"/>
      <c r="R268" s="161"/>
      <c r="S268" s="115"/>
      <c r="T268" s="107"/>
      <c r="U268" s="107"/>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Q268" s="69"/>
      <c r="BR268" s="69"/>
    </row>
    <row r="269" spans="1:91" s="70" customFormat="1" ht="6.9" customHeight="1" x14ac:dyDescent="0.2">
      <c r="A269" s="107"/>
      <c r="B269" s="115"/>
      <c r="C269" s="115"/>
      <c r="D269" s="107"/>
      <c r="E269" s="115"/>
      <c r="F269" s="115"/>
      <c r="G269" s="107"/>
      <c r="H269" s="107"/>
      <c r="I269" s="161"/>
      <c r="J269" s="107"/>
      <c r="K269" s="115"/>
      <c r="L269" s="115"/>
      <c r="M269" s="107"/>
      <c r="N269" s="107"/>
      <c r="O269" s="161"/>
      <c r="P269" s="107"/>
      <c r="Q269" s="161"/>
      <c r="T269" s="107"/>
      <c r="U269" s="107"/>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U269" s="64"/>
      <c r="BV269" s="64"/>
      <c r="BW269" s="64"/>
      <c r="BX269" s="64"/>
      <c r="BY269" s="64"/>
      <c r="BZ269" s="64"/>
      <c r="CA269" s="64"/>
      <c r="CB269" s="64"/>
      <c r="CC269" s="64"/>
    </row>
    <row r="270" spans="1:91" x14ac:dyDescent="0.2">
      <c r="BH270" s="70"/>
      <c r="BI270" s="70"/>
      <c r="BJ270" s="70"/>
      <c r="BK270" s="70"/>
      <c r="BL270" s="70"/>
      <c r="BM270" s="70"/>
      <c r="BN270" s="70"/>
      <c r="BO270" s="70"/>
      <c r="BP270" s="70"/>
      <c r="BQ270" s="70"/>
      <c r="BR270" s="70"/>
      <c r="BS270" s="70"/>
      <c r="BT270" s="70"/>
    </row>
    <row r="271" spans="1:91" x14ac:dyDescent="0.2">
      <c r="BK271" s="70"/>
      <c r="BL271" s="70"/>
      <c r="BM271" s="70"/>
      <c r="BN271" s="70"/>
      <c r="BO271" s="70"/>
      <c r="BP271" s="70"/>
      <c r="BQ271" s="70"/>
      <c r="BR271" s="70"/>
      <c r="BS271" s="70"/>
      <c r="BT271" s="70"/>
    </row>
    <row r="272" spans="1:91" x14ac:dyDescent="0.2">
      <c r="BQ272" s="70"/>
      <c r="BR272" s="70"/>
    </row>
  </sheetData>
  <mergeCells count="36">
    <mergeCell ref="L268:M268"/>
    <mergeCell ref="N268:O268"/>
    <mergeCell ref="B268:C268"/>
    <mergeCell ref="D268:E268"/>
    <mergeCell ref="F268:G268"/>
    <mergeCell ref="H268:I268"/>
    <mergeCell ref="J268:K268"/>
    <mergeCell ref="L266:M266"/>
    <mergeCell ref="N266:O266"/>
    <mergeCell ref="P266:Q266"/>
    <mergeCell ref="B267:C267"/>
    <mergeCell ref="D267:E267"/>
    <mergeCell ref="F267:G267"/>
    <mergeCell ref="H267:I267"/>
    <mergeCell ref="J267:K267"/>
    <mergeCell ref="L267:M267"/>
    <mergeCell ref="N267:O267"/>
    <mergeCell ref="B266:C266"/>
    <mergeCell ref="D266:E266"/>
    <mergeCell ref="F266:G266"/>
    <mergeCell ref="H266:I266"/>
    <mergeCell ref="J266:K266"/>
    <mergeCell ref="B122:P122"/>
    <mergeCell ref="B265:C265"/>
    <mergeCell ref="D265:E265"/>
    <mergeCell ref="F265:G265"/>
    <mergeCell ref="H265:I265"/>
    <mergeCell ref="J265:K265"/>
    <mergeCell ref="L265:M265"/>
    <mergeCell ref="N265:O265"/>
    <mergeCell ref="P265:Q265"/>
    <mergeCell ref="A4:Q4"/>
    <mergeCell ref="L8:Q8"/>
    <mergeCell ref="L9:Q9"/>
    <mergeCell ref="L10:Q10"/>
    <mergeCell ref="A81:Q81"/>
  </mergeCells>
  <phoneticPr fontId="27"/>
  <conditionalFormatting sqref="P113">
    <cfRule type="expression" dxfId="5" priority="5">
      <formula>#REF!&lt;&gt;#REF!</formula>
    </cfRule>
  </conditionalFormatting>
  <conditionalFormatting sqref="P135">
    <cfRule type="expression" dxfId="4" priority="6">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orientation="portrait"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0588-0D0F-4896-AD32-390EE0F4ADFE}">
  <sheetPr>
    <tabColor theme="9" tint="-0.249977111117893"/>
  </sheetPr>
  <dimension ref="A1:R46"/>
  <sheetViews>
    <sheetView showGridLines="0" view="pageBreakPreview" zoomScaleSheetLayoutView="100" workbookViewId="0">
      <selection activeCell="T15" sqref="T15"/>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110</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59" t="s">
        <v>66</v>
      </c>
      <c r="K5" s="243" t="s">
        <v>67</v>
      </c>
      <c r="L5" s="258" t="s">
        <v>58</v>
      </c>
      <c r="M5" s="259" t="s">
        <v>66</v>
      </c>
      <c r="N5" s="243" t="s">
        <v>67</v>
      </c>
      <c r="O5" s="258" t="s">
        <v>58</v>
      </c>
      <c r="P5" s="259" t="s">
        <v>66</v>
      </c>
      <c r="Q5" s="243" t="s">
        <v>67</v>
      </c>
      <c r="R5" s="258" t="s">
        <v>58</v>
      </c>
    </row>
    <row r="6" spans="1:18" ht="13.5" customHeight="1" x14ac:dyDescent="0.15">
      <c r="A6" s="4"/>
      <c r="B6" s="244" t="s">
        <v>60</v>
      </c>
      <c r="C6" s="394">
        <v>78</v>
      </c>
      <c r="D6" s="14">
        <v>33095908</v>
      </c>
      <c r="E6" s="26">
        <v>30586601</v>
      </c>
      <c r="F6" s="395">
        <v>8.2039419810001135</v>
      </c>
      <c r="G6" s="254">
        <v>30670979</v>
      </c>
      <c r="H6" s="256">
        <v>28663918</v>
      </c>
      <c r="I6" s="418">
        <v>7.0020469637123597</v>
      </c>
      <c r="J6" s="39">
        <v>17</v>
      </c>
      <c r="K6" s="48">
        <v>47</v>
      </c>
      <c r="L6" s="53">
        <v>13</v>
      </c>
      <c r="M6" s="39">
        <v>4</v>
      </c>
      <c r="N6" s="48">
        <v>68</v>
      </c>
      <c r="O6" s="53">
        <v>4</v>
      </c>
      <c r="P6" s="39">
        <v>17</v>
      </c>
      <c r="Q6" s="48">
        <v>46</v>
      </c>
      <c r="R6" s="53">
        <v>14</v>
      </c>
    </row>
    <row r="7" spans="1:18" ht="13.5" customHeight="1" x14ac:dyDescent="0.15">
      <c r="A7" s="5"/>
      <c r="B7" s="235"/>
      <c r="C7" s="375"/>
      <c r="D7" s="15" t="s">
        <v>64</v>
      </c>
      <c r="E7" s="27" t="s">
        <v>64</v>
      </c>
      <c r="F7" s="396"/>
      <c r="G7" s="21" t="s">
        <v>64</v>
      </c>
      <c r="H7" s="33" t="s">
        <v>64</v>
      </c>
      <c r="I7" s="417"/>
      <c r="J7" s="40"/>
      <c r="K7" s="236">
        <v>5.2</v>
      </c>
      <c r="L7" s="54"/>
      <c r="M7" s="40"/>
      <c r="N7" s="236">
        <v>0</v>
      </c>
      <c r="O7" s="54"/>
      <c r="P7" s="40"/>
      <c r="Q7" s="236">
        <v>3.9</v>
      </c>
      <c r="R7" s="54"/>
    </row>
    <row r="8" spans="1:18" ht="13.5" customHeight="1" x14ac:dyDescent="0.15">
      <c r="A8" s="402" t="s">
        <v>56</v>
      </c>
      <c r="B8" s="245" t="s">
        <v>59</v>
      </c>
      <c r="C8" s="394">
        <v>11</v>
      </c>
      <c r="D8" s="14">
        <v>1678766</v>
      </c>
      <c r="E8" s="26">
        <v>1607790</v>
      </c>
      <c r="F8" s="395">
        <v>4.414506869678263</v>
      </c>
      <c r="G8" s="397" t="s">
        <v>64</v>
      </c>
      <c r="H8" s="399" t="s">
        <v>64</v>
      </c>
      <c r="I8" s="426" t="s">
        <v>64</v>
      </c>
      <c r="J8" s="39">
        <v>3</v>
      </c>
      <c r="K8" s="48">
        <v>6</v>
      </c>
      <c r="L8" s="53">
        <v>2</v>
      </c>
      <c r="M8" s="39">
        <v>0</v>
      </c>
      <c r="N8" s="48">
        <v>10</v>
      </c>
      <c r="O8" s="53">
        <v>1</v>
      </c>
      <c r="P8" s="39">
        <v>2</v>
      </c>
      <c r="Q8" s="48">
        <v>6</v>
      </c>
      <c r="R8" s="53">
        <v>3</v>
      </c>
    </row>
    <row r="9" spans="1:18" ht="13.5" customHeight="1" x14ac:dyDescent="0.15">
      <c r="A9" s="402"/>
      <c r="B9" s="246"/>
      <c r="C9" s="365"/>
      <c r="D9" s="16">
        <v>5.072427685017737</v>
      </c>
      <c r="E9" s="28">
        <v>5.2565173881203737</v>
      </c>
      <c r="F9" s="387"/>
      <c r="G9" s="389"/>
      <c r="H9" s="391"/>
      <c r="I9" s="427"/>
      <c r="J9" s="41"/>
      <c r="K9" s="49">
        <v>9.1</v>
      </c>
      <c r="L9" s="55"/>
      <c r="M9" s="41"/>
      <c r="N9" s="49">
        <v>-9.1</v>
      </c>
      <c r="O9" s="55"/>
      <c r="P9" s="41"/>
      <c r="Q9" s="49">
        <v>-9.1</v>
      </c>
      <c r="R9" s="55"/>
    </row>
    <row r="10" spans="1:18" ht="13.5" customHeight="1" x14ac:dyDescent="0.15">
      <c r="A10" s="402"/>
      <c r="B10" s="247" t="s">
        <v>100</v>
      </c>
      <c r="C10" s="364">
        <v>6</v>
      </c>
      <c r="D10" s="17">
        <v>975403</v>
      </c>
      <c r="E10" s="29">
        <v>901769</v>
      </c>
      <c r="F10" s="366">
        <v>8.1655058002659189</v>
      </c>
      <c r="G10" s="17">
        <v>875354</v>
      </c>
      <c r="H10" s="29">
        <v>795231</v>
      </c>
      <c r="I10" s="422">
        <v>10.075437200008537</v>
      </c>
      <c r="J10" s="42">
        <v>1</v>
      </c>
      <c r="K10" s="50">
        <v>4</v>
      </c>
      <c r="L10" s="56">
        <v>1</v>
      </c>
      <c r="M10" s="42">
        <v>0</v>
      </c>
      <c r="N10" s="50">
        <v>6</v>
      </c>
      <c r="O10" s="56">
        <v>0</v>
      </c>
      <c r="P10" s="42">
        <v>3</v>
      </c>
      <c r="Q10" s="50">
        <v>3</v>
      </c>
      <c r="R10" s="56">
        <v>0</v>
      </c>
    </row>
    <row r="11" spans="1:18" ht="13.5" customHeight="1" x14ac:dyDescent="0.15">
      <c r="A11" s="402"/>
      <c r="B11" s="246"/>
      <c r="C11" s="365"/>
      <c r="D11" s="16">
        <v>2.9472012068682325</v>
      </c>
      <c r="E11" s="28">
        <v>2.948248483053086</v>
      </c>
      <c r="F11" s="387"/>
      <c r="G11" s="16">
        <v>2.8540138871993621</v>
      </c>
      <c r="H11" s="28">
        <v>2.7743276407642528</v>
      </c>
      <c r="I11" s="421"/>
      <c r="J11" s="41"/>
      <c r="K11" s="49">
        <v>0</v>
      </c>
      <c r="L11" s="55"/>
      <c r="M11" s="41"/>
      <c r="N11" s="49">
        <v>0</v>
      </c>
      <c r="O11" s="55"/>
      <c r="P11" s="41"/>
      <c r="Q11" s="49">
        <v>50</v>
      </c>
      <c r="R11" s="55"/>
    </row>
    <row r="12" spans="1:18" ht="13.5" customHeight="1" x14ac:dyDescent="0.15">
      <c r="A12" s="402"/>
      <c r="B12" s="248" t="s">
        <v>52</v>
      </c>
      <c r="C12" s="385">
        <v>10</v>
      </c>
      <c r="D12" s="18">
        <v>2390835</v>
      </c>
      <c r="E12" s="30">
        <v>2288994</v>
      </c>
      <c r="F12" s="386">
        <v>4.4491597618866621</v>
      </c>
      <c r="G12" s="18">
        <v>2233120</v>
      </c>
      <c r="H12" s="30">
        <v>2029129</v>
      </c>
      <c r="I12" s="416">
        <v>10.053131171059107</v>
      </c>
      <c r="J12" s="43">
        <v>4</v>
      </c>
      <c r="K12" s="237">
        <v>3</v>
      </c>
      <c r="L12" s="57">
        <v>3</v>
      </c>
      <c r="M12" s="43">
        <v>1</v>
      </c>
      <c r="N12" s="237">
        <v>7</v>
      </c>
      <c r="O12" s="57">
        <v>2</v>
      </c>
      <c r="P12" s="43">
        <v>5</v>
      </c>
      <c r="Q12" s="237">
        <v>5</v>
      </c>
      <c r="R12" s="57">
        <v>0</v>
      </c>
    </row>
    <row r="13" spans="1:18" ht="13.5" customHeight="1" x14ac:dyDescent="0.15">
      <c r="A13" s="402"/>
      <c r="B13" s="246"/>
      <c r="C13" s="365"/>
      <c r="D13" s="16">
        <v>7.2239595299817729</v>
      </c>
      <c r="E13" s="28">
        <v>7.4836494581401833</v>
      </c>
      <c r="F13" s="387"/>
      <c r="G13" s="16">
        <v>7.2808892080034351</v>
      </c>
      <c r="H13" s="28">
        <v>7.0790357410316345</v>
      </c>
      <c r="I13" s="421"/>
      <c r="J13" s="41"/>
      <c r="K13" s="49">
        <v>10</v>
      </c>
      <c r="L13" s="55"/>
      <c r="M13" s="41"/>
      <c r="N13" s="49">
        <v>-10</v>
      </c>
      <c r="O13" s="55"/>
      <c r="P13" s="41"/>
      <c r="Q13" s="49">
        <v>50</v>
      </c>
      <c r="R13" s="55"/>
    </row>
    <row r="14" spans="1:18" ht="13.5" customHeight="1" x14ac:dyDescent="0.15">
      <c r="A14" s="402"/>
      <c r="B14" s="248" t="s">
        <v>71</v>
      </c>
      <c r="C14" s="385">
        <v>11</v>
      </c>
      <c r="D14" s="18">
        <v>1616350</v>
      </c>
      <c r="E14" s="30">
        <v>1351600</v>
      </c>
      <c r="F14" s="386">
        <v>19.587895827167799</v>
      </c>
      <c r="G14" s="18">
        <v>1840162</v>
      </c>
      <c r="H14" s="30">
        <v>1446511</v>
      </c>
      <c r="I14" s="416">
        <v>27.213826925616175</v>
      </c>
      <c r="J14" s="43">
        <v>2</v>
      </c>
      <c r="K14" s="237">
        <v>7</v>
      </c>
      <c r="L14" s="57">
        <v>2</v>
      </c>
      <c r="M14" s="43">
        <v>1</v>
      </c>
      <c r="N14" s="237">
        <v>9</v>
      </c>
      <c r="O14" s="57">
        <v>1</v>
      </c>
      <c r="P14" s="43">
        <v>2</v>
      </c>
      <c r="Q14" s="237">
        <v>5</v>
      </c>
      <c r="R14" s="57">
        <v>4</v>
      </c>
    </row>
    <row r="15" spans="1:18" ht="13.5" customHeight="1" x14ac:dyDescent="0.15">
      <c r="A15" s="402"/>
      <c r="B15" s="246"/>
      <c r="C15" s="365"/>
      <c r="D15" s="16">
        <v>4.883836394517413</v>
      </c>
      <c r="E15" s="28">
        <v>4.4189284059382734</v>
      </c>
      <c r="F15" s="387"/>
      <c r="G15" s="16">
        <v>5.9996845878313829</v>
      </c>
      <c r="H15" s="28">
        <v>5.046452477292183</v>
      </c>
      <c r="I15" s="421"/>
      <c r="J15" s="41"/>
      <c r="K15" s="49">
        <v>0</v>
      </c>
      <c r="L15" s="55"/>
      <c r="M15" s="41"/>
      <c r="N15" s="49">
        <v>0</v>
      </c>
      <c r="O15" s="55"/>
      <c r="P15" s="41"/>
      <c r="Q15" s="49">
        <v>-18.2</v>
      </c>
      <c r="R15" s="55"/>
    </row>
    <row r="16" spans="1:18" ht="13.5" customHeight="1" x14ac:dyDescent="0.15">
      <c r="A16" s="402"/>
      <c r="B16" s="419" t="s">
        <v>107</v>
      </c>
      <c r="C16" s="385">
        <v>10</v>
      </c>
      <c r="D16" s="18">
        <v>1883049</v>
      </c>
      <c r="E16" s="30">
        <v>1707434</v>
      </c>
      <c r="F16" s="386">
        <v>10.285317031287875</v>
      </c>
      <c r="G16" s="18">
        <v>2009708</v>
      </c>
      <c r="H16" s="30">
        <v>1481132</v>
      </c>
      <c r="I16" s="416">
        <v>35.687298633747702</v>
      </c>
      <c r="J16" s="43">
        <v>1</v>
      </c>
      <c r="K16" s="237">
        <v>7</v>
      </c>
      <c r="L16" s="57">
        <v>2</v>
      </c>
      <c r="M16" s="43">
        <v>0</v>
      </c>
      <c r="N16" s="237">
        <v>10</v>
      </c>
      <c r="O16" s="57">
        <v>0</v>
      </c>
      <c r="P16" s="43">
        <v>1</v>
      </c>
      <c r="Q16" s="237">
        <v>8</v>
      </c>
      <c r="R16" s="57">
        <v>1</v>
      </c>
    </row>
    <row r="17" spans="1:18" ht="13.5" customHeight="1" x14ac:dyDescent="0.15">
      <c r="A17" s="402"/>
      <c r="B17" s="420"/>
      <c r="C17" s="365"/>
      <c r="D17" s="16">
        <v>5.6896731765147521</v>
      </c>
      <c r="E17" s="28">
        <v>5.5822940247594035</v>
      </c>
      <c r="F17" s="387"/>
      <c r="G17" s="16">
        <v>6.552474246094329</v>
      </c>
      <c r="H17" s="28">
        <v>5.1672349886013489</v>
      </c>
      <c r="I17" s="421"/>
      <c r="J17" s="41"/>
      <c r="K17" s="49">
        <v>-10</v>
      </c>
      <c r="L17" s="55"/>
      <c r="M17" s="41"/>
      <c r="N17" s="49">
        <v>0</v>
      </c>
      <c r="O17" s="55"/>
      <c r="P17" s="41"/>
      <c r="Q17" s="49">
        <v>0</v>
      </c>
      <c r="R17" s="55"/>
    </row>
    <row r="18" spans="1:18" ht="13.5" customHeight="1" x14ac:dyDescent="0.15">
      <c r="A18" s="402"/>
      <c r="B18" s="419" t="s">
        <v>102</v>
      </c>
      <c r="C18" s="385">
        <v>14</v>
      </c>
      <c r="D18" s="18">
        <v>10840822</v>
      </c>
      <c r="E18" s="30">
        <v>10388805</v>
      </c>
      <c r="F18" s="386">
        <v>4.3510009091517219</v>
      </c>
      <c r="G18" s="18">
        <v>10145683</v>
      </c>
      <c r="H18" s="30">
        <v>10329546</v>
      </c>
      <c r="I18" s="416">
        <v>-1.7799717431918083</v>
      </c>
      <c r="J18" s="43">
        <v>2</v>
      </c>
      <c r="K18" s="237">
        <v>10</v>
      </c>
      <c r="L18" s="57">
        <v>2</v>
      </c>
      <c r="M18" s="43">
        <v>0</v>
      </c>
      <c r="N18" s="237">
        <v>14</v>
      </c>
      <c r="O18" s="57">
        <v>0</v>
      </c>
      <c r="P18" s="43">
        <v>3</v>
      </c>
      <c r="Q18" s="237">
        <v>8</v>
      </c>
      <c r="R18" s="57">
        <v>3</v>
      </c>
    </row>
    <row r="19" spans="1:18" ht="13.5" customHeight="1" x14ac:dyDescent="0.15">
      <c r="A19" s="402"/>
      <c r="B19" s="420"/>
      <c r="C19" s="365"/>
      <c r="D19" s="16">
        <v>32.755777542045379</v>
      </c>
      <c r="E19" s="28">
        <v>33.965215683821818</v>
      </c>
      <c r="F19" s="387"/>
      <c r="G19" s="16">
        <v>33.079097344757074</v>
      </c>
      <c r="H19" s="28">
        <v>36.03675533819208</v>
      </c>
      <c r="I19" s="421"/>
      <c r="J19" s="41"/>
      <c r="K19" s="49">
        <v>0</v>
      </c>
      <c r="L19" s="55"/>
      <c r="M19" s="41"/>
      <c r="N19" s="49">
        <v>0</v>
      </c>
      <c r="O19" s="55"/>
      <c r="P19" s="41"/>
      <c r="Q19" s="49">
        <v>0</v>
      </c>
      <c r="R19" s="55"/>
    </row>
    <row r="20" spans="1:18" ht="13.5" customHeight="1" x14ac:dyDescent="0.15">
      <c r="A20" s="402"/>
      <c r="B20" s="248" t="s">
        <v>105</v>
      </c>
      <c r="C20" s="385">
        <v>9</v>
      </c>
      <c r="D20" s="18">
        <v>3623872</v>
      </c>
      <c r="E20" s="30">
        <v>3691177</v>
      </c>
      <c r="F20" s="386">
        <v>-1.823402128914438</v>
      </c>
      <c r="G20" s="18">
        <v>3525994</v>
      </c>
      <c r="H20" s="30">
        <v>3554326</v>
      </c>
      <c r="I20" s="416">
        <v>-0.79711315169176089</v>
      </c>
      <c r="J20" s="43">
        <v>2</v>
      </c>
      <c r="K20" s="237">
        <v>5</v>
      </c>
      <c r="L20" s="57">
        <v>1</v>
      </c>
      <c r="M20" s="43">
        <v>1</v>
      </c>
      <c r="N20" s="237">
        <v>6</v>
      </c>
      <c r="O20" s="57">
        <v>0</v>
      </c>
      <c r="P20" s="43">
        <v>1</v>
      </c>
      <c r="Q20" s="237">
        <v>5</v>
      </c>
      <c r="R20" s="57">
        <v>2</v>
      </c>
    </row>
    <row r="21" spans="1:18" ht="13.5" customHeight="1" x14ac:dyDescent="0.15">
      <c r="A21" s="402"/>
      <c r="B21" s="246"/>
      <c r="C21" s="365"/>
      <c r="D21" s="16">
        <v>10.949607425788106</v>
      </c>
      <c r="E21" s="28">
        <v>12.067954199945262</v>
      </c>
      <c r="F21" s="387"/>
      <c r="G21" s="16">
        <v>11.496189932509164</v>
      </c>
      <c r="H21" s="28">
        <v>12.40000058610271</v>
      </c>
      <c r="I21" s="421"/>
      <c r="J21" s="41"/>
      <c r="K21" s="49">
        <v>12.5</v>
      </c>
      <c r="L21" s="55"/>
      <c r="M21" s="41"/>
      <c r="N21" s="49">
        <v>14.3</v>
      </c>
      <c r="O21" s="55"/>
      <c r="P21" s="41"/>
      <c r="Q21" s="49">
        <v>-12.5</v>
      </c>
      <c r="R21" s="55"/>
    </row>
    <row r="22" spans="1:18" ht="13.5" customHeight="1" x14ac:dyDescent="0.15">
      <c r="A22" s="402"/>
      <c r="B22" s="248" t="s">
        <v>106</v>
      </c>
      <c r="C22" s="385">
        <v>7</v>
      </c>
      <c r="D22" s="18">
        <v>10086811</v>
      </c>
      <c r="E22" s="30">
        <v>8649032</v>
      </c>
      <c r="F22" s="386">
        <v>16.623582847190306</v>
      </c>
      <c r="G22" s="18">
        <v>10040958</v>
      </c>
      <c r="H22" s="30">
        <v>9028043</v>
      </c>
      <c r="I22" s="416">
        <v>11.219651922349058</v>
      </c>
      <c r="J22" s="43">
        <v>2</v>
      </c>
      <c r="K22" s="237">
        <v>5</v>
      </c>
      <c r="L22" s="57">
        <v>0</v>
      </c>
      <c r="M22" s="43">
        <v>1</v>
      </c>
      <c r="N22" s="237">
        <v>6</v>
      </c>
      <c r="O22" s="57">
        <v>0</v>
      </c>
      <c r="P22" s="43">
        <v>0</v>
      </c>
      <c r="Q22" s="237">
        <v>6</v>
      </c>
      <c r="R22" s="57">
        <v>1</v>
      </c>
    </row>
    <row r="23" spans="1:18" ht="13.5" customHeight="1" x14ac:dyDescent="0.15">
      <c r="A23" s="408"/>
      <c r="B23" s="249"/>
      <c r="C23" s="375"/>
      <c r="D23" s="19">
        <v>30.477517039266605</v>
      </c>
      <c r="E23" s="31">
        <v>28.277192356221605</v>
      </c>
      <c r="F23" s="396"/>
      <c r="G23" s="19">
        <v>32.737650793605248</v>
      </c>
      <c r="H23" s="38">
        <v>31.496193228015795</v>
      </c>
      <c r="I23" s="417"/>
      <c r="J23" s="40"/>
      <c r="K23" s="236">
        <v>28.6</v>
      </c>
      <c r="L23" s="54"/>
      <c r="M23" s="40"/>
      <c r="N23" s="236">
        <v>14.3</v>
      </c>
      <c r="O23" s="54"/>
      <c r="P23" s="40"/>
      <c r="Q23" s="236">
        <v>-14.3</v>
      </c>
      <c r="R23" s="54"/>
    </row>
    <row r="24" spans="1:18" ht="13.5" customHeight="1" x14ac:dyDescent="0.15">
      <c r="A24" s="245" t="s">
        <v>23</v>
      </c>
      <c r="B24" s="9"/>
      <c r="C24" s="394">
        <v>8</v>
      </c>
      <c r="D24" s="14">
        <v>248939</v>
      </c>
      <c r="E24" s="26">
        <v>983630</v>
      </c>
      <c r="F24" s="395">
        <v>-74.691804845317847</v>
      </c>
      <c r="G24" s="14">
        <v>3719484</v>
      </c>
      <c r="H24" s="26">
        <v>3339025</v>
      </c>
      <c r="I24" s="418">
        <v>11.394314208488993</v>
      </c>
      <c r="J24" s="39">
        <v>0</v>
      </c>
      <c r="K24" s="48">
        <v>8</v>
      </c>
      <c r="L24" s="53">
        <v>0</v>
      </c>
      <c r="M24" s="39">
        <v>1</v>
      </c>
      <c r="N24" s="48">
        <v>7</v>
      </c>
      <c r="O24" s="53">
        <v>0</v>
      </c>
      <c r="P24" s="39">
        <v>2</v>
      </c>
      <c r="Q24" s="48">
        <v>5</v>
      </c>
      <c r="R24" s="53">
        <v>1</v>
      </c>
    </row>
    <row r="25" spans="1:18" ht="13.5" customHeight="1" x14ac:dyDescent="0.15">
      <c r="A25" s="6"/>
      <c r="B25" s="10"/>
      <c r="C25" s="375"/>
      <c r="D25" s="20" t="s">
        <v>64</v>
      </c>
      <c r="E25" s="32" t="s">
        <v>64</v>
      </c>
      <c r="F25" s="396"/>
      <c r="G25" s="255" t="s">
        <v>64</v>
      </c>
      <c r="H25" s="257" t="s">
        <v>64</v>
      </c>
      <c r="I25" s="417"/>
      <c r="J25" s="40"/>
      <c r="K25" s="236">
        <v>0</v>
      </c>
      <c r="L25" s="54"/>
      <c r="M25" s="40"/>
      <c r="N25" s="236">
        <v>12.5</v>
      </c>
      <c r="O25" s="54"/>
      <c r="P25" s="40"/>
      <c r="Q25" s="236">
        <v>12.5</v>
      </c>
      <c r="R25" s="54"/>
    </row>
    <row r="26" spans="1:18" ht="13.5" customHeight="1" x14ac:dyDescent="0.15">
      <c r="A26" s="5"/>
      <c r="B26" s="244" t="s">
        <v>60</v>
      </c>
      <c r="C26" s="394">
        <v>20</v>
      </c>
      <c r="D26" s="14">
        <v>4740710</v>
      </c>
      <c r="E26" s="26">
        <v>4573444</v>
      </c>
      <c r="F26" s="395">
        <v>3.6573313240525067</v>
      </c>
      <c r="G26" s="397" t="s">
        <v>64</v>
      </c>
      <c r="H26" s="399" t="s">
        <v>64</v>
      </c>
      <c r="I26" s="393" t="s">
        <v>64</v>
      </c>
      <c r="J26" s="39">
        <v>2</v>
      </c>
      <c r="K26" s="48">
        <v>14</v>
      </c>
      <c r="L26" s="53">
        <v>4</v>
      </c>
      <c r="M26" s="39">
        <v>2</v>
      </c>
      <c r="N26" s="48">
        <v>14</v>
      </c>
      <c r="O26" s="53">
        <v>4</v>
      </c>
      <c r="P26" s="39">
        <v>1</v>
      </c>
      <c r="Q26" s="48">
        <v>15</v>
      </c>
      <c r="R26" s="53">
        <v>4</v>
      </c>
    </row>
    <row r="27" spans="1:18" ht="13.5" customHeight="1" x14ac:dyDescent="0.15">
      <c r="A27" s="5"/>
      <c r="B27" s="235"/>
      <c r="C27" s="375"/>
      <c r="D27" s="21" t="s">
        <v>64</v>
      </c>
      <c r="E27" s="33" t="s">
        <v>64</v>
      </c>
      <c r="F27" s="396"/>
      <c r="G27" s="398"/>
      <c r="H27" s="400"/>
      <c r="I27" s="401"/>
      <c r="J27" s="40"/>
      <c r="K27" s="236">
        <v>-10</v>
      </c>
      <c r="L27" s="58"/>
      <c r="M27" s="40"/>
      <c r="N27" s="236">
        <v>-10</v>
      </c>
      <c r="O27" s="58"/>
      <c r="P27" s="40"/>
      <c r="Q27" s="236">
        <v>-15</v>
      </c>
      <c r="R27" s="58"/>
    </row>
    <row r="28" spans="1:18" ht="13.5" customHeight="1" x14ac:dyDescent="0.15">
      <c r="A28" s="402" t="s">
        <v>10</v>
      </c>
      <c r="B28" s="250" t="s">
        <v>42</v>
      </c>
      <c r="C28" s="409">
        <v>10</v>
      </c>
      <c r="D28" s="22">
        <v>4071010</v>
      </c>
      <c r="E28" s="34">
        <v>3916172</v>
      </c>
      <c r="F28" s="411">
        <v>3.9538099960880118</v>
      </c>
      <c r="G28" s="412" t="s">
        <v>64</v>
      </c>
      <c r="H28" s="414" t="s">
        <v>64</v>
      </c>
      <c r="I28" s="404" t="s">
        <v>64</v>
      </c>
      <c r="J28" s="44">
        <v>1</v>
      </c>
      <c r="K28" s="238">
        <v>8</v>
      </c>
      <c r="L28" s="59">
        <v>1</v>
      </c>
      <c r="M28" s="63">
        <v>1</v>
      </c>
      <c r="N28" s="238">
        <v>7</v>
      </c>
      <c r="O28" s="59">
        <v>2</v>
      </c>
      <c r="P28" s="63">
        <v>0</v>
      </c>
      <c r="Q28" s="238">
        <v>9</v>
      </c>
      <c r="R28" s="59">
        <v>1</v>
      </c>
    </row>
    <row r="29" spans="1:18" ht="13.5" customHeight="1" x14ac:dyDescent="0.15">
      <c r="A29" s="402"/>
      <c r="B29" s="251"/>
      <c r="C29" s="410"/>
      <c r="D29" s="23">
        <v>85.873424022983897</v>
      </c>
      <c r="E29" s="35">
        <v>85.628511030199562</v>
      </c>
      <c r="F29" s="387"/>
      <c r="G29" s="413"/>
      <c r="H29" s="415"/>
      <c r="I29" s="405"/>
      <c r="J29" s="45"/>
      <c r="K29" s="51">
        <v>0</v>
      </c>
      <c r="L29" s="60"/>
      <c r="M29" s="45"/>
      <c r="N29" s="51">
        <v>-10</v>
      </c>
      <c r="O29" s="60"/>
      <c r="P29" s="45"/>
      <c r="Q29" s="51">
        <v>-10</v>
      </c>
      <c r="R29" s="60"/>
    </row>
    <row r="30" spans="1:18" ht="13.5" customHeight="1" x14ac:dyDescent="0.15">
      <c r="A30" s="402"/>
      <c r="B30" s="248" t="s">
        <v>101</v>
      </c>
      <c r="C30" s="406">
        <v>10</v>
      </c>
      <c r="D30" s="18">
        <v>669700</v>
      </c>
      <c r="E30" s="30">
        <v>657272</v>
      </c>
      <c r="F30" s="386">
        <v>1.8908457989994929</v>
      </c>
      <c r="G30" s="388" t="s">
        <v>64</v>
      </c>
      <c r="H30" s="390" t="s">
        <v>64</v>
      </c>
      <c r="I30" s="392" t="s">
        <v>64</v>
      </c>
      <c r="J30" s="43">
        <v>1</v>
      </c>
      <c r="K30" s="237">
        <v>6</v>
      </c>
      <c r="L30" s="57">
        <v>3</v>
      </c>
      <c r="M30" s="43">
        <v>1</v>
      </c>
      <c r="N30" s="237">
        <v>7</v>
      </c>
      <c r="O30" s="57">
        <v>2</v>
      </c>
      <c r="P30" s="43">
        <v>1</v>
      </c>
      <c r="Q30" s="237">
        <v>6</v>
      </c>
      <c r="R30" s="57">
        <v>3</v>
      </c>
    </row>
    <row r="31" spans="1:18" ht="13.5" customHeight="1" x14ac:dyDescent="0.15">
      <c r="A31" s="408"/>
      <c r="B31" s="249"/>
      <c r="C31" s="407"/>
      <c r="D31" s="19">
        <v>14.126575977016101</v>
      </c>
      <c r="E31" s="31">
        <v>14.371488969800438</v>
      </c>
      <c r="F31" s="396"/>
      <c r="G31" s="398"/>
      <c r="H31" s="400"/>
      <c r="I31" s="401"/>
      <c r="J31" s="40"/>
      <c r="K31" s="236">
        <v>-20</v>
      </c>
      <c r="L31" s="54"/>
      <c r="M31" s="40"/>
      <c r="N31" s="236">
        <v>-10</v>
      </c>
      <c r="O31" s="54"/>
      <c r="P31" s="40"/>
      <c r="Q31" s="236">
        <v>-20</v>
      </c>
      <c r="R31" s="54"/>
    </row>
    <row r="32" spans="1:18" ht="13.5" customHeight="1" x14ac:dyDescent="0.15">
      <c r="A32" s="4"/>
      <c r="B32" s="244" t="s">
        <v>60</v>
      </c>
      <c r="C32" s="394">
        <v>35</v>
      </c>
      <c r="D32" s="14">
        <v>2445158</v>
      </c>
      <c r="E32" s="26">
        <v>2413667</v>
      </c>
      <c r="F32" s="395">
        <v>1.3046953038675184</v>
      </c>
      <c r="G32" s="397" t="s">
        <v>64</v>
      </c>
      <c r="H32" s="399" t="s">
        <v>64</v>
      </c>
      <c r="I32" s="393" t="s">
        <v>64</v>
      </c>
      <c r="J32" s="39">
        <v>13</v>
      </c>
      <c r="K32" s="48">
        <v>18</v>
      </c>
      <c r="L32" s="53">
        <v>4</v>
      </c>
      <c r="M32" s="39">
        <v>3</v>
      </c>
      <c r="N32" s="48">
        <v>27</v>
      </c>
      <c r="O32" s="53">
        <v>5</v>
      </c>
      <c r="P32" s="39">
        <v>7</v>
      </c>
      <c r="Q32" s="48">
        <v>21</v>
      </c>
      <c r="R32" s="53">
        <v>7</v>
      </c>
    </row>
    <row r="33" spans="1:18" ht="13.5" customHeight="1" x14ac:dyDescent="0.15">
      <c r="A33" s="7"/>
      <c r="B33" s="235"/>
      <c r="C33" s="375"/>
      <c r="D33" s="15" t="s">
        <v>64</v>
      </c>
      <c r="E33" s="27" t="s">
        <v>64</v>
      </c>
      <c r="F33" s="396"/>
      <c r="G33" s="398"/>
      <c r="H33" s="400"/>
      <c r="I33" s="401"/>
      <c r="J33" s="40"/>
      <c r="K33" s="236">
        <v>25.7</v>
      </c>
      <c r="L33" s="54"/>
      <c r="M33" s="40"/>
      <c r="N33" s="236">
        <v>-5.7</v>
      </c>
      <c r="O33" s="54"/>
      <c r="P33" s="40"/>
      <c r="Q33" s="236">
        <v>0</v>
      </c>
      <c r="R33" s="54"/>
    </row>
    <row r="34" spans="1:18" ht="13.5" customHeight="1" x14ac:dyDescent="0.15">
      <c r="A34" s="402" t="s">
        <v>28</v>
      </c>
      <c r="B34" s="245" t="s">
        <v>99</v>
      </c>
      <c r="C34" s="394">
        <v>12</v>
      </c>
      <c r="D34" s="14">
        <v>303893</v>
      </c>
      <c r="E34" s="26">
        <v>313512</v>
      </c>
      <c r="F34" s="395">
        <v>-3.0681441220750685</v>
      </c>
      <c r="G34" s="397" t="s">
        <v>64</v>
      </c>
      <c r="H34" s="399" t="s">
        <v>64</v>
      </c>
      <c r="I34" s="393" t="s">
        <v>64</v>
      </c>
      <c r="J34" s="39">
        <v>3</v>
      </c>
      <c r="K34" s="48">
        <v>7</v>
      </c>
      <c r="L34" s="53">
        <v>2</v>
      </c>
      <c r="M34" s="39">
        <v>0</v>
      </c>
      <c r="N34" s="48">
        <v>9</v>
      </c>
      <c r="O34" s="53">
        <v>3</v>
      </c>
      <c r="P34" s="39">
        <v>3</v>
      </c>
      <c r="Q34" s="48">
        <v>8</v>
      </c>
      <c r="R34" s="53">
        <v>1</v>
      </c>
    </row>
    <row r="35" spans="1:18" ht="13.5" customHeight="1" x14ac:dyDescent="0.15">
      <c r="A35" s="402"/>
      <c r="B35" s="246"/>
      <c r="C35" s="365"/>
      <c r="D35" s="16">
        <v>12.428358412830582</v>
      </c>
      <c r="E35" s="28">
        <v>12.98903286990293</v>
      </c>
      <c r="F35" s="387"/>
      <c r="G35" s="389"/>
      <c r="H35" s="391"/>
      <c r="I35" s="384"/>
      <c r="J35" s="41"/>
      <c r="K35" s="49">
        <v>8.3000000000000007</v>
      </c>
      <c r="L35" s="55"/>
      <c r="M35" s="41"/>
      <c r="N35" s="49">
        <v>-25</v>
      </c>
      <c r="O35" s="55"/>
      <c r="P35" s="41"/>
      <c r="Q35" s="49">
        <v>16.7</v>
      </c>
      <c r="R35" s="55"/>
    </row>
    <row r="36" spans="1:18" ht="13.5" customHeight="1" x14ac:dyDescent="0.15">
      <c r="A36" s="402"/>
      <c r="B36" s="248" t="s">
        <v>104</v>
      </c>
      <c r="C36" s="385">
        <v>4</v>
      </c>
      <c r="D36" s="18">
        <v>418898</v>
      </c>
      <c r="E36" s="30">
        <v>395033</v>
      </c>
      <c r="F36" s="386">
        <v>6.0412674384165257</v>
      </c>
      <c r="G36" s="388" t="s">
        <v>64</v>
      </c>
      <c r="H36" s="390" t="s">
        <v>64</v>
      </c>
      <c r="I36" s="392" t="s">
        <v>64</v>
      </c>
      <c r="J36" s="43">
        <v>1</v>
      </c>
      <c r="K36" s="237">
        <v>3</v>
      </c>
      <c r="L36" s="57">
        <v>0</v>
      </c>
      <c r="M36" s="43">
        <v>1</v>
      </c>
      <c r="N36" s="237">
        <v>3</v>
      </c>
      <c r="O36" s="57">
        <v>0</v>
      </c>
      <c r="P36" s="43">
        <v>0</v>
      </c>
      <c r="Q36" s="237">
        <v>4</v>
      </c>
      <c r="R36" s="57">
        <v>0</v>
      </c>
    </row>
    <row r="37" spans="1:18" ht="13.5" customHeight="1" x14ac:dyDescent="0.15">
      <c r="A37" s="402"/>
      <c r="B37" s="252"/>
      <c r="C37" s="365"/>
      <c r="D37" s="16">
        <v>17.1317354543142</v>
      </c>
      <c r="E37" s="28">
        <v>16.366507890276498</v>
      </c>
      <c r="F37" s="387"/>
      <c r="G37" s="389"/>
      <c r="H37" s="391"/>
      <c r="I37" s="384"/>
      <c r="J37" s="41"/>
      <c r="K37" s="49">
        <v>25</v>
      </c>
      <c r="L37" s="55"/>
      <c r="M37" s="41"/>
      <c r="N37" s="49">
        <v>25</v>
      </c>
      <c r="O37" s="55"/>
      <c r="P37" s="41"/>
      <c r="Q37" s="49">
        <v>0</v>
      </c>
      <c r="R37" s="55"/>
    </row>
    <row r="38" spans="1:18" ht="13.5" customHeight="1" x14ac:dyDescent="0.15">
      <c r="A38" s="402"/>
      <c r="B38" s="248" t="s">
        <v>84</v>
      </c>
      <c r="C38" s="385">
        <v>5</v>
      </c>
      <c r="D38" s="18">
        <v>1181114</v>
      </c>
      <c r="E38" s="30">
        <v>1167268</v>
      </c>
      <c r="F38" s="386">
        <v>1.1861886045021492</v>
      </c>
      <c r="G38" s="388" t="s">
        <v>64</v>
      </c>
      <c r="H38" s="390" t="s">
        <v>64</v>
      </c>
      <c r="I38" s="392" t="s">
        <v>64</v>
      </c>
      <c r="J38" s="43">
        <v>2</v>
      </c>
      <c r="K38" s="237">
        <v>3</v>
      </c>
      <c r="L38" s="57">
        <v>0</v>
      </c>
      <c r="M38" s="43">
        <v>0</v>
      </c>
      <c r="N38" s="237">
        <v>5</v>
      </c>
      <c r="O38" s="57">
        <v>0</v>
      </c>
      <c r="P38" s="43">
        <v>1</v>
      </c>
      <c r="Q38" s="237">
        <v>3</v>
      </c>
      <c r="R38" s="57">
        <v>1</v>
      </c>
    </row>
    <row r="39" spans="1:18" ht="13.5" customHeight="1" x14ac:dyDescent="0.15">
      <c r="A39" s="402"/>
      <c r="B39" s="246"/>
      <c r="C39" s="365"/>
      <c r="D39" s="16">
        <v>48.304199565017889</v>
      </c>
      <c r="E39" s="28">
        <v>48.360772219200079</v>
      </c>
      <c r="F39" s="387"/>
      <c r="G39" s="389"/>
      <c r="H39" s="391"/>
      <c r="I39" s="384"/>
      <c r="J39" s="41"/>
      <c r="K39" s="49">
        <v>40</v>
      </c>
      <c r="L39" s="55"/>
      <c r="M39" s="41"/>
      <c r="N39" s="49">
        <v>0</v>
      </c>
      <c r="O39" s="55"/>
      <c r="P39" s="41"/>
      <c r="Q39" s="49">
        <v>0</v>
      </c>
      <c r="R39" s="55"/>
    </row>
    <row r="40" spans="1:18" ht="13.5" customHeight="1" x14ac:dyDescent="0.15">
      <c r="A40" s="402"/>
      <c r="B40" s="248" t="s">
        <v>103</v>
      </c>
      <c r="C40" s="385">
        <v>5</v>
      </c>
      <c r="D40" s="18">
        <v>321182</v>
      </c>
      <c r="E40" s="30">
        <v>311811</v>
      </c>
      <c r="F40" s="386">
        <v>3.0053461872737017</v>
      </c>
      <c r="G40" s="368" t="s">
        <v>64</v>
      </c>
      <c r="H40" s="370" t="s">
        <v>64</v>
      </c>
      <c r="I40" s="372" t="s">
        <v>64</v>
      </c>
      <c r="J40" s="43">
        <v>3</v>
      </c>
      <c r="K40" s="237">
        <v>2</v>
      </c>
      <c r="L40" s="57">
        <v>0</v>
      </c>
      <c r="M40" s="43">
        <v>1</v>
      </c>
      <c r="N40" s="237">
        <v>4</v>
      </c>
      <c r="O40" s="57">
        <v>0</v>
      </c>
      <c r="P40" s="43">
        <v>1</v>
      </c>
      <c r="Q40" s="237">
        <v>3</v>
      </c>
      <c r="R40" s="57">
        <v>1</v>
      </c>
    </row>
    <row r="41" spans="1:18" ht="13.5" customHeight="1" x14ac:dyDescent="0.15">
      <c r="A41" s="402"/>
      <c r="B41" s="248"/>
      <c r="C41" s="365"/>
      <c r="D41" s="16">
        <v>13.135429285142312</v>
      </c>
      <c r="E41" s="28">
        <v>12.918559188156445</v>
      </c>
      <c r="F41" s="387"/>
      <c r="G41" s="389"/>
      <c r="H41" s="391"/>
      <c r="I41" s="384"/>
      <c r="J41" s="41"/>
      <c r="K41" s="49">
        <v>60</v>
      </c>
      <c r="L41" s="55"/>
      <c r="M41" s="41"/>
      <c r="N41" s="49">
        <v>20</v>
      </c>
      <c r="O41" s="55"/>
      <c r="P41" s="41"/>
      <c r="Q41" s="49">
        <v>0</v>
      </c>
      <c r="R41" s="55"/>
    </row>
    <row r="42" spans="1:18" ht="13.5" customHeight="1" x14ac:dyDescent="0.15">
      <c r="A42" s="402"/>
      <c r="B42" s="11" t="s">
        <v>32</v>
      </c>
      <c r="C42" s="364">
        <v>9</v>
      </c>
      <c r="D42" s="17">
        <v>220071</v>
      </c>
      <c r="E42" s="29">
        <v>226043</v>
      </c>
      <c r="F42" s="366">
        <v>-2.6419751994089609</v>
      </c>
      <c r="G42" s="368" t="s">
        <v>64</v>
      </c>
      <c r="H42" s="370" t="s">
        <v>64</v>
      </c>
      <c r="I42" s="372" t="s">
        <v>64</v>
      </c>
      <c r="J42" s="43">
        <v>4</v>
      </c>
      <c r="K42" s="237">
        <v>3</v>
      </c>
      <c r="L42" s="57">
        <v>2</v>
      </c>
      <c r="M42" s="43">
        <v>1</v>
      </c>
      <c r="N42" s="237">
        <v>6</v>
      </c>
      <c r="O42" s="57">
        <v>2</v>
      </c>
      <c r="P42" s="43">
        <v>2</v>
      </c>
      <c r="Q42" s="237">
        <v>3</v>
      </c>
      <c r="R42" s="57">
        <v>4</v>
      </c>
    </row>
    <row r="43" spans="1:18" ht="13.5" customHeight="1" thickBot="1" x14ac:dyDescent="0.2">
      <c r="A43" s="403"/>
      <c r="B43" s="246"/>
      <c r="C43" s="365"/>
      <c r="D43" s="24">
        <v>9.0002772826950235</v>
      </c>
      <c r="E43" s="36">
        <v>9.3651278324640472</v>
      </c>
      <c r="F43" s="367"/>
      <c r="G43" s="369"/>
      <c r="H43" s="371"/>
      <c r="I43" s="373"/>
      <c r="J43" s="41"/>
      <c r="K43" s="49">
        <v>22.2</v>
      </c>
      <c r="L43" s="55"/>
      <c r="M43" s="41"/>
      <c r="N43" s="49">
        <v>-11.1</v>
      </c>
      <c r="O43" s="55"/>
      <c r="P43" s="41"/>
      <c r="Q43" s="49">
        <v>-22.2</v>
      </c>
      <c r="R43" s="55"/>
    </row>
    <row r="44" spans="1:18" ht="13.5" customHeight="1" thickTop="1" x14ac:dyDescent="0.15">
      <c r="A44" s="8" t="s">
        <v>3</v>
      </c>
      <c r="B44" s="12"/>
      <c r="C44" s="374">
        <v>141</v>
      </c>
      <c r="D44" s="376" t="s">
        <v>64</v>
      </c>
      <c r="E44" s="378" t="s">
        <v>109</v>
      </c>
      <c r="F44" s="380" t="s">
        <v>64</v>
      </c>
      <c r="G44" s="382" t="s">
        <v>64</v>
      </c>
      <c r="H44" s="360" t="s">
        <v>64</v>
      </c>
      <c r="I44" s="362" t="s">
        <v>64</v>
      </c>
      <c r="J44" s="46">
        <v>32</v>
      </c>
      <c r="K44" s="52">
        <v>87</v>
      </c>
      <c r="L44" s="61">
        <v>21</v>
      </c>
      <c r="M44" s="46">
        <v>10</v>
      </c>
      <c r="N44" s="52">
        <v>116</v>
      </c>
      <c r="O44" s="61">
        <v>13</v>
      </c>
      <c r="P44" s="46">
        <v>27</v>
      </c>
      <c r="Q44" s="52">
        <v>87</v>
      </c>
      <c r="R44" s="61">
        <v>26</v>
      </c>
    </row>
    <row r="45" spans="1:18" ht="13.5" customHeight="1" x14ac:dyDescent="0.15">
      <c r="A45" s="6"/>
      <c r="B45" s="10"/>
      <c r="C45" s="375"/>
      <c r="D45" s="377"/>
      <c r="E45" s="379"/>
      <c r="F45" s="381"/>
      <c r="G45" s="383"/>
      <c r="H45" s="361"/>
      <c r="I45" s="363"/>
      <c r="J45" s="47"/>
      <c r="K45" s="239">
        <v>7.9</v>
      </c>
      <c r="L45" s="62"/>
      <c r="M45" s="47"/>
      <c r="N45" s="239">
        <v>-2.2000000000000002</v>
      </c>
      <c r="O45" s="62"/>
      <c r="P45" s="47"/>
      <c r="Q45" s="239">
        <v>0.7</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4FD65-46E0-4A74-9C91-5D261A123E2E}">
  <sheetPr>
    <tabColor theme="9" tint="-0.249977111117893"/>
  </sheetPr>
  <dimension ref="A1:R46"/>
  <sheetViews>
    <sheetView showGridLines="0" view="pageBreakPreview" zoomScaleSheetLayoutView="100" workbookViewId="0">
      <selection activeCell="U14" sqref="U14"/>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111</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65" t="s">
        <v>66</v>
      </c>
      <c r="K5" s="243" t="s">
        <v>67</v>
      </c>
      <c r="L5" s="260" t="s">
        <v>58</v>
      </c>
      <c r="M5" s="265" t="s">
        <v>66</v>
      </c>
      <c r="N5" s="243" t="s">
        <v>67</v>
      </c>
      <c r="O5" s="260" t="s">
        <v>58</v>
      </c>
      <c r="P5" s="265" t="s">
        <v>66</v>
      </c>
      <c r="Q5" s="243" t="s">
        <v>67</v>
      </c>
      <c r="R5" s="260" t="s">
        <v>58</v>
      </c>
    </row>
    <row r="6" spans="1:18" ht="13.5" customHeight="1" x14ac:dyDescent="0.15">
      <c r="A6" s="4"/>
      <c r="B6" s="244" t="s">
        <v>60</v>
      </c>
      <c r="C6" s="394">
        <v>78</v>
      </c>
      <c r="D6" s="14">
        <v>31459657</v>
      </c>
      <c r="E6" s="26">
        <v>31127164</v>
      </c>
      <c r="F6" s="395">
        <v>1.0681763362701417</v>
      </c>
      <c r="G6" s="261">
        <v>29454430</v>
      </c>
      <c r="H6" s="262">
        <v>28128081</v>
      </c>
      <c r="I6" s="418">
        <v>4.7</v>
      </c>
      <c r="J6" s="39">
        <v>16</v>
      </c>
      <c r="K6" s="48">
        <v>46</v>
      </c>
      <c r="L6" s="53">
        <v>15</v>
      </c>
      <c r="M6" s="39">
        <v>4</v>
      </c>
      <c r="N6" s="48">
        <v>67</v>
      </c>
      <c r="O6" s="53">
        <v>5</v>
      </c>
      <c r="P6" s="39">
        <v>18</v>
      </c>
      <c r="Q6" s="48">
        <v>47</v>
      </c>
      <c r="R6" s="53">
        <v>12</v>
      </c>
    </row>
    <row r="7" spans="1:18" ht="13.5" customHeight="1" x14ac:dyDescent="0.15">
      <c r="A7" s="5"/>
      <c r="B7" s="235"/>
      <c r="C7" s="375"/>
      <c r="D7" s="15" t="s">
        <v>64</v>
      </c>
      <c r="E7" s="27" t="s">
        <v>64</v>
      </c>
      <c r="F7" s="432"/>
      <c r="G7" s="21" t="s">
        <v>64</v>
      </c>
      <c r="H7" s="33" t="s">
        <v>64</v>
      </c>
      <c r="I7" s="417"/>
      <c r="J7" s="40"/>
      <c r="K7" s="236">
        <v>1.3</v>
      </c>
      <c r="L7" s="54"/>
      <c r="M7" s="40"/>
      <c r="N7" s="236">
        <v>-1.3</v>
      </c>
      <c r="O7" s="54"/>
      <c r="P7" s="40"/>
      <c r="Q7" s="236">
        <v>7.8</v>
      </c>
      <c r="R7" s="54"/>
    </row>
    <row r="8" spans="1:18" ht="13.5" customHeight="1" x14ac:dyDescent="0.15">
      <c r="A8" s="402" t="s">
        <v>56</v>
      </c>
      <c r="B8" s="245" t="s">
        <v>59</v>
      </c>
      <c r="C8" s="394">
        <v>11</v>
      </c>
      <c r="D8" s="14">
        <v>1643099</v>
      </c>
      <c r="E8" s="26">
        <v>1557462</v>
      </c>
      <c r="F8" s="395">
        <v>5.4984969135683599</v>
      </c>
      <c r="G8" s="397" t="s">
        <v>64</v>
      </c>
      <c r="H8" s="399" t="s">
        <v>64</v>
      </c>
      <c r="I8" s="434" t="s">
        <v>64</v>
      </c>
      <c r="J8" s="39">
        <v>4</v>
      </c>
      <c r="K8" s="48">
        <v>6</v>
      </c>
      <c r="L8" s="53">
        <v>1</v>
      </c>
      <c r="M8" s="39">
        <v>0</v>
      </c>
      <c r="N8" s="48">
        <v>10</v>
      </c>
      <c r="O8" s="53">
        <v>1</v>
      </c>
      <c r="P8" s="39">
        <v>4</v>
      </c>
      <c r="Q8" s="48">
        <v>6</v>
      </c>
      <c r="R8" s="53">
        <v>1</v>
      </c>
    </row>
    <row r="9" spans="1:18" ht="13.5" customHeight="1" x14ac:dyDescent="0.15">
      <c r="A9" s="402"/>
      <c r="B9" s="246"/>
      <c r="C9" s="365"/>
      <c r="D9" s="16">
        <v>5.2228763969041365</v>
      </c>
      <c r="E9" s="28">
        <v>5.0035460988350886</v>
      </c>
      <c r="F9" s="433"/>
      <c r="G9" s="389"/>
      <c r="H9" s="391"/>
      <c r="I9" s="427"/>
      <c r="J9" s="41"/>
      <c r="K9" s="49">
        <v>27.3</v>
      </c>
      <c r="L9" s="55"/>
      <c r="M9" s="41"/>
      <c r="N9" s="49">
        <v>-9.1</v>
      </c>
      <c r="O9" s="55"/>
      <c r="P9" s="41"/>
      <c r="Q9" s="49">
        <v>27.3</v>
      </c>
      <c r="R9" s="55"/>
    </row>
    <row r="10" spans="1:18" ht="13.5" customHeight="1" x14ac:dyDescent="0.15">
      <c r="A10" s="402"/>
      <c r="B10" s="247" t="s">
        <v>100</v>
      </c>
      <c r="C10" s="364">
        <v>6</v>
      </c>
      <c r="D10" s="17">
        <v>866192</v>
      </c>
      <c r="E10" s="29">
        <v>829445</v>
      </c>
      <c r="F10" s="366">
        <v>4.4303118350222093</v>
      </c>
      <c r="G10" s="17">
        <v>843951</v>
      </c>
      <c r="H10" s="29">
        <v>799456</v>
      </c>
      <c r="I10" s="422">
        <v>5.5656596485610237</v>
      </c>
      <c r="J10" s="42">
        <v>1</v>
      </c>
      <c r="K10" s="50">
        <v>3</v>
      </c>
      <c r="L10" s="56">
        <v>2</v>
      </c>
      <c r="M10" s="42">
        <v>0</v>
      </c>
      <c r="N10" s="50">
        <v>6</v>
      </c>
      <c r="O10" s="56">
        <v>0</v>
      </c>
      <c r="P10" s="42">
        <v>1</v>
      </c>
      <c r="Q10" s="50">
        <v>4</v>
      </c>
      <c r="R10" s="56">
        <v>1</v>
      </c>
    </row>
    <row r="11" spans="1:18" ht="13.5" customHeight="1" x14ac:dyDescent="0.15">
      <c r="A11" s="402"/>
      <c r="B11" s="246"/>
      <c r="C11" s="365"/>
      <c r="D11" s="16">
        <v>2.753342161359229</v>
      </c>
      <c r="E11" s="28">
        <v>2.6646982680465205</v>
      </c>
      <c r="F11" s="433"/>
      <c r="G11" s="16">
        <v>2.8540138871993621</v>
      </c>
      <c r="H11" s="28">
        <v>2.7743276407642528</v>
      </c>
      <c r="I11" s="421"/>
      <c r="J11" s="41"/>
      <c r="K11" s="49">
        <v>-16.7</v>
      </c>
      <c r="L11" s="55"/>
      <c r="M11" s="41"/>
      <c r="N11" s="49">
        <v>0</v>
      </c>
      <c r="O11" s="55"/>
      <c r="P11" s="41"/>
      <c r="Q11" s="49">
        <v>0</v>
      </c>
      <c r="R11" s="55"/>
    </row>
    <row r="12" spans="1:18" ht="13.5" customHeight="1" x14ac:dyDescent="0.15">
      <c r="A12" s="402"/>
      <c r="B12" s="248" t="s">
        <v>52</v>
      </c>
      <c r="C12" s="364">
        <v>10</v>
      </c>
      <c r="D12" s="18">
        <v>2453972</v>
      </c>
      <c r="E12" s="30">
        <v>3106195</v>
      </c>
      <c r="F12" s="366">
        <v>-20.997490498825726</v>
      </c>
      <c r="G12" s="18">
        <v>2289385</v>
      </c>
      <c r="H12" s="30">
        <v>2924221</v>
      </c>
      <c r="I12" s="422">
        <v>-21.709576670162761</v>
      </c>
      <c r="J12" s="43">
        <v>2</v>
      </c>
      <c r="K12" s="237">
        <v>5</v>
      </c>
      <c r="L12" s="57">
        <v>3</v>
      </c>
      <c r="M12" s="43">
        <v>1</v>
      </c>
      <c r="N12" s="237">
        <v>6</v>
      </c>
      <c r="O12" s="57">
        <v>3</v>
      </c>
      <c r="P12" s="43">
        <v>5</v>
      </c>
      <c r="Q12" s="237">
        <v>5</v>
      </c>
      <c r="R12" s="57">
        <v>0</v>
      </c>
    </row>
    <row r="13" spans="1:18" ht="13.5" customHeight="1" x14ac:dyDescent="0.15">
      <c r="A13" s="402"/>
      <c r="B13" s="246"/>
      <c r="C13" s="365"/>
      <c r="D13" s="16">
        <v>7.8003774802757704</v>
      </c>
      <c r="E13" s="28">
        <v>9.9790491674731427</v>
      </c>
      <c r="F13" s="433"/>
      <c r="G13" s="16">
        <v>7.7726338618672983</v>
      </c>
      <c r="H13" s="28">
        <v>10.396091365066818</v>
      </c>
      <c r="I13" s="421"/>
      <c r="J13" s="41"/>
      <c r="K13" s="49">
        <v>-10</v>
      </c>
      <c r="L13" s="55"/>
      <c r="M13" s="41"/>
      <c r="N13" s="49">
        <v>-20</v>
      </c>
      <c r="O13" s="55"/>
      <c r="P13" s="41"/>
      <c r="Q13" s="49">
        <v>50</v>
      </c>
      <c r="R13" s="55"/>
    </row>
    <row r="14" spans="1:18" ht="13.5" customHeight="1" x14ac:dyDescent="0.15">
      <c r="A14" s="402"/>
      <c r="B14" s="248" t="s">
        <v>71</v>
      </c>
      <c r="C14" s="364">
        <v>11</v>
      </c>
      <c r="D14" s="18">
        <v>1525354</v>
      </c>
      <c r="E14" s="30">
        <v>1495662</v>
      </c>
      <c r="F14" s="366">
        <v>1.985207887878417</v>
      </c>
      <c r="G14" s="18">
        <v>1634366</v>
      </c>
      <c r="H14" s="30">
        <v>1597758</v>
      </c>
      <c r="I14" s="422">
        <v>2.2912105587955125</v>
      </c>
      <c r="J14" s="43">
        <v>3</v>
      </c>
      <c r="K14" s="237">
        <v>7</v>
      </c>
      <c r="L14" s="57">
        <v>1</v>
      </c>
      <c r="M14" s="43">
        <v>1</v>
      </c>
      <c r="N14" s="237">
        <v>10</v>
      </c>
      <c r="O14" s="57">
        <v>0</v>
      </c>
      <c r="P14" s="43">
        <v>3</v>
      </c>
      <c r="Q14" s="237">
        <v>7</v>
      </c>
      <c r="R14" s="57">
        <v>1</v>
      </c>
    </row>
    <row r="15" spans="1:18" ht="13.5" customHeight="1" x14ac:dyDescent="0.15">
      <c r="A15" s="402"/>
      <c r="B15" s="246"/>
      <c r="C15" s="365"/>
      <c r="D15" s="16">
        <v>4.8486034034001069</v>
      </c>
      <c r="E15" s="28">
        <v>4.805005685709113</v>
      </c>
      <c r="F15" s="433"/>
      <c r="G15" s="16">
        <v>5.5487952066972612</v>
      </c>
      <c r="H15" s="28">
        <v>5.6802950759420812</v>
      </c>
      <c r="I15" s="421"/>
      <c r="J15" s="41"/>
      <c r="K15" s="49">
        <v>18.2</v>
      </c>
      <c r="L15" s="55"/>
      <c r="M15" s="41"/>
      <c r="N15" s="49">
        <v>9.1</v>
      </c>
      <c r="O15" s="55"/>
      <c r="P15" s="41"/>
      <c r="Q15" s="49">
        <v>18.2</v>
      </c>
      <c r="R15" s="55"/>
    </row>
    <row r="16" spans="1:18" ht="13.5" customHeight="1" x14ac:dyDescent="0.15">
      <c r="A16" s="402"/>
      <c r="B16" s="419" t="s">
        <v>107</v>
      </c>
      <c r="C16" s="364">
        <v>10</v>
      </c>
      <c r="D16" s="18">
        <v>1788213</v>
      </c>
      <c r="E16" s="30">
        <v>1614263</v>
      </c>
      <c r="F16" s="366">
        <v>10.775815341118516</v>
      </c>
      <c r="G16" s="18">
        <v>1404668</v>
      </c>
      <c r="H16" s="30">
        <v>1492248</v>
      </c>
      <c r="I16" s="422">
        <v>-5.8689976465038001</v>
      </c>
      <c r="J16" s="43">
        <v>1</v>
      </c>
      <c r="K16" s="237">
        <v>7</v>
      </c>
      <c r="L16" s="57">
        <v>2</v>
      </c>
      <c r="M16" s="43">
        <v>0</v>
      </c>
      <c r="N16" s="237">
        <v>10</v>
      </c>
      <c r="O16" s="57">
        <v>0</v>
      </c>
      <c r="P16" s="43">
        <v>1</v>
      </c>
      <c r="Q16" s="237">
        <v>7</v>
      </c>
      <c r="R16" s="57">
        <v>2</v>
      </c>
    </row>
    <row r="17" spans="1:18" ht="13.5" customHeight="1" x14ac:dyDescent="0.15">
      <c r="A17" s="402"/>
      <c r="B17" s="420"/>
      <c r="C17" s="365"/>
      <c r="D17" s="16">
        <v>5.6841465245472955</v>
      </c>
      <c r="E17" s="28">
        <v>5.1860265843685598</v>
      </c>
      <c r="F17" s="433"/>
      <c r="G17" s="16">
        <v>4.7689532610204983</v>
      </c>
      <c r="H17" s="28">
        <v>5.3051895008408145</v>
      </c>
      <c r="I17" s="421"/>
      <c r="J17" s="41"/>
      <c r="K17" s="49">
        <v>-10</v>
      </c>
      <c r="L17" s="55"/>
      <c r="M17" s="41"/>
      <c r="N17" s="49">
        <v>0</v>
      </c>
      <c r="O17" s="55"/>
      <c r="P17" s="41"/>
      <c r="Q17" s="49">
        <v>-10</v>
      </c>
      <c r="R17" s="55"/>
    </row>
    <row r="18" spans="1:18" ht="13.5" customHeight="1" x14ac:dyDescent="0.15">
      <c r="A18" s="402"/>
      <c r="B18" s="419" t="s">
        <v>102</v>
      </c>
      <c r="C18" s="364">
        <v>14</v>
      </c>
      <c r="D18" s="18">
        <v>11063697</v>
      </c>
      <c r="E18" s="30">
        <v>10176074</v>
      </c>
      <c r="F18" s="366">
        <v>8.7226468675443982</v>
      </c>
      <c r="G18" s="18">
        <v>10312827</v>
      </c>
      <c r="H18" s="30">
        <v>9570227</v>
      </c>
      <c r="I18" s="422">
        <v>7.7594815671561292</v>
      </c>
      <c r="J18" s="43">
        <v>4</v>
      </c>
      <c r="K18" s="237">
        <v>9</v>
      </c>
      <c r="L18" s="57">
        <v>0</v>
      </c>
      <c r="M18" s="43">
        <v>0</v>
      </c>
      <c r="N18" s="237">
        <v>13</v>
      </c>
      <c r="O18" s="57">
        <v>0</v>
      </c>
      <c r="P18" s="43">
        <v>4</v>
      </c>
      <c r="Q18" s="237">
        <v>8</v>
      </c>
      <c r="R18" s="57">
        <v>1</v>
      </c>
    </row>
    <row r="19" spans="1:18" ht="13.5" customHeight="1" x14ac:dyDescent="0.15">
      <c r="A19" s="402"/>
      <c r="B19" s="420"/>
      <c r="C19" s="365"/>
      <c r="D19" s="16">
        <v>35.167888194076625</v>
      </c>
      <c r="E19" s="28">
        <v>32.691940711334958</v>
      </c>
      <c r="F19" s="433"/>
      <c r="G19" s="16">
        <v>35.012821500874402</v>
      </c>
      <c r="H19" s="28">
        <v>34.023746589751354</v>
      </c>
      <c r="I19" s="421"/>
      <c r="J19" s="41"/>
      <c r="K19" s="49">
        <v>30.8</v>
      </c>
      <c r="L19" s="55"/>
      <c r="M19" s="41"/>
      <c r="N19" s="49">
        <v>0</v>
      </c>
      <c r="O19" s="55"/>
      <c r="P19" s="41"/>
      <c r="Q19" s="49">
        <v>23.1</v>
      </c>
      <c r="R19" s="55"/>
    </row>
    <row r="20" spans="1:18" ht="13.5" customHeight="1" x14ac:dyDescent="0.15">
      <c r="A20" s="402"/>
      <c r="B20" s="248" t="s">
        <v>105</v>
      </c>
      <c r="C20" s="364">
        <v>9</v>
      </c>
      <c r="D20" s="18">
        <v>3156591</v>
      </c>
      <c r="E20" s="30">
        <v>3380126</v>
      </c>
      <c r="F20" s="366">
        <v>-6.6132150103280196</v>
      </c>
      <c r="G20" s="18">
        <v>3148483</v>
      </c>
      <c r="H20" s="30">
        <v>3021935</v>
      </c>
      <c r="I20" s="422">
        <v>4.1876479805157913</v>
      </c>
      <c r="J20" s="43">
        <v>0</v>
      </c>
      <c r="K20" s="237">
        <v>6</v>
      </c>
      <c r="L20" s="57">
        <v>3</v>
      </c>
      <c r="M20" s="43">
        <v>1</v>
      </c>
      <c r="N20" s="237">
        <v>6</v>
      </c>
      <c r="O20" s="57">
        <v>1</v>
      </c>
      <c r="P20" s="43">
        <v>0</v>
      </c>
      <c r="Q20" s="237">
        <v>5</v>
      </c>
      <c r="R20" s="57">
        <v>4</v>
      </c>
    </row>
    <row r="21" spans="1:18" ht="13.5" customHeight="1" x14ac:dyDescent="0.15">
      <c r="A21" s="402"/>
      <c r="B21" s="246"/>
      <c r="C21" s="365"/>
      <c r="D21" s="16">
        <v>10.03377436696147</v>
      </c>
      <c r="E21" s="28">
        <v>10.859087580224141</v>
      </c>
      <c r="F21" s="433"/>
      <c r="G21" s="16">
        <v>10.689336035360386</v>
      </c>
      <c r="H21" s="28">
        <v>10.743480865260592</v>
      </c>
      <c r="I21" s="421"/>
      <c r="J21" s="41"/>
      <c r="K21" s="49">
        <v>-33.299999999999997</v>
      </c>
      <c r="L21" s="55"/>
      <c r="M21" s="41"/>
      <c r="N21" s="49">
        <v>0</v>
      </c>
      <c r="O21" s="55"/>
      <c r="P21" s="41"/>
      <c r="Q21" s="49">
        <v>-44.4</v>
      </c>
      <c r="R21" s="55"/>
    </row>
    <row r="22" spans="1:18" ht="13.5" customHeight="1" x14ac:dyDescent="0.15">
      <c r="A22" s="402"/>
      <c r="B22" s="248" t="s">
        <v>106</v>
      </c>
      <c r="C22" s="364">
        <v>7</v>
      </c>
      <c r="D22" s="18">
        <v>8962539</v>
      </c>
      <c r="E22" s="30">
        <v>8967937</v>
      </c>
      <c r="F22" s="366">
        <v>-6.0192215890893408E-2</v>
      </c>
      <c r="G22" s="18">
        <v>9820750</v>
      </c>
      <c r="H22" s="30">
        <v>8722236</v>
      </c>
      <c r="I22" s="422">
        <v>12.594408131126002</v>
      </c>
      <c r="J22" s="43">
        <v>1</v>
      </c>
      <c r="K22" s="237">
        <v>3</v>
      </c>
      <c r="L22" s="57">
        <v>3</v>
      </c>
      <c r="M22" s="43">
        <v>1</v>
      </c>
      <c r="N22" s="237">
        <v>6</v>
      </c>
      <c r="O22" s="57">
        <v>0</v>
      </c>
      <c r="P22" s="43">
        <v>0</v>
      </c>
      <c r="Q22" s="237">
        <v>5</v>
      </c>
      <c r="R22" s="57">
        <v>2</v>
      </c>
    </row>
    <row r="23" spans="1:18" ht="13.5" customHeight="1" x14ac:dyDescent="0.15">
      <c r="A23" s="408"/>
      <c r="B23" s="249"/>
      <c r="C23" s="375"/>
      <c r="D23" s="19">
        <v>28.488991472475366</v>
      </c>
      <c r="E23" s="31">
        <v>28.810645904008474</v>
      </c>
      <c r="F23" s="432"/>
      <c r="G23" s="19">
        <v>33.342183162261165</v>
      </c>
      <c r="H23" s="38">
        <v>31.008997734328197</v>
      </c>
      <c r="I23" s="417"/>
      <c r="J23" s="40"/>
      <c r="K23" s="236">
        <v>-28.6</v>
      </c>
      <c r="L23" s="54"/>
      <c r="M23" s="40"/>
      <c r="N23" s="236">
        <v>14.3</v>
      </c>
      <c r="O23" s="54"/>
      <c r="P23" s="40"/>
      <c r="Q23" s="236">
        <v>-28.6</v>
      </c>
      <c r="R23" s="54"/>
    </row>
    <row r="24" spans="1:18" ht="13.5" customHeight="1" x14ac:dyDescent="0.15">
      <c r="A24" s="245" t="s">
        <v>23</v>
      </c>
      <c r="B24" s="9"/>
      <c r="C24" s="394">
        <v>8</v>
      </c>
      <c r="D24" s="14">
        <v>5579189</v>
      </c>
      <c r="E24" s="26">
        <v>3617632</v>
      </c>
      <c r="F24" s="395">
        <v>54.222126518120149</v>
      </c>
      <c r="G24" s="14">
        <v>736957</v>
      </c>
      <c r="H24" s="26">
        <v>1308287</v>
      </c>
      <c r="I24" s="418">
        <v>-43.670081564671968</v>
      </c>
      <c r="J24" s="39">
        <v>3</v>
      </c>
      <c r="K24" s="48">
        <v>5</v>
      </c>
      <c r="L24" s="53">
        <v>0</v>
      </c>
      <c r="M24" s="39">
        <v>0</v>
      </c>
      <c r="N24" s="48">
        <v>8</v>
      </c>
      <c r="O24" s="53">
        <v>0</v>
      </c>
      <c r="P24" s="39">
        <v>0</v>
      </c>
      <c r="Q24" s="48">
        <v>8</v>
      </c>
      <c r="R24" s="53">
        <v>0</v>
      </c>
    </row>
    <row r="25" spans="1:18" ht="13.5" customHeight="1" x14ac:dyDescent="0.15">
      <c r="A25" s="6"/>
      <c r="B25" s="10"/>
      <c r="C25" s="375"/>
      <c r="D25" s="20" t="s">
        <v>64</v>
      </c>
      <c r="E25" s="32" t="s">
        <v>64</v>
      </c>
      <c r="F25" s="432"/>
      <c r="G25" s="263" t="s">
        <v>64</v>
      </c>
      <c r="H25" s="264" t="s">
        <v>64</v>
      </c>
      <c r="I25" s="417"/>
      <c r="J25" s="40"/>
      <c r="K25" s="236">
        <v>37.5</v>
      </c>
      <c r="L25" s="54"/>
      <c r="M25" s="40"/>
      <c r="N25" s="236">
        <v>0</v>
      </c>
      <c r="O25" s="54"/>
      <c r="P25" s="40"/>
      <c r="Q25" s="236">
        <v>0</v>
      </c>
      <c r="R25" s="54"/>
    </row>
    <row r="26" spans="1:18" ht="13.5" customHeight="1" x14ac:dyDescent="0.15">
      <c r="A26" s="5"/>
      <c r="B26" s="244" t="s">
        <v>60</v>
      </c>
      <c r="C26" s="394">
        <v>19</v>
      </c>
      <c r="D26" s="14">
        <v>4008193</v>
      </c>
      <c r="E26" s="26">
        <v>3886881</v>
      </c>
      <c r="F26" s="395">
        <v>3.1210628779219149</v>
      </c>
      <c r="G26" s="397" t="s">
        <v>64</v>
      </c>
      <c r="H26" s="399" t="s">
        <v>64</v>
      </c>
      <c r="I26" s="393" t="s">
        <v>64</v>
      </c>
      <c r="J26" s="39">
        <v>3</v>
      </c>
      <c r="K26" s="48">
        <v>12</v>
      </c>
      <c r="L26" s="53">
        <v>3</v>
      </c>
      <c r="M26" s="39">
        <v>2</v>
      </c>
      <c r="N26" s="48">
        <v>12</v>
      </c>
      <c r="O26" s="53">
        <v>4</v>
      </c>
      <c r="P26" s="39">
        <v>2</v>
      </c>
      <c r="Q26" s="48">
        <v>11</v>
      </c>
      <c r="R26" s="53">
        <v>5</v>
      </c>
    </row>
    <row r="27" spans="1:18" ht="13.5" customHeight="1" x14ac:dyDescent="0.15">
      <c r="A27" s="5"/>
      <c r="B27" s="235"/>
      <c r="C27" s="375"/>
      <c r="D27" s="21" t="s">
        <v>64</v>
      </c>
      <c r="E27" s="33" t="s">
        <v>64</v>
      </c>
      <c r="F27" s="432"/>
      <c r="G27" s="398"/>
      <c r="H27" s="400"/>
      <c r="I27" s="401"/>
      <c r="J27" s="40"/>
      <c r="K27" s="236">
        <v>0</v>
      </c>
      <c r="L27" s="58"/>
      <c r="M27" s="40"/>
      <c r="N27" s="236">
        <v>-11.1</v>
      </c>
      <c r="O27" s="58"/>
      <c r="P27" s="40"/>
      <c r="Q27" s="236">
        <v>-16.7</v>
      </c>
      <c r="R27" s="58"/>
    </row>
    <row r="28" spans="1:18" ht="13.5" customHeight="1" x14ac:dyDescent="0.15">
      <c r="A28" s="402" t="s">
        <v>10</v>
      </c>
      <c r="B28" s="250" t="s">
        <v>42</v>
      </c>
      <c r="C28" s="435">
        <v>9</v>
      </c>
      <c r="D28" s="22">
        <v>3357139</v>
      </c>
      <c r="E28" s="34">
        <v>3213560</v>
      </c>
      <c r="F28" s="436">
        <v>4.4679109772339842</v>
      </c>
      <c r="G28" s="438" t="s">
        <v>64</v>
      </c>
      <c r="H28" s="439" t="s">
        <v>64</v>
      </c>
      <c r="I28" s="440" t="s">
        <v>64</v>
      </c>
      <c r="J28" s="44">
        <v>1</v>
      </c>
      <c r="K28" s="238">
        <v>6</v>
      </c>
      <c r="L28" s="59">
        <v>1</v>
      </c>
      <c r="M28" s="63">
        <v>1</v>
      </c>
      <c r="N28" s="238">
        <v>5</v>
      </c>
      <c r="O28" s="59">
        <v>2</v>
      </c>
      <c r="P28" s="63">
        <v>1</v>
      </c>
      <c r="Q28" s="238">
        <v>6</v>
      </c>
      <c r="R28" s="59">
        <v>1</v>
      </c>
    </row>
    <row r="29" spans="1:18" ht="13.5" customHeight="1" x14ac:dyDescent="0.15">
      <c r="A29" s="402"/>
      <c r="B29" s="251"/>
      <c r="C29" s="410"/>
      <c r="D29" s="23">
        <v>83.756919888837686</v>
      </c>
      <c r="E29" s="35">
        <v>82.677087361305894</v>
      </c>
      <c r="F29" s="437"/>
      <c r="G29" s="413"/>
      <c r="H29" s="415"/>
      <c r="I29" s="405"/>
      <c r="J29" s="45"/>
      <c r="K29" s="51">
        <v>0</v>
      </c>
      <c r="L29" s="60"/>
      <c r="M29" s="45"/>
      <c r="N29" s="51">
        <v>-12.5</v>
      </c>
      <c r="O29" s="60"/>
      <c r="P29" s="45"/>
      <c r="Q29" s="51">
        <v>0</v>
      </c>
      <c r="R29" s="60"/>
    </row>
    <row r="30" spans="1:18" ht="13.5" customHeight="1" x14ac:dyDescent="0.15">
      <c r="A30" s="402"/>
      <c r="B30" s="248" t="s">
        <v>101</v>
      </c>
      <c r="C30" s="409">
        <v>10</v>
      </c>
      <c r="D30" s="18">
        <v>651054</v>
      </c>
      <c r="E30" s="30">
        <v>673321</v>
      </c>
      <c r="F30" s="366">
        <v>-3.3070407725290067</v>
      </c>
      <c r="G30" s="368" t="s">
        <v>64</v>
      </c>
      <c r="H30" s="370" t="s">
        <v>64</v>
      </c>
      <c r="I30" s="372" t="s">
        <v>64</v>
      </c>
      <c r="J30" s="43">
        <v>2</v>
      </c>
      <c r="K30" s="237">
        <v>6</v>
      </c>
      <c r="L30" s="57">
        <v>2</v>
      </c>
      <c r="M30" s="43">
        <v>1</v>
      </c>
      <c r="N30" s="237">
        <v>7</v>
      </c>
      <c r="O30" s="57">
        <v>2</v>
      </c>
      <c r="P30" s="43">
        <v>1</v>
      </c>
      <c r="Q30" s="237">
        <v>5</v>
      </c>
      <c r="R30" s="57">
        <v>4</v>
      </c>
    </row>
    <row r="31" spans="1:18" ht="13.5" customHeight="1" x14ac:dyDescent="0.15">
      <c r="A31" s="408"/>
      <c r="B31" s="249"/>
      <c r="C31" s="407"/>
      <c r="D31" s="19">
        <v>16.24308011116231</v>
      </c>
      <c r="E31" s="31">
        <v>17.32291263869411</v>
      </c>
      <c r="F31" s="432"/>
      <c r="G31" s="398"/>
      <c r="H31" s="400"/>
      <c r="I31" s="401"/>
      <c r="J31" s="40"/>
      <c r="K31" s="236">
        <v>0</v>
      </c>
      <c r="L31" s="54"/>
      <c r="M31" s="40"/>
      <c r="N31" s="236">
        <v>-10</v>
      </c>
      <c r="O31" s="54"/>
      <c r="P31" s="40"/>
      <c r="Q31" s="236">
        <v>-30</v>
      </c>
      <c r="R31" s="54"/>
    </row>
    <row r="32" spans="1:18" ht="13.5" customHeight="1" x14ac:dyDescent="0.15">
      <c r="A32" s="4"/>
      <c r="B32" s="244" t="s">
        <v>60</v>
      </c>
      <c r="C32" s="394">
        <v>35</v>
      </c>
      <c r="D32" s="14">
        <v>2370315</v>
      </c>
      <c r="E32" s="26">
        <v>2245392</v>
      </c>
      <c r="F32" s="395">
        <v>5.5635274375253942</v>
      </c>
      <c r="G32" s="397" t="s">
        <v>64</v>
      </c>
      <c r="H32" s="399" t="s">
        <v>64</v>
      </c>
      <c r="I32" s="393" t="s">
        <v>64</v>
      </c>
      <c r="J32" s="39">
        <v>14</v>
      </c>
      <c r="K32" s="48">
        <v>16</v>
      </c>
      <c r="L32" s="53">
        <v>4</v>
      </c>
      <c r="M32" s="39">
        <v>3</v>
      </c>
      <c r="N32" s="48">
        <v>25</v>
      </c>
      <c r="O32" s="53">
        <v>6</v>
      </c>
      <c r="P32" s="39">
        <v>8</v>
      </c>
      <c r="Q32" s="48">
        <v>21</v>
      </c>
      <c r="R32" s="53">
        <v>5</v>
      </c>
    </row>
    <row r="33" spans="1:18" ht="13.5" customHeight="1" x14ac:dyDescent="0.15">
      <c r="A33" s="7"/>
      <c r="B33" s="235"/>
      <c r="C33" s="375"/>
      <c r="D33" s="15" t="s">
        <v>64</v>
      </c>
      <c r="E33" s="27" t="s">
        <v>64</v>
      </c>
      <c r="F33" s="432"/>
      <c r="G33" s="398"/>
      <c r="H33" s="400"/>
      <c r="I33" s="401"/>
      <c r="J33" s="40"/>
      <c r="K33" s="236">
        <v>29.4</v>
      </c>
      <c r="L33" s="54"/>
      <c r="M33" s="40"/>
      <c r="N33" s="236">
        <v>-8.8000000000000007</v>
      </c>
      <c r="O33" s="54"/>
      <c r="P33" s="40"/>
      <c r="Q33" s="236">
        <v>8.8000000000000007</v>
      </c>
      <c r="R33" s="54"/>
    </row>
    <row r="34" spans="1:18" ht="13.5" customHeight="1" x14ac:dyDescent="0.15">
      <c r="A34" s="402" t="s">
        <v>28</v>
      </c>
      <c r="B34" s="245" t="s">
        <v>99</v>
      </c>
      <c r="C34" s="394">
        <v>12</v>
      </c>
      <c r="D34" s="14">
        <v>355947</v>
      </c>
      <c r="E34" s="26">
        <v>326798</v>
      </c>
      <c r="F34" s="395">
        <v>8.9195772311948076</v>
      </c>
      <c r="G34" s="397" t="s">
        <v>64</v>
      </c>
      <c r="H34" s="399" t="s">
        <v>64</v>
      </c>
      <c r="I34" s="393" t="s">
        <v>64</v>
      </c>
      <c r="J34" s="39">
        <v>5</v>
      </c>
      <c r="K34" s="48">
        <v>6</v>
      </c>
      <c r="L34" s="53">
        <v>1</v>
      </c>
      <c r="M34" s="39">
        <v>0</v>
      </c>
      <c r="N34" s="48">
        <v>9</v>
      </c>
      <c r="O34" s="53">
        <v>3</v>
      </c>
      <c r="P34" s="39">
        <v>4</v>
      </c>
      <c r="Q34" s="48">
        <v>7</v>
      </c>
      <c r="R34" s="53">
        <v>1</v>
      </c>
    </row>
    <row r="35" spans="1:18" ht="13.5" customHeight="1" x14ac:dyDescent="0.15">
      <c r="A35" s="402"/>
      <c r="B35" s="246"/>
      <c r="C35" s="365"/>
      <c r="D35" s="16">
        <v>15.016864847077288</v>
      </c>
      <c r="E35" s="28">
        <v>14.554162480315242</v>
      </c>
      <c r="F35" s="433"/>
      <c r="G35" s="389"/>
      <c r="H35" s="391"/>
      <c r="I35" s="384"/>
      <c r="J35" s="41"/>
      <c r="K35" s="49">
        <v>33.299999999999997</v>
      </c>
      <c r="L35" s="55"/>
      <c r="M35" s="41"/>
      <c r="N35" s="49">
        <v>-25</v>
      </c>
      <c r="O35" s="55"/>
      <c r="P35" s="41"/>
      <c r="Q35" s="49">
        <v>25</v>
      </c>
      <c r="R35" s="55"/>
    </row>
    <row r="36" spans="1:18" ht="13.5" customHeight="1" x14ac:dyDescent="0.15">
      <c r="A36" s="402"/>
      <c r="B36" s="248" t="s">
        <v>104</v>
      </c>
      <c r="C36" s="364">
        <v>4</v>
      </c>
      <c r="D36" s="18">
        <v>372591</v>
      </c>
      <c r="E36" s="30">
        <v>364633</v>
      </c>
      <c r="F36" s="366">
        <v>2.1824683997334375</v>
      </c>
      <c r="G36" s="368" t="s">
        <v>64</v>
      </c>
      <c r="H36" s="370" t="s">
        <v>64</v>
      </c>
      <c r="I36" s="372" t="s">
        <v>64</v>
      </c>
      <c r="J36" s="43">
        <v>1</v>
      </c>
      <c r="K36" s="237">
        <v>2</v>
      </c>
      <c r="L36" s="57">
        <v>1</v>
      </c>
      <c r="M36" s="43">
        <v>1</v>
      </c>
      <c r="N36" s="237">
        <v>2</v>
      </c>
      <c r="O36" s="57">
        <v>1</v>
      </c>
      <c r="P36" s="43">
        <v>0</v>
      </c>
      <c r="Q36" s="237">
        <v>3</v>
      </c>
      <c r="R36" s="57">
        <v>1</v>
      </c>
    </row>
    <row r="37" spans="1:18" ht="13.5" customHeight="1" x14ac:dyDescent="0.15">
      <c r="A37" s="402"/>
      <c r="B37" s="252"/>
      <c r="C37" s="365"/>
      <c r="D37" s="16">
        <v>15.719049999683588</v>
      </c>
      <c r="E37" s="28">
        <v>16.239168929077863</v>
      </c>
      <c r="F37" s="433"/>
      <c r="G37" s="389"/>
      <c r="H37" s="391"/>
      <c r="I37" s="384"/>
      <c r="J37" s="41"/>
      <c r="K37" s="49">
        <v>0</v>
      </c>
      <c r="L37" s="55"/>
      <c r="M37" s="41"/>
      <c r="N37" s="49">
        <v>0</v>
      </c>
      <c r="O37" s="55"/>
      <c r="P37" s="41"/>
      <c r="Q37" s="49">
        <v>-25</v>
      </c>
      <c r="R37" s="55"/>
    </row>
    <row r="38" spans="1:18" ht="13.5" customHeight="1" x14ac:dyDescent="0.15">
      <c r="A38" s="402"/>
      <c r="B38" s="248" t="s">
        <v>84</v>
      </c>
      <c r="C38" s="364">
        <v>5</v>
      </c>
      <c r="D38" s="18">
        <v>1118510</v>
      </c>
      <c r="E38" s="30">
        <v>1039323</v>
      </c>
      <c r="F38" s="366">
        <v>7.619094352766183</v>
      </c>
      <c r="G38" s="368" t="s">
        <v>64</v>
      </c>
      <c r="H38" s="370" t="s">
        <v>64</v>
      </c>
      <c r="I38" s="372" t="s">
        <v>64</v>
      </c>
      <c r="J38" s="43">
        <v>2</v>
      </c>
      <c r="K38" s="237">
        <v>3</v>
      </c>
      <c r="L38" s="57">
        <v>0</v>
      </c>
      <c r="M38" s="43">
        <v>1</v>
      </c>
      <c r="N38" s="237">
        <v>4</v>
      </c>
      <c r="O38" s="57">
        <v>0</v>
      </c>
      <c r="P38" s="43">
        <v>0</v>
      </c>
      <c r="Q38" s="237">
        <v>4</v>
      </c>
      <c r="R38" s="57">
        <v>1</v>
      </c>
    </row>
    <row r="39" spans="1:18" ht="13.5" customHeight="1" x14ac:dyDescent="0.15">
      <c r="A39" s="402"/>
      <c r="B39" s="246"/>
      <c r="C39" s="365"/>
      <c r="D39" s="16">
        <v>47.188242912861796</v>
      </c>
      <c r="E39" s="28">
        <v>46.286928963851295</v>
      </c>
      <c r="F39" s="433"/>
      <c r="G39" s="389"/>
      <c r="H39" s="391"/>
      <c r="I39" s="384"/>
      <c r="J39" s="41"/>
      <c r="K39" s="49">
        <v>40</v>
      </c>
      <c r="L39" s="55"/>
      <c r="M39" s="41"/>
      <c r="N39" s="49">
        <v>20</v>
      </c>
      <c r="O39" s="55"/>
      <c r="P39" s="41"/>
      <c r="Q39" s="49">
        <v>-20</v>
      </c>
      <c r="R39" s="55"/>
    </row>
    <row r="40" spans="1:18" ht="13.5" customHeight="1" x14ac:dyDescent="0.15">
      <c r="A40" s="402"/>
      <c r="B40" s="248" t="s">
        <v>103</v>
      </c>
      <c r="C40" s="364">
        <v>5</v>
      </c>
      <c r="D40" s="18">
        <v>269862</v>
      </c>
      <c r="E40" s="30">
        <v>269707</v>
      </c>
      <c r="F40" s="366">
        <v>5.7469772753407256E-2</v>
      </c>
      <c r="G40" s="368" t="s">
        <v>64</v>
      </c>
      <c r="H40" s="370" t="s">
        <v>64</v>
      </c>
      <c r="I40" s="372" t="s">
        <v>64</v>
      </c>
      <c r="J40" s="43">
        <v>2</v>
      </c>
      <c r="K40" s="237">
        <v>2</v>
      </c>
      <c r="L40" s="57">
        <v>1</v>
      </c>
      <c r="M40" s="43">
        <v>0</v>
      </c>
      <c r="N40" s="237">
        <v>4</v>
      </c>
      <c r="O40" s="57">
        <v>1</v>
      </c>
      <c r="P40" s="43">
        <v>1</v>
      </c>
      <c r="Q40" s="237">
        <v>4</v>
      </c>
      <c r="R40" s="57">
        <v>0</v>
      </c>
    </row>
    <row r="41" spans="1:18" ht="13.5" customHeight="1" x14ac:dyDescent="0.15">
      <c r="A41" s="402"/>
      <c r="B41" s="248"/>
      <c r="C41" s="365"/>
      <c r="D41" s="16">
        <v>11.385069073097901</v>
      </c>
      <c r="E41" s="28">
        <v>12.011577488474174</v>
      </c>
      <c r="F41" s="433"/>
      <c r="G41" s="389"/>
      <c r="H41" s="391"/>
      <c r="I41" s="384"/>
      <c r="J41" s="41"/>
      <c r="K41" s="49">
        <v>20</v>
      </c>
      <c r="L41" s="55"/>
      <c r="M41" s="41"/>
      <c r="N41" s="49">
        <v>-20</v>
      </c>
      <c r="O41" s="55"/>
      <c r="P41" s="41"/>
      <c r="Q41" s="49">
        <v>20</v>
      </c>
      <c r="R41" s="55"/>
    </row>
    <row r="42" spans="1:18" ht="13.5" customHeight="1" x14ac:dyDescent="0.15">
      <c r="A42" s="402"/>
      <c r="B42" s="11" t="s">
        <v>32</v>
      </c>
      <c r="C42" s="364">
        <v>9</v>
      </c>
      <c r="D42" s="17">
        <v>253405</v>
      </c>
      <c r="E42" s="29">
        <v>244931</v>
      </c>
      <c r="F42" s="366">
        <v>3.4597498887441844</v>
      </c>
      <c r="G42" s="368" t="s">
        <v>64</v>
      </c>
      <c r="H42" s="370" t="s">
        <v>64</v>
      </c>
      <c r="I42" s="372" t="s">
        <v>64</v>
      </c>
      <c r="J42" s="43">
        <v>4</v>
      </c>
      <c r="K42" s="237">
        <v>3</v>
      </c>
      <c r="L42" s="57">
        <v>1</v>
      </c>
      <c r="M42" s="43">
        <v>1</v>
      </c>
      <c r="N42" s="237">
        <v>6</v>
      </c>
      <c r="O42" s="57">
        <v>1</v>
      </c>
      <c r="P42" s="43">
        <v>3</v>
      </c>
      <c r="Q42" s="237">
        <v>3</v>
      </c>
      <c r="R42" s="57">
        <v>2</v>
      </c>
    </row>
    <row r="43" spans="1:18" ht="13.5" customHeight="1" thickBot="1" x14ac:dyDescent="0.2">
      <c r="A43" s="403"/>
      <c r="B43" s="246"/>
      <c r="C43" s="443"/>
      <c r="D43" s="24">
        <v>10.690773167279454</v>
      </c>
      <c r="E43" s="36">
        <v>10.908162138281423</v>
      </c>
      <c r="F43" s="444"/>
      <c r="G43" s="369"/>
      <c r="H43" s="371"/>
      <c r="I43" s="373"/>
      <c r="J43" s="41"/>
      <c r="K43" s="49">
        <v>37.5</v>
      </c>
      <c r="L43" s="55"/>
      <c r="M43" s="41"/>
      <c r="N43" s="49">
        <v>0</v>
      </c>
      <c r="O43" s="55"/>
      <c r="P43" s="41"/>
      <c r="Q43" s="49">
        <v>12.5</v>
      </c>
      <c r="R43" s="55"/>
    </row>
    <row r="44" spans="1:18" ht="13.5" customHeight="1" thickTop="1" x14ac:dyDescent="0.15">
      <c r="A44" s="8" t="s">
        <v>3</v>
      </c>
      <c r="B44" s="12"/>
      <c r="C44" s="374">
        <v>140</v>
      </c>
      <c r="D44" s="376" t="s">
        <v>64</v>
      </c>
      <c r="E44" s="378" t="s">
        <v>109</v>
      </c>
      <c r="F44" s="445" t="s">
        <v>64</v>
      </c>
      <c r="G44" s="446" t="s">
        <v>64</v>
      </c>
      <c r="H44" s="441" t="s">
        <v>64</v>
      </c>
      <c r="I44" s="442" t="s">
        <v>64</v>
      </c>
      <c r="J44" s="46">
        <v>36</v>
      </c>
      <c r="K44" s="52">
        <v>79</v>
      </c>
      <c r="L44" s="61">
        <v>22</v>
      </c>
      <c r="M44" s="46">
        <v>9</v>
      </c>
      <c r="N44" s="52">
        <v>112</v>
      </c>
      <c r="O44" s="61">
        <v>15</v>
      </c>
      <c r="P44" s="46">
        <v>28</v>
      </c>
      <c r="Q44" s="52">
        <v>87</v>
      </c>
      <c r="R44" s="61">
        <v>22</v>
      </c>
    </row>
    <row r="45" spans="1:18" ht="13.5" customHeight="1" x14ac:dyDescent="0.15">
      <c r="A45" s="6"/>
      <c r="B45" s="10"/>
      <c r="C45" s="375"/>
      <c r="D45" s="377"/>
      <c r="E45" s="379"/>
      <c r="F45" s="381"/>
      <c r="G45" s="383"/>
      <c r="H45" s="361"/>
      <c r="I45" s="363"/>
      <c r="J45" s="47"/>
      <c r="K45" s="239">
        <v>10.199999999999999</v>
      </c>
      <c r="L45" s="62"/>
      <c r="M45" s="47"/>
      <c r="N45" s="239">
        <v>-4.4000000000000004</v>
      </c>
      <c r="O45" s="62"/>
      <c r="P45" s="47"/>
      <c r="Q45" s="239">
        <v>4.4000000000000004</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89A5-07AE-46EF-ADF5-FA230DD7B928}">
  <sheetPr>
    <tabColor theme="9" tint="-0.249977111117893"/>
  </sheetPr>
  <dimension ref="A1:R46"/>
  <sheetViews>
    <sheetView showGridLines="0" view="pageBreakPreview" zoomScaleSheetLayoutView="100" workbookViewId="0">
      <selection activeCell="L15" sqref="L15"/>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112</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65" t="s">
        <v>66</v>
      </c>
      <c r="K5" s="243" t="s">
        <v>67</v>
      </c>
      <c r="L5" s="260" t="s">
        <v>58</v>
      </c>
      <c r="M5" s="265" t="s">
        <v>66</v>
      </c>
      <c r="N5" s="243" t="s">
        <v>67</v>
      </c>
      <c r="O5" s="260" t="s">
        <v>58</v>
      </c>
      <c r="P5" s="265" t="s">
        <v>66</v>
      </c>
      <c r="Q5" s="243" t="s">
        <v>67</v>
      </c>
      <c r="R5" s="260" t="s">
        <v>58</v>
      </c>
    </row>
    <row r="6" spans="1:18" ht="13.5" customHeight="1" x14ac:dyDescent="0.15">
      <c r="A6" s="4"/>
      <c r="B6" s="244" t="s">
        <v>60</v>
      </c>
      <c r="C6" s="394">
        <v>78</v>
      </c>
      <c r="D6" s="14">
        <v>34396210</v>
      </c>
      <c r="E6" s="26">
        <v>34064733</v>
      </c>
      <c r="F6" s="395">
        <v>0.97307969506175596</v>
      </c>
      <c r="G6" s="261">
        <v>31844914</v>
      </c>
      <c r="H6" s="262">
        <v>30923609</v>
      </c>
      <c r="I6" s="418">
        <v>2.979293264249975</v>
      </c>
      <c r="J6" s="39">
        <v>15</v>
      </c>
      <c r="K6" s="48">
        <v>51</v>
      </c>
      <c r="L6" s="53">
        <v>11</v>
      </c>
      <c r="M6" s="39">
        <v>5</v>
      </c>
      <c r="N6" s="48">
        <v>64</v>
      </c>
      <c r="O6" s="53">
        <v>7</v>
      </c>
      <c r="P6" s="39">
        <v>17</v>
      </c>
      <c r="Q6" s="48">
        <v>44</v>
      </c>
      <c r="R6" s="53">
        <v>16</v>
      </c>
    </row>
    <row r="7" spans="1:18" ht="13.5" customHeight="1" x14ac:dyDescent="0.15">
      <c r="A7" s="5"/>
      <c r="B7" s="235"/>
      <c r="C7" s="375"/>
      <c r="D7" s="15" t="s">
        <v>64</v>
      </c>
      <c r="E7" s="27" t="s">
        <v>64</v>
      </c>
      <c r="F7" s="432"/>
      <c r="G7" s="21" t="s">
        <v>64</v>
      </c>
      <c r="H7" s="33" t="s">
        <v>64</v>
      </c>
      <c r="I7" s="417"/>
      <c r="J7" s="40"/>
      <c r="K7" s="236">
        <v>5.2</v>
      </c>
      <c r="L7" s="54"/>
      <c r="M7" s="40"/>
      <c r="N7" s="236">
        <v>-2.6</v>
      </c>
      <c r="O7" s="54"/>
      <c r="P7" s="40"/>
      <c r="Q7" s="236">
        <v>1.3</v>
      </c>
      <c r="R7" s="54"/>
    </row>
    <row r="8" spans="1:18" ht="13.5" customHeight="1" x14ac:dyDescent="0.15">
      <c r="A8" s="402" t="s">
        <v>56</v>
      </c>
      <c r="B8" s="245" t="s">
        <v>59</v>
      </c>
      <c r="C8" s="394">
        <v>11</v>
      </c>
      <c r="D8" s="14">
        <v>1637260</v>
      </c>
      <c r="E8" s="26">
        <v>1527627</v>
      </c>
      <c r="F8" s="395">
        <v>7.1766864555287384</v>
      </c>
      <c r="G8" s="397" t="s">
        <v>64</v>
      </c>
      <c r="H8" s="399" t="s">
        <v>64</v>
      </c>
      <c r="I8" s="434" t="s">
        <v>64</v>
      </c>
      <c r="J8" s="39">
        <v>4</v>
      </c>
      <c r="K8" s="48">
        <v>7</v>
      </c>
      <c r="L8" s="53">
        <v>0</v>
      </c>
      <c r="M8" s="39">
        <v>0</v>
      </c>
      <c r="N8" s="48">
        <v>10</v>
      </c>
      <c r="O8" s="53">
        <v>1</v>
      </c>
      <c r="P8" s="39">
        <v>3</v>
      </c>
      <c r="Q8" s="48">
        <v>6</v>
      </c>
      <c r="R8" s="53">
        <v>2</v>
      </c>
    </row>
    <row r="9" spans="1:18" ht="13.5" customHeight="1" x14ac:dyDescent="0.15">
      <c r="A9" s="402"/>
      <c r="B9" s="246"/>
      <c r="C9" s="365"/>
      <c r="D9" s="16">
        <v>4.7600011745480098</v>
      </c>
      <c r="E9" s="28">
        <v>4.4844825291893526</v>
      </c>
      <c r="F9" s="433"/>
      <c r="G9" s="389"/>
      <c r="H9" s="391"/>
      <c r="I9" s="427"/>
      <c r="J9" s="41"/>
      <c r="K9" s="49">
        <v>36.4</v>
      </c>
      <c r="L9" s="55"/>
      <c r="M9" s="41"/>
      <c r="N9" s="49">
        <v>-9.1</v>
      </c>
      <c r="O9" s="55"/>
      <c r="P9" s="41"/>
      <c r="Q9" s="49">
        <v>9.1</v>
      </c>
      <c r="R9" s="55"/>
    </row>
    <row r="10" spans="1:18" ht="13.5" customHeight="1" x14ac:dyDescent="0.15">
      <c r="A10" s="402"/>
      <c r="B10" s="247" t="s">
        <v>100</v>
      </c>
      <c r="C10" s="364">
        <v>6</v>
      </c>
      <c r="D10" s="17">
        <v>954154</v>
      </c>
      <c r="E10" s="29">
        <v>791497</v>
      </c>
      <c r="F10" s="366">
        <v>20.550551676127654</v>
      </c>
      <c r="G10" s="17">
        <v>856100</v>
      </c>
      <c r="H10" s="29">
        <v>813294</v>
      </c>
      <c r="I10" s="422">
        <v>5.2632873229115233</v>
      </c>
      <c r="J10" s="42">
        <v>0</v>
      </c>
      <c r="K10" s="50">
        <v>6</v>
      </c>
      <c r="L10" s="56">
        <v>0</v>
      </c>
      <c r="M10" s="42">
        <v>0</v>
      </c>
      <c r="N10" s="50">
        <v>5</v>
      </c>
      <c r="O10" s="56">
        <v>1</v>
      </c>
      <c r="P10" s="42">
        <v>1</v>
      </c>
      <c r="Q10" s="50">
        <v>4</v>
      </c>
      <c r="R10" s="56">
        <v>1</v>
      </c>
    </row>
    <row r="11" spans="1:18" ht="13.5" customHeight="1" x14ac:dyDescent="0.15">
      <c r="A11" s="402"/>
      <c r="B11" s="246"/>
      <c r="C11" s="365"/>
      <c r="D11" s="16">
        <v>2.7740091132133453</v>
      </c>
      <c r="E11" s="28">
        <v>2.3235085975868359</v>
      </c>
      <c r="F11" s="433"/>
      <c r="G11" s="16">
        <v>2.6883413784694157</v>
      </c>
      <c r="H11" s="28">
        <v>2.6300099706990863</v>
      </c>
      <c r="I11" s="421"/>
      <c r="J11" s="41"/>
      <c r="K11" s="49">
        <v>0</v>
      </c>
      <c r="L11" s="55"/>
      <c r="M11" s="41"/>
      <c r="N11" s="49">
        <v>-16.7</v>
      </c>
      <c r="O11" s="55"/>
      <c r="P11" s="41"/>
      <c r="Q11" s="49">
        <v>0</v>
      </c>
      <c r="R11" s="55"/>
    </row>
    <row r="12" spans="1:18" ht="13.5" customHeight="1" x14ac:dyDescent="0.15">
      <c r="A12" s="402"/>
      <c r="B12" s="248" t="s">
        <v>52</v>
      </c>
      <c r="C12" s="364">
        <v>10</v>
      </c>
      <c r="D12" s="18">
        <v>2511809</v>
      </c>
      <c r="E12" s="30">
        <v>2165669</v>
      </c>
      <c r="F12" s="366">
        <v>15.98305188835414</v>
      </c>
      <c r="G12" s="18">
        <v>2286776</v>
      </c>
      <c r="H12" s="30">
        <v>1949130</v>
      </c>
      <c r="I12" s="422">
        <v>17.322908169285796</v>
      </c>
      <c r="J12" s="43">
        <v>2</v>
      </c>
      <c r="K12" s="237">
        <v>6</v>
      </c>
      <c r="L12" s="57">
        <v>2</v>
      </c>
      <c r="M12" s="43">
        <v>0</v>
      </c>
      <c r="N12" s="237">
        <v>7</v>
      </c>
      <c r="O12" s="57">
        <v>3</v>
      </c>
      <c r="P12" s="43">
        <v>4</v>
      </c>
      <c r="Q12" s="237">
        <v>6</v>
      </c>
      <c r="R12" s="57">
        <v>0</v>
      </c>
    </row>
    <row r="13" spans="1:18" ht="13.5" customHeight="1" x14ac:dyDescent="0.15">
      <c r="A13" s="402"/>
      <c r="B13" s="246"/>
      <c r="C13" s="365"/>
      <c r="D13" s="16">
        <v>7.3025749057817713</v>
      </c>
      <c r="E13" s="28">
        <v>6.3575105667201326</v>
      </c>
      <c r="F13" s="433"/>
      <c r="G13" s="16">
        <v>7.1809771569802328</v>
      </c>
      <c r="H13" s="28">
        <v>6.3030482632218003</v>
      </c>
      <c r="I13" s="421"/>
      <c r="J13" s="41"/>
      <c r="K13" s="49">
        <v>0</v>
      </c>
      <c r="L13" s="55"/>
      <c r="M13" s="41"/>
      <c r="N13" s="49">
        <v>-30</v>
      </c>
      <c r="O13" s="55"/>
      <c r="P13" s="41"/>
      <c r="Q13" s="49">
        <v>40</v>
      </c>
      <c r="R13" s="55"/>
    </row>
    <row r="14" spans="1:18" ht="13.5" customHeight="1" x14ac:dyDescent="0.15">
      <c r="A14" s="402"/>
      <c r="B14" s="248" t="s">
        <v>71</v>
      </c>
      <c r="C14" s="364">
        <v>11</v>
      </c>
      <c r="D14" s="18">
        <v>1714144</v>
      </c>
      <c r="E14" s="30">
        <v>1576957</v>
      </c>
      <c r="F14" s="366">
        <v>8.6994762698031707</v>
      </c>
      <c r="G14" s="18">
        <v>1956629</v>
      </c>
      <c r="H14" s="30">
        <v>1751743</v>
      </c>
      <c r="I14" s="422">
        <v>11.696122090968814</v>
      </c>
      <c r="J14" s="43">
        <v>3</v>
      </c>
      <c r="K14" s="237">
        <v>7</v>
      </c>
      <c r="L14" s="57">
        <v>1</v>
      </c>
      <c r="M14" s="43">
        <v>1</v>
      </c>
      <c r="N14" s="237">
        <v>10</v>
      </c>
      <c r="O14" s="57">
        <v>0</v>
      </c>
      <c r="P14" s="43">
        <v>2</v>
      </c>
      <c r="Q14" s="237">
        <v>6</v>
      </c>
      <c r="R14" s="57">
        <v>3</v>
      </c>
    </row>
    <row r="15" spans="1:18" ht="13.5" customHeight="1" x14ac:dyDescent="0.15">
      <c r="A15" s="402"/>
      <c r="B15" s="246"/>
      <c r="C15" s="365"/>
      <c r="D15" s="16">
        <v>4.9835258012437995</v>
      </c>
      <c r="E15" s="28">
        <v>4.6292950542134008</v>
      </c>
      <c r="F15" s="433"/>
      <c r="G15" s="16">
        <v>6.1442433162168371</v>
      </c>
      <c r="H15" s="28">
        <v>5.6647430770451148</v>
      </c>
      <c r="I15" s="421"/>
      <c r="J15" s="41"/>
      <c r="K15" s="49">
        <v>18.2</v>
      </c>
      <c r="L15" s="55"/>
      <c r="M15" s="41"/>
      <c r="N15" s="49">
        <v>9.1</v>
      </c>
      <c r="O15" s="55"/>
      <c r="P15" s="41"/>
      <c r="Q15" s="49">
        <v>-9.1</v>
      </c>
      <c r="R15" s="55"/>
    </row>
    <row r="16" spans="1:18" ht="13.5" customHeight="1" x14ac:dyDescent="0.15">
      <c r="A16" s="402"/>
      <c r="B16" s="419" t="s">
        <v>107</v>
      </c>
      <c r="C16" s="364">
        <v>10</v>
      </c>
      <c r="D16" s="18">
        <v>2091886</v>
      </c>
      <c r="E16" s="30">
        <v>3835144</v>
      </c>
      <c r="F16" s="366">
        <v>-45.454825164322386</v>
      </c>
      <c r="G16" s="18">
        <v>1668878</v>
      </c>
      <c r="H16" s="30">
        <v>3017201</v>
      </c>
      <c r="I16" s="422">
        <v>-44.687874622870673</v>
      </c>
      <c r="J16" s="43">
        <v>1</v>
      </c>
      <c r="K16" s="237">
        <v>6</v>
      </c>
      <c r="L16" s="57">
        <v>3</v>
      </c>
      <c r="M16" s="43">
        <v>0</v>
      </c>
      <c r="N16" s="237">
        <v>9</v>
      </c>
      <c r="O16" s="57">
        <v>1</v>
      </c>
      <c r="P16" s="43">
        <v>1</v>
      </c>
      <c r="Q16" s="237">
        <v>5</v>
      </c>
      <c r="R16" s="57">
        <v>4</v>
      </c>
    </row>
    <row r="17" spans="1:18" ht="13.5" customHeight="1" x14ac:dyDescent="0.15">
      <c r="A17" s="402"/>
      <c r="B17" s="420"/>
      <c r="C17" s="365"/>
      <c r="D17" s="16">
        <v>6.0817340049964805</v>
      </c>
      <c r="E17" s="28">
        <v>11.258400293347375</v>
      </c>
      <c r="F17" s="433"/>
      <c r="G17" s="16">
        <v>5.2406421948572381</v>
      </c>
      <c r="H17" s="28">
        <v>9.7569497790506929</v>
      </c>
      <c r="I17" s="421"/>
      <c r="J17" s="41"/>
      <c r="K17" s="49">
        <v>-20</v>
      </c>
      <c r="L17" s="55"/>
      <c r="M17" s="41"/>
      <c r="N17" s="49">
        <v>-10</v>
      </c>
      <c r="O17" s="55"/>
      <c r="P17" s="41"/>
      <c r="Q17" s="49">
        <v>-30</v>
      </c>
      <c r="R17" s="55"/>
    </row>
    <row r="18" spans="1:18" ht="13.5" customHeight="1" x14ac:dyDescent="0.15">
      <c r="A18" s="402"/>
      <c r="B18" s="419" t="s">
        <v>102</v>
      </c>
      <c r="C18" s="364">
        <v>14</v>
      </c>
      <c r="D18" s="18">
        <v>12289569</v>
      </c>
      <c r="E18" s="30">
        <v>11264670</v>
      </c>
      <c r="F18" s="366">
        <v>9.0983490861250402</v>
      </c>
      <c r="G18" s="18">
        <v>11582745</v>
      </c>
      <c r="H18" s="30">
        <v>10515959</v>
      </c>
      <c r="I18" s="422">
        <v>10.144448071735539</v>
      </c>
      <c r="J18" s="43">
        <v>3</v>
      </c>
      <c r="K18" s="237">
        <v>11</v>
      </c>
      <c r="L18" s="57">
        <v>0</v>
      </c>
      <c r="M18" s="43">
        <v>1</v>
      </c>
      <c r="N18" s="237">
        <v>13</v>
      </c>
      <c r="O18" s="57">
        <v>0</v>
      </c>
      <c r="P18" s="43">
        <v>4</v>
      </c>
      <c r="Q18" s="237">
        <v>9</v>
      </c>
      <c r="R18" s="57">
        <v>1</v>
      </c>
    </row>
    <row r="19" spans="1:18" ht="13.5" customHeight="1" x14ac:dyDescent="0.15">
      <c r="A19" s="402"/>
      <c r="B19" s="420"/>
      <c r="C19" s="365"/>
      <c r="D19" s="16">
        <v>35.729427747998983</v>
      </c>
      <c r="E19" s="28">
        <v>33.068422993363839</v>
      </c>
      <c r="F19" s="433"/>
      <c r="G19" s="16">
        <v>36.372354467655299</v>
      </c>
      <c r="H19" s="28">
        <v>34.006247459667499</v>
      </c>
      <c r="I19" s="421"/>
      <c r="J19" s="41"/>
      <c r="K19" s="49">
        <v>21.4</v>
      </c>
      <c r="L19" s="55"/>
      <c r="M19" s="41"/>
      <c r="N19" s="49">
        <v>7.1</v>
      </c>
      <c r="O19" s="55"/>
      <c r="P19" s="41"/>
      <c r="Q19" s="49">
        <v>21.4</v>
      </c>
      <c r="R19" s="55"/>
    </row>
    <row r="20" spans="1:18" ht="13.5" customHeight="1" x14ac:dyDescent="0.15">
      <c r="A20" s="402"/>
      <c r="B20" s="248" t="s">
        <v>105</v>
      </c>
      <c r="C20" s="364">
        <v>9</v>
      </c>
      <c r="D20" s="18">
        <v>3353718</v>
      </c>
      <c r="E20" s="30">
        <v>3606586</v>
      </c>
      <c r="F20" s="366">
        <v>-7.0112843558978</v>
      </c>
      <c r="G20" s="18">
        <v>3206566</v>
      </c>
      <c r="H20" s="30">
        <v>3172307</v>
      </c>
      <c r="I20" s="422">
        <v>1.0799396149237879</v>
      </c>
      <c r="J20" s="43">
        <v>1</v>
      </c>
      <c r="K20" s="237">
        <v>4</v>
      </c>
      <c r="L20" s="57">
        <v>3</v>
      </c>
      <c r="M20" s="43">
        <v>1</v>
      </c>
      <c r="N20" s="237">
        <v>5</v>
      </c>
      <c r="O20" s="57">
        <v>1</v>
      </c>
      <c r="P20" s="43">
        <v>0</v>
      </c>
      <c r="Q20" s="237">
        <v>4</v>
      </c>
      <c r="R20" s="57">
        <v>4</v>
      </c>
    </row>
    <row r="21" spans="1:18" ht="13.5" customHeight="1" x14ac:dyDescent="0.15">
      <c r="A21" s="402"/>
      <c r="B21" s="246"/>
      <c r="C21" s="365"/>
      <c r="D21" s="16">
        <v>9.7502544611746469</v>
      </c>
      <c r="E21" s="28">
        <v>10.587448314947896</v>
      </c>
      <c r="F21" s="433"/>
      <c r="G21" s="16">
        <v>10.0693190755673</v>
      </c>
      <c r="H21" s="28">
        <v>10.258527715830301</v>
      </c>
      <c r="I21" s="421"/>
      <c r="J21" s="41"/>
      <c r="K21" s="49">
        <v>-25</v>
      </c>
      <c r="L21" s="55"/>
      <c r="M21" s="41"/>
      <c r="N21" s="49">
        <v>0</v>
      </c>
      <c r="O21" s="55"/>
      <c r="P21" s="41"/>
      <c r="Q21" s="49">
        <v>-50</v>
      </c>
      <c r="R21" s="55"/>
    </row>
    <row r="22" spans="1:18" ht="13.5" customHeight="1" x14ac:dyDescent="0.15">
      <c r="A22" s="402"/>
      <c r="B22" s="248" t="s">
        <v>106</v>
      </c>
      <c r="C22" s="364">
        <v>7</v>
      </c>
      <c r="D22" s="18">
        <v>9843670</v>
      </c>
      <c r="E22" s="30">
        <v>9296583</v>
      </c>
      <c r="F22" s="366">
        <v>5.8848181100518389</v>
      </c>
      <c r="G22" s="18">
        <v>10287220</v>
      </c>
      <c r="H22" s="30">
        <v>9703975</v>
      </c>
      <c r="I22" s="422">
        <v>6.0103720382626733</v>
      </c>
      <c r="J22" s="43">
        <v>1</v>
      </c>
      <c r="K22" s="237">
        <v>4</v>
      </c>
      <c r="L22" s="57">
        <v>2</v>
      </c>
      <c r="M22" s="43">
        <v>2</v>
      </c>
      <c r="N22" s="237">
        <v>5</v>
      </c>
      <c r="O22" s="57">
        <v>0</v>
      </c>
      <c r="P22" s="43">
        <v>2</v>
      </c>
      <c r="Q22" s="237">
        <v>4</v>
      </c>
      <c r="R22" s="57">
        <v>1</v>
      </c>
    </row>
    <row r="23" spans="1:18" ht="13.5" customHeight="1" x14ac:dyDescent="0.15">
      <c r="A23" s="408"/>
      <c r="B23" s="249"/>
      <c r="C23" s="375"/>
      <c r="D23" s="19">
        <v>28.618472791042965</v>
      </c>
      <c r="E23" s="31">
        <v>27.290931650631165</v>
      </c>
      <c r="F23" s="432"/>
      <c r="G23" s="19">
        <v>32.304122410253598</v>
      </c>
      <c r="H23" s="38">
        <v>31.380473734485498</v>
      </c>
      <c r="I23" s="417"/>
      <c r="J23" s="40"/>
      <c r="K23" s="236">
        <v>-14.3</v>
      </c>
      <c r="L23" s="54"/>
      <c r="M23" s="40"/>
      <c r="N23" s="236">
        <v>28.6</v>
      </c>
      <c r="O23" s="54"/>
      <c r="P23" s="40"/>
      <c r="Q23" s="236">
        <v>14.3</v>
      </c>
      <c r="R23" s="54"/>
    </row>
    <row r="24" spans="1:18" ht="13.5" customHeight="1" x14ac:dyDescent="0.15">
      <c r="A24" s="245" t="s">
        <v>23</v>
      </c>
      <c r="B24" s="9"/>
      <c r="C24" s="394">
        <v>8</v>
      </c>
      <c r="D24" s="14">
        <v>2274677</v>
      </c>
      <c r="E24" s="26">
        <v>1326813</v>
      </c>
      <c r="F24" s="395">
        <v>71.439155329349347</v>
      </c>
      <c r="G24" s="14">
        <v>1189150</v>
      </c>
      <c r="H24" s="26">
        <v>2822674</v>
      </c>
      <c r="I24" s="418">
        <v>-57.871507655506797</v>
      </c>
      <c r="J24" s="39">
        <v>0</v>
      </c>
      <c r="K24" s="48">
        <v>7</v>
      </c>
      <c r="L24" s="53">
        <v>1</v>
      </c>
      <c r="M24" s="39">
        <v>0</v>
      </c>
      <c r="N24" s="48">
        <v>8</v>
      </c>
      <c r="O24" s="53">
        <v>0</v>
      </c>
      <c r="P24" s="39">
        <v>1</v>
      </c>
      <c r="Q24" s="48">
        <v>7</v>
      </c>
      <c r="R24" s="53">
        <v>0</v>
      </c>
    </row>
    <row r="25" spans="1:18" ht="13.5" customHeight="1" x14ac:dyDescent="0.15">
      <c r="A25" s="6"/>
      <c r="B25" s="10"/>
      <c r="C25" s="375"/>
      <c r="D25" s="20" t="s">
        <v>64</v>
      </c>
      <c r="E25" s="32" t="s">
        <v>64</v>
      </c>
      <c r="F25" s="432"/>
      <c r="G25" s="263" t="s">
        <v>64</v>
      </c>
      <c r="H25" s="264" t="s">
        <v>64</v>
      </c>
      <c r="I25" s="417"/>
      <c r="J25" s="40"/>
      <c r="K25" s="236">
        <v>-12.5</v>
      </c>
      <c r="L25" s="54"/>
      <c r="M25" s="40"/>
      <c r="N25" s="236">
        <v>0</v>
      </c>
      <c r="O25" s="54"/>
      <c r="P25" s="40"/>
      <c r="Q25" s="236">
        <v>12.5</v>
      </c>
      <c r="R25" s="54"/>
    </row>
    <row r="26" spans="1:18" ht="13.5" customHeight="1" x14ac:dyDescent="0.15">
      <c r="A26" s="5"/>
      <c r="B26" s="244" t="s">
        <v>60</v>
      </c>
      <c r="C26" s="394">
        <v>19</v>
      </c>
      <c r="D26" s="14">
        <v>3967045</v>
      </c>
      <c r="E26" s="26">
        <v>3820193</v>
      </c>
      <c r="F26" s="395">
        <v>3.8440989761512157</v>
      </c>
      <c r="G26" s="397" t="s">
        <v>64</v>
      </c>
      <c r="H26" s="399" t="s">
        <v>64</v>
      </c>
      <c r="I26" s="393" t="s">
        <v>64</v>
      </c>
      <c r="J26" s="39">
        <v>5</v>
      </c>
      <c r="K26" s="48">
        <v>12</v>
      </c>
      <c r="L26" s="53">
        <v>2</v>
      </c>
      <c r="M26" s="39">
        <v>1</v>
      </c>
      <c r="N26" s="48">
        <v>16</v>
      </c>
      <c r="O26" s="53">
        <v>2</v>
      </c>
      <c r="P26" s="39">
        <v>2</v>
      </c>
      <c r="Q26" s="48">
        <v>12</v>
      </c>
      <c r="R26" s="53">
        <v>5</v>
      </c>
    </row>
    <row r="27" spans="1:18" ht="13.5" customHeight="1" x14ac:dyDescent="0.15">
      <c r="A27" s="5"/>
      <c r="B27" s="235"/>
      <c r="C27" s="375"/>
      <c r="D27" s="21" t="s">
        <v>64</v>
      </c>
      <c r="E27" s="33" t="s">
        <v>64</v>
      </c>
      <c r="F27" s="432"/>
      <c r="G27" s="398"/>
      <c r="H27" s="400"/>
      <c r="I27" s="401"/>
      <c r="J27" s="40"/>
      <c r="K27" s="236">
        <v>15.8</v>
      </c>
      <c r="L27" s="58"/>
      <c r="M27" s="40"/>
      <c r="N27" s="236">
        <v>-5.3</v>
      </c>
      <c r="O27" s="58"/>
      <c r="P27" s="40"/>
      <c r="Q27" s="236">
        <v>-15.8</v>
      </c>
      <c r="R27" s="58"/>
    </row>
    <row r="28" spans="1:18" ht="13.5" customHeight="1" x14ac:dyDescent="0.15">
      <c r="A28" s="402" t="s">
        <v>10</v>
      </c>
      <c r="B28" s="250" t="s">
        <v>42</v>
      </c>
      <c r="C28" s="435">
        <v>9</v>
      </c>
      <c r="D28" s="22">
        <v>3375087</v>
      </c>
      <c r="E28" s="34">
        <v>3230775</v>
      </c>
      <c r="F28" s="436">
        <v>4.4667920235856684</v>
      </c>
      <c r="G28" s="438" t="s">
        <v>64</v>
      </c>
      <c r="H28" s="439" t="s">
        <v>64</v>
      </c>
      <c r="I28" s="440" t="s">
        <v>64</v>
      </c>
      <c r="J28" s="44">
        <v>3</v>
      </c>
      <c r="K28" s="238">
        <v>5</v>
      </c>
      <c r="L28" s="59">
        <v>1</v>
      </c>
      <c r="M28" s="63">
        <v>1</v>
      </c>
      <c r="N28" s="238">
        <v>7</v>
      </c>
      <c r="O28" s="59">
        <v>1</v>
      </c>
      <c r="P28" s="63">
        <v>1</v>
      </c>
      <c r="Q28" s="238">
        <v>6</v>
      </c>
      <c r="R28" s="59">
        <v>2</v>
      </c>
    </row>
    <row r="29" spans="1:18" ht="13.5" customHeight="1" x14ac:dyDescent="0.15">
      <c r="A29" s="402"/>
      <c r="B29" s="251"/>
      <c r="C29" s="410"/>
      <c r="D29" s="23">
        <v>85.078112297692613</v>
      </c>
      <c r="E29" s="35">
        <v>84.570988952652399</v>
      </c>
      <c r="F29" s="437"/>
      <c r="G29" s="413"/>
      <c r="H29" s="415"/>
      <c r="I29" s="405"/>
      <c r="J29" s="45"/>
      <c r="K29" s="51">
        <v>22.2</v>
      </c>
      <c r="L29" s="60"/>
      <c r="M29" s="45"/>
      <c r="N29" s="51">
        <v>0</v>
      </c>
      <c r="O29" s="60"/>
      <c r="P29" s="45"/>
      <c r="Q29" s="51">
        <v>-11.1</v>
      </c>
      <c r="R29" s="60"/>
    </row>
    <row r="30" spans="1:18" ht="13.5" customHeight="1" x14ac:dyDescent="0.15">
      <c r="A30" s="402"/>
      <c r="B30" s="248" t="s">
        <v>101</v>
      </c>
      <c r="C30" s="409">
        <v>10</v>
      </c>
      <c r="D30" s="18">
        <v>591958</v>
      </c>
      <c r="E30" s="30">
        <v>589418</v>
      </c>
      <c r="F30" s="366">
        <v>0.43093356497425361</v>
      </c>
      <c r="G30" s="368" t="s">
        <v>64</v>
      </c>
      <c r="H30" s="370" t="s">
        <v>64</v>
      </c>
      <c r="I30" s="372" t="s">
        <v>64</v>
      </c>
      <c r="J30" s="43">
        <v>2</v>
      </c>
      <c r="K30" s="237">
        <v>7</v>
      </c>
      <c r="L30" s="57">
        <v>1</v>
      </c>
      <c r="M30" s="43">
        <v>0</v>
      </c>
      <c r="N30" s="237">
        <v>9</v>
      </c>
      <c r="O30" s="57">
        <v>1</v>
      </c>
      <c r="P30" s="43">
        <v>1</v>
      </c>
      <c r="Q30" s="237">
        <v>6</v>
      </c>
      <c r="R30" s="57">
        <v>3</v>
      </c>
    </row>
    <row r="31" spans="1:18" ht="13.5" customHeight="1" x14ac:dyDescent="0.15">
      <c r="A31" s="408"/>
      <c r="B31" s="249"/>
      <c r="C31" s="407"/>
      <c r="D31" s="19">
        <v>14.921887702307385</v>
      </c>
      <c r="E31" s="31">
        <v>15.429011047347608</v>
      </c>
      <c r="F31" s="432"/>
      <c r="G31" s="398"/>
      <c r="H31" s="400"/>
      <c r="I31" s="401"/>
      <c r="J31" s="40"/>
      <c r="K31" s="236">
        <v>10</v>
      </c>
      <c r="L31" s="54"/>
      <c r="M31" s="40"/>
      <c r="N31" s="236">
        <v>-10</v>
      </c>
      <c r="O31" s="54"/>
      <c r="P31" s="40"/>
      <c r="Q31" s="236">
        <v>-20</v>
      </c>
      <c r="R31" s="54"/>
    </row>
    <row r="32" spans="1:18" ht="13.5" customHeight="1" x14ac:dyDescent="0.15">
      <c r="A32" s="4"/>
      <c r="B32" s="244" t="s">
        <v>60</v>
      </c>
      <c r="C32" s="394">
        <v>35</v>
      </c>
      <c r="D32" s="14">
        <v>2402937</v>
      </c>
      <c r="E32" s="26">
        <v>2285756</v>
      </c>
      <c r="F32" s="395">
        <v>5.1265751900027965</v>
      </c>
      <c r="G32" s="397" t="s">
        <v>64</v>
      </c>
      <c r="H32" s="399" t="s">
        <v>64</v>
      </c>
      <c r="I32" s="393" t="s">
        <v>64</v>
      </c>
      <c r="J32" s="39">
        <v>14</v>
      </c>
      <c r="K32" s="48">
        <v>18</v>
      </c>
      <c r="L32" s="53">
        <v>2</v>
      </c>
      <c r="M32" s="39">
        <v>3</v>
      </c>
      <c r="N32" s="48">
        <v>27</v>
      </c>
      <c r="O32" s="53">
        <v>4</v>
      </c>
      <c r="P32" s="39">
        <v>7</v>
      </c>
      <c r="Q32" s="48">
        <v>22</v>
      </c>
      <c r="R32" s="53">
        <v>5</v>
      </c>
    </row>
    <row r="33" spans="1:18" ht="13.5" customHeight="1" x14ac:dyDescent="0.15">
      <c r="A33" s="7"/>
      <c r="B33" s="235"/>
      <c r="C33" s="375"/>
      <c r="D33" s="15" t="s">
        <v>64</v>
      </c>
      <c r="E33" s="27" t="s">
        <v>64</v>
      </c>
      <c r="F33" s="432"/>
      <c r="G33" s="398"/>
      <c r="H33" s="400"/>
      <c r="I33" s="401"/>
      <c r="J33" s="40"/>
      <c r="K33" s="236">
        <v>35.299999999999997</v>
      </c>
      <c r="L33" s="54"/>
      <c r="M33" s="40"/>
      <c r="N33" s="236">
        <v>-2.9</v>
      </c>
      <c r="O33" s="54"/>
      <c r="P33" s="40"/>
      <c r="Q33" s="236">
        <v>5.9</v>
      </c>
      <c r="R33" s="54"/>
    </row>
    <row r="34" spans="1:18" ht="13.5" customHeight="1" x14ac:dyDescent="0.15">
      <c r="A34" s="402" t="s">
        <v>28</v>
      </c>
      <c r="B34" s="245" t="s">
        <v>99</v>
      </c>
      <c r="C34" s="394">
        <v>12</v>
      </c>
      <c r="D34" s="14">
        <v>347203</v>
      </c>
      <c r="E34" s="26">
        <v>347652</v>
      </c>
      <c r="F34" s="395">
        <v>-0.12915214064639713</v>
      </c>
      <c r="G34" s="397" t="s">
        <v>64</v>
      </c>
      <c r="H34" s="399" t="s">
        <v>64</v>
      </c>
      <c r="I34" s="393" t="s">
        <v>64</v>
      </c>
      <c r="J34" s="39">
        <v>8</v>
      </c>
      <c r="K34" s="48">
        <v>4</v>
      </c>
      <c r="L34" s="53">
        <v>0</v>
      </c>
      <c r="M34" s="39">
        <v>0</v>
      </c>
      <c r="N34" s="48">
        <v>9</v>
      </c>
      <c r="O34" s="53">
        <v>3</v>
      </c>
      <c r="P34" s="39">
        <v>3</v>
      </c>
      <c r="Q34" s="48">
        <v>8</v>
      </c>
      <c r="R34" s="53">
        <v>1</v>
      </c>
    </row>
    <row r="35" spans="1:18" ht="13.5" customHeight="1" x14ac:dyDescent="0.15">
      <c r="A35" s="402"/>
      <c r="B35" s="246"/>
      <c r="C35" s="365"/>
      <c r="D35" s="16">
        <v>14.449109568831808</v>
      </c>
      <c r="E35" s="28">
        <v>15.209497426671964</v>
      </c>
      <c r="F35" s="433"/>
      <c r="G35" s="389"/>
      <c r="H35" s="391"/>
      <c r="I35" s="384"/>
      <c r="J35" s="41"/>
      <c r="K35" s="49">
        <v>66.7</v>
      </c>
      <c r="L35" s="55"/>
      <c r="M35" s="41"/>
      <c r="N35" s="49">
        <v>-25</v>
      </c>
      <c r="O35" s="55"/>
      <c r="P35" s="41"/>
      <c r="Q35" s="49">
        <v>16.7</v>
      </c>
      <c r="R35" s="55"/>
    </row>
    <row r="36" spans="1:18" ht="13.5" customHeight="1" x14ac:dyDescent="0.15">
      <c r="A36" s="402"/>
      <c r="B36" s="248" t="s">
        <v>104</v>
      </c>
      <c r="C36" s="364">
        <v>4</v>
      </c>
      <c r="D36" s="18">
        <v>425337</v>
      </c>
      <c r="E36" s="30">
        <v>402776</v>
      </c>
      <c r="F36" s="366">
        <v>5.601376447454669</v>
      </c>
      <c r="G36" s="368" t="s">
        <v>64</v>
      </c>
      <c r="H36" s="370" t="s">
        <v>64</v>
      </c>
      <c r="I36" s="372" t="s">
        <v>64</v>
      </c>
      <c r="J36" s="43">
        <v>1</v>
      </c>
      <c r="K36" s="237">
        <v>2</v>
      </c>
      <c r="L36" s="57">
        <v>1</v>
      </c>
      <c r="M36" s="43">
        <v>1</v>
      </c>
      <c r="N36" s="237">
        <v>2</v>
      </c>
      <c r="O36" s="57">
        <v>1</v>
      </c>
      <c r="P36" s="43">
        <v>0</v>
      </c>
      <c r="Q36" s="237">
        <v>3</v>
      </c>
      <c r="R36" s="57">
        <v>1</v>
      </c>
    </row>
    <row r="37" spans="1:18" ht="13.5" customHeight="1" x14ac:dyDescent="0.15">
      <c r="A37" s="402"/>
      <c r="B37" s="252"/>
      <c r="C37" s="365"/>
      <c r="D37" s="16">
        <v>17.700713751546544</v>
      </c>
      <c r="E37" s="28">
        <v>17.621128414406435</v>
      </c>
      <c r="F37" s="433"/>
      <c r="G37" s="389"/>
      <c r="H37" s="391"/>
      <c r="I37" s="384"/>
      <c r="J37" s="41"/>
      <c r="K37" s="49">
        <v>0</v>
      </c>
      <c r="L37" s="55"/>
      <c r="M37" s="41"/>
      <c r="N37" s="49">
        <v>0</v>
      </c>
      <c r="O37" s="55"/>
      <c r="P37" s="41"/>
      <c r="Q37" s="49">
        <v>-25</v>
      </c>
      <c r="R37" s="55"/>
    </row>
    <row r="38" spans="1:18" ht="13.5" customHeight="1" x14ac:dyDescent="0.15">
      <c r="A38" s="402"/>
      <c r="B38" s="248" t="s">
        <v>84</v>
      </c>
      <c r="C38" s="364">
        <v>5</v>
      </c>
      <c r="D38" s="18">
        <v>1099579</v>
      </c>
      <c r="E38" s="30">
        <v>1063154</v>
      </c>
      <c r="F38" s="366">
        <v>3.4261264125423025</v>
      </c>
      <c r="G38" s="368" t="s">
        <v>64</v>
      </c>
      <c r="H38" s="370" t="s">
        <v>64</v>
      </c>
      <c r="I38" s="372" t="s">
        <v>64</v>
      </c>
      <c r="J38" s="43">
        <v>1</v>
      </c>
      <c r="K38" s="237">
        <v>4</v>
      </c>
      <c r="L38" s="57">
        <v>0</v>
      </c>
      <c r="M38" s="43">
        <v>0</v>
      </c>
      <c r="N38" s="237">
        <v>5</v>
      </c>
      <c r="O38" s="57">
        <v>0</v>
      </c>
      <c r="P38" s="43">
        <v>1</v>
      </c>
      <c r="Q38" s="237">
        <v>3</v>
      </c>
      <c r="R38" s="57">
        <v>1</v>
      </c>
    </row>
    <row r="39" spans="1:18" ht="13.5" customHeight="1" x14ac:dyDescent="0.15">
      <c r="A39" s="402"/>
      <c r="B39" s="246"/>
      <c r="C39" s="365"/>
      <c r="D39" s="16">
        <v>45.759793119836267</v>
      </c>
      <c r="E39" s="28">
        <v>46.512138653469577</v>
      </c>
      <c r="F39" s="433"/>
      <c r="G39" s="389"/>
      <c r="H39" s="391"/>
      <c r="I39" s="384"/>
      <c r="J39" s="41"/>
      <c r="K39" s="49">
        <v>20</v>
      </c>
      <c r="L39" s="55"/>
      <c r="M39" s="41"/>
      <c r="N39" s="49">
        <v>0</v>
      </c>
      <c r="O39" s="55"/>
      <c r="P39" s="41"/>
      <c r="Q39" s="49">
        <v>0</v>
      </c>
      <c r="R39" s="55"/>
    </row>
    <row r="40" spans="1:18" ht="13.5" customHeight="1" x14ac:dyDescent="0.15">
      <c r="A40" s="402"/>
      <c r="B40" s="248" t="s">
        <v>103</v>
      </c>
      <c r="C40" s="364">
        <v>5</v>
      </c>
      <c r="D40" s="18">
        <v>346887</v>
      </c>
      <c r="E40" s="30">
        <v>288355</v>
      </c>
      <c r="F40" s="366">
        <v>20.298590279343173</v>
      </c>
      <c r="G40" s="368" t="s">
        <v>64</v>
      </c>
      <c r="H40" s="370" t="s">
        <v>64</v>
      </c>
      <c r="I40" s="372" t="s">
        <v>64</v>
      </c>
      <c r="J40" s="43">
        <v>1</v>
      </c>
      <c r="K40" s="237">
        <v>3</v>
      </c>
      <c r="L40" s="57">
        <v>1</v>
      </c>
      <c r="M40" s="43">
        <v>1</v>
      </c>
      <c r="N40" s="237">
        <v>4</v>
      </c>
      <c r="O40" s="57">
        <v>0</v>
      </c>
      <c r="P40" s="43">
        <v>1</v>
      </c>
      <c r="Q40" s="237">
        <v>4</v>
      </c>
      <c r="R40" s="57">
        <v>0</v>
      </c>
    </row>
    <row r="41" spans="1:18" ht="13.5" customHeight="1" x14ac:dyDescent="0.15">
      <c r="A41" s="402"/>
      <c r="B41" s="248"/>
      <c r="C41" s="365"/>
      <c r="D41" s="16">
        <v>14.435958995179648</v>
      </c>
      <c r="E41" s="28">
        <v>12.61530102075637</v>
      </c>
      <c r="F41" s="433"/>
      <c r="G41" s="389"/>
      <c r="H41" s="391"/>
      <c r="I41" s="384"/>
      <c r="J41" s="41"/>
      <c r="K41" s="49">
        <v>0</v>
      </c>
      <c r="L41" s="55"/>
      <c r="M41" s="41"/>
      <c r="N41" s="49">
        <v>20</v>
      </c>
      <c r="O41" s="55"/>
      <c r="P41" s="41"/>
      <c r="Q41" s="49">
        <v>20</v>
      </c>
      <c r="R41" s="55"/>
    </row>
    <row r="42" spans="1:18" ht="13.5" customHeight="1" x14ac:dyDescent="0.15">
      <c r="A42" s="402"/>
      <c r="B42" s="11" t="s">
        <v>32</v>
      </c>
      <c r="C42" s="364">
        <v>9</v>
      </c>
      <c r="D42" s="17">
        <v>183931</v>
      </c>
      <c r="E42" s="29">
        <v>183819</v>
      </c>
      <c r="F42" s="366">
        <v>6.0929501302922517E-2</v>
      </c>
      <c r="G42" s="368" t="s">
        <v>64</v>
      </c>
      <c r="H42" s="370" t="s">
        <v>64</v>
      </c>
      <c r="I42" s="372" t="s">
        <v>64</v>
      </c>
      <c r="J42" s="43">
        <v>3</v>
      </c>
      <c r="K42" s="237">
        <v>5</v>
      </c>
      <c r="L42" s="57">
        <v>0</v>
      </c>
      <c r="M42" s="43">
        <v>1</v>
      </c>
      <c r="N42" s="237">
        <v>7</v>
      </c>
      <c r="O42" s="57">
        <v>0</v>
      </c>
      <c r="P42" s="43">
        <v>2</v>
      </c>
      <c r="Q42" s="237">
        <v>4</v>
      </c>
      <c r="R42" s="57">
        <v>2</v>
      </c>
    </row>
    <row r="43" spans="1:18" ht="13.5" customHeight="1" thickBot="1" x14ac:dyDescent="0.2">
      <c r="A43" s="403"/>
      <c r="B43" s="246"/>
      <c r="C43" s="443"/>
      <c r="D43" s="24">
        <v>7.6544245646057298</v>
      </c>
      <c r="E43" s="36">
        <v>8.0419344846956538</v>
      </c>
      <c r="F43" s="444"/>
      <c r="G43" s="369"/>
      <c r="H43" s="371"/>
      <c r="I43" s="373"/>
      <c r="J43" s="41"/>
      <c r="K43" s="49">
        <v>37.5</v>
      </c>
      <c r="L43" s="55"/>
      <c r="M43" s="41"/>
      <c r="N43" s="49">
        <v>12.5</v>
      </c>
      <c r="O43" s="55"/>
      <c r="P43" s="41"/>
      <c r="Q43" s="49">
        <v>0</v>
      </c>
      <c r="R43" s="55"/>
    </row>
    <row r="44" spans="1:18" ht="13.5" customHeight="1" thickTop="1" x14ac:dyDescent="0.15">
      <c r="A44" s="8" t="s">
        <v>3</v>
      </c>
      <c r="B44" s="12"/>
      <c r="C44" s="374">
        <v>140</v>
      </c>
      <c r="D44" s="376" t="s">
        <v>64</v>
      </c>
      <c r="E44" s="378" t="s">
        <v>109</v>
      </c>
      <c r="F44" s="445" t="s">
        <v>64</v>
      </c>
      <c r="G44" s="446" t="s">
        <v>64</v>
      </c>
      <c r="H44" s="441" t="s">
        <v>64</v>
      </c>
      <c r="I44" s="442" t="s">
        <v>64</v>
      </c>
      <c r="J44" s="46">
        <v>34</v>
      </c>
      <c r="K44" s="52">
        <v>88</v>
      </c>
      <c r="L44" s="61">
        <v>16</v>
      </c>
      <c r="M44" s="46">
        <v>9</v>
      </c>
      <c r="N44" s="52">
        <v>115</v>
      </c>
      <c r="O44" s="61">
        <v>13</v>
      </c>
      <c r="P44" s="46">
        <v>27</v>
      </c>
      <c r="Q44" s="52">
        <v>85</v>
      </c>
      <c r="R44" s="61">
        <v>26</v>
      </c>
    </row>
    <row r="45" spans="1:18" ht="13.5" customHeight="1" x14ac:dyDescent="0.15">
      <c r="A45" s="6"/>
      <c r="B45" s="10"/>
      <c r="C45" s="375"/>
      <c r="D45" s="377"/>
      <c r="E45" s="379"/>
      <c r="F45" s="381"/>
      <c r="G45" s="383"/>
      <c r="H45" s="361"/>
      <c r="I45" s="363"/>
      <c r="J45" s="47"/>
      <c r="K45" s="239">
        <v>13</v>
      </c>
      <c r="L45" s="62"/>
      <c r="M45" s="47"/>
      <c r="N45" s="239">
        <v>-2.9</v>
      </c>
      <c r="O45" s="62"/>
      <c r="P45" s="47"/>
      <c r="Q45" s="239">
        <v>0.7</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C8608-F5FA-4556-96F9-52156C97960D}">
  <sheetPr>
    <tabColor theme="9" tint="-0.249977111117893"/>
  </sheetPr>
  <dimension ref="A1:R46"/>
  <sheetViews>
    <sheetView showGridLines="0" view="pageBreakPreview" zoomScaleSheetLayoutView="100" workbookViewId="0">
      <selection activeCell="H30" sqref="H30:H31"/>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113</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70" t="s">
        <v>66</v>
      </c>
      <c r="K5" s="243" t="s">
        <v>67</v>
      </c>
      <c r="L5" s="271" t="s">
        <v>58</v>
      </c>
      <c r="M5" s="270" t="s">
        <v>66</v>
      </c>
      <c r="N5" s="243" t="s">
        <v>67</v>
      </c>
      <c r="O5" s="271" t="s">
        <v>58</v>
      </c>
      <c r="P5" s="270" t="s">
        <v>66</v>
      </c>
      <c r="Q5" s="243" t="s">
        <v>67</v>
      </c>
      <c r="R5" s="271" t="s">
        <v>58</v>
      </c>
    </row>
    <row r="6" spans="1:18" ht="13.5" customHeight="1" x14ac:dyDescent="0.15">
      <c r="A6" s="4"/>
      <c r="B6" s="244" t="s">
        <v>60</v>
      </c>
      <c r="C6" s="394">
        <v>78</v>
      </c>
      <c r="D6" s="14">
        <v>34979528</v>
      </c>
      <c r="E6" s="26">
        <v>33301308</v>
      </c>
      <c r="F6" s="395">
        <v>5.0395017517029572</v>
      </c>
      <c r="G6" s="266">
        <v>31505151</v>
      </c>
      <c r="H6" s="268">
        <v>30481228</v>
      </c>
      <c r="I6" s="418">
        <v>3.3591920902924244</v>
      </c>
      <c r="J6" s="39">
        <v>22</v>
      </c>
      <c r="K6" s="48">
        <v>48</v>
      </c>
      <c r="L6" s="53">
        <v>8</v>
      </c>
      <c r="M6" s="39">
        <v>5</v>
      </c>
      <c r="N6" s="48">
        <v>67</v>
      </c>
      <c r="O6" s="53">
        <v>5</v>
      </c>
      <c r="P6" s="39">
        <v>14</v>
      </c>
      <c r="Q6" s="48">
        <v>48</v>
      </c>
      <c r="R6" s="53">
        <v>16</v>
      </c>
    </row>
    <row r="7" spans="1:18" ht="13.5" customHeight="1" x14ac:dyDescent="0.15">
      <c r="A7" s="5"/>
      <c r="B7" s="235"/>
      <c r="C7" s="375"/>
      <c r="D7" s="15" t="s">
        <v>64</v>
      </c>
      <c r="E7" s="27" t="s">
        <v>64</v>
      </c>
      <c r="F7" s="432"/>
      <c r="G7" s="21" t="s">
        <v>64</v>
      </c>
      <c r="H7" s="33" t="s">
        <v>64</v>
      </c>
      <c r="I7" s="417"/>
      <c r="J7" s="40"/>
      <c r="K7" s="236">
        <v>17.899999999999999</v>
      </c>
      <c r="L7" s="54"/>
      <c r="M7" s="40"/>
      <c r="N7" s="236">
        <v>0</v>
      </c>
      <c r="O7" s="54"/>
      <c r="P7" s="40"/>
      <c r="Q7" s="236">
        <v>-2.6</v>
      </c>
      <c r="R7" s="54"/>
    </row>
    <row r="8" spans="1:18" ht="13.5" customHeight="1" x14ac:dyDescent="0.15">
      <c r="A8" s="402" t="s">
        <v>56</v>
      </c>
      <c r="B8" s="245" t="s">
        <v>59</v>
      </c>
      <c r="C8" s="394">
        <v>11</v>
      </c>
      <c r="D8" s="14">
        <v>1584010</v>
      </c>
      <c r="E8" s="26">
        <v>1579050</v>
      </c>
      <c r="F8" s="395">
        <v>0.31411291599378899</v>
      </c>
      <c r="G8" s="397" t="s">
        <v>64</v>
      </c>
      <c r="H8" s="399" t="s">
        <v>64</v>
      </c>
      <c r="I8" s="434" t="s">
        <v>64</v>
      </c>
      <c r="J8" s="39">
        <v>1</v>
      </c>
      <c r="K8" s="48">
        <v>9</v>
      </c>
      <c r="L8" s="53">
        <v>1</v>
      </c>
      <c r="M8" s="39">
        <v>0</v>
      </c>
      <c r="N8" s="48">
        <v>10</v>
      </c>
      <c r="O8" s="53">
        <v>1</v>
      </c>
      <c r="P8" s="39">
        <v>1</v>
      </c>
      <c r="Q8" s="48">
        <v>9</v>
      </c>
      <c r="R8" s="53">
        <v>1</v>
      </c>
    </row>
    <row r="9" spans="1:18" ht="13.5" customHeight="1" x14ac:dyDescent="0.15">
      <c r="A9" s="402"/>
      <c r="B9" s="246"/>
      <c r="C9" s="365"/>
      <c r="D9" s="16">
        <v>4.5283915780681774</v>
      </c>
      <c r="E9" s="28">
        <v>4.7417056411117544</v>
      </c>
      <c r="F9" s="433"/>
      <c r="G9" s="389"/>
      <c r="H9" s="391"/>
      <c r="I9" s="427"/>
      <c r="J9" s="41"/>
      <c r="K9" s="49">
        <v>0</v>
      </c>
      <c r="L9" s="55"/>
      <c r="M9" s="41"/>
      <c r="N9" s="49">
        <v>-9.1</v>
      </c>
      <c r="O9" s="55"/>
      <c r="P9" s="41"/>
      <c r="Q9" s="49">
        <v>0</v>
      </c>
      <c r="R9" s="55"/>
    </row>
    <row r="10" spans="1:18" ht="13.5" customHeight="1" x14ac:dyDescent="0.15">
      <c r="A10" s="402"/>
      <c r="B10" s="247" t="s">
        <v>100</v>
      </c>
      <c r="C10" s="364">
        <v>6</v>
      </c>
      <c r="D10" s="17">
        <v>1049874</v>
      </c>
      <c r="E10" s="29">
        <v>950553</v>
      </c>
      <c r="F10" s="366">
        <v>10.448759827174285</v>
      </c>
      <c r="G10" s="17">
        <v>1189348</v>
      </c>
      <c r="H10" s="29">
        <v>1026731</v>
      </c>
      <c r="I10" s="422">
        <v>15.838325715304208</v>
      </c>
      <c r="J10" s="42">
        <v>0</v>
      </c>
      <c r="K10" s="50">
        <v>5</v>
      </c>
      <c r="L10" s="56">
        <v>1</v>
      </c>
      <c r="M10" s="42">
        <v>0</v>
      </c>
      <c r="N10" s="50">
        <v>5</v>
      </c>
      <c r="O10" s="56">
        <v>1</v>
      </c>
      <c r="P10" s="42">
        <v>1</v>
      </c>
      <c r="Q10" s="50">
        <v>4</v>
      </c>
      <c r="R10" s="56">
        <v>1</v>
      </c>
    </row>
    <row r="11" spans="1:18" ht="13.5" customHeight="1" x14ac:dyDescent="0.15">
      <c r="A11" s="402"/>
      <c r="B11" s="246"/>
      <c r="C11" s="365"/>
      <c r="D11" s="16">
        <v>3.00139555913962</v>
      </c>
      <c r="E11" s="28">
        <v>2.8544013946839564</v>
      </c>
      <c r="F11" s="433"/>
      <c r="G11" s="16">
        <v>3.7750906193085694</v>
      </c>
      <c r="H11" s="28">
        <v>3.368404317568833</v>
      </c>
      <c r="I11" s="421"/>
      <c r="J11" s="41"/>
      <c r="K11" s="49">
        <v>-16.7</v>
      </c>
      <c r="L11" s="55"/>
      <c r="M11" s="41"/>
      <c r="N11" s="49">
        <v>-16.7</v>
      </c>
      <c r="O11" s="55"/>
      <c r="P11" s="41"/>
      <c r="Q11" s="49">
        <v>0</v>
      </c>
      <c r="R11" s="55"/>
    </row>
    <row r="12" spans="1:18" ht="13.5" customHeight="1" x14ac:dyDescent="0.15">
      <c r="A12" s="402"/>
      <c r="B12" s="248" t="s">
        <v>52</v>
      </c>
      <c r="C12" s="364">
        <v>10</v>
      </c>
      <c r="D12" s="18">
        <v>2625269</v>
      </c>
      <c r="E12" s="30">
        <v>2267436</v>
      </c>
      <c r="F12" s="366">
        <v>15.781393609345542</v>
      </c>
      <c r="G12" s="18">
        <v>2334696</v>
      </c>
      <c r="H12" s="30">
        <v>1956386</v>
      </c>
      <c r="I12" s="422">
        <v>19.337186015438675</v>
      </c>
      <c r="J12" s="43">
        <v>3</v>
      </c>
      <c r="K12" s="237">
        <v>6</v>
      </c>
      <c r="L12" s="57">
        <v>1</v>
      </c>
      <c r="M12" s="43">
        <v>0</v>
      </c>
      <c r="N12" s="237">
        <v>9</v>
      </c>
      <c r="O12" s="57">
        <v>1</v>
      </c>
      <c r="P12" s="43">
        <v>5</v>
      </c>
      <c r="Q12" s="237">
        <v>5</v>
      </c>
      <c r="R12" s="57">
        <v>0</v>
      </c>
    </row>
    <row r="13" spans="1:18" ht="13.5" customHeight="1" x14ac:dyDescent="0.15">
      <c r="A13" s="402"/>
      <c r="B13" s="246"/>
      <c r="C13" s="365"/>
      <c r="D13" s="16">
        <v>7.5051584458200802</v>
      </c>
      <c r="E13" s="28">
        <v>6.8088496704093417</v>
      </c>
      <c r="F13" s="433"/>
      <c r="G13" s="16">
        <v>7.4105215366211059</v>
      </c>
      <c r="H13" s="28">
        <v>6.4183306525576995</v>
      </c>
      <c r="I13" s="421"/>
      <c r="J13" s="41"/>
      <c r="K13" s="49">
        <v>20</v>
      </c>
      <c r="L13" s="55"/>
      <c r="M13" s="41"/>
      <c r="N13" s="49">
        <v>-10</v>
      </c>
      <c r="O13" s="55"/>
      <c r="P13" s="41"/>
      <c r="Q13" s="49">
        <v>50</v>
      </c>
      <c r="R13" s="55"/>
    </row>
    <row r="14" spans="1:18" ht="13.5" customHeight="1" x14ac:dyDescent="0.15">
      <c r="A14" s="402"/>
      <c r="B14" s="248" t="s">
        <v>71</v>
      </c>
      <c r="C14" s="364">
        <v>11</v>
      </c>
      <c r="D14" s="18">
        <v>1836701</v>
      </c>
      <c r="E14" s="30">
        <v>1711987</v>
      </c>
      <c r="F14" s="366">
        <v>7.2847515781369907</v>
      </c>
      <c r="G14" s="18">
        <v>1905436</v>
      </c>
      <c r="H14" s="30">
        <v>1666575</v>
      </c>
      <c r="I14" s="422">
        <v>14.332448284655655</v>
      </c>
      <c r="J14" s="43">
        <v>4</v>
      </c>
      <c r="K14" s="237">
        <v>5</v>
      </c>
      <c r="L14" s="57">
        <v>2</v>
      </c>
      <c r="M14" s="43">
        <v>1</v>
      </c>
      <c r="N14" s="237">
        <v>9</v>
      </c>
      <c r="O14" s="57">
        <v>1</v>
      </c>
      <c r="P14" s="43">
        <v>1</v>
      </c>
      <c r="Q14" s="237">
        <v>5</v>
      </c>
      <c r="R14" s="57">
        <v>5</v>
      </c>
    </row>
    <row r="15" spans="1:18" ht="13.5" customHeight="1" x14ac:dyDescent="0.15">
      <c r="A15" s="402"/>
      <c r="B15" s="246"/>
      <c r="C15" s="365"/>
      <c r="D15" s="16">
        <v>5.2507884040059087</v>
      </c>
      <c r="E15" s="28">
        <v>5.1409001712485285</v>
      </c>
      <c r="F15" s="433"/>
      <c r="G15" s="16">
        <v>6.0480141802843601</v>
      </c>
      <c r="H15" s="28">
        <v>5.4675454676563557</v>
      </c>
      <c r="I15" s="421"/>
      <c r="J15" s="41"/>
      <c r="K15" s="49">
        <v>18.2</v>
      </c>
      <c r="L15" s="55"/>
      <c r="M15" s="41"/>
      <c r="N15" s="49">
        <v>0</v>
      </c>
      <c r="O15" s="55"/>
      <c r="P15" s="41"/>
      <c r="Q15" s="49">
        <v>-36.4</v>
      </c>
      <c r="R15" s="55"/>
    </row>
    <row r="16" spans="1:18" ht="13.5" customHeight="1" x14ac:dyDescent="0.15">
      <c r="A16" s="402"/>
      <c r="B16" s="419" t="s">
        <v>107</v>
      </c>
      <c r="C16" s="364">
        <v>10</v>
      </c>
      <c r="D16" s="18">
        <v>2192288</v>
      </c>
      <c r="E16" s="30">
        <v>1742240</v>
      </c>
      <c r="F16" s="366">
        <v>25.831573147212779</v>
      </c>
      <c r="G16" s="18">
        <v>2339879</v>
      </c>
      <c r="H16" s="30">
        <v>1604756</v>
      </c>
      <c r="I16" s="422">
        <v>45.809020187492678</v>
      </c>
      <c r="J16" s="43">
        <v>3</v>
      </c>
      <c r="K16" s="237">
        <v>7</v>
      </c>
      <c r="L16" s="57">
        <v>0</v>
      </c>
      <c r="M16" s="43">
        <v>0</v>
      </c>
      <c r="N16" s="237">
        <v>10</v>
      </c>
      <c r="O16" s="57">
        <v>0</v>
      </c>
      <c r="P16" s="43">
        <v>2</v>
      </c>
      <c r="Q16" s="237">
        <v>8</v>
      </c>
      <c r="R16" s="57">
        <v>0</v>
      </c>
    </row>
    <row r="17" spans="1:18" ht="13.5" customHeight="1" x14ac:dyDescent="0.15">
      <c r="A17" s="402"/>
      <c r="B17" s="420"/>
      <c r="C17" s="365"/>
      <c r="D17" s="16">
        <v>6.2673458601271008</v>
      </c>
      <c r="E17" s="28">
        <v>5.2317464527219171</v>
      </c>
      <c r="F17" s="433"/>
      <c r="G17" s="16">
        <v>7.4269728146994121</v>
      </c>
      <c r="H17" s="28">
        <v>5.2647353971434478</v>
      </c>
      <c r="I17" s="421"/>
      <c r="J17" s="41"/>
      <c r="K17" s="49">
        <v>30</v>
      </c>
      <c r="L17" s="55"/>
      <c r="M17" s="41"/>
      <c r="N17" s="49">
        <v>0</v>
      </c>
      <c r="O17" s="55"/>
      <c r="P17" s="41"/>
      <c r="Q17" s="49">
        <v>20</v>
      </c>
      <c r="R17" s="55"/>
    </row>
    <row r="18" spans="1:18" ht="13.5" customHeight="1" x14ac:dyDescent="0.15">
      <c r="A18" s="402"/>
      <c r="B18" s="419" t="s">
        <v>102</v>
      </c>
      <c r="C18" s="364">
        <v>14</v>
      </c>
      <c r="D18" s="18">
        <v>12044124</v>
      </c>
      <c r="E18" s="30">
        <v>10902521</v>
      </c>
      <c r="F18" s="366">
        <v>10.471000239302455</v>
      </c>
      <c r="G18" s="18">
        <v>11271511</v>
      </c>
      <c r="H18" s="30">
        <v>10181346</v>
      </c>
      <c r="I18" s="422">
        <v>10.707474237689212</v>
      </c>
      <c r="J18" s="43">
        <v>8</v>
      </c>
      <c r="K18" s="237">
        <v>6</v>
      </c>
      <c r="L18" s="57">
        <v>0</v>
      </c>
      <c r="M18" s="43">
        <v>1</v>
      </c>
      <c r="N18" s="237">
        <v>13</v>
      </c>
      <c r="O18" s="57">
        <v>0</v>
      </c>
      <c r="P18" s="43">
        <v>2</v>
      </c>
      <c r="Q18" s="237">
        <v>9</v>
      </c>
      <c r="R18" s="57">
        <v>3</v>
      </c>
    </row>
    <row r="19" spans="1:18" ht="13.5" customHeight="1" x14ac:dyDescent="0.15">
      <c r="A19" s="402"/>
      <c r="B19" s="420"/>
      <c r="C19" s="365"/>
      <c r="D19" s="16">
        <v>34.431922580544828</v>
      </c>
      <c r="E19" s="28">
        <v>32.739017338297941</v>
      </c>
      <c r="F19" s="433"/>
      <c r="G19" s="16">
        <v>35.776724256931821</v>
      </c>
      <c r="H19" s="28">
        <v>33.402020417287645</v>
      </c>
      <c r="I19" s="421"/>
      <c r="J19" s="41"/>
      <c r="K19" s="49">
        <v>57.1</v>
      </c>
      <c r="L19" s="55"/>
      <c r="M19" s="41"/>
      <c r="N19" s="49">
        <v>7.1</v>
      </c>
      <c r="O19" s="55"/>
      <c r="P19" s="41"/>
      <c r="Q19" s="49">
        <v>-7.1</v>
      </c>
      <c r="R19" s="55"/>
    </row>
    <row r="20" spans="1:18" ht="13.5" customHeight="1" x14ac:dyDescent="0.15">
      <c r="A20" s="402"/>
      <c r="B20" s="248" t="s">
        <v>105</v>
      </c>
      <c r="C20" s="364">
        <v>9</v>
      </c>
      <c r="D20" s="18">
        <v>3401714</v>
      </c>
      <c r="E20" s="30">
        <v>3920578</v>
      </c>
      <c r="F20" s="366">
        <v>-13.234375135502987</v>
      </c>
      <c r="G20" s="18">
        <v>3229509</v>
      </c>
      <c r="H20" s="30">
        <v>3756635</v>
      </c>
      <c r="I20" s="422">
        <v>-14.031866284587139</v>
      </c>
      <c r="J20" s="43">
        <v>2</v>
      </c>
      <c r="K20" s="237">
        <v>5</v>
      </c>
      <c r="L20" s="57">
        <v>2</v>
      </c>
      <c r="M20" s="43">
        <v>1</v>
      </c>
      <c r="N20" s="237">
        <v>6</v>
      </c>
      <c r="O20" s="57">
        <v>1</v>
      </c>
      <c r="P20" s="43">
        <v>1</v>
      </c>
      <c r="Q20" s="237">
        <v>4</v>
      </c>
      <c r="R20" s="57">
        <v>4</v>
      </c>
    </row>
    <row r="21" spans="1:18" ht="13.5" customHeight="1" x14ac:dyDescent="0.15">
      <c r="A21" s="402"/>
      <c r="B21" s="246"/>
      <c r="C21" s="365"/>
      <c r="D21" s="16">
        <v>9.7248710731602781</v>
      </c>
      <c r="E21" s="28">
        <v>11.773045070782205</v>
      </c>
      <c r="F21" s="433"/>
      <c r="G21" s="16">
        <v>10.250733284852371</v>
      </c>
      <c r="H21" s="28">
        <v>12.324421443912955</v>
      </c>
      <c r="I21" s="421"/>
      <c r="J21" s="41"/>
      <c r="K21" s="49">
        <v>0</v>
      </c>
      <c r="L21" s="55"/>
      <c r="M21" s="41"/>
      <c r="N21" s="49">
        <v>0</v>
      </c>
      <c r="O21" s="55"/>
      <c r="P21" s="41"/>
      <c r="Q21" s="49">
        <v>-33.299999999999997</v>
      </c>
      <c r="R21" s="55"/>
    </row>
    <row r="22" spans="1:18" ht="13.5" customHeight="1" x14ac:dyDescent="0.15">
      <c r="A22" s="402"/>
      <c r="B22" s="248" t="s">
        <v>106</v>
      </c>
      <c r="C22" s="364">
        <v>7</v>
      </c>
      <c r="D22" s="18">
        <v>10245548</v>
      </c>
      <c r="E22" s="30">
        <v>10226943</v>
      </c>
      <c r="F22" s="366">
        <v>0.18192142070216732</v>
      </c>
      <c r="G22" s="18">
        <v>9234772</v>
      </c>
      <c r="H22" s="30">
        <v>10288799</v>
      </c>
      <c r="I22" s="422">
        <v>-10.244412394488407</v>
      </c>
      <c r="J22" s="43">
        <v>1</v>
      </c>
      <c r="K22" s="237">
        <v>5</v>
      </c>
      <c r="L22" s="57">
        <v>1</v>
      </c>
      <c r="M22" s="43">
        <v>2</v>
      </c>
      <c r="N22" s="237">
        <v>5</v>
      </c>
      <c r="O22" s="57">
        <v>0</v>
      </c>
      <c r="P22" s="43">
        <v>1</v>
      </c>
      <c r="Q22" s="237">
        <v>4</v>
      </c>
      <c r="R22" s="57">
        <v>2</v>
      </c>
    </row>
    <row r="23" spans="1:18" ht="13.5" customHeight="1" x14ac:dyDescent="0.15">
      <c r="A23" s="408"/>
      <c r="B23" s="249"/>
      <c r="C23" s="375"/>
      <c r="D23" s="19">
        <v>29.290126499134004</v>
      </c>
      <c r="E23" s="31">
        <v>30.710334260744354</v>
      </c>
      <c r="F23" s="432"/>
      <c r="G23" s="19">
        <v>29.31194330730235</v>
      </c>
      <c r="H23" s="38">
        <v>33.754542303873059</v>
      </c>
      <c r="I23" s="417"/>
      <c r="J23" s="40"/>
      <c r="K23" s="236">
        <v>0</v>
      </c>
      <c r="L23" s="54"/>
      <c r="M23" s="40"/>
      <c r="N23" s="236">
        <v>28.6</v>
      </c>
      <c r="O23" s="54"/>
      <c r="P23" s="40"/>
      <c r="Q23" s="236">
        <v>-14.3</v>
      </c>
      <c r="R23" s="54"/>
    </row>
    <row r="24" spans="1:18" ht="13.5" customHeight="1" x14ac:dyDescent="0.15">
      <c r="A24" s="245" t="s">
        <v>23</v>
      </c>
      <c r="B24" s="9"/>
      <c r="C24" s="394">
        <v>8</v>
      </c>
      <c r="D24" s="14">
        <v>2105995</v>
      </c>
      <c r="E24" s="26">
        <v>2768790</v>
      </c>
      <c r="F24" s="395">
        <v>-23.938074032339046</v>
      </c>
      <c r="G24" s="14">
        <v>957043</v>
      </c>
      <c r="H24" s="26">
        <v>2600440</v>
      </c>
      <c r="I24" s="418">
        <v>-63.19688206611189</v>
      </c>
      <c r="J24" s="39">
        <v>1</v>
      </c>
      <c r="K24" s="48">
        <v>7</v>
      </c>
      <c r="L24" s="53">
        <v>0</v>
      </c>
      <c r="M24" s="39">
        <v>0</v>
      </c>
      <c r="N24" s="48">
        <v>7</v>
      </c>
      <c r="O24" s="53">
        <v>1</v>
      </c>
      <c r="P24" s="39">
        <v>2</v>
      </c>
      <c r="Q24" s="48">
        <v>6</v>
      </c>
      <c r="R24" s="53">
        <v>0</v>
      </c>
    </row>
    <row r="25" spans="1:18" ht="13.5" customHeight="1" x14ac:dyDescent="0.15">
      <c r="A25" s="6"/>
      <c r="B25" s="10"/>
      <c r="C25" s="375"/>
      <c r="D25" s="20" t="s">
        <v>64</v>
      </c>
      <c r="E25" s="32" t="s">
        <v>64</v>
      </c>
      <c r="F25" s="432"/>
      <c r="G25" s="267" t="s">
        <v>64</v>
      </c>
      <c r="H25" s="269" t="s">
        <v>64</v>
      </c>
      <c r="I25" s="417"/>
      <c r="J25" s="40"/>
      <c r="K25" s="236">
        <v>12.5</v>
      </c>
      <c r="L25" s="54"/>
      <c r="M25" s="40"/>
      <c r="N25" s="236">
        <v>-12.5</v>
      </c>
      <c r="O25" s="54"/>
      <c r="P25" s="40"/>
      <c r="Q25" s="236">
        <v>25</v>
      </c>
      <c r="R25" s="54"/>
    </row>
    <row r="26" spans="1:18" ht="13.5" customHeight="1" x14ac:dyDescent="0.15">
      <c r="A26" s="5"/>
      <c r="B26" s="244" t="s">
        <v>60</v>
      </c>
      <c r="C26" s="394">
        <v>19</v>
      </c>
      <c r="D26" s="14">
        <v>4063481</v>
      </c>
      <c r="E26" s="26">
        <v>3791558</v>
      </c>
      <c r="F26" s="395">
        <v>7.1718011434877269</v>
      </c>
      <c r="G26" s="397" t="s">
        <v>64</v>
      </c>
      <c r="H26" s="399" t="s">
        <v>64</v>
      </c>
      <c r="I26" s="393" t="s">
        <v>64</v>
      </c>
      <c r="J26" s="39">
        <v>5</v>
      </c>
      <c r="K26" s="48">
        <v>10</v>
      </c>
      <c r="L26" s="53">
        <v>3</v>
      </c>
      <c r="M26" s="39">
        <v>1</v>
      </c>
      <c r="N26" s="48">
        <v>14</v>
      </c>
      <c r="O26" s="53">
        <v>3</v>
      </c>
      <c r="P26" s="39">
        <v>0</v>
      </c>
      <c r="Q26" s="48">
        <v>13</v>
      </c>
      <c r="R26" s="53">
        <v>5</v>
      </c>
    </row>
    <row r="27" spans="1:18" ht="13.5" customHeight="1" x14ac:dyDescent="0.15">
      <c r="A27" s="5"/>
      <c r="B27" s="235"/>
      <c r="C27" s="375"/>
      <c r="D27" s="21" t="s">
        <v>64</v>
      </c>
      <c r="E27" s="33" t="s">
        <v>64</v>
      </c>
      <c r="F27" s="432"/>
      <c r="G27" s="398"/>
      <c r="H27" s="400"/>
      <c r="I27" s="401"/>
      <c r="J27" s="40"/>
      <c r="K27" s="236">
        <v>11.1</v>
      </c>
      <c r="L27" s="58"/>
      <c r="M27" s="40"/>
      <c r="N27" s="236">
        <v>-11.1</v>
      </c>
      <c r="O27" s="58"/>
      <c r="P27" s="40"/>
      <c r="Q27" s="236">
        <v>-27.8</v>
      </c>
      <c r="R27" s="58"/>
    </row>
    <row r="28" spans="1:18" ht="13.5" customHeight="1" x14ac:dyDescent="0.15">
      <c r="A28" s="402" t="s">
        <v>10</v>
      </c>
      <c r="B28" s="250" t="s">
        <v>42</v>
      </c>
      <c r="C28" s="435">
        <v>9</v>
      </c>
      <c r="D28" s="22">
        <v>3437080</v>
      </c>
      <c r="E28" s="34">
        <v>3215135</v>
      </c>
      <c r="F28" s="436">
        <v>6.9031315947852789</v>
      </c>
      <c r="G28" s="438" t="s">
        <v>64</v>
      </c>
      <c r="H28" s="439" t="s">
        <v>64</v>
      </c>
      <c r="I28" s="440" t="s">
        <v>64</v>
      </c>
      <c r="J28" s="44">
        <v>2</v>
      </c>
      <c r="K28" s="238">
        <v>5</v>
      </c>
      <c r="L28" s="59">
        <v>1</v>
      </c>
      <c r="M28" s="63">
        <v>0</v>
      </c>
      <c r="N28" s="238">
        <v>6</v>
      </c>
      <c r="O28" s="59">
        <v>2</v>
      </c>
      <c r="P28" s="63">
        <v>0</v>
      </c>
      <c r="Q28" s="238">
        <v>7</v>
      </c>
      <c r="R28" s="59">
        <v>1</v>
      </c>
    </row>
    <row r="29" spans="1:18" ht="13.5" customHeight="1" x14ac:dyDescent="0.15">
      <c r="A29" s="402"/>
      <c r="B29" s="251"/>
      <c r="C29" s="410"/>
      <c r="D29" s="23">
        <v>84.584620919846799</v>
      </c>
      <c r="E29" s="35">
        <v>84.797199462595586</v>
      </c>
      <c r="F29" s="437"/>
      <c r="G29" s="413"/>
      <c r="H29" s="415"/>
      <c r="I29" s="405"/>
      <c r="J29" s="45"/>
      <c r="K29" s="51">
        <v>12.5</v>
      </c>
      <c r="L29" s="60"/>
      <c r="M29" s="45"/>
      <c r="N29" s="51">
        <v>-25</v>
      </c>
      <c r="O29" s="60"/>
      <c r="P29" s="45"/>
      <c r="Q29" s="51">
        <v>-12.5</v>
      </c>
      <c r="R29" s="60"/>
    </row>
    <row r="30" spans="1:18" ht="13.5" customHeight="1" x14ac:dyDescent="0.15">
      <c r="A30" s="402"/>
      <c r="B30" s="248" t="s">
        <v>101</v>
      </c>
      <c r="C30" s="409">
        <v>10</v>
      </c>
      <c r="D30" s="18">
        <v>626401</v>
      </c>
      <c r="E30" s="30">
        <v>576423</v>
      </c>
      <c r="F30" s="366">
        <v>8.6703688090169919</v>
      </c>
      <c r="G30" s="368" t="s">
        <v>64</v>
      </c>
      <c r="H30" s="370" t="s">
        <v>64</v>
      </c>
      <c r="I30" s="372" t="s">
        <v>64</v>
      </c>
      <c r="J30" s="43">
        <v>3</v>
      </c>
      <c r="K30" s="237">
        <v>5</v>
      </c>
      <c r="L30" s="57">
        <v>2</v>
      </c>
      <c r="M30" s="43">
        <v>1</v>
      </c>
      <c r="N30" s="237">
        <v>8</v>
      </c>
      <c r="O30" s="57">
        <v>1</v>
      </c>
      <c r="P30" s="43">
        <v>0</v>
      </c>
      <c r="Q30" s="237">
        <v>6</v>
      </c>
      <c r="R30" s="57">
        <v>4</v>
      </c>
    </row>
    <row r="31" spans="1:18" ht="13.5" customHeight="1" x14ac:dyDescent="0.15">
      <c r="A31" s="408"/>
      <c r="B31" s="249"/>
      <c r="C31" s="407"/>
      <c r="D31" s="19">
        <v>15.415379080153199</v>
      </c>
      <c r="E31" s="31">
        <v>15.202800537404412</v>
      </c>
      <c r="F31" s="432"/>
      <c r="G31" s="398"/>
      <c r="H31" s="400"/>
      <c r="I31" s="401"/>
      <c r="J31" s="40"/>
      <c r="K31" s="236">
        <v>10</v>
      </c>
      <c r="L31" s="54"/>
      <c r="M31" s="40"/>
      <c r="N31" s="236">
        <v>0</v>
      </c>
      <c r="O31" s="54"/>
      <c r="P31" s="40"/>
      <c r="Q31" s="236">
        <v>-40</v>
      </c>
      <c r="R31" s="54"/>
    </row>
    <row r="32" spans="1:18" ht="13.5" customHeight="1" x14ac:dyDescent="0.15">
      <c r="A32" s="4"/>
      <c r="B32" s="244" t="s">
        <v>60</v>
      </c>
      <c r="C32" s="394">
        <v>35</v>
      </c>
      <c r="D32" s="14">
        <v>2462747</v>
      </c>
      <c r="E32" s="26">
        <v>2367262</v>
      </c>
      <c r="F32" s="395">
        <v>4.0335628249006561</v>
      </c>
      <c r="G32" s="397" t="s">
        <v>64</v>
      </c>
      <c r="H32" s="399" t="s">
        <v>64</v>
      </c>
      <c r="I32" s="393" t="s">
        <v>64</v>
      </c>
      <c r="J32" s="39">
        <v>17</v>
      </c>
      <c r="K32" s="48">
        <v>14</v>
      </c>
      <c r="L32" s="53">
        <v>3</v>
      </c>
      <c r="M32" s="39">
        <v>3</v>
      </c>
      <c r="N32" s="48">
        <v>25</v>
      </c>
      <c r="O32" s="53">
        <v>6</v>
      </c>
      <c r="P32" s="39">
        <v>9</v>
      </c>
      <c r="Q32" s="48">
        <v>18</v>
      </c>
      <c r="R32" s="53">
        <v>7</v>
      </c>
    </row>
    <row r="33" spans="1:18" ht="13.5" customHeight="1" x14ac:dyDescent="0.15">
      <c r="A33" s="7"/>
      <c r="B33" s="235"/>
      <c r="C33" s="375"/>
      <c r="D33" s="15" t="s">
        <v>64</v>
      </c>
      <c r="E33" s="27" t="s">
        <v>64</v>
      </c>
      <c r="F33" s="432"/>
      <c r="G33" s="398"/>
      <c r="H33" s="400"/>
      <c r="I33" s="401"/>
      <c r="J33" s="40"/>
      <c r="K33" s="236">
        <v>41.2</v>
      </c>
      <c r="L33" s="54"/>
      <c r="M33" s="40"/>
      <c r="N33" s="236">
        <v>-8.8000000000000007</v>
      </c>
      <c r="O33" s="54"/>
      <c r="P33" s="40"/>
      <c r="Q33" s="236">
        <v>5.9</v>
      </c>
      <c r="R33" s="54"/>
    </row>
    <row r="34" spans="1:18" ht="13.5" customHeight="1" x14ac:dyDescent="0.15">
      <c r="A34" s="402" t="s">
        <v>28</v>
      </c>
      <c r="B34" s="245" t="s">
        <v>99</v>
      </c>
      <c r="C34" s="394">
        <v>12</v>
      </c>
      <c r="D34" s="14">
        <v>353706</v>
      </c>
      <c r="E34" s="26">
        <v>337936</v>
      </c>
      <c r="F34" s="395">
        <v>4.6665640831400168</v>
      </c>
      <c r="G34" s="397" t="s">
        <v>64</v>
      </c>
      <c r="H34" s="399" t="s">
        <v>64</v>
      </c>
      <c r="I34" s="393" t="s">
        <v>64</v>
      </c>
      <c r="J34" s="39">
        <v>6</v>
      </c>
      <c r="K34" s="48">
        <v>6</v>
      </c>
      <c r="L34" s="53">
        <v>0</v>
      </c>
      <c r="M34" s="39">
        <v>0</v>
      </c>
      <c r="N34" s="48">
        <v>10</v>
      </c>
      <c r="O34" s="53">
        <v>2</v>
      </c>
      <c r="P34" s="39">
        <v>3</v>
      </c>
      <c r="Q34" s="48">
        <v>8</v>
      </c>
      <c r="R34" s="53">
        <v>1</v>
      </c>
    </row>
    <row r="35" spans="1:18" ht="13.5" customHeight="1" x14ac:dyDescent="0.15">
      <c r="A35" s="402"/>
      <c r="B35" s="246"/>
      <c r="C35" s="365"/>
      <c r="D35" s="16">
        <v>14.362254831698099</v>
      </c>
      <c r="E35" s="28">
        <v>14.275394949946394</v>
      </c>
      <c r="F35" s="433"/>
      <c r="G35" s="389"/>
      <c r="H35" s="391"/>
      <c r="I35" s="384"/>
      <c r="J35" s="41"/>
      <c r="K35" s="49">
        <v>50</v>
      </c>
      <c r="L35" s="55"/>
      <c r="M35" s="41"/>
      <c r="N35" s="49">
        <v>-16.7</v>
      </c>
      <c r="O35" s="55"/>
      <c r="P35" s="41"/>
      <c r="Q35" s="49">
        <v>16.7</v>
      </c>
      <c r="R35" s="55"/>
    </row>
    <row r="36" spans="1:18" ht="13.5" customHeight="1" x14ac:dyDescent="0.15">
      <c r="A36" s="402"/>
      <c r="B36" s="248" t="s">
        <v>104</v>
      </c>
      <c r="C36" s="364">
        <v>4</v>
      </c>
      <c r="D36" s="18">
        <v>398140</v>
      </c>
      <c r="E36" s="30">
        <v>375333</v>
      </c>
      <c r="F36" s="366">
        <v>6.0764707606312243</v>
      </c>
      <c r="G36" s="368" t="s">
        <v>64</v>
      </c>
      <c r="H36" s="370" t="s">
        <v>64</v>
      </c>
      <c r="I36" s="372" t="s">
        <v>64</v>
      </c>
      <c r="J36" s="43">
        <v>1</v>
      </c>
      <c r="K36" s="237">
        <v>2</v>
      </c>
      <c r="L36" s="57">
        <v>1</v>
      </c>
      <c r="M36" s="43">
        <v>1</v>
      </c>
      <c r="N36" s="237">
        <v>2</v>
      </c>
      <c r="O36" s="57">
        <v>1</v>
      </c>
      <c r="P36" s="43">
        <v>0</v>
      </c>
      <c r="Q36" s="237">
        <v>3</v>
      </c>
      <c r="R36" s="57">
        <v>1</v>
      </c>
    </row>
    <row r="37" spans="1:18" ht="13.5" customHeight="1" x14ac:dyDescent="0.15">
      <c r="A37" s="402"/>
      <c r="B37" s="252"/>
      <c r="C37" s="365"/>
      <c r="D37" s="16">
        <v>16.166500253578626</v>
      </c>
      <c r="E37" s="28">
        <v>15.855152492626504</v>
      </c>
      <c r="F37" s="433"/>
      <c r="G37" s="389"/>
      <c r="H37" s="391"/>
      <c r="I37" s="384"/>
      <c r="J37" s="41"/>
      <c r="K37" s="49">
        <v>0</v>
      </c>
      <c r="L37" s="55"/>
      <c r="M37" s="41"/>
      <c r="N37" s="49">
        <v>0</v>
      </c>
      <c r="O37" s="55"/>
      <c r="P37" s="41"/>
      <c r="Q37" s="49">
        <v>-25</v>
      </c>
      <c r="R37" s="55"/>
    </row>
    <row r="38" spans="1:18" ht="13.5" customHeight="1" x14ac:dyDescent="0.15">
      <c r="A38" s="402"/>
      <c r="B38" s="248" t="s">
        <v>84</v>
      </c>
      <c r="C38" s="364">
        <v>5</v>
      </c>
      <c r="D38" s="18">
        <v>1148974</v>
      </c>
      <c r="E38" s="30">
        <v>1159916</v>
      </c>
      <c r="F38" s="366">
        <v>-0.94334417319873864</v>
      </c>
      <c r="G38" s="368" t="s">
        <v>64</v>
      </c>
      <c r="H38" s="370" t="s">
        <v>64</v>
      </c>
      <c r="I38" s="372" t="s">
        <v>64</v>
      </c>
      <c r="J38" s="43">
        <v>1</v>
      </c>
      <c r="K38" s="237">
        <v>3</v>
      </c>
      <c r="L38" s="57">
        <v>1</v>
      </c>
      <c r="M38" s="43">
        <v>1</v>
      </c>
      <c r="N38" s="237">
        <v>4</v>
      </c>
      <c r="O38" s="57">
        <v>0</v>
      </c>
      <c r="P38" s="43">
        <v>0</v>
      </c>
      <c r="Q38" s="237">
        <v>3</v>
      </c>
      <c r="R38" s="57">
        <v>2</v>
      </c>
    </row>
    <row r="39" spans="1:18" ht="13.5" customHeight="1" x14ac:dyDescent="0.15">
      <c r="A39" s="402"/>
      <c r="B39" s="246"/>
      <c r="C39" s="365"/>
      <c r="D39" s="16">
        <v>46.654163013902767</v>
      </c>
      <c r="E39" s="28">
        <v>48.998209746111755</v>
      </c>
      <c r="F39" s="433"/>
      <c r="G39" s="389"/>
      <c r="H39" s="391"/>
      <c r="I39" s="384"/>
      <c r="J39" s="41"/>
      <c r="K39" s="49">
        <v>0</v>
      </c>
      <c r="L39" s="55"/>
      <c r="M39" s="41"/>
      <c r="N39" s="49">
        <v>20</v>
      </c>
      <c r="O39" s="55"/>
      <c r="P39" s="41"/>
      <c r="Q39" s="49">
        <v>-40</v>
      </c>
      <c r="R39" s="55"/>
    </row>
    <row r="40" spans="1:18" ht="13.5" customHeight="1" x14ac:dyDescent="0.15">
      <c r="A40" s="402"/>
      <c r="B40" s="248" t="s">
        <v>103</v>
      </c>
      <c r="C40" s="364">
        <v>5</v>
      </c>
      <c r="D40" s="18">
        <v>334109</v>
      </c>
      <c r="E40" s="30">
        <v>289570</v>
      </c>
      <c r="F40" s="366">
        <v>15.381082294436581</v>
      </c>
      <c r="G40" s="368" t="s">
        <v>64</v>
      </c>
      <c r="H40" s="370" t="s">
        <v>64</v>
      </c>
      <c r="I40" s="372" t="s">
        <v>64</v>
      </c>
      <c r="J40" s="43">
        <v>2</v>
      </c>
      <c r="K40" s="237">
        <v>3</v>
      </c>
      <c r="L40" s="57">
        <v>0</v>
      </c>
      <c r="M40" s="43">
        <v>0</v>
      </c>
      <c r="N40" s="237">
        <v>5</v>
      </c>
      <c r="O40" s="57">
        <v>0</v>
      </c>
      <c r="P40" s="43">
        <v>1</v>
      </c>
      <c r="Q40" s="237">
        <v>3</v>
      </c>
      <c r="R40" s="57">
        <v>1</v>
      </c>
    </row>
    <row r="41" spans="1:18" ht="13.5" customHeight="1" x14ac:dyDescent="0.15">
      <c r="A41" s="402"/>
      <c r="B41" s="248"/>
      <c r="C41" s="365"/>
      <c r="D41" s="16">
        <v>13.566517388915711</v>
      </c>
      <c r="E41" s="28">
        <v>12.232275092490818</v>
      </c>
      <c r="F41" s="433"/>
      <c r="G41" s="389"/>
      <c r="H41" s="391"/>
      <c r="I41" s="384"/>
      <c r="J41" s="41"/>
      <c r="K41" s="49">
        <v>40</v>
      </c>
      <c r="L41" s="55"/>
      <c r="M41" s="41"/>
      <c r="N41" s="49">
        <v>0</v>
      </c>
      <c r="O41" s="55"/>
      <c r="P41" s="41"/>
      <c r="Q41" s="49">
        <v>0</v>
      </c>
      <c r="R41" s="55"/>
    </row>
    <row r="42" spans="1:18" ht="13.5" customHeight="1" x14ac:dyDescent="0.15">
      <c r="A42" s="402"/>
      <c r="B42" s="11" t="s">
        <v>32</v>
      </c>
      <c r="C42" s="364">
        <v>9</v>
      </c>
      <c r="D42" s="17">
        <v>227818</v>
      </c>
      <c r="E42" s="29">
        <v>204507</v>
      </c>
      <c r="F42" s="366">
        <v>11.398631831673242</v>
      </c>
      <c r="G42" s="368" t="s">
        <v>64</v>
      </c>
      <c r="H42" s="370" t="s">
        <v>64</v>
      </c>
      <c r="I42" s="372" t="s">
        <v>64</v>
      </c>
      <c r="J42" s="43">
        <v>7</v>
      </c>
      <c r="K42" s="237">
        <v>0</v>
      </c>
      <c r="L42" s="57">
        <v>1</v>
      </c>
      <c r="M42" s="43">
        <v>1</v>
      </c>
      <c r="N42" s="237">
        <v>4</v>
      </c>
      <c r="O42" s="57">
        <v>3</v>
      </c>
      <c r="P42" s="43">
        <v>5</v>
      </c>
      <c r="Q42" s="237">
        <v>1</v>
      </c>
      <c r="R42" s="57">
        <v>2</v>
      </c>
    </row>
    <row r="43" spans="1:18" ht="13.5" customHeight="1" thickBot="1" x14ac:dyDescent="0.2">
      <c r="A43" s="403"/>
      <c r="B43" s="246"/>
      <c r="C43" s="443"/>
      <c r="D43" s="24">
        <v>9.2505645119047966</v>
      </c>
      <c r="E43" s="36">
        <v>8.6389677188245315</v>
      </c>
      <c r="F43" s="444"/>
      <c r="G43" s="369"/>
      <c r="H43" s="371"/>
      <c r="I43" s="373"/>
      <c r="J43" s="41"/>
      <c r="K43" s="49">
        <v>75</v>
      </c>
      <c r="L43" s="55"/>
      <c r="M43" s="41"/>
      <c r="N43" s="49">
        <v>-25</v>
      </c>
      <c r="O43" s="55"/>
      <c r="P43" s="41"/>
      <c r="Q43" s="49">
        <v>37.5</v>
      </c>
      <c r="R43" s="55"/>
    </row>
    <row r="44" spans="1:18" ht="13.5" customHeight="1" thickTop="1" x14ac:dyDescent="0.15">
      <c r="A44" s="8" t="s">
        <v>3</v>
      </c>
      <c r="B44" s="12"/>
      <c r="C44" s="374">
        <v>140</v>
      </c>
      <c r="D44" s="376" t="s">
        <v>64</v>
      </c>
      <c r="E44" s="378" t="s">
        <v>109</v>
      </c>
      <c r="F44" s="445" t="s">
        <v>64</v>
      </c>
      <c r="G44" s="446" t="s">
        <v>64</v>
      </c>
      <c r="H44" s="441" t="s">
        <v>64</v>
      </c>
      <c r="I44" s="442" t="s">
        <v>64</v>
      </c>
      <c r="J44" s="46">
        <v>45</v>
      </c>
      <c r="K44" s="52">
        <v>79</v>
      </c>
      <c r="L44" s="61">
        <v>14</v>
      </c>
      <c r="M44" s="46">
        <v>9</v>
      </c>
      <c r="N44" s="52">
        <v>113</v>
      </c>
      <c r="O44" s="61">
        <v>15</v>
      </c>
      <c r="P44" s="46">
        <v>25</v>
      </c>
      <c r="Q44" s="52">
        <v>85</v>
      </c>
      <c r="R44" s="61">
        <v>28</v>
      </c>
    </row>
    <row r="45" spans="1:18" ht="13.5" customHeight="1" x14ac:dyDescent="0.15">
      <c r="A45" s="6"/>
      <c r="B45" s="10"/>
      <c r="C45" s="375"/>
      <c r="D45" s="377"/>
      <c r="E45" s="379"/>
      <c r="F45" s="381"/>
      <c r="G45" s="383"/>
      <c r="H45" s="361"/>
      <c r="I45" s="363"/>
      <c r="J45" s="47"/>
      <c r="K45" s="239">
        <v>22.5</v>
      </c>
      <c r="L45" s="62"/>
      <c r="M45" s="47"/>
      <c r="N45" s="239">
        <v>-4.4000000000000004</v>
      </c>
      <c r="O45" s="62"/>
      <c r="P45" s="47"/>
      <c r="Q45" s="239">
        <v>-2.2000000000000002</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F475F-3D23-4D78-8046-B2700660B0A4}">
  <sheetPr>
    <tabColor theme="9" tint="-0.249977111117893"/>
  </sheetPr>
  <dimension ref="A1:R46"/>
  <sheetViews>
    <sheetView showGridLines="0" view="pageBreakPreview" zoomScaleSheetLayoutView="100" workbookViewId="0">
      <selection activeCell="T9" sqref="T9"/>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114</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72" t="s">
        <v>66</v>
      </c>
      <c r="K5" s="243" t="s">
        <v>67</v>
      </c>
      <c r="L5" s="273" t="s">
        <v>58</v>
      </c>
      <c r="M5" s="272" t="s">
        <v>66</v>
      </c>
      <c r="N5" s="243" t="s">
        <v>67</v>
      </c>
      <c r="O5" s="273" t="s">
        <v>58</v>
      </c>
      <c r="P5" s="272" t="s">
        <v>66</v>
      </c>
      <c r="Q5" s="243" t="s">
        <v>67</v>
      </c>
      <c r="R5" s="273" t="s">
        <v>58</v>
      </c>
    </row>
    <row r="6" spans="1:18" ht="13.5" customHeight="1" x14ac:dyDescent="0.15">
      <c r="A6" s="4"/>
      <c r="B6" s="244" t="s">
        <v>60</v>
      </c>
      <c r="C6" s="394">
        <v>78</v>
      </c>
      <c r="D6" s="14">
        <v>30159270</v>
      </c>
      <c r="E6" s="26">
        <v>30733328</v>
      </c>
      <c r="F6" s="395">
        <v>-1.8678680031007389</v>
      </c>
      <c r="G6" s="274">
        <v>29240379</v>
      </c>
      <c r="H6" s="275">
        <v>27729777</v>
      </c>
      <c r="I6" s="418">
        <v>5.4475807721064484</v>
      </c>
      <c r="J6" s="39">
        <v>15</v>
      </c>
      <c r="K6" s="48">
        <v>45</v>
      </c>
      <c r="L6" s="53">
        <v>18</v>
      </c>
      <c r="M6" s="39">
        <v>3</v>
      </c>
      <c r="N6" s="48">
        <v>68</v>
      </c>
      <c r="O6" s="53">
        <v>6</v>
      </c>
      <c r="P6" s="39">
        <v>16</v>
      </c>
      <c r="Q6" s="48">
        <v>42</v>
      </c>
      <c r="R6" s="53">
        <v>20</v>
      </c>
    </row>
    <row r="7" spans="1:18" ht="13.5" customHeight="1" x14ac:dyDescent="0.15">
      <c r="A7" s="5"/>
      <c r="B7" s="235"/>
      <c r="C7" s="375"/>
      <c r="D7" s="15" t="s">
        <v>64</v>
      </c>
      <c r="E7" s="27" t="s">
        <v>64</v>
      </c>
      <c r="F7" s="432"/>
      <c r="G7" s="21" t="s">
        <v>64</v>
      </c>
      <c r="H7" s="33" t="s">
        <v>64</v>
      </c>
      <c r="I7" s="417"/>
      <c r="J7" s="40"/>
      <c r="K7" s="236">
        <v>-3.8</v>
      </c>
      <c r="L7" s="54"/>
      <c r="M7" s="40"/>
      <c r="N7" s="236">
        <v>-3.9</v>
      </c>
      <c r="O7" s="54"/>
      <c r="P7" s="40"/>
      <c r="Q7" s="236">
        <v>-5.0999999999999996</v>
      </c>
      <c r="R7" s="54"/>
    </row>
    <row r="8" spans="1:18" ht="13.5" customHeight="1" x14ac:dyDescent="0.15">
      <c r="A8" s="402" t="s">
        <v>56</v>
      </c>
      <c r="B8" s="245" t="s">
        <v>59</v>
      </c>
      <c r="C8" s="394">
        <v>11</v>
      </c>
      <c r="D8" s="14">
        <v>1500443</v>
      </c>
      <c r="E8" s="26">
        <v>1521685</v>
      </c>
      <c r="F8" s="395">
        <v>-1.3959525131679698</v>
      </c>
      <c r="G8" s="397" t="s">
        <v>64</v>
      </c>
      <c r="H8" s="399" t="s">
        <v>64</v>
      </c>
      <c r="I8" s="434" t="s">
        <v>64</v>
      </c>
      <c r="J8" s="39">
        <v>1</v>
      </c>
      <c r="K8" s="48">
        <v>8</v>
      </c>
      <c r="L8" s="53">
        <v>2</v>
      </c>
      <c r="M8" s="39">
        <v>0</v>
      </c>
      <c r="N8" s="48">
        <v>11</v>
      </c>
      <c r="O8" s="53">
        <v>0</v>
      </c>
      <c r="P8" s="39">
        <v>2</v>
      </c>
      <c r="Q8" s="48">
        <v>7</v>
      </c>
      <c r="R8" s="53">
        <v>2</v>
      </c>
    </row>
    <row r="9" spans="1:18" ht="13.5" customHeight="1" x14ac:dyDescent="0.15">
      <c r="A9" s="402"/>
      <c r="B9" s="246"/>
      <c r="C9" s="365"/>
      <c r="D9" s="16">
        <v>4.9750640516166333</v>
      </c>
      <c r="E9" s="28">
        <v>4.9512535707164549</v>
      </c>
      <c r="F9" s="433"/>
      <c r="G9" s="389"/>
      <c r="H9" s="391"/>
      <c r="I9" s="427"/>
      <c r="J9" s="41"/>
      <c r="K9" s="49">
        <v>-9.1</v>
      </c>
      <c r="L9" s="55"/>
      <c r="M9" s="41"/>
      <c r="N9" s="49">
        <v>0</v>
      </c>
      <c r="O9" s="55"/>
      <c r="P9" s="41"/>
      <c r="Q9" s="49">
        <v>0</v>
      </c>
      <c r="R9" s="55"/>
    </row>
    <row r="10" spans="1:18" ht="13.5" customHeight="1" x14ac:dyDescent="0.15">
      <c r="A10" s="402"/>
      <c r="B10" s="247" t="s">
        <v>100</v>
      </c>
      <c r="C10" s="364">
        <v>6</v>
      </c>
      <c r="D10" s="17">
        <v>876736</v>
      </c>
      <c r="E10" s="29">
        <v>992965</v>
      </c>
      <c r="F10" s="366">
        <v>-11.705246408483688</v>
      </c>
      <c r="G10" s="17">
        <v>840021</v>
      </c>
      <c r="H10" s="29">
        <v>770848</v>
      </c>
      <c r="I10" s="422">
        <v>8.9736238532110093</v>
      </c>
      <c r="J10" s="42">
        <v>2</v>
      </c>
      <c r="K10" s="50">
        <v>3</v>
      </c>
      <c r="L10" s="56">
        <v>1</v>
      </c>
      <c r="M10" s="42">
        <v>0</v>
      </c>
      <c r="N10" s="50">
        <v>6</v>
      </c>
      <c r="O10" s="56">
        <v>0</v>
      </c>
      <c r="P10" s="42">
        <v>1</v>
      </c>
      <c r="Q10" s="50">
        <v>4</v>
      </c>
      <c r="R10" s="56">
        <v>1</v>
      </c>
    </row>
    <row r="11" spans="1:18" ht="13.5" customHeight="1" x14ac:dyDescent="0.15">
      <c r="A11" s="402"/>
      <c r="B11" s="246"/>
      <c r="C11" s="365"/>
      <c r="D11" s="16">
        <v>2.9070199643426382</v>
      </c>
      <c r="E11" s="28">
        <v>3.230906200591098</v>
      </c>
      <c r="F11" s="433"/>
      <c r="G11" s="16">
        <v>2.8728116006977884</v>
      </c>
      <c r="H11" s="28">
        <v>2.7798564698158232</v>
      </c>
      <c r="I11" s="421"/>
      <c r="J11" s="41"/>
      <c r="K11" s="49">
        <v>16.7</v>
      </c>
      <c r="L11" s="55"/>
      <c r="M11" s="41"/>
      <c r="N11" s="49">
        <v>0</v>
      </c>
      <c r="O11" s="55"/>
      <c r="P11" s="41"/>
      <c r="Q11" s="49">
        <v>0</v>
      </c>
      <c r="R11" s="55"/>
    </row>
    <row r="12" spans="1:18" ht="13.5" customHeight="1" x14ac:dyDescent="0.15">
      <c r="A12" s="402"/>
      <c r="B12" s="248" t="s">
        <v>52</v>
      </c>
      <c r="C12" s="364">
        <v>10</v>
      </c>
      <c r="D12" s="18">
        <v>2373749</v>
      </c>
      <c r="E12" s="30">
        <v>2035363</v>
      </c>
      <c r="F12" s="366">
        <v>16.625339067281857</v>
      </c>
      <c r="G12" s="18">
        <v>2112043</v>
      </c>
      <c r="H12" s="30">
        <v>1781500</v>
      </c>
      <c r="I12" s="422">
        <v>18.554195902329496</v>
      </c>
      <c r="J12" s="43">
        <v>2</v>
      </c>
      <c r="K12" s="237">
        <v>4</v>
      </c>
      <c r="L12" s="57">
        <v>4</v>
      </c>
      <c r="M12" s="43">
        <v>1</v>
      </c>
      <c r="N12" s="237">
        <v>7</v>
      </c>
      <c r="O12" s="57">
        <v>2</v>
      </c>
      <c r="P12" s="43">
        <v>5</v>
      </c>
      <c r="Q12" s="237">
        <v>4</v>
      </c>
      <c r="R12" s="57">
        <v>1</v>
      </c>
    </row>
    <row r="13" spans="1:18" ht="13.5" customHeight="1" x14ac:dyDescent="0.15">
      <c r="A13" s="402"/>
      <c r="B13" s="246"/>
      <c r="C13" s="365"/>
      <c r="D13" s="16">
        <v>7.8707110616404172</v>
      </c>
      <c r="E13" s="28">
        <v>6.6226573314806654</v>
      </c>
      <c r="F13" s="433"/>
      <c r="G13" s="16">
        <v>7.2230356521712666</v>
      </c>
      <c r="H13" s="28">
        <v>6.4245017188562317</v>
      </c>
      <c r="I13" s="421"/>
      <c r="J13" s="41"/>
      <c r="K13" s="49">
        <v>-20</v>
      </c>
      <c r="L13" s="55"/>
      <c r="M13" s="41"/>
      <c r="N13" s="49">
        <v>-10</v>
      </c>
      <c r="O13" s="55"/>
      <c r="P13" s="41"/>
      <c r="Q13" s="49">
        <v>40</v>
      </c>
      <c r="R13" s="55"/>
    </row>
    <row r="14" spans="1:18" ht="13.5" customHeight="1" x14ac:dyDescent="0.15">
      <c r="A14" s="402"/>
      <c r="B14" s="248" t="s">
        <v>71</v>
      </c>
      <c r="C14" s="364">
        <v>11</v>
      </c>
      <c r="D14" s="18">
        <v>1458305</v>
      </c>
      <c r="E14" s="30">
        <v>1559138</v>
      </c>
      <c r="F14" s="366">
        <v>-6.467227403860349</v>
      </c>
      <c r="G14" s="18">
        <v>1762821</v>
      </c>
      <c r="H14" s="30">
        <v>1626562</v>
      </c>
      <c r="I14" s="422">
        <v>8.3771168882587972</v>
      </c>
      <c r="J14" s="43">
        <v>2</v>
      </c>
      <c r="K14" s="237">
        <v>4</v>
      </c>
      <c r="L14" s="57">
        <v>5</v>
      </c>
      <c r="M14" s="43">
        <v>1</v>
      </c>
      <c r="N14" s="237">
        <v>8</v>
      </c>
      <c r="O14" s="57">
        <v>2</v>
      </c>
      <c r="P14" s="43">
        <v>2</v>
      </c>
      <c r="Q14" s="237">
        <v>4</v>
      </c>
      <c r="R14" s="57">
        <v>5</v>
      </c>
    </row>
    <row r="15" spans="1:18" ht="13.5" customHeight="1" x14ac:dyDescent="0.15">
      <c r="A15" s="402"/>
      <c r="B15" s="246"/>
      <c r="C15" s="365"/>
      <c r="D15" s="16">
        <v>4.8353458157309506</v>
      </c>
      <c r="E15" s="28">
        <v>5.0731180170269878</v>
      </c>
      <c r="F15" s="433"/>
      <c r="G15" s="16">
        <v>6.0287214471467694</v>
      </c>
      <c r="H15" s="28">
        <v>5.8657593964783779</v>
      </c>
      <c r="I15" s="421"/>
      <c r="J15" s="41"/>
      <c r="K15" s="49">
        <v>-27.3</v>
      </c>
      <c r="L15" s="55"/>
      <c r="M15" s="41"/>
      <c r="N15" s="49">
        <v>-9.1</v>
      </c>
      <c r="O15" s="55"/>
      <c r="P15" s="41"/>
      <c r="Q15" s="49">
        <v>-27.3</v>
      </c>
      <c r="R15" s="55"/>
    </row>
    <row r="16" spans="1:18" ht="13.5" customHeight="1" x14ac:dyDescent="0.15">
      <c r="A16" s="402"/>
      <c r="B16" s="419" t="s">
        <v>107</v>
      </c>
      <c r="C16" s="364">
        <v>10</v>
      </c>
      <c r="D16" s="18">
        <v>1759004</v>
      </c>
      <c r="E16" s="30">
        <v>1878508</v>
      </c>
      <c r="F16" s="366">
        <v>-6.3616444540028567</v>
      </c>
      <c r="G16" s="18">
        <v>1692763</v>
      </c>
      <c r="H16" s="30">
        <v>1587707</v>
      </c>
      <c r="I16" s="422">
        <v>6.6168379934081116</v>
      </c>
      <c r="J16" s="43">
        <v>2</v>
      </c>
      <c r="K16" s="237">
        <v>8</v>
      </c>
      <c r="L16" s="57">
        <v>0</v>
      </c>
      <c r="M16" s="43">
        <v>0</v>
      </c>
      <c r="N16" s="237">
        <v>10</v>
      </c>
      <c r="O16" s="57">
        <v>0</v>
      </c>
      <c r="P16" s="43">
        <v>1</v>
      </c>
      <c r="Q16" s="237">
        <v>7</v>
      </c>
      <c r="R16" s="57">
        <v>2</v>
      </c>
    </row>
    <row r="17" spans="1:18" ht="13.5" customHeight="1" x14ac:dyDescent="0.15">
      <c r="A17" s="402"/>
      <c r="B17" s="420"/>
      <c r="C17" s="365"/>
      <c r="D17" s="16">
        <v>5.8323825477208171</v>
      </c>
      <c r="E17" s="28">
        <v>6.1122830563614849</v>
      </c>
      <c r="F17" s="433"/>
      <c r="G17" s="16">
        <v>5.7891281094543956</v>
      </c>
      <c r="H17" s="28">
        <v>5.7256392649677634</v>
      </c>
      <c r="I17" s="421"/>
      <c r="J17" s="41"/>
      <c r="K17" s="49">
        <v>20</v>
      </c>
      <c r="L17" s="55"/>
      <c r="M17" s="41"/>
      <c r="N17" s="49">
        <v>0</v>
      </c>
      <c r="O17" s="55"/>
      <c r="P17" s="41"/>
      <c r="Q17" s="49">
        <v>-10</v>
      </c>
      <c r="R17" s="55"/>
    </row>
    <row r="18" spans="1:18" ht="13.5" customHeight="1" x14ac:dyDescent="0.15">
      <c r="A18" s="402"/>
      <c r="B18" s="419" t="s">
        <v>102</v>
      </c>
      <c r="C18" s="364">
        <v>14</v>
      </c>
      <c r="D18" s="18">
        <v>10820715</v>
      </c>
      <c r="E18" s="30">
        <v>10368202</v>
      </c>
      <c r="F18" s="366">
        <v>4.3644307855884819</v>
      </c>
      <c r="G18" s="18">
        <v>10184547</v>
      </c>
      <c r="H18" s="30">
        <v>9640505</v>
      </c>
      <c r="I18" s="422">
        <v>5.6432935826494486</v>
      </c>
      <c r="J18" s="43">
        <v>5</v>
      </c>
      <c r="K18" s="237">
        <v>7</v>
      </c>
      <c r="L18" s="57">
        <v>2</v>
      </c>
      <c r="M18" s="43">
        <v>0</v>
      </c>
      <c r="N18" s="237">
        <v>14</v>
      </c>
      <c r="O18" s="57">
        <v>0</v>
      </c>
      <c r="P18" s="43">
        <v>2</v>
      </c>
      <c r="Q18" s="237">
        <v>9</v>
      </c>
      <c r="R18" s="57">
        <v>3</v>
      </c>
    </row>
    <row r="19" spans="1:18" ht="13.5" customHeight="1" x14ac:dyDescent="0.15">
      <c r="A19" s="402"/>
      <c r="B19" s="420"/>
      <c r="C19" s="365"/>
      <c r="D19" s="16">
        <v>35.878570668321878</v>
      </c>
      <c r="E19" s="28">
        <v>33.736021038788898</v>
      </c>
      <c r="F19" s="433"/>
      <c r="G19" s="16">
        <v>34.830420631688803</v>
      </c>
      <c r="H19" s="28">
        <v>34.765894439035698</v>
      </c>
      <c r="I19" s="421"/>
      <c r="J19" s="41"/>
      <c r="K19" s="49">
        <v>21.4</v>
      </c>
      <c r="L19" s="55"/>
      <c r="M19" s="41"/>
      <c r="N19" s="49">
        <v>0</v>
      </c>
      <c r="O19" s="55"/>
      <c r="P19" s="41"/>
      <c r="Q19" s="49">
        <v>-7.1</v>
      </c>
      <c r="R19" s="55"/>
    </row>
    <row r="20" spans="1:18" ht="13.5" customHeight="1" x14ac:dyDescent="0.15">
      <c r="A20" s="402"/>
      <c r="B20" s="248" t="s">
        <v>105</v>
      </c>
      <c r="C20" s="364">
        <v>9</v>
      </c>
      <c r="D20" s="18">
        <v>2957783</v>
      </c>
      <c r="E20" s="30">
        <v>3363334</v>
      </c>
      <c r="F20" s="366">
        <v>-12.058005538551924</v>
      </c>
      <c r="G20" s="18">
        <v>2932409</v>
      </c>
      <c r="H20" s="30">
        <v>3249658</v>
      </c>
      <c r="I20" s="422">
        <v>-9.7625350113765847</v>
      </c>
      <c r="J20" s="43">
        <v>0</v>
      </c>
      <c r="K20" s="237">
        <v>7</v>
      </c>
      <c r="L20" s="57">
        <v>2</v>
      </c>
      <c r="M20" s="43">
        <v>0</v>
      </c>
      <c r="N20" s="237">
        <v>7</v>
      </c>
      <c r="O20" s="57">
        <v>1</v>
      </c>
      <c r="P20" s="43">
        <v>1</v>
      </c>
      <c r="Q20" s="237">
        <v>4</v>
      </c>
      <c r="R20" s="57">
        <v>4</v>
      </c>
    </row>
    <row r="21" spans="1:18" ht="13.5" customHeight="1" x14ac:dyDescent="0.15">
      <c r="A21" s="402"/>
      <c r="B21" s="246"/>
      <c r="C21" s="365"/>
      <c r="D21" s="16">
        <v>9.8072101877797433</v>
      </c>
      <c r="E21" s="28">
        <v>10.943604935983503</v>
      </c>
      <c r="F21" s="433"/>
      <c r="G21" s="16">
        <v>10.028628561893811</v>
      </c>
      <c r="H21" s="28">
        <v>11.719019593990964</v>
      </c>
      <c r="I21" s="421"/>
      <c r="J21" s="41"/>
      <c r="K21" s="49">
        <v>-22.2</v>
      </c>
      <c r="L21" s="55"/>
      <c r="M21" s="41"/>
      <c r="N21" s="49">
        <v>-12.5</v>
      </c>
      <c r="O21" s="55"/>
      <c r="P21" s="41"/>
      <c r="Q21" s="49">
        <v>-33.299999999999997</v>
      </c>
      <c r="R21" s="55"/>
    </row>
    <row r="22" spans="1:18" ht="13.5" customHeight="1" x14ac:dyDescent="0.15">
      <c r="A22" s="402"/>
      <c r="B22" s="248" t="s">
        <v>106</v>
      </c>
      <c r="C22" s="364">
        <v>7</v>
      </c>
      <c r="D22" s="18">
        <v>8412535</v>
      </c>
      <c r="E22" s="30">
        <v>9014133</v>
      </c>
      <c r="F22" s="366">
        <v>-6.6739419087781329</v>
      </c>
      <c r="G22" s="18">
        <v>9715775</v>
      </c>
      <c r="H22" s="30">
        <v>9072997</v>
      </c>
      <c r="I22" s="422">
        <v>7.0845168360576025</v>
      </c>
      <c r="J22" s="43">
        <v>1</v>
      </c>
      <c r="K22" s="237">
        <v>4</v>
      </c>
      <c r="L22" s="57">
        <v>2</v>
      </c>
      <c r="M22" s="43">
        <v>1</v>
      </c>
      <c r="N22" s="237">
        <v>5</v>
      </c>
      <c r="O22" s="57">
        <v>1</v>
      </c>
      <c r="P22" s="43">
        <v>2</v>
      </c>
      <c r="Q22" s="237">
        <v>3</v>
      </c>
      <c r="R22" s="57">
        <v>2</v>
      </c>
    </row>
    <row r="23" spans="1:18" ht="13.5" customHeight="1" x14ac:dyDescent="0.15">
      <c r="A23" s="408"/>
      <c r="B23" s="249"/>
      <c r="C23" s="375"/>
      <c r="D23" s="19">
        <v>27.893695702846919</v>
      </c>
      <c r="E23" s="31">
        <v>29.330155849050904</v>
      </c>
      <c r="F23" s="432"/>
      <c r="G23" s="19">
        <v>33.227253996947162</v>
      </c>
      <c r="H23" s="38">
        <v>32.719329116855143</v>
      </c>
      <c r="I23" s="417"/>
      <c r="J23" s="40"/>
      <c r="K23" s="236">
        <v>-14.3</v>
      </c>
      <c r="L23" s="54"/>
      <c r="M23" s="40"/>
      <c r="N23" s="236">
        <v>0</v>
      </c>
      <c r="O23" s="54"/>
      <c r="P23" s="40"/>
      <c r="Q23" s="236">
        <v>0</v>
      </c>
      <c r="R23" s="54"/>
    </row>
    <row r="24" spans="1:18" ht="13.5" customHeight="1" x14ac:dyDescent="0.15">
      <c r="A24" s="245" t="s">
        <v>23</v>
      </c>
      <c r="B24" s="9"/>
      <c r="C24" s="394">
        <v>8</v>
      </c>
      <c r="D24" s="14">
        <v>2129508</v>
      </c>
      <c r="E24" s="26">
        <v>2042711</v>
      </c>
      <c r="F24" s="395">
        <v>4.2491081704656182</v>
      </c>
      <c r="G24" s="14">
        <v>1492291</v>
      </c>
      <c r="H24" s="26">
        <v>1435366</v>
      </c>
      <c r="I24" s="418">
        <v>3.9658874461287184</v>
      </c>
      <c r="J24" s="39">
        <v>0</v>
      </c>
      <c r="K24" s="48">
        <v>6</v>
      </c>
      <c r="L24" s="53">
        <v>2</v>
      </c>
      <c r="M24" s="39">
        <v>0</v>
      </c>
      <c r="N24" s="48">
        <v>7</v>
      </c>
      <c r="O24" s="53">
        <v>1</v>
      </c>
      <c r="P24" s="39">
        <v>2</v>
      </c>
      <c r="Q24" s="48">
        <v>6</v>
      </c>
      <c r="R24" s="53">
        <v>0</v>
      </c>
    </row>
    <row r="25" spans="1:18" ht="13.5" customHeight="1" x14ac:dyDescent="0.15">
      <c r="A25" s="6"/>
      <c r="B25" s="10"/>
      <c r="C25" s="375"/>
      <c r="D25" s="20" t="s">
        <v>64</v>
      </c>
      <c r="E25" s="32" t="s">
        <v>64</v>
      </c>
      <c r="F25" s="432"/>
      <c r="G25" s="276" t="s">
        <v>64</v>
      </c>
      <c r="H25" s="277" t="s">
        <v>64</v>
      </c>
      <c r="I25" s="417"/>
      <c r="J25" s="40"/>
      <c r="K25" s="236">
        <v>-25</v>
      </c>
      <c r="L25" s="54"/>
      <c r="M25" s="40"/>
      <c r="N25" s="236">
        <v>-12.5</v>
      </c>
      <c r="O25" s="54"/>
      <c r="P25" s="40"/>
      <c r="Q25" s="236">
        <v>25</v>
      </c>
      <c r="R25" s="54"/>
    </row>
    <row r="26" spans="1:18" ht="13.5" customHeight="1" x14ac:dyDescent="0.15">
      <c r="A26" s="5"/>
      <c r="B26" s="244" t="s">
        <v>60</v>
      </c>
      <c r="C26" s="394">
        <v>19</v>
      </c>
      <c r="D26" s="14">
        <v>4948452</v>
      </c>
      <c r="E26" s="26">
        <v>4603407</v>
      </c>
      <c r="F26" s="395">
        <v>7.4954267567477757</v>
      </c>
      <c r="G26" s="397" t="s">
        <v>64</v>
      </c>
      <c r="H26" s="399" t="s">
        <v>64</v>
      </c>
      <c r="I26" s="393" t="s">
        <v>64</v>
      </c>
      <c r="J26" s="39">
        <v>3</v>
      </c>
      <c r="K26" s="48">
        <v>11</v>
      </c>
      <c r="L26" s="53">
        <v>4</v>
      </c>
      <c r="M26" s="39">
        <v>1</v>
      </c>
      <c r="N26" s="48">
        <v>14</v>
      </c>
      <c r="O26" s="53">
        <v>3</v>
      </c>
      <c r="P26" s="39">
        <v>1</v>
      </c>
      <c r="Q26" s="48">
        <v>11</v>
      </c>
      <c r="R26" s="53">
        <v>6</v>
      </c>
    </row>
    <row r="27" spans="1:18" ht="13.5" customHeight="1" x14ac:dyDescent="0.15">
      <c r="A27" s="5"/>
      <c r="B27" s="235"/>
      <c r="C27" s="375"/>
      <c r="D27" s="21" t="s">
        <v>64</v>
      </c>
      <c r="E27" s="33" t="s">
        <v>64</v>
      </c>
      <c r="F27" s="432"/>
      <c r="G27" s="398"/>
      <c r="H27" s="400"/>
      <c r="I27" s="401"/>
      <c r="J27" s="40"/>
      <c r="K27" s="236">
        <v>-5.6</v>
      </c>
      <c r="L27" s="58"/>
      <c r="M27" s="40"/>
      <c r="N27" s="236">
        <v>-11.1</v>
      </c>
      <c r="O27" s="58"/>
      <c r="P27" s="40"/>
      <c r="Q27" s="236">
        <v>-27.8</v>
      </c>
      <c r="R27" s="58"/>
    </row>
    <row r="28" spans="1:18" ht="13.5" customHeight="1" x14ac:dyDescent="0.15">
      <c r="A28" s="402" t="s">
        <v>10</v>
      </c>
      <c r="B28" s="250" t="s">
        <v>42</v>
      </c>
      <c r="C28" s="435">
        <v>9</v>
      </c>
      <c r="D28" s="22">
        <v>4159125</v>
      </c>
      <c r="E28" s="34">
        <v>3964838</v>
      </c>
      <c r="F28" s="436">
        <v>4.9002506533684311</v>
      </c>
      <c r="G28" s="438" t="s">
        <v>64</v>
      </c>
      <c r="H28" s="439" t="s">
        <v>64</v>
      </c>
      <c r="I28" s="440" t="s">
        <v>64</v>
      </c>
      <c r="J28" s="44">
        <v>1</v>
      </c>
      <c r="K28" s="238">
        <v>6</v>
      </c>
      <c r="L28" s="59">
        <v>1</v>
      </c>
      <c r="M28" s="63">
        <v>0</v>
      </c>
      <c r="N28" s="238">
        <v>6</v>
      </c>
      <c r="O28" s="59">
        <v>2</v>
      </c>
      <c r="P28" s="63">
        <v>0</v>
      </c>
      <c r="Q28" s="238">
        <v>5</v>
      </c>
      <c r="R28" s="59">
        <v>3</v>
      </c>
    </row>
    <row r="29" spans="1:18" ht="13.5" customHeight="1" x14ac:dyDescent="0.15">
      <c r="A29" s="402"/>
      <c r="B29" s="251"/>
      <c r="C29" s="410"/>
      <c r="D29" s="23">
        <v>84.049011690928793</v>
      </c>
      <c r="E29" s="35">
        <v>86.128339293049692</v>
      </c>
      <c r="F29" s="437"/>
      <c r="G29" s="413"/>
      <c r="H29" s="415"/>
      <c r="I29" s="405"/>
      <c r="J29" s="45"/>
      <c r="K29" s="51">
        <v>0</v>
      </c>
      <c r="L29" s="60"/>
      <c r="M29" s="45"/>
      <c r="N29" s="51">
        <v>-25</v>
      </c>
      <c r="O29" s="60"/>
      <c r="P29" s="45"/>
      <c r="Q29" s="51">
        <v>-37.5</v>
      </c>
      <c r="R29" s="60"/>
    </row>
    <row r="30" spans="1:18" ht="13.5" customHeight="1" x14ac:dyDescent="0.15">
      <c r="A30" s="402"/>
      <c r="B30" s="248" t="s">
        <v>101</v>
      </c>
      <c r="C30" s="409">
        <v>10</v>
      </c>
      <c r="D30" s="18">
        <v>789327</v>
      </c>
      <c r="E30" s="30">
        <v>638569</v>
      </c>
      <c r="F30" s="366">
        <v>23.608725133853966</v>
      </c>
      <c r="G30" s="368" t="s">
        <v>64</v>
      </c>
      <c r="H30" s="370" t="s">
        <v>64</v>
      </c>
      <c r="I30" s="372" t="s">
        <v>64</v>
      </c>
      <c r="J30" s="43">
        <v>2</v>
      </c>
      <c r="K30" s="237">
        <v>5</v>
      </c>
      <c r="L30" s="57">
        <v>3</v>
      </c>
      <c r="M30" s="43">
        <v>1</v>
      </c>
      <c r="N30" s="237">
        <v>8</v>
      </c>
      <c r="O30" s="57">
        <v>1</v>
      </c>
      <c r="P30" s="43">
        <v>1</v>
      </c>
      <c r="Q30" s="237">
        <v>6</v>
      </c>
      <c r="R30" s="57">
        <v>3</v>
      </c>
    </row>
    <row r="31" spans="1:18" ht="13.5" customHeight="1" x14ac:dyDescent="0.15">
      <c r="A31" s="408"/>
      <c r="B31" s="249"/>
      <c r="C31" s="407"/>
      <c r="D31" s="19">
        <v>15.950988309071201</v>
      </c>
      <c r="E31" s="31">
        <v>13.871660706950308</v>
      </c>
      <c r="F31" s="432"/>
      <c r="G31" s="398"/>
      <c r="H31" s="400"/>
      <c r="I31" s="401"/>
      <c r="J31" s="40"/>
      <c r="K31" s="236">
        <v>-10</v>
      </c>
      <c r="L31" s="54"/>
      <c r="M31" s="40"/>
      <c r="N31" s="236">
        <v>0</v>
      </c>
      <c r="O31" s="54"/>
      <c r="P31" s="40"/>
      <c r="Q31" s="236">
        <v>-20</v>
      </c>
      <c r="R31" s="54"/>
    </row>
    <row r="32" spans="1:18" ht="13.5" customHeight="1" x14ac:dyDescent="0.15">
      <c r="A32" s="4"/>
      <c r="B32" s="244" t="s">
        <v>60</v>
      </c>
      <c r="C32" s="394">
        <v>35</v>
      </c>
      <c r="D32" s="14">
        <v>2841954</v>
      </c>
      <c r="E32" s="26">
        <v>3046814</v>
      </c>
      <c r="F32" s="395">
        <v>-6.7237448692306145</v>
      </c>
      <c r="G32" s="397" t="s">
        <v>64</v>
      </c>
      <c r="H32" s="399" t="s">
        <v>64</v>
      </c>
      <c r="I32" s="393" t="s">
        <v>64</v>
      </c>
      <c r="J32" s="39">
        <v>17</v>
      </c>
      <c r="K32" s="48">
        <v>14</v>
      </c>
      <c r="L32" s="53">
        <v>4</v>
      </c>
      <c r="M32" s="39">
        <v>3</v>
      </c>
      <c r="N32" s="48">
        <v>27</v>
      </c>
      <c r="O32" s="53">
        <v>5</v>
      </c>
      <c r="P32" s="39">
        <v>6</v>
      </c>
      <c r="Q32" s="48">
        <v>18</v>
      </c>
      <c r="R32" s="53">
        <v>11</v>
      </c>
    </row>
    <row r="33" spans="1:18" ht="13.5" customHeight="1" x14ac:dyDescent="0.15">
      <c r="A33" s="7"/>
      <c r="B33" s="235"/>
      <c r="C33" s="375"/>
      <c r="D33" s="15" t="s">
        <v>64</v>
      </c>
      <c r="E33" s="27" t="s">
        <v>64</v>
      </c>
      <c r="F33" s="432"/>
      <c r="G33" s="398"/>
      <c r="H33" s="400"/>
      <c r="I33" s="401"/>
      <c r="J33" s="40"/>
      <c r="K33" s="236">
        <v>37.1</v>
      </c>
      <c r="L33" s="54"/>
      <c r="M33" s="40"/>
      <c r="N33" s="236">
        <v>-5.7</v>
      </c>
      <c r="O33" s="54"/>
      <c r="P33" s="40"/>
      <c r="Q33" s="236">
        <v>-14.3</v>
      </c>
      <c r="R33" s="54"/>
    </row>
    <row r="34" spans="1:18" ht="13.5" customHeight="1" x14ac:dyDescent="0.15">
      <c r="A34" s="402" t="s">
        <v>28</v>
      </c>
      <c r="B34" s="245" t="s">
        <v>99</v>
      </c>
      <c r="C34" s="394">
        <v>12</v>
      </c>
      <c r="D34" s="14">
        <v>459609</v>
      </c>
      <c r="E34" s="26">
        <v>431483</v>
      </c>
      <c r="F34" s="395">
        <v>6.5184491625394259</v>
      </c>
      <c r="G34" s="397" t="s">
        <v>64</v>
      </c>
      <c r="H34" s="399" t="s">
        <v>64</v>
      </c>
      <c r="I34" s="393" t="s">
        <v>64</v>
      </c>
      <c r="J34" s="39">
        <v>7</v>
      </c>
      <c r="K34" s="48">
        <v>5</v>
      </c>
      <c r="L34" s="53">
        <v>0</v>
      </c>
      <c r="M34" s="39">
        <v>0</v>
      </c>
      <c r="N34" s="48">
        <v>10</v>
      </c>
      <c r="O34" s="53">
        <v>2</v>
      </c>
      <c r="P34" s="39">
        <v>1</v>
      </c>
      <c r="Q34" s="48">
        <v>7</v>
      </c>
      <c r="R34" s="53">
        <v>4</v>
      </c>
    </row>
    <row r="35" spans="1:18" ht="13.5" customHeight="1" x14ac:dyDescent="0.15">
      <c r="A35" s="402"/>
      <c r="B35" s="246"/>
      <c r="C35" s="365"/>
      <c r="D35" s="16">
        <v>16.17228850291032</v>
      </c>
      <c r="E35" s="28">
        <v>14.161776859368508</v>
      </c>
      <c r="F35" s="433"/>
      <c r="G35" s="389"/>
      <c r="H35" s="391"/>
      <c r="I35" s="384"/>
      <c r="J35" s="41"/>
      <c r="K35" s="49">
        <v>58.3</v>
      </c>
      <c r="L35" s="55"/>
      <c r="M35" s="41"/>
      <c r="N35" s="49">
        <v>-16.7</v>
      </c>
      <c r="O35" s="55"/>
      <c r="P35" s="41"/>
      <c r="Q35" s="49">
        <v>-25</v>
      </c>
      <c r="R35" s="55"/>
    </row>
    <row r="36" spans="1:18" ht="13.5" customHeight="1" x14ac:dyDescent="0.15">
      <c r="A36" s="402"/>
      <c r="B36" s="248" t="s">
        <v>104</v>
      </c>
      <c r="C36" s="364">
        <v>4</v>
      </c>
      <c r="D36" s="18">
        <v>425746</v>
      </c>
      <c r="E36" s="30">
        <v>383309</v>
      </c>
      <c r="F36" s="366">
        <v>11.071224521208748</v>
      </c>
      <c r="G36" s="368" t="s">
        <v>64</v>
      </c>
      <c r="H36" s="370" t="s">
        <v>64</v>
      </c>
      <c r="I36" s="372" t="s">
        <v>64</v>
      </c>
      <c r="J36" s="43">
        <v>1</v>
      </c>
      <c r="K36" s="237">
        <v>2</v>
      </c>
      <c r="L36" s="57">
        <v>1</v>
      </c>
      <c r="M36" s="43">
        <v>1</v>
      </c>
      <c r="N36" s="237">
        <v>2</v>
      </c>
      <c r="O36" s="57">
        <v>1</v>
      </c>
      <c r="P36" s="43">
        <v>0</v>
      </c>
      <c r="Q36" s="237">
        <v>3</v>
      </c>
      <c r="R36" s="57">
        <v>1</v>
      </c>
    </row>
    <row r="37" spans="1:18" ht="13.5" customHeight="1" x14ac:dyDescent="0.15">
      <c r="A37" s="402"/>
      <c r="B37" s="252"/>
      <c r="C37" s="365"/>
      <c r="D37" s="16">
        <v>14.980749160612733</v>
      </c>
      <c r="E37" s="28">
        <v>12.580649819778955</v>
      </c>
      <c r="F37" s="433"/>
      <c r="G37" s="389"/>
      <c r="H37" s="391"/>
      <c r="I37" s="384"/>
      <c r="J37" s="41"/>
      <c r="K37" s="49">
        <v>0</v>
      </c>
      <c r="L37" s="55"/>
      <c r="M37" s="41"/>
      <c r="N37" s="49">
        <v>0</v>
      </c>
      <c r="O37" s="55"/>
      <c r="P37" s="41"/>
      <c r="Q37" s="49">
        <v>-25</v>
      </c>
      <c r="R37" s="55"/>
    </row>
    <row r="38" spans="1:18" ht="13.5" customHeight="1" x14ac:dyDescent="0.15">
      <c r="A38" s="402"/>
      <c r="B38" s="248" t="s">
        <v>84</v>
      </c>
      <c r="C38" s="364">
        <v>5</v>
      </c>
      <c r="D38" s="18">
        <v>1020499</v>
      </c>
      <c r="E38" s="30">
        <v>1091375</v>
      </c>
      <c r="F38" s="366">
        <v>-6.4941931050280601</v>
      </c>
      <c r="G38" s="368" t="s">
        <v>64</v>
      </c>
      <c r="H38" s="370" t="s">
        <v>64</v>
      </c>
      <c r="I38" s="372" t="s">
        <v>64</v>
      </c>
      <c r="J38" s="43">
        <v>0</v>
      </c>
      <c r="K38" s="237">
        <v>3</v>
      </c>
      <c r="L38" s="57">
        <v>2</v>
      </c>
      <c r="M38" s="43">
        <v>0</v>
      </c>
      <c r="N38" s="237">
        <v>4</v>
      </c>
      <c r="O38" s="57">
        <v>1</v>
      </c>
      <c r="P38" s="43">
        <v>1</v>
      </c>
      <c r="Q38" s="237">
        <v>3</v>
      </c>
      <c r="R38" s="57">
        <v>1</v>
      </c>
    </row>
    <row r="39" spans="1:18" ht="13.5" customHeight="1" x14ac:dyDescent="0.15">
      <c r="A39" s="402"/>
      <c r="B39" s="246"/>
      <c r="C39" s="365"/>
      <c r="D39" s="16">
        <v>35.908357418874473</v>
      </c>
      <c r="E39" s="28">
        <v>35.820204318346974</v>
      </c>
      <c r="F39" s="433"/>
      <c r="G39" s="389"/>
      <c r="H39" s="391"/>
      <c r="I39" s="384"/>
      <c r="J39" s="41"/>
      <c r="K39" s="49">
        <v>-40</v>
      </c>
      <c r="L39" s="55"/>
      <c r="M39" s="41"/>
      <c r="N39" s="49">
        <v>-20</v>
      </c>
      <c r="O39" s="55"/>
      <c r="P39" s="41"/>
      <c r="Q39" s="49">
        <v>0</v>
      </c>
      <c r="R39" s="55"/>
    </row>
    <row r="40" spans="1:18" ht="13.5" customHeight="1" x14ac:dyDescent="0.15">
      <c r="A40" s="402"/>
      <c r="B40" s="248" t="s">
        <v>103</v>
      </c>
      <c r="C40" s="364">
        <v>5</v>
      </c>
      <c r="D40" s="18">
        <v>554738</v>
      </c>
      <c r="E40" s="30">
        <v>803350</v>
      </c>
      <c r="F40" s="366">
        <v>-30.946909815149056</v>
      </c>
      <c r="G40" s="368" t="s">
        <v>64</v>
      </c>
      <c r="H40" s="370" t="s">
        <v>64</v>
      </c>
      <c r="I40" s="372" t="s">
        <v>64</v>
      </c>
      <c r="J40" s="43">
        <v>2</v>
      </c>
      <c r="K40" s="237">
        <v>2</v>
      </c>
      <c r="L40" s="57">
        <v>1</v>
      </c>
      <c r="M40" s="43">
        <v>0</v>
      </c>
      <c r="N40" s="237">
        <v>5</v>
      </c>
      <c r="O40" s="57">
        <v>0</v>
      </c>
      <c r="P40" s="43">
        <v>2</v>
      </c>
      <c r="Q40" s="237">
        <v>3</v>
      </c>
      <c r="R40" s="57">
        <v>0</v>
      </c>
    </row>
    <row r="41" spans="1:18" ht="13.5" customHeight="1" x14ac:dyDescent="0.15">
      <c r="A41" s="402"/>
      <c r="B41" s="248"/>
      <c r="C41" s="365"/>
      <c r="D41" s="16">
        <v>19.519598135648923</v>
      </c>
      <c r="E41" s="28">
        <v>26.36688685295525</v>
      </c>
      <c r="F41" s="433"/>
      <c r="G41" s="389"/>
      <c r="H41" s="391"/>
      <c r="I41" s="384"/>
      <c r="J41" s="41"/>
      <c r="K41" s="49">
        <v>20</v>
      </c>
      <c r="L41" s="55"/>
      <c r="M41" s="41"/>
      <c r="N41" s="49">
        <v>0</v>
      </c>
      <c r="O41" s="55"/>
      <c r="P41" s="41"/>
      <c r="Q41" s="49">
        <v>40</v>
      </c>
      <c r="R41" s="55"/>
    </row>
    <row r="42" spans="1:18" ht="13.5" customHeight="1" x14ac:dyDescent="0.15">
      <c r="A42" s="402"/>
      <c r="B42" s="11" t="s">
        <v>32</v>
      </c>
      <c r="C42" s="364">
        <v>9</v>
      </c>
      <c r="D42" s="17">
        <v>381362</v>
      </c>
      <c r="E42" s="29">
        <v>337297</v>
      </c>
      <c r="F42" s="366">
        <v>13.064154143084579</v>
      </c>
      <c r="G42" s="368" t="s">
        <v>64</v>
      </c>
      <c r="H42" s="370" t="s">
        <v>64</v>
      </c>
      <c r="I42" s="372" t="s">
        <v>64</v>
      </c>
      <c r="J42" s="43">
        <v>7</v>
      </c>
      <c r="K42" s="237">
        <v>2</v>
      </c>
      <c r="L42" s="57">
        <v>0</v>
      </c>
      <c r="M42" s="43">
        <v>2</v>
      </c>
      <c r="N42" s="237">
        <v>6</v>
      </c>
      <c r="O42" s="57">
        <v>1</v>
      </c>
      <c r="P42" s="43">
        <v>2</v>
      </c>
      <c r="Q42" s="237">
        <v>2</v>
      </c>
      <c r="R42" s="57">
        <v>5</v>
      </c>
    </row>
    <row r="43" spans="1:18" ht="13.5" customHeight="1" thickBot="1" x14ac:dyDescent="0.2">
      <c r="A43" s="403"/>
      <c r="B43" s="246"/>
      <c r="C43" s="443"/>
      <c r="D43" s="24">
        <v>13.419006781953543</v>
      </c>
      <c r="E43" s="36">
        <v>11.070482149550317</v>
      </c>
      <c r="F43" s="444"/>
      <c r="G43" s="369"/>
      <c r="H43" s="371"/>
      <c r="I43" s="373"/>
      <c r="J43" s="41"/>
      <c r="K43" s="49">
        <v>77.8</v>
      </c>
      <c r="L43" s="55"/>
      <c r="M43" s="41"/>
      <c r="N43" s="49">
        <v>11.1</v>
      </c>
      <c r="O43" s="55"/>
      <c r="P43" s="41"/>
      <c r="Q43" s="49">
        <v>-33.299999999999997</v>
      </c>
      <c r="R43" s="55"/>
    </row>
    <row r="44" spans="1:18" ht="13.5" customHeight="1" thickTop="1" x14ac:dyDescent="0.15">
      <c r="A44" s="8" t="s">
        <v>3</v>
      </c>
      <c r="B44" s="12"/>
      <c r="C44" s="374">
        <v>140</v>
      </c>
      <c r="D44" s="376" t="s">
        <v>64</v>
      </c>
      <c r="E44" s="378" t="s">
        <v>109</v>
      </c>
      <c r="F44" s="445" t="s">
        <v>64</v>
      </c>
      <c r="G44" s="446" t="s">
        <v>64</v>
      </c>
      <c r="H44" s="441" t="s">
        <v>64</v>
      </c>
      <c r="I44" s="442" t="s">
        <v>64</v>
      </c>
      <c r="J44" s="46">
        <v>35</v>
      </c>
      <c r="K44" s="52">
        <v>76</v>
      </c>
      <c r="L44" s="61">
        <v>28</v>
      </c>
      <c r="M44" s="46">
        <v>7</v>
      </c>
      <c r="N44" s="52">
        <v>116</v>
      </c>
      <c r="O44" s="61">
        <v>15</v>
      </c>
      <c r="P44" s="46">
        <v>25</v>
      </c>
      <c r="Q44" s="52">
        <v>77</v>
      </c>
      <c r="R44" s="61">
        <v>37</v>
      </c>
    </row>
    <row r="45" spans="1:18" ht="13.5" customHeight="1" x14ac:dyDescent="0.15">
      <c r="A45" s="6"/>
      <c r="B45" s="10"/>
      <c r="C45" s="375"/>
      <c r="D45" s="377"/>
      <c r="E45" s="379"/>
      <c r="F45" s="381"/>
      <c r="G45" s="383"/>
      <c r="H45" s="361"/>
      <c r="I45" s="363"/>
      <c r="J45" s="47"/>
      <c r="K45" s="239">
        <v>5</v>
      </c>
      <c r="L45" s="62"/>
      <c r="M45" s="47"/>
      <c r="N45" s="239">
        <v>-5.8</v>
      </c>
      <c r="O45" s="62"/>
      <c r="P45" s="47"/>
      <c r="Q45" s="239">
        <v>-8.6</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EC11-E053-43C2-A546-87E2C7E4836C}">
  <sheetPr>
    <tabColor theme="9" tint="-0.249977111117893"/>
  </sheetPr>
  <dimension ref="A1:R46"/>
  <sheetViews>
    <sheetView showGridLines="0" view="pageBreakPreview" zoomScaleSheetLayoutView="100" workbookViewId="0">
      <selection activeCell="V10" sqref="V10"/>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115</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82" t="s">
        <v>66</v>
      </c>
      <c r="K5" s="243" t="s">
        <v>67</v>
      </c>
      <c r="L5" s="283" t="s">
        <v>58</v>
      </c>
      <c r="M5" s="282" t="s">
        <v>66</v>
      </c>
      <c r="N5" s="243" t="s">
        <v>67</v>
      </c>
      <c r="O5" s="283" t="s">
        <v>58</v>
      </c>
      <c r="P5" s="282" t="s">
        <v>66</v>
      </c>
      <c r="Q5" s="243" t="s">
        <v>67</v>
      </c>
      <c r="R5" s="283" t="s">
        <v>58</v>
      </c>
    </row>
    <row r="6" spans="1:18" ht="13.5" customHeight="1" x14ac:dyDescent="0.15">
      <c r="A6" s="4"/>
      <c r="B6" s="244" t="s">
        <v>60</v>
      </c>
      <c r="C6" s="394">
        <v>77</v>
      </c>
      <c r="D6" s="14">
        <v>34020308</v>
      </c>
      <c r="E6" s="26">
        <v>33764850</v>
      </c>
      <c r="F6" s="395">
        <v>0.75657969752566601</v>
      </c>
      <c r="G6" s="278">
        <v>31135355</v>
      </c>
      <c r="H6" s="280">
        <v>31517874</v>
      </c>
      <c r="I6" s="418">
        <v>-1.213657367879577</v>
      </c>
      <c r="J6" s="39">
        <v>14</v>
      </c>
      <c r="K6" s="48">
        <v>48</v>
      </c>
      <c r="L6" s="53">
        <v>14</v>
      </c>
      <c r="M6" s="39">
        <v>2</v>
      </c>
      <c r="N6" s="48">
        <v>70</v>
      </c>
      <c r="O6" s="53">
        <v>3</v>
      </c>
      <c r="P6" s="39">
        <v>9</v>
      </c>
      <c r="Q6" s="48">
        <v>53</v>
      </c>
      <c r="R6" s="53">
        <v>14</v>
      </c>
    </row>
    <row r="7" spans="1:18" ht="13.5" customHeight="1" x14ac:dyDescent="0.15">
      <c r="A7" s="5"/>
      <c r="B7" s="235"/>
      <c r="C7" s="375"/>
      <c r="D7" s="15" t="s">
        <v>64</v>
      </c>
      <c r="E7" s="27" t="s">
        <v>64</v>
      </c>
      <c r="F7" s="432"/>
      <c r="G7" s="21" t="s">
        <v>64</v>
      </c>
      <c r="H7" s="33" t="s">
        <v>64</v>
      </c>
      <c r="I7" s="417"/>
      <c r="J7" s="40"/>
      <c r="K7" s="236">
        <v>0</v>
      </c>
      <c r="L7" s="54"/>
      <c r="M7" s="40"/>
      <c r="N7" s="236">
        <v>-1.3</v>
      </c>
      <c r="O7" s="54"/>
      <c r="P7" s="40"/>
      <c r="Q7" s="236">
        <v>-6.6</v>
      </c>
      <c r="R7" s="54"/>
    </row>
    <row r="8" spans="1:18" ht="13.5" customHeight="1" x14ac:dyDescent="0.15">
      <c r="A8" s="402" t="s">
        <v>56</v>
      </c>
      <c r="B8" s="245" t="s">
        <v>59</v>
      </c>
      <c r="C8" s="394">
        <v>11</v>
      </c>
      <c r="D8" s="14">
        <v>1659777</v>
      </c>
      <c r="E8" s="26">
        <v>1576659</v>
      </c>
      <c r="F8" s="395">
        <v>5.2717803913211441</v>
      </c>
      <c r="G8" s="397" t="s">
        <v>64</v>
      </c>
      <c r="H8" s="399" t="s">
        <v>64</v>
      </c>
      <c r="I8" s="434" t="s">
        <v>64</v>
      </c>
      <c r="J8" s="39">
        <v>2</v>
      </c>
      <c r="K8" s="48">
        <v>8</v>
      </c>
      <c r="L8" s="53">
        <v>1</v>
      </c>
      <c r="M8" s="39">
        <v>0</v>
      </c>
      <c r="N8" s="48">
        <v>11</v>
      </c>
      <c r="O8" s="53">
        <v>0</v>
      </c>
      <c r="P8" s="39">
        <v>1</v>
      </c>
      <c r="Q8" s="48">
        <v>8</v>
      </c>
      <c r="R8" s="53">
        <v>2</v>
      </c>
    </row>
    <row r="9" spans="1:18" ht="13.5" customHeight="1" x14ac:dyDescent="0.15">
      <c r="A9" s="402"/>
      <c r="B9" s="246"/>
      <c r="C9" s="365"/>
      <c r="D9" s="16">
        <v>4.8787829904420619</v>
      </c>
      <c r="E9" s="28">
        <v>4.6695276300649935</v>
      </c>
      <c r="F9" s="433"/>
      <c r="G9" s="389"/>
      <c r="H9" s="391"/>
      <c r="I9" s="427"/>
      <c r="J9" s="41"/>
      <c r="K9" s="49">
        <v>9.1</v>
      </c>
      <c r="L9" s="55"/>
      <c r="M9" s="41"/>
      <c r="N9" s="49">
        <v>0</v>
      </c>
      <c r="O9" s="55"/>
      <c r="P9" s="41"/>
      <c r="Q9" s="49">
        <v>-9.1</v>
      </c>
      <c r="R9" s="55"/>
    </row>
    <row r="10" spans="1:18" ht="13.5" customHeight="1" x14ac:dyDescent="0.15">
      <c r="A10" s="402"/>
      <c r="B10" s="247" t="s">
        <v>100</v>
      </c>
      <c r="C10" s="364">
        <v>5</v>
      </c>
      <c r="D10" s="17">
        <v>854509</v>
      </c>
      <c r="E10" s="29">
        <v>938755</v>
      </c>
      <c r="F10" s="366">
        <v>-8.974226502122491</v>
      </c>
      <c r="G10" s="17">
        <v>773854</v>
      </c>
      <c r="H10" s="29">
        <v>690699</v>
      </c>
      <c r="I10" s="422">
        <v>12.039252988639035</v>
      </c>
      <c r="J10" s="42">
        <v>0</v>
      </c>
      <c r="K10" s="50">
        <v>4</v>
      </c>
      <c r="L10" s="56">
        <v>1</v>
      </c>
      <c r="M10" s="42">
        <v>0</v>
      </c>
      <c r="N10" s="50">
        <v>5</v>
      </c>
      <c r="O10" s="56">
        <v>0</v>
      </c>
      <c r="P10" s="42">
        <v>0</v>
      </c>
      <c r="Q10" s="50">
        <v>4</v>
      </c>
      <c r="R10" s="56">
        <v>1</v>
      </c>
    </row>
    <row r="11" spans="1:18" ht="13.5" customHeight="1" x14ac:dyDescent="0.15">
      <c r="A11" s="402"/>
      <c r="B11" s="246"/>
      <c r="C11" s="365"/>
      <c r="D11" s="16">
        <v>2.511761504334411</v>
      </c>
      <c r="E11" s="28">
        <v>2.7802729761867742</v>
      </c>
      <c r="F11" s="433"/>
      <c r="G11" s="16">
        <v>2.4854510250485342</v>
      </c>
      <c r="H11" s="28">
        <v>2.1914517457617859</v>
      </c>
      <c r="I11" s="421"/>
      <c r="J11" s="41"/>
      <c r="K11" s="49">
        <v>-20</v>
      </c>
      <c r="L11" s="55"/>
      <c r="M11" s="41"/>
      <c r="N11" s="49">
        <v>0</v>
      </c>
      <c r="O11" s="55"/>
      <c r="P11" s="41"/>
      <c r="Q11" s="49">
        <v>-20</v>
      </c>
      <c r="R11" s="55"/>
    </row>
    <row r="12" spans="1:18" ht="13.5" customHeight="1" x14ac:dyDescent="0.15">
      <c r="A12" s="402"/>
      <c r="B12" s="248" t="s">
        <v>52</v>
      </c>
      <c r="C12" s="364">
        <v>10</v>
      </c>
      <c r="D12" s="18">
        <v>2540117</v>
      </c>
      <c r="E12" s="30">
        <v>2171397</v>
      </c>
      <c r="F12" s="366">
        <v>16.980773207294646</v>
      </c>
      <c r="G12" s="18">
        <v>2297039</v>
      </c>
      <c r="H12" s="30">
        <v>1943360</v>
      </c>
      <c r="I12" s="422">
        <v>18.199355754981056</v>
      </c>
      <c r="J12" s="43">
        <v>1</v>
      </c>
      <c r="K12" s="237">
        <v>6</v>
      </c>
      <c r="L12" s="57">
        <v>2</v>
      </c>
      <c r="M12" s="43">
        <v>1</v>
      </c>
      <c r="N12" s="237">
        <v>7</v>
      </c>
      <c r="O12" s="57">
        <v>1</v>
      </c>
      <c r="P12" s="43">
        <v>3</v>
      </c>
      <c r="Q12" s="237">
        <v>6</v>
      </c>
      <c r="R12" s="57">
        <v>0</v>
      </c>
    </row>
    <row r="13" spans="1:18" ht="13.5" customHeight="1" x14ac:dyDescent="0.15">
      <c r="A13" s="402"/>
      <c r="B13" s="246"/>
      <c r="C13" s="365"/>
      <c r="D13" s="16">
        <v>7.4664726727341799</v>
      </c>
      <c r="E13" s="28">
        <v>6.4309392756076207</v>
      </c>
      <c r="F13" s="433"/>
      <c r="G13" s="16">
        <v>7.3775905236988626</v>
      </c>
      <c r="H13" s="28">
        <v>6.165898118635794</v>
      </c>
      <c r="I13" s="421"/>
      <c r="J13" s="41"/>
      <c r="K13" s="49">
        <v>-11.1</v>
      </c>
      <c r="L13" s="55"/>
      <c r="M13" s="41"/>
      <c r="N13" s="49">
        <v>0</v>
      </c>
      <c r="O13" s="55"/>
      <c r="P13" s="41"/>
      <c r="Q13" s="49">
        <v>33.299999999999997</v>
      </c>
      <c r="R13" s="55"/>
    </row>
    <row r="14" spans="1:18" ht="13.5" customHeight="1" x14ac:dyDescent="0.15">
      <c r="A14" s="402"/>
      <c r="B14" s="248" t="s">
        <v>71</v>
      </c>
      <c r="C14" s="364">
        <v>11</v>
      </c>
      <c r="D14" s="18">
        <v>1430346</v>
      </c>
      <c r="E14" s="30">
        <v>1385376</v>
      </c>
      <c r="F14" s="366">
        <v>3.2460501697733974</v>
      </c>
      <c r="G14" s="18">
        <v>1839481</v>
      </c>
      <c r="H14" s="30">
        <v>1393120</v>
      </c>
      <c r="I14" s="422">
        <v>32.040384173653393</v>
      </c>
      <c r="J14" s="43">
        <v>3</v>
      </c>
      <c r="K14" s="237">
        <v>4</v>
      </c>
      <c r="L14" s="57">
        <v>4</v>
      </c>
      <c r="M14" s="43">
        <v>0</v>
      </c>
      <c r="N14" s="237">
        <v>10</v>
      </c>
      <c r="O14" s="57">
        <v>1</v>
      </c>
      <c r="P14" s="43">
        <v>1</v>
      </c>
      <c r="Q14" s="237">
        <v>6</v>
      </c>
      <c r="R14" s="57">
        <v>4</v>
      </c>
    </row>
    <row r="15" spans="1:18" ht="13.5" customHeight="1" x14ac:dyDescent="0.15">
      <c r="A15" s="402"/>
      <c r="B15" s="246"/>
      <c r="C15" s="365"/>
      <c r="D15" s="16">
        <v>4.2043887433353042</v>
      </c>
      <c r="E15" s="28">
        <v>4.1030124522987661</v>
      </c>
      <c r="F15" s="433"/>
      <c r="G15" s="16">
        <v>5.9080135749215001</v>
      </c>
      <c r="H15" s="28">
        <v>4.4200950863627417</v>
      </c>
      <c r="I15" s="421"/>
      <c r="J15" s="41"/>
      <c r="K15" s="49">
        <v>-9.1</v>
      </c>
      <c r="L15" s="55"/>
      <c r="M15" s="41"/>
      <c r="N15" s="49">
        <v>-9.1</v>
      </c>
      <c r="O15" s="55"/>
      <c r="P15" s="41"/>
      <c r="Q15" s="49">
        <v>-27.3</v>
      </c>
      <c r="R15" s="55"/>
    </row>
    <row r="16" spans="1:18" ht="13.5" customHeight="1" x14ac:dyDescent="0.15">
      <c r="A16" s="402"/>
      <c r="B16" s="419" t="s">
        <v>107</v>
      </c>
      <c r="C16" s="364">
        <v>10</v>
      </c>
      <c r="D16" s="18">
        <v>1838841</v>
      </c>
      <c r="E16" s="30">
        <v>2457414</v>
      </c>
      <c r="F16" s="366">
        <v>-25.171704889774375</v>
      </c>
      <c r="G16" s="18">
        <v>1834687</v>
      </c>
      <c r="H16" s="30">
        <v>2518370</v>
      </c>
      <c r="I16" s="422">
        <v>-27.147837688663699</v>
      </c>
      <c r="J16" s="43">
        <v>1</v>
      </c>
      <c r="K16" s="237">
        <v>8</v>
      </c>
      <c r="L16" s="57">
        <v>1</v>
      </c>
      <c r="M16" s="43">
        <v>0</v>
      </c>
      <c r="N16" s="237">
        <v>10</v>
      </c>
      <c r="O16" s="57">
        <v>0</v>
      </c>
      <c r="P16" s="43">
        <v>1</v>
      </c>
      <c r="Q16" s="237">
        <v>7</v>
      </c>
      <c r="R16" s="57">
        <v>2</v>
      </c>
    </row>
    <row r="17" spans="1:18" ht="13.5" customHeight="1" x14ac:dyDescent="0.15">
      <c r="A17" s="402"/>
      <c r="B17" s="420"/>
      <c r="C17" s="365"/>
      <c r="D17" s="16">
        <v>5.4051274315329536</v>
      </c>
      <c r="E17" s="28">
        <v>7.278024335958845</v>
      </c>
      <c r="F17" s="433"/>
      <c r="G17" s="16">
        <v>5.8926162878181412</v>
      </c>
      <c r="H17" s="28">
        <v>7.9902914771472213</v>
      </c>
      <c r="I17" s="421"/>
      <c r="J17" s="41"/>
      <c r="K17" s="49">
        <v>0</v>
      </c>
      <c r="L17" s="55"/>
      <c r="M17" s="41"/>
      <c r="N17" s="49">
        <v>0</v>
      </c>
      <c r="O17" s="55"/>
      <c r="P17" s="41"/>
      <c r="Q17" s="49">
        <v>-10</v>
      </c>
      <c r="R17" s="55"/>
    </row>
    <row r="18" spans="1:18" ht="13.5" customHeight="1" x14ac:dyDescent="0.15">
      <c r="A18" s="402"/>
      <c r="B18" s="419" t="s">
        <v>102</v>
      </c>
      <c r="C18" s="364">
        <v>14</v>
      </c>
      <c r="D18" s="18">
        <v>12175523</v>
      </c>
      <c r="E18" s="30">
        <v>11611107</v>
      </c>
      <c r="F18" s="366">
        <v>4.8610007641820943</v>
      </c>
      <c r="G18" s="18">
        <v>11320743</v>
      </c>
      <c r="H18" s="30">
        <v>10689990</v>
      </c>
      <c r="I18" s="422">
        <v>5.9004077646471131</v>
      </c>
      <c r="J18" s="43">
        <v>5</v>
      </c>
      <c r="K18" s="237">
        <v>8</v>
      </c>
      <c r="L18" s="57">
        <v>1</v>
      </c>
      <c r="M18" s="43">
        <v>0</v>
      </c>
      <c r="N18" s="237">
        <v>13</v>
      </c>
      <c r="O18" s="57">
        <v>1</v>
      </c>
      <c r="P18" s="43">
        <v>0</v>
      </c>
      <c r="Q18" s="237">
        <v>11</v>
      </c>
      <c r="R18" s="57">
        <v>3</v>
      </c>
    </row>
    <row r="19" spans="1:18" ht="13.5" customHeight="1" x14ac:dyDescent="0.15">
      <c r="A19" s="402"/>
      <c r="B19" s="420"/>
      <c r="C19" s="365"/>
      <c r="D19" s="16">
        <v>35.788985214360785</v>
      </c>
      <c r="E19" s="28">
        <v>34.388149214345688</v>
      </c>
      <c r="F19" s="433"/>
      <c r="G19" s="16">
        <v>36.359768501113926</v>
      </c>
      <c r="H19" s="28">
        <v>33.917230584778657</v>
      </c>
      <c r="I19" s="421"/>
      <c r="J19" s="41"/>
      <c r="K19" s="49">
        <v>28.6</v>
      </c>
      <c r="L19" s="55"/>
      <c r="M19" s="41"/>
      <c r="N19" s="49">
        <v>-7.1</v>
      </c>
      <c r="O19" s="55"/>
      <c r="P19" s="41"/>
      <c r="Q19" s="49">
        <v>-21.4</v>
      </c>
      <c r="R19" s="55"/>
    </row>
    <row r="20" spans="1:18" ht="13.5" customHeight="1" x14ac:dyDescent="0.15">
      <c r="A20" s="402"/>
      <c r="B20" s="248" t="s">
        <v>105</v>
      </c>
      <c r="C20" s="364">
        <v>9</v>
      </c>
      <c r="D20" s="18">
        <v>3604349</v>
      </c>
      <c r="E20" s="30">
        <v>4012387</v>
      </c>
      <c r="F20" s="366">
        <v>-10.169457731769143</v>
      </c>
      <c r="G20" s="18">
        <v>3472487</v>
      </c>
      <c r="H20" s="30">
        <v>4199467</v>
      </c>
      <c r="I20" s="422">
        <v>-17.311244498408968</v>
      </c>
      <c r="J20" s="43">
        <v>0</v>
      </c>
      <c r="K20" s="237">
        <v>6</v>
      </c>
      <c r="L20" s="57">
        <v>3</v>
      </c>
      <c r="M20" s="43">
        <v>0</v>
      </c>
      <c r="N20" s="237">
        <v>8</v>
      </c>
      <c r="O20" s="57">
        <v>0</v>
      </c>
      <c r="P20" s="43">
        <v>1</v>
      </c>
      <c r="Q20" s="237">
        <v>7</v>
      </c>
      <c r="R20" s="57">
        <v>1</v>
      </c>
    </row>
    <row r="21" spans="1:18" ht="13.5" customHeight="1" x14ac:dyDescent="0.15">
      <c r="A21" s="402"/>
      <c r="B21" s="246"/>
      <c r="C21" s="365"/>
      <c r="D21" s="16">
        <v>10.59469831960369</v>
      </c>
      <c r="E21" s="28">
        <v>11.883325410893281</v>
      </c>
      <c r="F21" s="433"/>
      <c r="G21" s="16">
        <v>11.152874280701152</v>
      </c>
      <c r="H21" s="28">
        <v>13.324080805704092</v>
      </c>
      <c r="I21" s="421"/>
      <c r="J21" s="41"/>
      <c r="K21" s="49">
        <v>-33.299999999999997</v>
      </c>
      <c r="L21" s="55"/>
      <c r="M21" s="41"/>
      <c r="N21" s="49">
        <v>0</v>
      </c>
      <c r="O21" s="55"/>
      <c r="P21" s="41"/>
      <c r="Q21" s="49">
        <v>0</v>
      </c>
      <c r="R21" s="55"/>
    </row>
    <row r="22" spans="1:18" ht="13.5" customHeight="1" x14ac:dyDescent="0.15">
      <c r="A22" s="402"/>
      <c r="B22" s="248" t="s">
        <v>106</v>
      </c>
      <c r="C22" s="364">
        <v>7</v>
      </c>
      <c r="D22" s="18">
        <v>9916846</v>
      </c>
      <c r="E22" s="30">
        <v>9611755</v>
      </c>
      <c r="F22" s="366">
        <v>3.1741445760945908</v>
      </c>
      <c r="G22" s="18">
        <v>9597064</v>
      </c>
      <c r="H22" s="30">
        <v>10082868</v>
      </c>
      <c r="I22" s="422">
        <v>-4.8181132590449494</v>
      </c>
      <c r="J22" s="43">
        <v>2</v>
      </c>
      <c r="K22" s="237">
        <v>4</v>
      </c>
      <c r="L22" s="57">
        <v>1</v>
      </c>
      <c r="M22" s="43">
        <v>1</v>
      </c>
      <c r="N22" s="237">
        <v>6</v>
      </c>
      <c r="O22" s="57">
        <v>0</v>
      </c>
      <c r="P22" s="43">
        <v>2</v>
      </c>
      <c r="Q22" s="237">
        <v>4</v>
      </c>
      <c r="R22" s="57">
        <v>1</v>
      </c>
    </row>
    <row r="23" spans="1:18" ht="13.5" customHeight="1" x14ac:dyDescent="0.15">
      <c r="A23" s="408"/>
      <c r="B23" s="249"/>
      <c r="C23" s="375"/>
      <c r="D23" s="19">
        <v>29.149783123656608</v>
      </c>
      <c r="E23" s="31">
        <v>28.466748704644029</v>
      </c>
      <c r="F23" s="432"/>
      <c r="G23" s="19">
        <v>30.823685806697881</v>
      </c>
      <c r="H23" s="38">
        <v>31.99095218160971</v>
      </c>
      <c r="I23" s="417"/>
      <c r="J23" s="40"/>
      <c r="K23" s="236">
        <v>14.3</v>
      </c>
      <c r="L23" s="54"/>
      <c r="M23" s="40"/>
      <c r="N23" s="236">
        <v>14.3</v>
      </c>
      <c r="O23" s="54"/>
      <c r="P23" s="40"/>
      <c r="Q23" s="236">
        <v>14.3</v>
      </c>
      <c r="R23" s="54"/>
    </row>
    <row r="24" spans="1:18" ht="13.5" customHeight="1" x14ac:dyDescent="0.15">
      <c r="A24" s="245" t="s">
        <v>23</v>
      </c>
      <c r="B24" s="9"/>
      <c r="C24" s="394">
        <v>8</v>
      </c>
      <c r="D24" s="14">
        <v>2886223</v>
      </c>
      <c r="E24" s="26">
        <v>2636886</v>
      </c>
      <c r="F24" s="395">
        <v>9.4557368047006918</v>
      </c>
      <c r="G24" s="14">
        <v>1641858</v>
      </c>
      <c r="H24" s="26">
        <v>2444587</v>
      </c>
      <c r="I24" s="418">
        <v>-32.83699864230644</v>
      </c>
      <c r="J24" s="39">
        <v>0</v>
      </c>
      <c r="K24" s="48">
        <v>6</v>
      </c>
      <c r="L24" s="53">
        <v>2</v>
      </c>
      <c r="M24" s="39">
        <v>0</v>
      </c>
      <c r="N24" s="48">
        <v>7</v>
      </c>
      <c r="O24" s="53">
        <v>1</v>
      </c>
      <c r="P24" s="39">
        <v>2</v>
      </c>
      <c r="Q24" s="48">
        <v>6</v>
      </c>
      <c r="R24" s="53">
        <v>0</v>
      </c>
    </row>
    <row r="25" spans="1:18" ht="13.5" customHeight="1" x14ac:dyDescent="0.15">
      <c r="A25" s="6"/>
      <c r="B25" s="10"/>
      <c r="C25" s="375"/>
      <c r="D25" s="20" t="s">
        <v>64</v>
      </c>
      <c r="E25" s="32" t="s">
        <v>64</v>
      </c>
      <c r="F25" s="432"/>
      <c r="G25" s="279" t="s">
        <v>64</v>
      </c>
      <c r="H25" s="281" t="s">
        <v>64</v>
      </c>
      <c r="I25" s="417"/>
      <c r="J25" s="40"/>
      <c r="K25" s="236">
        <v>-25</v>
      </c>
      <c r="L25" s="54"/>
      <c r="M25" s="40"/>
      <c r="N25" s="236">
        <v>-12.5</v>
      </c>
      <c r="O25" s="54"/>
      <c r="P25" s="40"/>
      <c r="Q25" s="236">
        <v>25</v>
      </c>
      <c r="R25" s="54"/>
    </row>
    <row r="26" spans="1:18" ht="13.5" customHeight="1" x14ac:dyDescent="0.15">
      <c r="A26" s="5"/>
      <c r="B26" s="244" t="s">
        <v>60</v>
      </c>
      <c r="C26" s="394">
        <v>19</v>
      </c>
      <c r="D26" s="14">
        <v>2828908</v>
      </c>
      <c r="E26" s="26">
        <v>2700378</v>
      </c>
      <c r="F26" s="395">
        <v>1.1973270991783664</v>
      </c>
      <c r="G26" s="397" t="s">
        <v>64</v>
      </c>
      <c r="H26" s="399" t="s">
        <v>64</v>
      </c>
      <c r="I26" s="393" t="s">
        <v>64</v>
      </c>
      <c r="J26" s="39">
        <v>3</v>
      </c>
      <c r="K26" s="48">
        <v>13</v>
      </c>
      <c r="L26" s="53">
        <v>3</v>
      </c>
      <c r="M26" s="39">
        <v>1</v>
      </c>
      <c r="N26" s="48">
        <v>14</v>
      </c>
      <c r="O26" s="53">
        <v>4</v>
      </c>
      <c r="P26" s="39">
        <v>2</v>
      </c>
      <c r="Q26" s="48">
        <v>13</v>
      </c>
      <c r="R26" s="53">
        <v>4</v>
      </c>
    </row>
    <row r="27" spans="1:18" ht="13.5" customHeight="1" x14ac:dyDescent="0.15">
      <c r="A27" s="5"/>
      <c r="B27" s="235"/>
      <c r="C27" s="375"/>
      <c r="D27" s="21" t="s">
        <v>64</v>
      </c>
      <c r="E27" s="33" t="s">
        <v>64</v>
      </c>
      <c r="F27" s="432"/>
      <c r="G27" s="398"/>
      <c r="H27" s="400"/>
      <c r="I27" s="401"/>
      <c r="J27" s="40"/>
      <c r="K27" s="236">
        <v>0</v>
      </c>
      <c r="L27" s="58"/>
      <c r="M27" s="40"/>
      <c r="N27" s="236">
        <v>-15.8</v>
      </c>
      <c r="O27" s="58"/>
      <c r="P27" s="40"/>
      <c r="Q27" s="236">
        <v>-10.5</v>
      </c>
      <c r="R27" s="58"/>
    </row>
    <row r="28" spans="1:18" ht="13.5" customHeight="1" x14ac:dyDescent="0.15">
      <c r="A28" s="402" t="s">
        <v>10</v>
      </c>
      <c r="B28" s="250" t="s">
        <v>42</v>
      </c>
      <c r="C28" s="435">
        <v>9</v>
      </c>
      <c r="D28" s="22">
        <v>3330031</v>
      </c>
      <c r="E28" s="34">
        <v>3280350</v>
      </c>
      <c r="F28" s="436">
        <v>1.5145030255917789</v>
      </c>
      <c r="G28" s="438" t="s">
        <v>64</v>
      </c>
      <c r="H28" s="439" t="s">
        <v>64</v>
      </c>
      <c r="I28" s="440" t="s">
        <v>64</v>
      </c>
      <c r="J28" s="44">
        <v>0</v>
      </c>
      <c r="K28" s="238">
        <v>7</v>
      </c>
      <c r="L28" s="59">
        <v>2</v>
      </c>
      <c r="M28" s="63">
        <v>0</v>
      </c>
      <c r="N28" s="238">
        <v>7</v>
      </c>
      <c r="O28" s="59">
        <v>2</v>
      </c>
      <c r="P28" s="63">
        <v>1</v>
      </c>
      <c r="Q28" s="238">
        <v>6</v>
      </c>
      <c r="R28" s="59">
        <v>2</v>
      </c>
    </row>
    <row r="29" spans="1:18" ht="13.5" customHeight="1" x14ac:dyDescent="0.15">
      <c r="A29" s="402"/>
      <c r="B29" s="251"/>
      <c r="C29" s="410"/>
      <c r="D29" s="23">
        <v>84.872735410053835</v>
      </c>
      <c r="E29" s="35">
        <v>84.60755568027534</v>
      </c>
      <c r="F29" s="437"/>
      <c r="G29" s="413"/>
      <c r="H29" s="415"/>
      <c r="I29" s="405"/>
      <c r="J29" s="45"/>
      <c r="K29" s="51">
        <v>-22.2</v>
      </c>
      <c r="L29" s="60"/>
      <c r="M29" s="45"/>
      <c r="N29" s="51">
        <v>-22.2</v>
      </c>
      <c r="O29" s="60"/>
      <c r="P29" s="45"/>
      <c r="Q29" s="51">
        <v>-11.1</v>
      </c>
      <c r="R29" s="60"/>
    </row>
    <row r="30" spans="1:18" ht="13.5" customHeight="1" x14ac:dyDescent="0.15">
      <c r="A30" s="402"/>
      <c r="B30" s="248" t="s">
        <v>101</v>
      </c>
      <c r="C30" s="409">
        <v>10</v>
      </c>
      <c r="D30" s="18">
        <v>593527</v>
      </c>
      <c r="E30" s="30">
        <v>596786</v>
      </c>
      <c r="F30" s="366">
        <v>-0.54609189893865562</v>
      </c>
      <c r="G30" s="368" t="s">
        <v>64</v>
      </c>
      <c r="H30" s="370" t="s">
        <v>64</v>
      </c>
      <c r="I30" s="372" t="s">
        <v>64</v>
      </c>
      <c r="J30" s="43">
        <v>3</v>
      </c>
      <c r="K30" s="237">
        <v>6</v>
      </c>
      <c r="L30" s="57">
        <v>1</v>
      </c>
      <c r="M30" s="43">
        <v>1</v>
      </c>
      <c r="N30" s="237">
        <v>7</v>
      </c>
      <c r="O30" s="57">
        <v>2</v>
      </c>
      <c r="P30" s="43">
        <v>1</v>
      </c>
      <c r="Q30" s="237">
        <v>7</v>
      </c>
      <c r="R30" s="57">
        <v>2</v>
      </c>
    </row>
    <row r="31" spans="1:18" ht="13.5" customHeight="1" x14ac:dyDescent="0.15">
      <c r="A31" s="408"/>
      <c r="B31" s="249"/>
      <c r="C31" s="407"/>
      <c r="D31" s="19">
        <v>15.127264589946165</v>
      </c>
      <c r="E31" s="31">
        <v>15.392444319724664</v>
      </c>
      <c r="F31" s="432"/>
      <c r="G31" s="398"/>
      <c r="H31" s="400"/>
      <c r="I31" s="401"/>
      <c r="J31" s="40"/>
      <c r="K31" s="236">
        <v>20</v>
      </c>
      <c r="L31" s="54"/>
      <c r="M31" s="40"/>
      <c r="N31" s="236">
        <v>-10</v>
      </c>
      <c r="O31" s="54"/>
      <c r="P31" s="40"/>
      <c r="Q31" s="236">
        <v>-10</v>
      </c>
      <c r="R31" s="54"/>
    </row>
    <row r="32" spans="1:18" ht="13.5" customHeight="1" x14ac:dyDescent="0.15">
      <c r="A32" s="4"/>
      <c r="B32" s="244" t="s">
        <v>60</v>
      </c>
      <c r="C32" s="394">
        <v>35</v>
      </c>
      <c r="D32" s="14">
        <v>2841954</v>
      </c>
      <c r="E32" s="26">
        <v>3046814</v>
      </c>
      <c r="F32" s="395">
        <v>4.7597040118087222</v>
      </c>
      <c r="G32" s="397" t="s">
        <v>64</v>
      </c>
      <c r="H32" s="399" t="s">
        <v>64</v>
      </c>
      <c r="I32" s="393" t="s">
        <v>64</v>
      </c>
      <c r="J32" s="39">
        <v>11</v>
      </c>
      <c r="K32" s="48">
        <v>18</v>
      </c>
      <c r="L32" s="53">
        <v>6</v>
      </c>
      <c r="M32" s="39">
        <v>6</v>
      </c>
      <c r="N32" s="48">
        <v>24</v>
      </c>
      <c r="O32" s="53">
        <v>5</v>
      </c>
      <c r="P32" s="39">
        <v>5</v>
      </c>
      <c r="Q32" s="48">
        <v>21</v>
      </c>
      <c r="R32" s="53">
        <v>9</v>
      </c>
    </row>
    <row r="33" spans="1:18" ht="13.5" customHeight="1" x14ac:dyDescent="0.15">
      <c r="A33" s="7"/>
      <c r="B33" s="235"/>
      <c r="C33" s="375"/>
      <c r="D33" s="15" t="s">
        <v>64</v>
      </c>
      <c r="E33" s="27" t="s">
        <v>64</v>
      </c>
      <c r="F33" s="432"/>
      <c r="G33" s="398"/>
      <c r="H33" s="400"/>
      <c r="I33" s="401"/>
      <c r="J33" s="40"/>
      <c r="K33" s="236">
        <v>14.3</v>
      </c>
      <c r="L33" s="54"/>
      <c r="M33" s="40"/>
      <c r="N33" s="236">
        <v>2.9</v>
      </c>
      <c r="O33" s="54"/>
      <c r="P33" s="40"/>
      <c r="Q33" s="236">
        <v>-11.4</v>
      </c>
      <c r="R33" s="54"/>
    </row>
    <row r="34" spans="1:18" ht="13.5" customHeight="1" x14ac:dyDescent="0.15">
      <c r="A34" s="402" t="s">
        <v>28</v>
      </c>
      <c r="B34" s="245" t="s">
        <v>99</v>
      </c>
      <c r="C34" s="394">
        <v>12</v>
      </c>
      <c r="D34" s="14">
        <v>339272</v>
      </c>
      <c r="E34" s="26">
        <v>341073</v>
      </c>
      <c r="F34" s="395">
        <v>-0.52803945196482971</v>
      </c>
      <c r="G34" s="397" t="s">
        <v>64</v>
      </c>
      <c r="H34" s="399" t="s">
        <v>64</v>
      </c>
      <c r="I34" s="393" t="s">
        <v>64</v>
      </c>
      <c r="J34" s="39">
        <v>4</v>
      </c>
      <c r="K34" s="48">
        <v>6</v>
      </c>
      <c r="L34" s="53">
        <v>2</v>
      </c>
      <c r="M34" s="39">
        <v>0</v>
      </c>
      <c r="N34" s="48">
        <v>9</v>
      </c>
      <c r="O34" s="53">
        <v>3</v>
      </c>
      <c r="P34" s="39">
        <v>0</v>
      </c>
      <c r="Q34" s="48">
        <v>8</v>
      </c>
      <c r="R34" s="53">
        <v>4</v>
      </c>
    </row>
    <row r="35" spans="1:18" ht="13.5" customHeight="1" x14ac:dyDescent="0.15">
      <c r="A35" s="402"/>
      <c r="B35" s="246"/>
      <c r="C35" s="365"/>
      <c r="D35" s="16">
        <v>11.993037596132501</v>
      </c>
      <c r="E35" s="28">
        <v>12.630565054225743</v>
      </c>
      <c r="F35" s="433"/>
      <c r="G35" s="389"/>
      <c r="H35" s="391"/>
      <c r="I35" s="384"/>
      <c r="J35" s="41"/>
      <c r="K35" s="49">
        <v>16.7</v>
      </c>
      <c r="L35" s="55"/>
      <c r="M35" s="41"/>
      <c r="N35" s="49">
        <v>-25</v>
      </c>
      <c r="O35" s="55"/>
      <c r="P35" s="41"/>
      <c r="Q35" s="49">
        <v>-33.299999999999997</v>
      </c>
      <c r="R35" s="55"/>
    </row>
    <row r="36" spans="1:18" ht="13.5" customHeight="1" x14ac:dyDescent="0.15">
      <c r="A36" s="402"/>
      <c r="B36" s="248" t="s">
        <v>104</v>
      </c>
      <c r="C36" s="364">
        <v>4</v>
      </c>
      <c r="D36" s="18">
        <v>477774</v>
      </c>
      <c r="E36" s="30">
        <v>453090</v>
      </c>
      <c r="F36" s="366">
        <v>5.4479242534595755</v>
      </c>
      <c r="G36" s="368" t="s">
        <v>64</v>
      </c>
      <c r="H36" s="370" t="s">
        <v>64</v>
      </c>
      <c r="I36" s="372" t="s">
        <v>64</v>
      </c>
      <c r="J36" s="43">
        <v>1</v>
      </c>
      <c r="K36" s="237">
        <v>2</v>
      </c>
      <c r="L36" s="57">
        <v>1</v>
      </c>
      <c r="M36" s="43">
        <v>1</v>
      </c>
      <c r="N36" s="237">
        <v>2</v>
      </c>
      <c r="O36" s="57">
        <v>1</v>
      </c>
      <c r="P36" s="43">
        <v>1</v>
      </c>
      <c r="Q36" s="237">
        <v>2</v>
      </c>
      <c r="R36" s="57">
        <v>1</v>
      </c>
    </row>
    <row r="37" spans="1:18" ht="13.5" customHeight="1" x14ac:dyDescent="0.15">
      <c r="A37" s="402"/>
      <c r="B37" s="252"/>
      <c r="C37" s="365"/>
      <c r="D37" s="16">
        <v>16.888990380740555</v>
      </c>
      <c r="E37" s="28">
        <v>16.778762084419295</v>
      </c>
      <c r="F37" s="433"/>
      <c r="G37" s="389"/>
      <c r="H37" s="391"/>
      <c r="I37" s="384"/>
      <c r="J37" s="41"/>
      <c r="K37" s="49">
        <v>0</v>
      </c>
      <c r="L37" s="55"/>
      <c r="M37" s="41"/>
      <c r="N37" s="49">
        <v>0</v>
      </c>
      <c r="O37" s="55"/>
      <c r="P37" s="41"/>
      <c r="Q37" s="49">
        <v>0</v>
      </c>
      <c r="R37" s="55"/>
    </row>
    <row r="38" spans="1:18" ht="13.5" customHeight="1" x14ac:dyDescent="0.15">
      <c r="A38" s="402"/>
      <c r="B38" s="248" t="s">
        <v>84</v>
      </c>
      <c r="C38" s="364">
        <v>5</v>
      </c>
      <c r="D38" s="18">
        <v>1180887</v>
      </c>
      <c r="E38" s="30">
        <v>1124206</v>
      </c>
      <c r="F38" s="366">
        <v>5.0418695505983777</v>
      </c>
      <c r="G38" s="368" t="s">
        <v>64</v>
      </c>
      <c r="H38" s="370" t="s">
        <v>64</v>
      </c>
      <c r="I38" s="372" t="s">
        <v>64</v>
      </c>
      <c r="J38" s="43">
        <v>0</v>
      </c>
      <c r="K38" s="237">
        <v>5</v>
      </c>
      <c r="L38" s="57">
        <v>0</v>
      </c>
      <c r="M38" s="43">
        <v>1</v>
      </c>
      <c r="N38" s="237">
        <v>4</v>
      </c>
      <c r="O38" s="57">
        <v>0</v>
      </c>
      <c r="P38" s="43">
        <v>0</v>
      </c>
      <c r="Q38" s="237">
        <v>5</v>
      </c>
      <c r="R38" s="57">
        <v>0</v>
      </c>
    </row>
    <row r="39" spans="1:18" ht="13.5" customHeight="1" x14ac:dyDescent="0.15">
      <c r="A39" s="402"/>
      <c r="B39" s="246"/>
      <c r="C39" s="365"/>
      <c r="D39" s="16">
        <v>41.743563240656819</v>
      </c>
      <c r="E39" s="28">
        <v>41.631430858939005</v>
      </c>
      <c r="F39" s="433"/>
      <c r="G39" s="389"/>
      <c r="H39" s="391"/>
      <c r="I39" s="384"/>
      <c r="J39" s="41"/>
      <c r="K39" s="49">
        <v>0</v>
      </c>
      <c r="L39" s="55"/>
      <c r="M39" s="41"/>
      <c r="N39" s="49">
        <v>20</v>
      </c>
      <c r="O39" s="55"/>
      <c r="P39" s="41"/>
      <c r="Q39" s="49">
        <v>0</v>
      </c>
      <c r="R39" s="55"/>
    </row>
    <row r="40" spans="1:18" ht="13.5" customHeight="1" x14ac:dyDescent="0.15">
      <c r="A40" s="402"/>
      <c r="B40" s="248" t="s">
        <v>103</v>
      </c>
      <c r="C40" s="364">
        <v>5</v>
      </c>
      <c r="D40" s="18">
        <v>561907</v>
      </c>
      <c r="E40" s="30">
        <v>498261</v>
      </c>
      <c r="F40" s="366">
        <v>12.773626673570675</v>
      </c>
      <c r="G40" s="368" t="s">
        <v>64</v>
      </c>
      <c r="H40" s="370" t="s">
        <v>64</v>
      </c>
      <c r="I40" s="372" t="s">
        <v>64</v>
      </c>
      <c r="J40" s="43">
        <v>2</v>
      </c>
      <c r="K40" s="237">
        <v>2</v>
      </c>
      <c r="L40" s="57">
        <v>1</v>
      </c>
      <c r="M40" s="43">
        <v>1</v>
      </c>
      <c r="N40" s="237">
        <v>3</v>
      </c>
      <c r="O40" s="57">
        <v>1</v>
      </c>
      <c r="P40" s="43">
        <v>1</v>
      </c>
      <c r="Q40" s="237">
        <v>4</v>
      </c>
      <c r="R40" s="57">
        <v>0</v>
      </c>
    </row>
    <row r="41" spans="1:18" ht="13.5" customHeight="1" x14ac:dyDescent="0.15">
      <c r="A41" s="402"/>
      <c r="B41" s="248"/>
      <c r="C41" s="365"/>
      <c r="D41" s="16">
        <v>19.863035489312484</v>
      </c>
      <c r="E41" s="28">
        <v>18.451527897205501</v>
      </c>
      <c r="F41" s="433"/>
      <c r="G41" s="389"/>
      <c r="H41" s="391"/>
      <c r="I41" s="384"/>
      <c r="J41" s="41"/>
      <c r="K41" s="49">
        <v>20</v>
      </c>
      <c r="L41" s="55"/>
      <c r="M41" s="41"/>
      <c r="N41" s="49">
        <v>0</v>
      </c>
      <c r="O41" s="55"/>
      <c r="P41" s="41"/>
      <c r="Q41" s="49">
        <v>20</v>
      </c>
      <c r="R41" s="55"/>
    </row>
    <row r="42" spans="1:18" ht="13.5" customHeight="1" x14ac:dyDescent="0.15">
      <c r="A42" s="402"/>
      <c r="B42" s="11" t="s">
        <v>32</v>
      </c>
      <c r="C42" s="364">
        <v>9</v>
      </c>
      <c r="D42" s="17">
        <v>269068</v>
      </c>
      <c r="E42" s="29">
        <v>283748</v>
      </c>
      <c r="F42" s="366">
        <v>-5.1736047478748759</v>
      </c>
      <c r="G42" s="368" t="s">
        <v>64</v>
      </c>
      <c r="H42" s="370" t="s">
        <v>64</v>
      </c>
      <c r="I42" s="372" t="s">
        <v>64</v>
      </c>
      <c r="J42" s="43">
        <v>4</v>
      </c>
      <c r="K42" s="237">
        <v>3</v>
      </c>
      <c r="L42" s="57">
        <v>2</v>
      </c>
      <c r="M42" s="43">
        <v>3</v>
      </c>
      <c r="N42" s="237">
        <v>6</v>
      </c>
      <c r="O42" s="57">
        <v>0</v>
      </c>
      <c r="P42" s="43">
        <v>3</v>
      </c>
      <c r="Q42" s="237">
        <v>2</v>
      </c>
      <c r="R42" s="57">
        <v>4</v>
      </c>
    </row>
    <row r="43" spans="1:18" ht="13.5" customHeight="1" thickBot="1" x14ac:dyDescent="0.2">
      <c r="A43" s="403"/>
      <c r="B43" s="246"/>
      <c r="C43" s="443"/>
      <c r="D43" s="24">
        <v>9.5113732931576411</v>
      </c>
      <c r="E43" s="36">
        <v>10.507714105210455</v>
      </c>
      <c r="F43" s="444"/>
      <c r="G43" s="369"/>
      <c r="H43" s="371"/>
      <c r="I43" s="373"/>
      <c r="J43" s="41"/>
      <c r="K43" s="49">
        <v>22.2</v>
      </c>
      <c r="L43" s="55"/>
      <c r="M43" s="41"/>
      <c r="N43" s="49">
        <v>33.299999999999997</v>
      </c>
      <c r="O43" s="55"/>
      <c r="P43" s="41"/>
      <c r="Q43" s="49">
        <v>-11.1</v>
      </c>
      <c r="R43" s="55"/>
    </row>
    <row r="44" spans="1:18" ht="13.5" customHeight="1" thickTop="1" x14ac:dyDescent="0.15">
      <c r="A44" s="8" t="s">
        <v>3</v>
      </c>
      <c r="B44" s="12"/>
      <c r="C44" s="374">
        <v>139</v>
      </c>
      <c r="D44" s="376" t="s">
        <v>64</v>
      </c>
      <c r="E44" s="378" t="s">
        <v>109</v>
      </c>
      <c r="F44" s="445" t="s">
        <v>64</v>
      </c>
      <c r="G44" s="446" t="s">
        <v>64</v>
      </c>
      <c r="H44" s="441" t="s">
        <v>64</v>
      </c>
      <c r="I44" s="442" t="s">
        <v>64</v>
      </c>
      <c r="J44" s="46">
        <v>28</v>
      </c>
      <c r="K44" s="52">
        <v>85</v>
      </c>
      <c r="L44" s="61">
        <v>25</v>
      </c>
      <c r="M44" s="46">
        <v>9</v>
      </c>
      <c r="N44" s="52">
        <v>115</v>
      </c>
      <c r="O44" s="61">
        <v>13</v>
      </c>
      <c r="P44" s="46">
        <v>18</v>
      </c>
      <c r="Q44" s="52">
        <v>93</v>
      </c>
      <c r="R44" s="61">
        <v>27</v>
      </c>
    </row>
    <row r="45" spans="1:18" ht="13.5" customHeight="1" x14ac:dyDescent="0.15">
      <c r="A45" s="6"/>
      <c r="B45" s="10"/>
      <c r="C45" s="375"/>
      <c r="D45" s="377"/>
      <c r="E45" s="379"/>
      <c r="F45" s="381"/>
      <c r="G45" s="383"/>
      <c r="H45" s="361"/>
      <c r="I45" s="363"/>
      <c r="J45" s="47"/>
      <c r="K45" s="239">
        <v>2.2000000000000002</v>
      </c>
      <c r="L45" s="62"/>
      <c r="M45" s="47"/>
      <c r="N45" s="239">
        <v>-2.9</v>
      </c>
      <c r="O45" s="62"/>
      <c r="P45" s="47"/>
      <c r="Q45" s="239">
        <v>-6.5</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E502E-76BA-49FC-9603-631A1CBA1AE7}">
  <sheetPr>
    <tabColor theme="9" tint="-0.249977111117893"/>
  </sheetPr>
  <dimension ref="A1:R46"/>
  <sheetViews>
    <sheetView showGridLines="0" view="pageBreakPreview" zoomScaleSheetLayoutView="100" workbookViewId="0">
      <selection activeCell="H28" sqref="H28:I29"/>
    </sheetView>
  </sheetViews>
  <sheetFormatPr defaultColWidth="9" defaultRowHeight="12.6" x14ac:dyDescent="0.15"/>
  <cols>
    <col min="1" max="1" width="3" style="241" customWidth="1"/>
    <col min="2" max="2" width="15.88671875" style="241" customWidth="1"/>
    <col min="3" max="3" width="7.77734375" style="241" customWidth="1"/>
    <col min="4" max="5" width="9.6640625" style="241" customWidth="1"/>
    <col min="6" max="6" width="7.77734375" style="241" customWidth="1"/>
    <col min="7" max="8" width="9.6640625" style="241" customWidth="1"/>
    <col min="9" max="9" width="7.77734375" style="241" customWidth="1"/>
    <col min="10" max="18" width="6.44140625" style="241" customWidth="1"/>
    <col min="19" max="19" width="9" style="241" customWidth="1"/>
    <col min="20" max="16384" width="9" style="241"/>
  </cols>
  <sheetData>
    <row r="1" spans="1:18" ht="13.5" customHeight="1" x14ac:dyDescent="0.15">
      <c r="A1" s="1" t="s">
        <v>116</v>
      </c>
      <c r="B1" s="233"/>
      <c r="C1" s="233"/>
      <c r="D1" s="233"/>
      <c r="E1" s="233"/>
      <c r="F1" s="233"/>
      <c r="G1" s="233"/>
      <c r="H1" s="233"/>
      <c r="I1" s="233"/>
      <c r="J1" s="233"/>
      <c r="K1" s="233"/>
      <c r="L1" s="233"/>
      <c r="M1" s="233"/>
      <c r="N1" s="233"/>
      <c r="O1" s="233"/>
      <c r="P1" s="233"/>
      <c r="Q1" s="233"/>
      <c r="R1" s="233"/>
    </row>
    <row r="2" spans="1:18" ht="13.5" customHeight="1" x14ac:dyDescent="0.15">
      <c r="A2" s="234"/>
      <c r="B2" s="234"/>
      <c r="C2" s="234"/>
      <c r="D2" s="234"/>
      <c r="E2" s="234"/>
      <c r="F2" s="234"/>
      <c r="G2" s="234"/>
      <c r="H2" s="234"/>
      <c r="I2" s="234"/>
      <c r="J2" s="234"/>
      <c r="K2" s="234"/>
      <c r="L2" s="234"/>
      <c r="M2" s="234"/>
      <c r="N2" s="234"/>
      <c r="O2" s="234"/>
      <c r="P2" s="234"/>
      <c r="Q2" s="234"/>
      <c r="R2" s="234"/>
    </row>
    <row r="3" spans="1:18" ht="13.5" customHeight="1" x14ac:dyDescent="0.15">
      <c r="A3" s="234"/>
      <c r="B3" s="234"/>
      <c r="C3" s="234"/>
      <c r="D3" s="234"/>
      <c r="E3" s="234"/>
      <c r="F3" s="234"/>
      <c r="G3" s="234"/>
      <c r="H3" s="234"/>
      <c r="I3" s="234"/>
      <c r="J3" s="234"/>
      <c r="K3" s="234"/>
      <c r="L3" s="234"/>
      <c r="M3" s="234"/>
      <c r="N3" s="234"/>
      <c r="O3" s="234"/>
      <c r="P3" s="234"/>
      <c r="Q3" s="234"/>
      <c r="R3" s="242" t="s">
        <v>43</v>
      </c>
    </row>
    <row r="4" spans="1:18" ht="13.5" customHeight="1" x14ac:dyDescent="0.15">
      <c r="A4" s="2"/>
      <c r="B4" s="428" t="s">
        <v>69</v>
      </c>
      <c r="C4" s="430" t="s">
        <v>78</v>
      </c>
      <c r="D4" s="423" t="s">
        <v>76</v>
      </c>
      <c r="E4" s="424"/>
      <c r="F4" s="425"/>
      <c r="G4" s="423" t="s">
        <v>75</v>
      </c>
      <c r="H4" s="424"/>
      <c r="I4" s="425"/>
      <c r="J4" s="423" t="s">
        <v>49</v>
      </c>
      <c r="K4" s="424"/>
      <c r="L4" s="425"/>
      <c r="M4" s="423" t="s">
        <v>1</v>
      </c>
      <c r="N4" s="424"/>
      <c r="O4" s="425"/>
      <c r="P4" s="423" t="s">
        <v>9</v>
      </c>
      <c r="Q4" s="424"/>
      <c r="R4" s="425"/>
    </row>
    <row r="5" spans="1:18" ht="13.5" customHeight="1" x14ac:dyDescent="0.15">
      <c r="A5" s="3"/>
      <c r="B5" s="429"/>
      <c r="C5" s="431"/>
      <c r="D5" s="13" t="s">
        <v>73</v>
      </c>
      <c r="E5" s="25" t="s">
        <v>68</v>
      </c>
      <c r="F5" s="37" t="s">
        <v>72</v>
      </c>
      <c r="G5" s="13" t="s">
        <v>73</v>
      </c>
      <c r="H5" s="25" t="s">
        <v>68</v>
      </c>
      <c r="I5" s="37" t="s">
        <v>72</v>
      </c>
      <c r="J5" s="284" t="s">
        <v>66</v>
      </c>
      <c r="K5" s="243" t="s">
        <v>67</v>
      </c>
      <c r="L5" s="285" t="s">
        <v>58</v>
      </c>
      <c r="M5" s="284" t="s">
        <v>66</v>
      </c>
      <c r="N5" s="243" t="s">
        <v>67</v>
      </c>
      <c r="O5" s="285" t="s">
        <v>58</v>
      </c>
      <c r="P5" s="284" t="s">
        <v>66</v>
      </c>
      <c r="Q5" s="243" t="s">
        <v>67</v>
      </c>
      <c r="R5" s="285" t="s">
        <v>58</v>
      </c>
    </row>
    <row r="6" spans="1:18" ht="13.5" customHeight="1" x14ac:dyDescent="0.15">
      <c r="A6" s="4"/>
      <c r="B6" s="244" t="s">
        <v>60</v>
      </c>
      <c r="C6" s="394">
        <v>78</v>
      </c>
      <c r="D6" s="14">
        <v>35900031</v>
      </c>
      <c r="E6" s="26">
        <v>34162446</v>
      </c>
      <c r="F6" s="395">
        <v>5.0862429464213506</v>
      </c>
      <c r="G6" s="286">
        <v>31664446</v>
      </c>
      <c r="H6" s="287">
        <v>31616106</v>
      </c>
      <c r="I6" s="418">
        <v>0.15289675458451768</v>
      </c>
      <c r="J6" s="39">
        <v>18</v>
      </c>
      <c r="K6" s="48">
        <v>48</v>
      </c>
      <c r="L6" s="53">
        <v>11</v>
      </c>
      <c r="M6" s="39">
        <v>3</v>
      </c>
      <c r="N6" s="48">
        <v>68</v>
      </c>
      <c r="O6" s="53">
        <v>5</v>
      </c>
      <c r="P6" s="39">
        <v>10</v>
      </c>
      <c r="Q6" s="48">
        <v>50</v>
      </c>
      <c r="R6" s="53">
        <v>17</v>
      </c>
    </row>
    <row r="7" spans="1:18" ht="13.5" customHeight="1" x14ac:dyDescent="0.15">
      <c r="A7" s="5"/>
      <c r="B7" s="235"/>
      <c r="C7" s="375"/>
      <c r="D7" s="15" t="s">
        <v>64</v>
      </c>
      <c r="E7" s="27" t="s">
        <v>64</v>
      </c>
      <c r="F7" s="432"/>
      <c r="G7" s="21" t="s">
        <v>64</v>
      </c>
      <c r="H7" s="33" t="s">
        <v>64</v>
      </c>
      <c r="I7" s="417"/>
      <c r="J7" s="40"/>
      <c r="K7" s="236">
        <v>9.1</v>
      </c>
      <c r="L7" s="54"/>
      <c r="M7" s="40"/>
      <c r="N7" s="236">
        <v>-2.6</v>
      </c>
      <c r="O7" s="54"/>
      <c r="P7" s="40"/>
      <c r="Q7" s="236">
        <v>-9.1</v>
      </c>
      <c r="R7" s="54"/>
    </row>
    <row r="8" spans="1:18" ht="13.5" customHeight="1" x14ac:dyDescent="0.15">
      <c r="A8" s="402" t="s">
        <v>56</v>
      </c>
      <c r="B8" s="245" t="s">
        <v>59</v>
      </c>
      <c r="C8" s="394">
        <v>11</v>
      </c>
      <c r="D8" s="14">
        <v>1772224</v>
      </c>
      <c r="E8" s="26">
        <v>1638276</v>
      </c>
      <c r="F8" s="395">
        <v>8.1761559102373553</v>
      </c>
      <c r="G8" s="397" t="s">
        <v>64</v>
      </c>
      <c r="H8" s="399" t="s">
        <v>64</v>
      </c>
      <c r="I8" s="434" t="s">
        <v>64</v>
      </c>
      <c r="J8" s="39">
        <v>2</v>
      </c>
      <c r="K8" s="48">
        <v>7</v>
      </c>
      <c r="L8" s="53">
        <v>2</v>
      </c>
      <c r="M8" s="39">
        <v>0</v>
      </c>
      <c r="N8" s="48">
        <v>10</v>
      </c>
      <c r="O8" s="53">
        <v>1</v>
      </c>
      <c r="P8" s="39">
        <v>0</v>
      </c>
      <c r="Q8" s="48">
        <v>7</v>
      </c>
      <c r="R8" s="53">
        <v>4</v>
      </c>
    </row>
    <row r="9" spans="1:18" ht="13.5" customHeight="1" x14ac:dyDescent="0.15">
      <c r="A9" s="402"/>
      <c r="B9" s="246"/>
      <c r="C9" s="365"/>
      <c r="D9" s="16">
        <v>4.9365528403025616</v>
      </c>
      <c r="E9" s="28">
        <v>4.7955465483941051</v>
      </c>
      <c r="F9" s="433"/>
      <c r="G9" s="389"/>
      <c r="H9" s="391"/>
      <c r="I9" s="427"/>
      <c r="J9" s="41"/>
      <c r="K9" s="49">
        <v>0</v>
      </c>
      <c r="L9" s="55"/>
      <c r="M9" s="41"/>
      <c r="N9" s="49">
        <v>-9.1</v>
      </c>
      <c r="O9" s="55"/>
      <c r="P9" s="41"/>
      <c r="Q9" s="49">
        <v>-36.4</v>
      </c>
      <c r="R9" s="55"/>
    </row>
    <row r="10" spans="1:18" ht="13.5" customHeight="1" x14ac:dyDescent="0.15">
      <c r="A10" s="402"/>
      <c r="B10" s="247" t="s">
        <v>100</v>
      </c>
      <c r="C10" s="364">
        <v>6</v>
      </c>
      <c r="D10" s="17">
        <v>923714</v>
      </c>
      <c r="E10" s="29">
        <v>815614</v>
      </c>
      <c r="F10" s="366">
        <v>13.253818595561143</v>
      </c>
      <c r="G10" s="17">
        <v>781117</v>
      </c>
      <c r="H10" s="29">
        <v>754491</v>
      </c>
      <c r="I10" s="422">
        <v>3.5290016713254317</v>
      </c>
      <c r="J10" s="42">
        <v>0</v>
      </c>
      <c r="K10" s="50">
        <v>5</v>
      </c>
      <c r="L10" s="56">
        <v>1</v>
      </c>
      <c r="M10" s="42">
        <v>0</v>
      </c>
      <c r="N10" s="50">
        <v>5</v>
      </c>
      <c r="O10" s="56">
        <v>1</v>
      </c>
      <c r="P10" s="42">
        <v>1</v>
      </c>
      <c r="Q10" s="50">
        <v>4</v>
      </c>
      <c r="R10" s="56">
        <v>1</v>
      </c>
    </row>
    <row r="11" spans="1:18" ht="13.5" customHeight="1" x14ac:dyDescent="0.15">
      <c r="A11" s="402"/>
      <c r="B11" s="246"/>
      <c r="C11" s="365"/>
      <c r="D11" s="16">
        <v>2.573017276781739</v>
      </c>
      <c r="E11" s="28">
        <v>2.3874578535740678</v>
      </c>
      <c r="F11" s="433"/>
      <c r="G11" s="16">
        <v>2.4668582548388813</v>
      </c>
      <c r="H11" s="28">
        <v>2.3864134311796654</v>
      </c>
      <c r="I11" s="421"/>
      <c r="J11" s="41"/>
      <c r="K11" s="49">
        <v>-16.7</v>
      </c>
      <c r="L11" s="55"/>
      <c r="M11" s="41"/>
      <c r="N11" s="49">
        <v>-16.7</v>
      </c>
      <c r="O11" s="55"/>
      <c r="P11" s="41"/>
      <c r="Q11" s="49">
        <v>0</v>
      </c>
      <c r="R11" s="55"/>
    </row>
    <row r="12" spans="1:18" ht="13.5" customHeight="1" x14ac:dyDescent="0.15">
      <c r="A12" s="402"/>
      <c r="B12" s="248" t="s">
        <v>52</v>
      </c>
      <c r="C12" s="364">
        <v>10</v>
      </c>
      <c r="D12" s="18">
        <v>2662066</v>
      </c>
      <c r="E12" s="30">
        <v>2355576</v>
      </c>
      <c r="F12" s="366">
        <v>13.011254996654742</v>
      </c>
      <c r="G12" s="18">
        <v>2416590</v>
      </c>
      <c r="H12" s="30">
        <v>2032182</v>
      </c>
      <c r="I12" s="422">
        <v>18.916022285405546</v>
      </c>
      <c r="J12" s="43">
        <v>3</v>
      </c>
      <c r="K12" s="237">
        <v>6</v>
      </c>
      <c r="L12" s="57">
        <v>1</v>
      </c>
      <c r="M12" s="43">
        <v>2</v>
      </c>
      <c r="N12" s="237">
        <v>6</v>
      </c>
      <c r="O12" s="57">
        <v>2</v>
      </c>
      <c r="P12" s="43">
        <v>4</v>
      </c>
      <c r="Q12" s="237">
        <v>5</v>
      </c>
      <c r="R12" s="57">
        <v>1</v>
      </c>
    </row>
    <row r="13" spans="1:18" ht="13.5" customHeight="1" x14ac:dyDescent="0.15">
      <c r="A13" s="402"/>
      <c r="B13" s="246"/>
      <c r="C13" s="365"/>
      <c r="D13" s="16">
        <v>7.4152192236268535</v>
      </c>
      <c r="E13" s="28">
        <v>6.895220558855768</v>
      </c>
      <c r="F13" s="433"/>
      <c r="G13" s="16">
        <v>7.6318720371738067</v>
      </c>
      <c r="H13" s="28">
        <v>6.4276796136753838</v>
      </c>
      <c r="I13" s="421"/>
      <c r="J13" s="41"/>
      <c r="K13" s="49">
        <v>20</v>
      </c>
      <c r="L13" s="55"/>
      <c r="M13" s="41"/>
      <c r="N13" s="49">
        <v>0</v>
      </c>
      <c r="O13" s="55"/>
      <c r="P13" s="41"/>
      <c r="Q13" s="49">
        <v>30</v>
      </c>
      <c r="R13" s="55"/>
    </row>
    <row r="14" spans="1:18" ht="13.5" customHeight="1" x14ac:dyDescent="0.15">
      <c r="A14" s="402"/>
      <c r="B14" s="248" t="s">
        <v>71</v>
      </c>
      <c r="C14" s="364">
        <v>11</v>
      </c>
      <c r="D14" s="18">
        <v>1855255</v>
      </c>
      <c r="E14" s="30">
        <v>1788447</v>
      </c>
      <c r="F14" s="366">
        <v>3.7355314415244152</v>
      </c>
      <c r="G14" s="18">
        <v>1859833</v>
      </c>
      <c r="H14" s="30">
        <v>1845321</v>
      </c>
      <c r="I14" s="422">
        <v>0.78642144103926626</v>
      </c>
      <c r="J14" s="43">
        <v>3</v>
      </c>
      <c r="K14" s="237">
        <v>6</v>
      </c>
      <c r="L14" s="57">
        <v>2</v>
      </c>
      <c r="M14" s="43">
        <v>0</v>
      </c>
      <c r="N14" s="237">
        <v>10</v>
      </c>
      <c r="O14" s="57">
        <v>1</v>
      </c>
      <c r="P14" s="43">
        <v>2</v>
      </c>
      <c r="Q14" s="237">
        <v>7</v>
      </c>
      <c r="R14" s="57">
        <v>2</v>
      </c>
    </row>
    <row r="15" spans="1:18" ht="13.5" customHeight="1" x14ac:dyDescent="0.15">
      <c r="A15" s="402"/>
      <c r="B15" s="246"/>
      <c r="C15" s="365"/>
      <c r="D15" s="16">
        <v>5.167836763149313</v>
      </c>
      <c r="E15" s="28">
        <v>5.2351257284094936</v>
      </c>
      <c r="F15" s="433"/>
      <c r="G15" s="16">
        <v>5.873568733841104</v>
      </c>
      <c r="H15" s="28">
        <v>5.8366485739894722</v>
      </c>
      <c r="I15" s="421"/>
      <c r="J15" s="41"/>
      <c r="K15" s="49">
        <v>9.1</v>
      </c>
      <c r="L15" s="55"/>
      <c r="M15" s="41"/>
      <c r="N15" s="49">
        <v>-9.1</v>
      </c>
      <c r="O15" s="55"/>
      <c r="P15" s="41"/>
      <c r="Q15" s="49">
        <v>0</v>
      </c>
      <c r="R15" s="55"/>
    </row>
    <row r="16" spans="1:18" ht="13.5" customHeight="1" x14ac:dyDescent="0.15">
      <c r="A16" s="402"/>
      <c r="B16" s="419" t="s">
        <v>107</v>
      </c>
      <c r="C16" s="364">
        <v>10</v>
      </c>
      <c r="D16" s="18">
        <v>1933011</v>
      </c>
      <c r="E16" s="30">
        <v>2109589</v>
      </c>
      <c r="F16" s="366">
        <v>-8.3702560072127881</v>
      </c>
      <c r="G16" s="18">
        <v>1765635</v>
      </c>
      <c r="H16" s="30">
        <v>2123890</v>
      </c>
      <c r="I16" s="422">
        <v>-16.867869804933406</v>
      </c>
      <c r="J16" s="43">
        <v>0</v>
      </c>
      <c r="K16" s="237">
        <v>8</v>
      </c>
      <c r="L16" s="57">
        <v>2</v>
      </c>
      <c r="M16" s="43">
        <v>0</v>
      </c>
      <c r="N16" s="237">
        <v>10</v>
      </c>
      <c r="O16" s="57">
        <v>0</v>
      </c>
      <c r="P16" s="43">
        <v>1</v>
      </c>
      <c r="Q16" s="237">
        <v>7</v>
      </c>
      <c r="R16" s="57">
        <v>2</v>
      </c>
    </row>
    <row r="17" spans="1:18" ht="13.5" customHeight="1" x14ac:dyDescent="0.15">
      <c r="A17" s="402"/>
      <c r="B17" s="420"/>
      <c r="C17" s="365"/>
      <c r="D17" s="16">
        <v>5.384427105369352</v>
      </c>
      <c r="E17" s="28">
        <v>6.1751696585191818</v>
      </c>
      <c r="F17" s="433"/>
      <c r="G17" s="16">
        <v>5.5760805036664776</v>
      </c>
      <c r="H17" s="28">
        <v>6.7177469609951332</v>
      </c>
      <c r="I17" s="421"/>
      <c r="J17" s="41"/>
      <c r="K17" s="49">
        <v>-20</v>
      </c>
      <c r="L17" s="55"/>
      <c r="M17" s="41"/>
      <c r="N17" s="49">
        <v>0</v>
      </c>
      <c r="O17" s="55"/>
      <c r="P17" s="41"/>
      <c r="Q17" s="49">
        <v>-10</v>
      </c>
      <c r="R17" s="55"/>
    </row>
    <row r="18" spans="1:18" ht="13.5" customHeight="1" x14ac:dyDescent="0.15">
      <c r="A18" s="402"/>
      <c r="B18" s="419" t="s">
        <v>102</v>
      </c>
      <c r="C18" s="364">
        <v>14</v>
      </c>
      <c r="D18" s="18">
        <v>12140538</v>
      </c>
      <c r="E18" s="30">
        <v>11102252</v>
      </c>
      <c r="F18" s="366">
        <v>9.352030561006913</v>
      </c>
      <c r="G18" s="18">
        <v>11154265</v>
      </c>
      <c r="H18" s="30">
        <v>10256122</v>
      </c>
      <c r="I18" s="422">
        <v>8.7571403694300756</v>
      </c>
      <c r="J18" s="43">
        <v>4</v>
      </c>
      <c r="K18" s="237">
        <v>8</v>
      </c>
      <c r="L18" s="57">
        <v>2</v>
      </c>
      <c r="M18" s="43">
        <v>0</v>
      </c>
      <c r="N18" s="237">
        <v>14</v>
      </c>
      <c r="O18" s="57">
        <v>0</v>
      </c>
      <c r="P18" s="43">
        <v>1</v>
      </c>
      <c r="Q18" s="237">
        <v>9</v>
      </c>
      <c r="R18" s="57">
        <v>4</v>
      </c>
    </row>
    <row r="19" spans="1:18" ht="13.5" customHeight="1" x14ac:dyDescent="0.15">
      <c r="A19" s="402"/>
      <c r="B19" s="420"/>
      <c r="C19" s="365"/>
      <c r="D19" s="16">
        <v>33.817625394251053</v>
      </c>
      <c r="E19" s="28">
        <v>32.49841068171758</v>
      </c>
      <c r="F19" s="433"/>
      <c r="G19" s="16">
        <v>35.226465039053579</v>
      </c>
      <c r="H19" s="28">
        <v>32.439548374489888</v>
      </c>
      <c r="I19" s="421"/>
      <c r="J19" s="41"/>
      <c r="K19" s="49">
        <v>14.3</v>
      </c>
      <c r="L19" s="55"/>
      <c r="M19" s="41"/>
      <c r="N19" s="49">
        <v>0</v>
      </c>
      <c r="O19" s="55"/>
      <c r="P19" s="41"/>
      <c r="Q19" s="49">
        <v>-21.4</v>
      </c>
      <c r="R19" s="55"/>
    </row>
    <row r="20" spans="1:18" ht="13.5" customHeight="1" x14ac:dyDescent="0.15">
      <c r="A20" s="402"/>
      <c r="B20" s="248" t="s">
        <v>105</v>
      </c>
      <c r="C20" s="364">
        <v>9</v>
      </c>
      <c r="D20" s="18">
        <v>3726793</v>
      </c>
      <c r="E20" s="30">
        <v>4051728</v>
      </c>
      <c r="F20" s="366">
        <v>-8.0196646961493911</v>
      </c>
      <c r="G20" s="18">
        <v>3669137</v>
      </c>
      <c r="H20" s="30">
        <v>3969374</v>
      </c>
      <c r="I20" s="422">
        <v>-7.5638375219870966</v>
      </c>
      <c r="J20" s="43">
        <v>2</v>
      </c>
      <c r="K20" s="237">
        <v>6</v>
      </c>
      <c r="L20" s="57">
        <v>0</v>
      </c>
      <c r="M20" s="43">
        <v>0</v>
      </c>
      <c r="N20" s="237">
        <v>7</v>
      </c>
      <c r="O20" s="57">
        <v>0</v>
      </c>
      <c r="P20" s="43">
        <v>1</v>
      </c>
      <c r="Q20" s="237">
        <v>6</v>
      </c>
      <c r="R20" s="57">
        <v>1</v>
      </c>
    </row>
    <row r="21" spans="1:18" ht="13.5" customHeight="1" x14ac:dyDescent="0.15">
      <c r="A21" s="402"/>
      <c r="B21" s="246"/>
      <c r="C21" s="365"/>
      <c r="D21" s="16">
        <v>10.381030033093843</v>
      </c>
      <c r="E21" s="28">
        <v>11.860181205994442</v>
      </c>
      <c r="F21" s="433"/>
      <c r="G21" s="16">
        <v>11.587561014015531</v>
      </c>
      <c r="H21" s="28">
        <v>12.554911094996962</v>
      </c>
      <c r="I21" s="421"/>
      <c r="J21" s="41"/>
      <c r="K21" s="49">
        <v>25</v>
      </c>
      <c r="L21" s="55"/>
      <c r="M21" s="41"/>
      <c r="N21" s="49">
        <v>0</v>
      </c>
      <c r="O21" s="55"/>
      <c r="P21" s="41"/>
      <c r="Q21" s="49">
        <v>0</v>
      </c>
      <c r="R21" s="55"/>
    </row>
    <row r="22" spans="1:18" ht="13.5" customHeight="1" x14ac:dyDescent="0.15">
      <c r="A22" s="402"/>
      <c r="B22" s="248" t="s">
        <v>106</v>
      </c>
      <c r="C22" s="364">
        <v>7</v>
      </c>
      <c r="D22" s="18">
        <v>10886430</v>
      </c>
      <c r="E22" s="30">
        <v>10300964</v>
      </c>
      <c r="F22" s="366">
        <v>5.6836039811419568</v>
      </c>
      <c r="G22" s="18">
        <v>10017869</v>
      </c>
      <c r="H22" s="30">
        <v>10634726</v>
      </c>
      <c r="I22" s="422">
        <v>-5.8004033202171854</v>
      </c>
      <c r="J22" s="43">
        <v>4</v>
      </c>
      <c r="K22" s="237">
        <v>2</v>
      </c>
      <c r="L22" s="57">
        <v>1</v>
      </c>
      <c r="M22" s="43">
        <v>1</v>
      </c>
      <c r="N22" s="237">
        <v>6</v>
      </c>
      <c r="O22" s="57">
        <v>0</v>
      </c>
      <c r="P22" s="43">
        <v>0</v>
      </c>
      <c r="Q22" s="237">
        <v>5</v>
      </c>
      <c r="R22" s="57">
        <v>2</v>
      </c>
    </row>
    <row r="23" spans="1:18" ht="13.5" customHeight="1" x14ac:dyDescent="0.15">
      <c r="A23" s="408"/>
      <c r="B23" s="249"/>
      <c r="C23" s="375"/>
      <c r="D23" s="19">
        <v>30.324291363425289</v>
      </c>
      <c r="E23" s="31">
        <v>30.152887764535365</v>
      </c>
      <c r="F23" s="432"/>
      <c r="G23" s="19">
        <v>31.637594417410618</v>
      </c>
      <c r="H23" s="38">
        <v>33.637051950673495</v>
      </c>
      <c r="I23" s="417"/>
      <c r="J23" s="40"/>
      <c r="K23" s="236">
        <v>42.9</v>
      </c>
      <c r="L23" s="54"/>
      <c r="M23" s="40"/>
      <c r="N23" s="236">
        <v>14.3</v>
      </c>
      <c r="O23" s="54"/>
      <c r="P23" s="40"/>
      <c r="Q23" s="236">
        <v>-28.6</v>
      </c>
      <c r="R23" s="54"/>
    </row>
    <row r="24" spans="1:18" ht="13.5" customHeight="1" x14ac:dyDescent="0.15">
      <c r="A24" s="245" t="s">
        <v>23</v>
      </c>
      <c r="B24" s="9"/>
      <c r="C24" s="394">
        <v>8</v>
      </c>
      <c r="D24" s="14">
        <v>4427256</v>
      </c>
      <c r="E24" s="26">
        <v>1841152</v>
      </c>
      <c r="F24" s="395">
        <v>140.46118951612905</v>
      </c>
      <c r="G24" s="14">
        <v>7082470</v>
      </c>
      <c r="H24" s="26">
        <v>7347128</v>
      </c>
      <c r="I24" s="418">
        <v>-3.6021966678680428</v>
      </c>
      <c r="J24" s="39">
        <v>1</v>
      </c>
      <c r="K24" s="48">
        <v>6</v>
      </c>
      <c r="L24" s="53">
        <v>1</v>
      </c>
      <c r="M24" s="39">
        <v>0</v>
      </c>
      <c r="N24" s="48">
        <v>8</v>
      </c>
      <c r="O24" s="53">
        <v>0</v>
      </c>
      <c r="P24" s="39">
        <v>1</v>
      </c>
      <c r="Q24" s="48">
        <v>6</v>
      </c>
      <c r="R24" s="53">
        <v>1</v>
      </c>
    </row>
    <row r="25" spans="1:18" ht="13.5" customHeight="1" x14ac:dyDescent="0.15">
      <c r="A25" s="6"/>
      <c r="B25" s="10"/>
      <c r="C25" s="375"/>
      <c r="D25" s="20" t="s">
        <v>64</v>
      </c>
      <c r="E25" s="32" t="s">
        <v>64</v>
      </c>
      <c r="F25" s="432"/>
      <c r="G25" s="288" t="s">
        <v>64</v>
      </c>
      <c r="H25" s="289" t="s">
        <v>64</v>
      </c>
      <c r="I25" s="417"/>
      <c r="J25" s="40"/>
      <c r="K25" s="236">
        <v>0</v>
      </c>
      <c r="L25" s="54"/>
      <c r="M25" s="40"/>
      <c r="N25" s="236">
        <v>0</v>
      </c>
      <c r="O25" s="54"/>
      <c r="P25" s="40"/>
      <c r="Q25" s="236">
        <v>0</v>
      </c>
      <c r="R25" s="54"/>
    </row>
    <row r="26" spans="1:18" ht="13.5" customHeight="1" x14ac:dyDescent="0.15">
      <c r="A26" s="5"/>
      <c r="B26" s="244" t="s">
        <v>60</v>
      </c>
      <c r="C26" s="394">
        <v>19</v>
      </c>
      <c r="D26" s="14">
        <v>3988036</v>
      </c>
      <c r="E26" s="26">
        <v>3940536</v>
      </c>
      <c r="F26" s="395">
        <v>1.2054197703053546</v>
      </c>
      <c r="G26" s="397" t="s">
        <v>64</v>
      </c>
      <c r="H26" s="399" t="s">
        <v>64</v>
      </c>
      <c r="I26" s="393" t="s">
        <v>64</v>
      </c>
      <c r="J26" s="39">
        <v>2</v>
      </c>
      <c r="K26" s="48">
        <v>14</v>
      </c>
      <c r="L26" s="53">
        <v>3</v>
      </c>
      <c r="M26" s="39">
        <v>1</v>
      </c>
      <c r="N26" s="48">
        <v>14</v>
      </c>
      <c r="O26" s="53">
        <v>4</v>
      </c>
      <c r="P26" s="39">
        <v>2</v>
      </c>
      <c r="Q26" s="48">
        <v>13</v>
      </c>
      <c r="R26" s="53">
        <v>4</v>
      </c>
    </row>
    <row r="27" spans="1:18" ht="13.5" customHeight="1" x14ac:dyDescent="0.15">
      <c r="A27" s="5"/>
      <c r="B27" s="235"/>
      <c r="C27" s="375"/>
      <c r="D27" s="21" t="s">
        <v>64</v>
      </c>
      <c r="E27" s="33" t="s">
        <v>64</v>
      </c>
      <c r="F27" s="432"/>
      <c r="G27" s="398"/>
      <c r="H27" s="400"/>
      <c r="I27" s="401"/>
      <c r="J27" s="40"/>
      <c r="K27" s="236">
        <v>-5.3</v>
      </c>
      <c r="L27" s="58"/>
      <c r="M27" s="40"/>
      <c r="N27" s="236">
        <v>-15.8</v>
      </c>
      <c r="O27" s="58"/>
      <c r="P27" s="40"/>
      <c r="Q27" s="236">
        <v>-10.5</v>
      </c>
      <c r="R27" s="58"/>
    </row>
    <row r="28" spans="1:18" ht="13.5" customHeight="1" x14ac:dyDescent="0.15">
      <c r="A28" s="402" t="s">
        <v>10</v>
      </c>
      <c r="B28" s="250" t="s">
        <v>42</v>
      </c>
      <c r="C28" s="435">
        <v>9</v>
      </c>
      <c r="D28" s="22">
        <v>3410930</v>
      </c>
      <c r="E28" s="34">
        <v>3303930</v>
      </c>
      <c r="F28" s="436">
        <v>3.2385674030624045</v>
      </c>
      <c r="G28" s="438" t="s">
        <v>64</v>
      </c>
      <c r="H28" s="439" t="s">
        <v>64</v>
      </c>
      <c r="I28" s="440" t="s">
        <v>64</v>
      </c>
      <c r="J28" s="44">
        <v>0</v>
      </c>
      <c r="K28" s="238">
        <v>8</v>
      </c>
      <c r="L28" s="59">
        <v>1</v>
      </c>
      <c r="M28" s="63">
        <v>1</v>
      </c>
      <c r="N28" s="238">
        <v>6</v>
      </c>
      <c r="O28" s="59">
        <v>2</v>
      </c>
      <c r="P28" s="63">
        <v>1</v>
      </c>
      <c r="Q28" s="238">
        <v>6</v>
      </c>
      <c r="R28" s="59">
        <v>2</v>
      </c>
    </row>
    <row r="29" spans="1:18" ht="13.5" customHeight="1" x14ac:dyDescent="0.15">
      <c r="A29" s="402"/>
      <c r="B29" s="251"/>
      <c r="C29" s="410"/>
      <c r="D29" s="23">
        <v>85.529067440715181</v>
      </c>
      <c r="E29" s="35">
        <v>83.844685088526035</v>
      </c>
      <c r="F29" s="437"/>
      <c r="G29" s="413"/>
      <c r="H29" s="415"/>
      <c r="I29" s="405"/>
      <c r="J29" s="45"/>
      <c r="K29" s="51">
        <v>-11.1</v>
      </c>
      <c r="L29" s="60"/>
      <c r="M29" s="45"/>
      <c r="N29" s="51">
        <v>-11.1</v>
      </c>
      <c r="O29" s="60"/>
      <c r="P29" s="45"/>
      <c r="Q29" s="51">
        <v>-11.1</v>
      </c>
      <c r="R29" s="60"/>
    </row>
    <row r="30" spans="1:18" ht="13.5" customHeight="1" x14ac:dyDescent="0.15">
      <c r="A30" s="402"/>
      <c r="B30" s="248" t="s">
        <v>101</v>
      </c>
      <c r="C30" s="409">
        <v>10</v>
      </c>
      <c r="D30" s="18">
        <v>577106</v>
      </c>
      <c r="E30" s="30">
        <v>636606</v>
      </c>
      <c r="F30" s="366">
        <v>-9.3464403414356809</v>
      </c>
      <c r="G30" s="368" t="s">
        <v>64</v>
      </c>
      <c r="H30" s="370" t="s">
        <v>64</v>
      </c>
      <c r="I30" s="372" t="s">
        <v>64</v>
      </c>
      <c r="J30" s="43">
        <v>2</v>
      </c>
      <c r="K30" s="237">
        <v>6</v>
      </c>
      <c r="L30" s="57">
        <v>2</v>
      </c>
      <c r="M30" s="43">
        <v>0</v>
      </c>
      <c r="N30" s="237">
        <v>8</v>
      </c>
      <c r="O30" s="57">
        <v>2</v>
      </c>
      <c r="P30" s="43">
        <v>1</v>
      </c>
      <c r="Q30" s="237">
        <v>7</v>
      </c>
      <c r="R30" s="57">
        <v>2</v>
      </c>
    </row>
    <row r="31" spans="1:18" ht="13.5" customHeight="1" x14ac:dyDescent="0.15">
      <c r="A31" s="408"/>
      <c r="B31" s="249"/>
      <c r="C31" s="407"/>
      <c r="D31" s="19">
        <v>14.470932559284822</v>
      </c>
      <c r="E31" s="31">
        <v>16.155314911473972</v>
      </c>
      <c r="F31" s="432"/>
      <c r="G31" s="398"/>
      <c r="H31" s="400"/>
      <c r="I31" s="401"/>
      <c r="J31" s="40"/>
      <c r="K31" s="236">
        <v>0</v>
      </c>
      <c r="L31" s="54"/>
      <c r="M31" s="40"/>
      <c r="N31" s="236">
        <v>-20</v>
      </c>
      <c r="O31" s="54"/>
      <c r="P31" s="40"/>
      <c r="Q31" s="236">
        <v>-10</v>
      </c>
      <c r="R31" s="54"/>
    </row>
    <row r="32" spans="1:18" ht="13.5" customHeight="1" x14ac:dyDescent="0.15">
      <c r="A32" s="4"/>
      <c r="B32" s="244" t="s">
        <v>60</v>
      </c>
      <c r="C32" s="394">
        <v>35</v>
      </c>
      <c r="D32" s="14">
        <v>2892772</v>
      </c>
      <c r="E32" s="26">
        <v>2768366</v>
      </c>
      <c r="F32" s="395">
        <v>4.4938422159497691</v>
      </c>
      <c r="G32" s="397" t="s">
        <v>64</v>
      </c>
      <c r="H32" s="399" t="s">
        <v>64</v>
      </c>
      <c r="I32" s="393" t="s">
        <v>64</v>
      </c>
      <c r="J32" s="39">
        <v>10</v>
      </c>
      <c r="K32" s="48">
        <v>15</v>
      </c>
      <c r="L32" s="53">
        <v>8</v>
      </c>
      <c r="M32" s="39">
        <v>3</v>
      </c>
      <c r="N32" s="48">
        <v>25</v>
      </c>
      <c r="O32" s="53">
        <v>5</v>
      </c>
      <c r="P32" s="39">
        <v>4</v>
      </c>
      <c r="Q32" s="48">
        <v>17</v>
      </c>
      <c r="R32" s="53">
        <v>12</v>
      </c>
    </row>
    <row r="33" spans="1:18" ht="13.5" customHeight="1" x14ac:dyDescent="0.15">
      <c r="A33" s="7"/>
      <c r="B33" s="235"/>
      <c r="C33" s="375"/>
      <c r="D33" s="15" t="s">
        <v>64</v>
      </c>
      <c r="E33" s="27" t="s">
        <v>64</v>
      </c>
      <c r="F33" s="432"/>
      <c r="G33" s="398"/>
      <c r="H33" s="400"/>
      <c r="I33" s="401"/>
      <c r="J33" s="40"/>
      <c r="K33" s="236">
        <v>6.1</v>
      </c>
      <c r="L33" s="54"/>
      <c r="M33" s="40"/>
      <c r="N33" s="236">
        <v>-6.1</v>
      </c>
      <c r="O33" s="54"/>
      <c r="P33" s="40"/>
      <c r="Q33" s="236">
        <v>-24.2</v>
      </c>
      <c r="R33" s="54"/>
    </row>
    <row r="34" spans="1:18" ht="13.5" customHeight="1" x14ac:dyDescent="0.15">
      <c r="A34" s="402" t="s">
        <v>28</v>
      </c>
      <c r="B34" s="245" t="s">
        <v>99</v>
      </c>
      <c r="C34" s="394">
        <v>12</v>
      </c>
      <c r="D34" s="14">
        <v>433957</v>
      </c>
      <c r="E34" s="26">
        <v>422479</v>
      </c>
      <c r="F34" s="395">
        <v>2.7168214278106291</v>
      </c>
      <c r="G34" s="397" t="s">
        <v>64</v>
      </c>
      <c r="H34" s="399" t="s">
        <v>64</v>
      </c>
      <c r="I34" s="393" t="s">
        <v>64</v>
      </c>
      <c r="J34" s="39">
        <v>5</v>
      </c>
      <c r="K34" s="48">
        <v>6</v>
      </c>
      <c r="L34" s="53">
        <v>1</v>
      </c>
      <c r="M34" s="39">
        <v>0</v>
      </c>
      <c r="N34" s="48">
        <v>9</v>
      </c>
      <c r="O34" s="53">
        <v>3</v>
      </c>
      <c r="P34" s="39">
        <v>0</v>
      </c>
      <c r="Q34" s="48">
        <v>6</v>
      </c>
      <c r="R34" s="53">
        <v>6</v>
      </c>
    </row>
    <row r="35" spans="1:18" ht="13.5" customHeight="1" x14ac:dyDescent="0.15">
      <c r="A35" s="402"/>
      <c r="B35" s="246"/>
      <c r="C35" s="365"/>
      <c r="D35" s="16">
        <v>15.001424239449221</v>
      </c>
      <c r="E35" s="28">
        <v>15.260951767215753</v>
      </c>
      <c r="F35" s="433"/>
      <c r="G35" s="389"/>
      <c r="H35" s="391"/>
      <c r="I35" s="384"/>
      <c r="J35" s="41"/>
      <c r="K35" s="49">
        <v>33.299999999999997</v>
      </c>
      <c r="L35" s="55"/>
      <c r="M35" s="41"/>
      <c r="N35" s="49">
        <v>-25</v>
      </c>
      <c r="O35" s="55"/>
      <c r="P35" s="41"/>
      <c r="Q35" s="49">
        <v>-50</v>
      </c>
      <c r="R35" s="55"/>
    </row>
    <row r="36" spans="1:18" ht="13.5" customHeight="1" x14ac:dyDescent="0.15">
      <c r="A36" s="402"/>
      <c r="B36" s="248" t="s">
        <v>104</v>
      </c>
      <c r="C36" s="364">
        <v>4</v>
      </c>
      <c r="D36" s="18">
        <v>501906</v>
      </c>
      <c r="E36" s="30">
        <v>487264</v>
      </c>
      <c r="F36" s="366">
        <v>3.0049418795560427</v>
      </c>
      <c r="G36" s="368" t="s">
        <v>64</v>
      </c>
      <c r="H36" s="370" t="s">
        <v>64</v>
      </c>
      <c r="I36" s="372" t="s">
        <v>64</v>
      </c>
      <c r="J36" s="43">
        <v>1</v>
      </c>
      <c r="K36" s="237">
        <v>2</v>
      </c>
      <c r="L36" s="57">
        <v>1</v>
      </c>
      <c r="M36" s="43">
        <v>1</v>
      </c>
      <c r="N36" s="237">
        <v>2</v>
      </c>
      <c r="O36" s="57">
        <v>1</v>
      </c>
      <c r="P36" s="43">
        <v>1</v>
      </c>
      <c r="Q36" s="237">
        <v>2</v>
      </c>
      <c r="R36" s="57">
        <v>1</v>
      </c>
    </row>
    <row r="37" spans="1:18" ht="13.5" customHeight="1" x14ac:dyDescent="0.15">
      <c r="A37" s="402"/>
      <c r="B37" s="252"/>
      <c r="C37" s="365"/>
      <c r="D37" s="16">
        <v>17.350347694183988</v>
      </c>
      <c r="E37" s="28">
        <v>17.601140889607805</v>
      </c>
      <c r="F37" s="433"/>
      <c r="G37" s="389"/>
      <c r="H37" s="391"/>
      <c r="I37" s="384"/>
      <c r="J37" s="41"/>
      <c r="K37" s="49">
        <v>0</v>
      </c>
      <c r="L37" s="55"/>
      <c r="M37" s="41"/>
      <c r="N37" s="49">
        <v>0</v>
      </c>
      <c r="O37" s="55"/>
      <c r="P37" s="41"/>
      <c r="Q37" s="49">
        <v>0</v>
      </c>
      <c r="R37" s="55"/>
    </row>
    <row r="38" spans="1:18" ht="13.5" customHeight="1" x14ac:dyDescent="0.15">
      <c r="A38" s="402"/>
      <c r="B38" s="248" t="s">
        <v>84</v>
      </c>
      <c r="C38" s="364">
        <v>5</v>
      </c>
      <c r="D38" s="18">
        <v>1310249</v>
      </c>
      <c r="E38" s="30">
        <v>1280912</v>
      </c>
      <c r="F38" s="366">
        <v>2.2903212710943421</v>
      </c>
      <c r="G38" s="368" t="s">
        <v>64</v>
      </c>
      <c r="H38" s="370" t="s">
        <v>64</v>
      </c>
      <c r="I38" s="372" t="s">
        <v>64</v>
      </c>
      <c r="J38" s="43">
        <v>1</v>
      </c>
      <c r="K38" s="237">
        <v>4</v>
      </c>
      <c r="L38" s="57">
        <v>0</v>
      </c>
      <c r="M38" s="43">
        <v>0</v>
      </c>
      <c r="N38" s="237">
        <v>5</v>
      </c>
      <c r="O38" s="57">
        <v>0</v>
      </c>
      <c r="P38" s="43">
        <v>0</v>
      </c>
      <c r="Q38" s="237">
        <v>4</v>
      </c>
      <c r="R38" s="57">
        <v>1</v>
      </c>
    </row>
    <row r="39" spans="1:18" ht="13.5" customHeight="1" x14ac:dyDescent="0.15">
      <c r="A39" s="402"/>
      <c r="B39" s="246"/>
      <c r="C39" s="365"/>
      <c r="D39" s="16">
        <v>45.293891118968247</v>
      </c>
      <c r="E39" s="28">
        <v>46.269604524835231</v>
      </c>
      <c r="F39" s="433"/>
      <c r="G39" s="389"/>
      <c r="H39" s="391"/>
      <c r="I39" s="384"/>
      <c r="J39" s="41"/>
      <c r="K39" s="49">
        <v>20</v>
      </c>
      <c r="L39" s="55"/>
      <c r="M39" s="41"/>
      <c r="N39" s="49">
        <v>0</v>
      </c>
      <c r="O39" s="55"/>
      <c r="P39" s="41"/>
      <c r="Q39" s="49">
        <v>-20</v>
      </c>
      <c r="R39" s="55"/>
    </row>
    <row r="40" spans="1:18" ht="13.5" customHeight="1" x14ac:dyDescent="0.15">
      <c r="A40" s="402"/>
      <c r="B40" s="248" t="s">
        <v>103</v>
      </c>
      <c r="C40" s="364">
        <v>5</v>
      </c>
      <c r="D40" s="18">
        <v>415157</v>
      </c>
      <c r="E40" s="30">
        <v>352813</v>
      </c>
      <c r="F40" s="366">
        <v>17.670550688324965</v>
      </c>
      <c r="G40" s="368" t="s">
        <v>64</v>
      </c>
      <c r="H40" s="370" t="s">
        <v>64</v>
      </c>
      <c r="I40" s="372" t="s">
        <v>64</v>
      </c>
      <c r="J40" s="43">
        <v>1</v>
      </c>
      <c r="K40" s="237">
        <v>2</v>
      </c>
      <c r="L40" s="57">
        <v>2</v>
      </c>
      <c r="M40" s="43">
        <v>1</v>
      </c>
      <c r="N40" s="237">
        <v>4</v>
      </c>
      <c r="O40" s="57">
        <v>0</v>
      </c>
      <c r="P40" s="43">
        <v>2</v>
      </c>
      <c r="Q40" s="237">
        <v>3</v>
      </c>
      <c r="R40" s="57">
        <v>0</v>
      </c>
    </row>
    <row r="41" spans="1:18" ht="13.5" customHeight="1" x14ac:dyDescent="0.15">
      <c r="A41" s="402"/>
      <c r="B41" s="248"/>
      <c r="C41" s="365"/>
      <c r="D41" s="16">
        <v>14.351528568445767</v>
      </c>
      <c r="E41" s="28">
        <v>12.744449252736089</v>
      </c>
      <c r="F41" s="433"/>
      <c r="G41" s="389"/>
      <c r="H41" s="391"/>
      <c r="I41" s="384"/>
      <c r="J41" s="41"/>
      <c r="K41" s="49">
        <v>-20</v>
      </c>
      <c r="L41" s="55"/>
      <c r="M41" s="41"/>
      <c r="N41" s="49">
        <v>20</v>
      </c>
      <c r="O41" s="55"/>
      <c r="P41" s="41"/>
      <c r="Q41" s="49">
        <v>40</v>
      </c>
      <c r="R41" s="55"/>
    </row>
    <row r="42" spans="1:18" ht="13.5" customHeight="1" x14ac:dyDescent="0.15">
      <c r="A42" s="402"/>
      <c r="B42" s="11" t="s">
        <v>32</v>
      </c>
      <c r="C42" s="364">
        <v>9</v>
      </c>
      <c r="D42" s="17">
        <v>231503</v>
      </c>
      <c r="E42" s="29">
        <v>224898</v>
      </c>
      <c r="F42" s="366">
        <v>2.9368869443036232</v>
      </c>
      <c r="G42" s="368" t="s">
        <v>64</v>
      </c>
      <c r="H42" s="370" t="s">
        <v>64</v>
      </c>
      <c r="I42" s="372" t="s">
        <v>64</v>
      </c>
      <c r="J42" s="43">
        <v>2</v>
      </c>
      <c r="K42" s="237">
        <v>1</v>
      </c>
      <c r="L42" s="57">
        <v>4</v>
      </c>
      <c r="M42" s="43">
        <v>1</v>
      </c>
      <c r="N42" s="237">
        <v>5</v>
      </c>
      <c r="O42" s="57">
        <v>1</v>
      </c>
      <c r="P42" s="43">
        <v>1</v>
      </c>
      <c r="Q42" s="237">
        <v>2</v>
      </c>
      <c r="R42" s="57">
        <v>4</v>
      </c>
    </row>
    <row r="43" spans="1:18" ht="13.5" customHeight="1" thickBot="1" x14ac:dyDescent="0.2">
      <c r="A43" s="403"/>
      <c r="B43" s="246"/>
      <c r="C43" s="443"/>
      <c r="D43" s="24">
        <v>9.5113732931576411</v>
      </c>
      <c r="E43" s="36">
        <v>10.507714105210455</v>
      </c>
      <c r="F43" s="444"/>
      <c r="G43" s="369"/>
      <c r="H43" s="371"/>
      <c r="I43" s="373"/>
      <c r="J43" s="41"/>
      <c r="K43" s="49">
        <v>-28.6</v>
      </c>
      <c r="L43" s="55"/>
      <c r="M43" s="41"/>
      <c r="N43" s="49">
        <v>0</v>
      </c>
      <c r="O43" s="55"/>
      <c r="P43" s="41"/>
      <c r="Q43" s="49">
        <v>-42.9</v>
      </c>
      <c r="R43" s="55"/>
    </row>
    <row r="44" spans="1:18" ht="13.5" customHeight="1" thickTop="1" x14ac:dyDescent="0.15">
      <c r="A44" s="8" t="s">
        <v>3</v>
      </c>
      <c r="B44" s="12"/>
      <c r="C44" s="374">
        <v>140</v>
      </c>
      <c r="D44" s="376" t="s">
        <v>64</v>
      </c>
      <c r="E44" s="378" t="s">
        <v>109</v>
      </c>
      <c r="F44" s="445" t="s">
        <v>64</v>
      </c>
      <c r="G44" s="446" t="s">
        <v>64</v>
      </c>
      <c r="H44" s="441" t="s">
        <v>64</v>
      </c>
      <c r="I44" s="442" t="s">
        <v>64</v>
      </c>
      <c r="J44" s="46">
        <v>31</v>
      </c>
      <c r="K44" s="52">
        <v>83</v>
      </c>
      <c r="L44" s="61">
        <v>23</v>
      </c>
      <c r="M44" s="46">
        <v>7</v>
      </c>
      <c r="N44" s="52">
        <v>115</v>
      </c>
      <c r="O44" s="61">
        <v>14</v>
      </c>
      <c r="P44" s="46">
        <v>17</v>
      </c>
      <c r="Q44" s="52">
        <v>86</v>
      </c>
      <c r="R44" s="61">
        <v>34</v>
      </c>
    </row>
    <row r="45" spans="1:18" ht="13.5" customHeight="1" x14ac:dyDescent="0.15">
      <c r="A45" s="6"/>
      <c r="B45" s="10"/>
      <c r="C45" s="375"/>
      <c r="D45" s="377"/>
      <c r="E45" s="379"/>
      <c r="F45" s="381"/>
      <c r="G45" s="383"/>
      <c r="H45" s="361"/>
      <c r="I45" s="363"/>
      <c r="J45" s="47"/>
      <c r="K45" s="239">
        <v>5.8</v>
      </c>
      <c r="L45" s="62"/>
      <c r="M45" s="47"/>
      <c r="N45" s="239">
        <v>-5.0999999999999996</v>
      </c>
      <c r="O45" s="62"/>
      <c r="P45" s="47"/>
      <c r="Q45" s="239">
        <v>-12.4</v>
      </c>
      <c r="R45" s="62"/>
    </row>
    <row r="46" spans="1:18" ht="13.5" customHeight="1" x14ac:dyDescent="0.15">
      <c r="A46" s="240"/>
      <c r="B46" s="253" t="s">
        <v>108</v>
      </c>
      <c r="C46" s="234"/>
      <c r="D46" s="234"/>
      <c r="E46" s="234"/>
      <c r="F46" s="253"/>
      <c r="G46" s="234"/>
      <c r="H46" s="234"/>
      <c r="I46" s="234"/>
      <c r="J46" s="253" t="s">
        <v>77</v>
      </c>
      <c r="K46" s="240"/>
      <c r="L46" s="240"/>
      <c r="M46" s="240"/>
      <c r="N46" s="240"/>
      <c r="O46" s="240"/>
      <c r="P46" s="240"/>
      <c r="Q46" s="240"/>
      <c r="R46" s="240"/>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コメント版 (知事への情報提供、未使用)</vt:lpstr>
      <vt:lpstr>調査結果 (朝の会、未使用)</vt:lpstr>
      <vt:lpstr>4月</vt:lpstr>
      <vt:lpstr>5月</vt:lpstr>
      <vt:lpstr>6月</vt:lpstr>
      <vt:lpstr>7月</vt:lpstr>
      <vt:lpstr>8月</vt:lpstr>
      <vt:lpstr>9月</vt:lpstr>
      <vt:lpstr>10月</vt:lpstr>
      <vt:lpstr>11月</vt:lpstr>
      <vt:lpstr>12月</vt:lpstr>
      <vt:lpstr>'コメント版 (知事への情報提供、未使用)'!Print_Area</vt:lpstr>
      <vt:lpstr>'調査結果 (朝の会、未使用)'!Print_Area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山本  夢羽</cp:lastModifiedBy>
  <cp:lastPrinted>2023-01-12T06:40:06Z</cp:lastPrinted>
  <dcterms:created xsi:type="dcterms:W3CDTF">2010-06-25T04:07:16Z</dcterms:created>
  <dcterms:modified xsi:type="dcterms:W3CDTF">2026-02-26T00:17:45Z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2024-02-08T06:31:35Z</vt:filetime>
  </property>
</Properties>
</file>