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36.3.1\share\令和５年度\Ｆ_市町村税政チーム\01_一般\14_市町村税政の概要\★掲載用データ\02_課税状況調\"/>
    </mc:Choice>
  </mc:AlternateContent>
  <xr:revisionPtr revIDLastSave="0" documentId="13_ncr:1_{2FA581E2-F1B7-433C-B062-83A9B8D8B9C5}" xr6:coauthVersionLast="47" xr6:coauthVersionMax="47" xr10:uidLastSave="{00000000-0000-0000-0000-000000000000}"/>
  <bookViews>
    <workbookView xWindow="12030" yWindow="2640" windowWidth="15345" windowHeight="10740" tabRatio="710" xr2:uid="{00000000-000D-0000-FFFF-FFFF00000000}"/>
  </bookViews>
  <sheets>
    <sheet name="目次" sheetId="25" r:id="rId1"/>
    <sheet name="1(p.1-3)" sheetId="1" r:id="rId2"/>
    <sheet name="2(p.4-7)" sheetId="2" r:id="rId3"/>
    <sheet name="3(p.8-11)" sheetId="3" r:id="rId4"/>
    <sheet name="4(p.12)" sheetId="4" r:id="rId5"/>
    <sheet name="5(p.13)" sheetId="29" r:id="rId6"/>
    <sheet name="6(p.14-15)" sheetId="5" r:id="rId7"/>
    <sheet name="7(p.16-19)" sheetId="6" r:id="rId8"/>
    <sheet name="8(p.20-25)" sheetId="7" r:id="rId9"/>
    <sheet name="9(p.26-31)" sheetId="31" r:id="rId10"/>
    <sheet name="10(p.32-37)" sheetId="32" r:id="rId11"/>
    <sheet name="11(p.38-43)" sheetId="33" r:id="rId12"/>
    <sheet name="12(p.44-45)" sheetId="11" r:id="rId13"/>
    <sheet name="13(p.46)" sheetId="12" r:id="rId14"/>
    <sheet name="14(p.47)" sheetId="13" r:id="rId15"/>
    <sheet name="15(p.48-49)" sheetId="14" r:id="rId16"/>
    <sheet name="16(p.50)" sheetId="26" r:id="rId17"/>
    <sheet name="17(p.51)" sheetId="15" r:id="rId18"/>
    <sheet name="18(p.52-55)" sheetId="16" r:id="rId19"/>
    <sheet name="19(p.56-59)" sheetId="27" r:id="rId20"/>
    <sheet name="20(p.60-63)" sheetId="17" r:id="rId21"/>
    <sheet name="21(p64-66)" sheetId="18" r:id="rId22"/>
    <sheet name="22(p.67-69)" sheetId="28" r:id="rId23"/>
    <sheet name="23(p.70-72)" sheetId="19" r:id="rId24"/>
    <sheet name="24(p.73-77)" sheetId="30" r:id="rId25"/>
  </sheets>
  <definedNames>
    <definedName name="_xlnm.Print_Area" localSheetId="1">'1(p.1-3)'!$A$1:$W$34</definedName>
    <definedName name="_xlnm.Print_Area" localSheetId="10">'10(p.32-37)'!$A$1:$BH$36</definedName>
    <definedName name="_xlnm.Print_Area" localSheetId="11">'11(p.38-43)'!$A$1:$BH$36</definedName>
    <definedName name="_xlnm.Print_Area" localSheetId="12">'12(p.44-45)'!$A$1:$P$29</definedName>
    <definedName name="_xlnm.Print_Area" localSheetId="13">'13(p.46)'!$A$1:$D$34</definedName>
    <definedName name="_xlnm.Print_Area" localSheetId="21">'21(p64-66)'!$A$1:$Y$34</definedName>
    <definedName name="_xlnm.Print_Area" localSheetId="22">'22(p.67-69)'!$A$1:$X$34</definedName>
    <definedName name="_xlnm.Print_Area" localSheetId="23">'23(p.70-72)'!$A$1:$V$34</definedName>
    <definedName name="_xlnm.Print_Area" localSheetId="3">'3(p.8-11)'!$A$1:$AC$35</definedName>
    <definedName name="_xlnm.Print_Area" localSheetId="8">'8(p.20-25)'!$A$1:$BH$36</definedName>
    <definedName name="_xlnm.Print_Area" localSheetId="9">'9(p.26-31)'!$A$1:$BH$36</definedName>
    <definedName name="_xlnm.Print_Area" localSheetId="0">目次!$A$1:$D$40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30" l="1"/>
  <c r="L18" i="11" l="1"/>
  <c r="BD11" i="33"/>
  <c r="BD12" i="33"/>
  <c r="BD13" i="33"/>
  <c r="BD14" i="33"/>
  <c r="BD15" i="33"/>
  <c r="BD16" i="33"/>
  <c r="BD17" i="33"/>
  <c r="BD18" i="33"/>
  <c r="BD19" i="33"/>
  <c r="BD20" i="33"/>
  <c r="BD21" i="33"/>
  <c r="BD22" i="33"/>
  <c r="BD23" i="33"/>
  <c r="BD24" i="33"/>
  <c r="BD25" i="33"/>
  <c r="BD26" i="33"/>
  <c r="BD27" i="33"/>
  <c r="BD28" i="33"/>
  <c r="BD29" i="33"/>
  <c r="BD30" i="33"/>
  <c r="BD31" i="33"/>
  <c r="BD32" i="33"/>
  <c r="BD33" i="33"/>
  <c r="BD34" i="33"/>
  <c r="BD35" i="33"/>
  <c r="AT11" i="33"/>
  <c r="AT12" i="33"/>
  <c r="AT13" i="33"/>
  <c r="AT14" i="33"/>
  <c r="AT15" i="33"/>
  <c r="AT16" i="33"/>
  <c r="AT17" i="33"/>
  <c r="AT18" i="33"/>
  <c r="AT19" i="33"/>
  <c r="AT20" i="33"/>
  <c r="AT21" i="33"/>
  <c r="AT22" i="33"/>
  <c r="AT23" i="33"/>
  <c r="AT24" i="33"/>
  <c r="AT25" i="33"/>
  <c r="AT26" i="33"/>
  <c r="AT27" i="33"/>
  <c r="AT28" i="33"/>
  <c r="AT29" i="33"/>
  <c r="AT30" i="33"/>
  <c r="AT31" i="33"/>
  <c r="AT32" i="33"/>
  <c r="AT33" i="33"/>
  <c r="AT34" i="33"/>
  <c r="AT35" i="33"/>
  <c r="AG33" i="33"/>
  <c r="L9" i="5" l="1"/>
  <c r="L10" i="5"/>
  <c r="L11" i="5"/>
  <c r="L12" i="5"/>
  <c r="L13" i="5"/>
  <c r="L14" i="5"/>
  <c r="L15" i="5"/>
  <c r="L16" i="5"/>
  <c r="L17" i="5"/>
  <c r="L18" i="5"/>
  <c r="L19" i="5"/>
  <c r="L20" i="5"/>
  <c r="L21" i="5"/>
  <c r="L22" i="5"/>
  <c r="L23" i="5"/>
  <c r="L24" i="5"/>
  <c r="L25" i="5"/>
  <c r="L26" i="5"/>
  <c r="L27" i="5"/>
  <c r="L28" i="5"/>
  <c r="L29" i="5"/>
  <c r="L30" i="5"/>
  <c r="L31" i="5"/>
  <c r="L32" i="5"/>
  <c r="L33" i="5"/>
  <c r="AE10" i="2"/>
  <c r="AE11" i="2"/>
  <c r="AE12" i="2"/>
  <c r="AE13" i="2"/>
  <c r="AE14" i="2"/>
  <c r="AE15" i="2"/>
  <c r="AE16" i="2"/>
  <c r="AE17" i="2"/>
  <c r="AE18" i="2"/>
  <c r="AE19" i="2"/>
  <c r="AE20" i="2"/>
  <c r="AE21" i="2"/>
  <c r="AE22" i="2"/>
  <c r="AE23" i="2"/>
  <c r="AE24" i="2"/>
  <c r="AE25" i="2"/>
  <c r="AE26" i="2"/>
  <c r="AE27" i="2"/>
  <c r="AE28" i="2"/>
  <c r="AE29" i="2"/>
  <c r="AE30" i="2"/>
  <c r="AE31" i="2"/>
  <c r="AE32" i="2"/>
  <c r="AE33" i="2"/>
  <c r="AE9" i="2"/>
  <c r="W9" i="1"/>
  <c r="AC34" i="2"/>
  <c r="AA34" i="2"/>
  <c r="Y34" i="2"/>
  <c r="H34" i="1"/>
  <c r="E10" i="26"/>
  <c r="M10" i="14"/>
  <c r="L10" i="14"/>
  <c r="E20" i="13"/>
  <c r="G20" i="13"/>
  <c r="H20" i="13"/>
  <c r="D20" i="13"/>
  <c r="D11" i="13"/>
  <c r="C11" i="13"/>
  <c r="AL11" i="32"/>
  <c r="G11" i="32"/>
  <c r="AY11" i="31"/>
  <c r="AT11" i="31"/>
  <c r="AL33" i="31"/>
  <c r="AG11" i="31"/>
  <c r="AB11" i="31"/>
  <c r="W11" i="31"/>
  <c r="O11" i="31"/>
  <c r="G11" i="31"/>
  <c r="BF11" i="31" s="1"/>
  <c r="AY11" i="7"/>
  <c r="AT11" i="7"/>
  <c r="AL11" i="7"/>
  <c r="AG11" i="7"/>
  <c r="AB11" i="7"/>
  <c r="W11" i="7"/>
  <c r="O11" i="7"/>
  <c r="AZ11" i="7" l="1"/>
  <c r="BD11" i="7" s="1"/>
  <c r="M33" i="1"/>
  <c r="M9" i="1"/>
  <c r="H33" i="1"/>
  <c r="H9" i="1"/>
  <c r="C36" i="25" l="1"/>
  <c r="B4" i="30" s="1"/>
  <c r="C35" i="25"/>
  <c r="B4" i="19" s="1"/>
  <c r="C34" i="25"/>
  <c r="B4" i="28" s="1"/>
  <c r="C33" i="25"/>
  <c r="B4" i="18" s="1"/>
  <c r="C32" i="25"/>
  <c r="B4" i="17" s="1"/>
  <c r="C31" i="25"/>
  <c r="B4" i="27" s="1"/>
  <c r="C30" i="25"/>
  <c r="B4" i="16" s="1"/>
  <c r="C25" i="25"/>
  <c r="B4" i="12" s="1"/>
  <c r="C29" i="25"/>
  <c r="B4" i="15" s="1"/>
  <c r="C28" i="25"/>
  <c r="B4" i="26" s="1"/>
  <c r="C27" i="25"/>
  <c r="B4" i="14" s="1"/>
  <c r="C26" i="25"/>
  <c r="B4" i="13" s="1"/>
  <c r="C24" i="25"/>
  <c r="B4" i="11" s="1"/>
  <c r="AQ36" i="30"/>
  <c r="AP36" i="30"/>
  <c r="AO36" i="30"/>
  <c r="AN36" i="30"/>
  <c r="AM36" i="30"/>
  <c r="AF36" i="30"/>
  <c r="AE36" i="30"/>
  <c r="AD36" i="30"/>
  <c r="AC36" i="30"/>
  <c r="AB36" i="30"/>
  <c r="AA36" i="30"/>
  <c r="Z36" i="30"/>
  <c r="Y36" i="30"/>
  <c r="X36" i="30"/>
  <c r="W36" i="30"/>
  <c r="V36" i="30"/>
  <c r="U36" i="30"/>
  <c r="T36" i="30"/>
  <c r="P36" i="30"/>
  <c r="O36" i="30"/>
  <c r="N36" i="30"/>
  <c r="M36" i="30"/>
  <c r="L36" i="30"/>
  <c r="J36" i="30"/>
  <c r="I36" i="30"/>
  <c r="H36" i="30"/>
  <c r="G36" i="30"/>
  <c r="F36" i="30"/>
  <c r="E36" i="30"/>
  <c r="D36" i="30"/>
  <c r="C36" i="30"/>
  <c r="AL35" i="30"/>
  <c r="AK35" i="30"/>
  <c r="AL34" i="30"/>
  <c r="AK34" i="30"/>
  <c r="AL33" i="30"/>
  <c r="AK33" i="30"/>
  <c r="AL32" i="30"/>
  <c r="AK32" i="30"/>
  <c r="AL31" i="30"/>
  <c r="AK31" i="30"/>
  <c r="AL30" i="30"/>
  <c r="AK30" i="30"/>
  <c r="AL29" i="30"/>
  <c r="AK29" i="30"/>
  <c r="AL28" i="30"/>
  <c r="AK28" i="30"/>
  <c r="AL27" i="30"/>
  <c r="AK27" i="30"/>
  <c r="AL26" i="30"/>
  <c r="AK26" i="30"/>
  <c r="AL25" i="30"/>
  <c r="AK25" i="30"/>
  <c r="AL24" i="30"/>
  <c r="AK24" i="30"/>
  <c r="AL23" i="30"/>
  <c r="AK23" i="30"/>
  <c r="AL22" i="30"/>
  <c r="AK22" i="30"/>
  <c r="AL21" i="30"/>
  <c r="AK21" i="30"/>
  <c r="AL20" i="30"/>
  <c r="AK20" i="30"/>
  <c r="AL19" i="30"/>
  <c r="AK19" i="30"/>
  <c r="AL18" i="30"/>
  <c r="AK18" i="30"/>
  <c r="AL17" i="30"/>
  <c r="AK17" i="30"/>
  <c r="AL16" i="30"/>
  <c r="AK16" i="30"/>
  <c r="AL15" i="30"/>
  <c r="AK15" i="30"/>
  <c r="AL14" i="30"/>
  <c r="AK14" i="30"/>
  <c r="AL13" i="30"/>
  <c r="AK13" i="30"/>
  <c r="AL12" i="30"/>
  <c r="AK12" i="30"/>
  <c r="AL11" i="30"/>
  <c r="AK11" i="30"/>
  <c r="AI4" i="30"/>
  <c r="R4" i="30"/>
  <c r="Q4" i="19"/>
  <c r="Q4" i="28"/>
  <c r="P4" i="18"/>
  <c r="AF36" i="17"/>
  <c r="AE36" i="17"/>
  <c r="AD36" i="17"/>
  <c r="AC36" i="17"/>
  <c r="AB36" i="17"/>
  <c r="AA36" i="17"/>
  <c r="Z36" i="17"/>
  <c r="Y36" i="17"/>
  <c r="X36" i="17"/>
  <c r="W36" i="17"/>
  <c r="V36" i="17"/>
  <c r="U36" i="17"/>
  <c r="P36" i="17"/>
  <c r="O36" i="17"/>
  <c r="N36" i="17"/>
  <c r="M36" i="17"/>
  <c r="I36" i="17"/>
  <c r="H36" i="17"/>
  <c r="G36" i="17"/>
  <c r="F36" i="17"/>
  <c r="E36" i="17"/>
  <c r="D36" i="17"/>
  <c r="C36" i="17"/>
  <c r="S4" i="17"/>
  <c r="AF36" i="27"/>
  <c r="AE36" i="27"/>
  <c r="AD36" i="27"/>
  <c r="AC36" i="27"/>
  <c r="AB36" i="27"/>
  <c r="AA36" i="27"/>
  <c r="Z36" i="27"/>
  <c r="Y36" i="27"/>
  <c r="X36" i="27"/>
  <c r="W36" i="27"/>
  <c r="V36" i="27"/>
  <c r="U36" i="27"/>
  <c r="P36" i="27"/>
  <c r="O36" i="27"/>
  <c r="N36" i="27"/>
  <c r="M36" i="27"/>
  <c r="I36" i="27"/>
  <c r="H36" i="27"/>
  <c r="G36" i="27"/>
  <c r="F36" i="27"/>
  <c r="E36" i="27"/>
  <c r="D36" i="27"/>
  <c r="C36" i="27"/>
  <c r="S4" i="27"/>
  <c r="AF36" i="16"/>
  <c r="AE36" i="16"/>
  <c r="AD36" i="16"/>
  <c r="AC36" i="16"/>
  <c r="AB36" i="16"/>
  <c r="AA36" i="16"/>
  <c r="Z36" i="16"/>
  <c r="Y36" i="16"/>
  <c r="X36" i="16"/>
  <c r="W36" i="16"/>
  <c r="V36" i="16"/>
  <c r="U36" i="16"/>
  <c r="P36" i="16"/>
  <c r="O36" i="16"/>
  <c r="N36" i="16"/>
  <c r="M36" i="16"/>
  <c r="I36" i="16"/>
  <c r="H36" i="16"/>
  <c r="G36" i="16"/>
  <c r="F36" i="16"/>
  <c r="E36" i="16"/>
  <c r="D36" i="16"/>
  <c r="C36" i="16"/>
  <c r="S4" i="16"/>
  <c r="I35" i="15"/>
  <c r="H35" i="15"/>
  <c r="F35" i="15"/>
  <c r="D35" i="15"/>
  <c r="C35" i="15"/>
  <c r="J34" i="15"/>
  <c r="E34" i="15"/>
  <c r="G34" i="15" s="1"/>
  <c r="J33" i="15"/>
  <c r="E33" i="15"/>
  <c r="G33" i="15" s="1"/>
  <c r="J32" i="15"/>
  <c r="E32" i="15"/>
  <c r="G32" i="15" s="1"/>
  <c r="J31" i="15"/>
  <c r="E31" i="15"/>
  <c r="G31" i="15" s="1"/>
  <c r="J30" i="15"/>
  <c r="E30" i="15"/>
  <c r="G30" i="15" s="1"/>
  <c r="J29" i="15"/>
  <c r="E29" i="15"/>
  <c r="G29" i="15" s="1"/>
  <c r="J28" i="15"/>
  <c r="E28" i="15"/>
  <c r="G28" i="15" s="1"/>
  <c r="J27" i="15"/>
  <c r="E27" i="15"/>
  <c r="G27" i="15" s="1"/>
  <c r="J26" i="15"/>
  <c r="E26" i="15"/>
  <c r="G26" i="15" s="1"/>
  <c r="J25" i="15"/>
  <c r="E25" i="15"/>
  <c r="G25" i="15" s="1"/>
  <c r="J24" i="15"/>
  <c r="E24" i="15"/>
  <c r="G24" i="15" s="1"/>
  <c r="J23" i="15"/>
  <c r="E23" i="15"/>
  <c r="G23" i="15" s="1"/>
  <c r="J22" i="15"/>
  <c r="E22" i="15"/>
  <c r="G22" i="15" s="1"/>
  <c r="J21" i="15"/>
  <c r="E21" i="15"/>
  <c r="G21" i="15" s="1"/>
  <c r="J20" i="15"/>
  <c r="E20" i="15"/>
  <c r="G20" i="15" s="1"/>
  <c r="J19" i="15"/>
  <c r="E19" i="15"/>
  <c r="G19" i="15" s="1"/>
  <c r="J18" i="15"/>
  <c r="E18" i="15"/>
  <c r="G18" i="15" s="1"/>
  <c r="J17" i="15"/>
  <c r="E17" i="15"/>
  <c r="G17" i="15" s="1"/>
  <c r="J16" i="15"/>
  <c r="E16" i="15"/>
  <c r="G16" i="15" s="1"/>
  <c r="J15" i="15"/>
  <c r="E15" i="15"/>
  <c r="G15" i="15" s="1"/>
  <c r="J14" i="15"/>
  <c r="E14" i="15"/>
  <c r="G14" i="15" s="1"/>
  <c r="J13" i="15"/>
  <c r="E13" i="15"/>
  <c r="G13" i="15" s="1"/>
  <c r="J12" i="15"/>
  <c r="E12" i="15"/>
  <c r="G12" i="15" s="1"/>
  <c r="J11" i="15"/>
  <c r="E11" i="15"/>
  <c r="G11" i="15" s="1"/>
  <c r="J10" i="15"/>
  <c r="E10" i="15"/>
  <c r="I35" i="26"/>
  <c r="H35" i="26"/>
  <c r="F35" i="26"/>
  <c r="D35" i="26"/>
  <c r="C35" i="26"/>
  <c r="J34" i="26"/>
  <c r="E34" i="26"/>
  <c r="G34" i="26" s="1"/>
  <c r="J33" i="26"/>
  <c r="E33" i="26"/>
  <c r="G33" i="26" s="1"/>
  <c r="J32" i="26"/>
  <c r="E32" i="26"/>
  <c r="G32" i="26" s="1"/>
  <c r="J31" i="26"/>
  <c r="E31" i="26"/>
  <c r="G31" i="26" s="1"/>
  <c r="J30" i="26"/>
  <c r="E30" i="26"/>
  <c r="G30" i="26" s="1"/>
  <c r="J29" i="26"/>
  <c r="E29" i="26"/>
  <c r="G29" i="26" s="1"/>
  <c r="J28" i="26"/>
  <c r="E28" i="26"/>
  <c r="G28" i="26" s="1"/>
  <c r="J27" i="26"/>
  <c r="E27" i="26"/>
  <c r="G27" i="26" s="1"/>
  <c r="J26" i="26"/>
  <c r="E26" i="26"/>
  <c r="G26" i="26" s="1"/>
  <c r="J25" i="26"/>
  <c r="E25" i="26"/>
  <c r="G25" i="26" s="1"/>
  <c r="J24" i="26"/>
  <c r="E24" i="26"/>
  <c r="G24" i="26" s="1"/>
  <c r="J23" i="26"/>
  <c r="E23" i="26"/>
  <c r="G23" i="26" s="1"/>
  <c r="J22" i="26"/>
  <c r="E22" i="26"/>
  <c r="G22" i="26" s="1"/>
  <c r="J21" i="26"/>
  <c r="E21" i="26"/>
  <c r="G21" i="26" s="1"/>
  <c r="J20" i="26"/>
  <c r="E20" i="26"/>
  <c r="G20" i="26" s="1"/>
  <c r="J19" i="26"/>
  <c r="E19" i="26"/>
  <c r="G19" i="26" s="1"/>
  <c r="J18" i="26"/>
  <c r="E18" i="26"/>
  <c r="G18" i="26" s="1"/>
  <c r="J17" i="26"/>
  <c r="E17" i="26"/>
  <c r="G17" i="26" s="1"/>
  <c r="J16" i="26"/>
  <c r="E16" i="26"/>
  <c r="G16" i="26" s="1"/>
  <c r="J15" i="26"/>
  <c r="E15" i="26"/>
  <c r="G15" i="26" s="1"/>
  <c r="J14" i="26"/>
  <c r="E14" i="26"/>
  <c r="G14" i="26" s="1"/>
  <c r="J13" i="26"/>
  <c r="E13" i="26"/>
  <c r="G13" i="26" s="1"/>
  <c r="J12" i="26"/>
  <c r="G12" i="26"/>
  <c r="E12" i="26"/>
  <c r="J11" i="26"/>
  <c r="E11" i="26"/>
  <c r="G11" i="26" s="1"/>
  <c r="J10" i="26"/>
  <c r="K35" i="14"/>
  <c r="J35" i="14"/>
  <c r="I35" i="14"/>
  <c r="H35" i="14"/>
  <c r="F35" i="14"/>
  <c r="D35" i="14"/>
  <c r="C35" i="14"/>
  <c r="L34" i="14"/>
  <c r="M34" i="14" s="1"/>
  <c r="E34" i="14"/>
  <c r="G34" i="14" s="1"/>
  <c r="L33" i="14"/>
  <c r="M33" i="14" s="1"/>
  <c r="E33" i="14"/>
  <c r="G33" i="14" s="1"/>
  <c r="L32" i="14"/>
  <c r="M32" i="14" s="1"/>
  <c r="E32" i="14"/>
  <c r="G32" i="14" s="1"/>
  <c r="L31" i="14"/>
  <c r="M31" i="14" s="1"/>
  <c r="E31" i="14"/>
  <c r="G31" i="14" s="1"/>
  <c r="M30" i="14"/>
  <c r="L30" i="14"/>
  <c r="E30" i="14"/>
  <c r="G30" i="14" s="1"/>
  <c r="L29" i="14"/>
  <c r="M29" i="14" s="1"/>
  <c r="E29" i="14"/>
  <c r="G29" i="14" s="1"/>
  <c r="L28" i="14"/>
  <c r="M28" i="14" s="1"/>
  <c r="E28" i="14"/>
  <c r="G28" i="14" s="1"/>
  <c r="L27" i="14"/>
  <c r="M27" i="14" s="1"/>
  <c r="E27" i="14"/>
  <c r="G27" i="14" s="1"/>
  <c r="L26" i="14"/>
  <c r="M26" i="14" s="1"/>
  <c r="E26" i="14"/>
  <c r="G26" i="14" s="1"/>
  <c r="L25" i="14"/>
  <c r="M25" i="14" s="1"/>
  <c r="E25" i="14"/>
  <c r="G25" i="14" s="1"/>
  <c r="L24" i="14"/>
  <c r="M24" i="14" s="1"/>
  <c r="E24" i="14"/>
  <c r="G24" i="14" s="1"/>
  <c r="L23" i="14"/>
  <c r="M23" i="14" s="1"/>
  <c r="E23" i="14"/>
  <c r="G23" i="14" s="1"/>
  <c r="L22" i="14"/>
  <c r="M22" i="14" s="1"/>
  <c r="E22" i="14"/>
  <c r="G22" i="14" s="1"/>
  <c r="L21" i="14"/>
  <c r="M21" i="14" s="1"/>
  <c r="E21" i="14"/>
  <c r="G21" i="14" s="1"/>
  <c r="L20" i="14"/>
  <c r="M20" i="14" s="1"/>
  <c r="E20" i="14"/>
  <c r="G20" i="14" s="1"/>
  <c r="L19" i="14"/>
  <c r="M19" i="14" s="1"/>
  <c r="E19" i="14"/>
  <c r="G19" i="14" s="1"/>
  <c r="M18" i="14"/>
  <c r="L18" i="14"/>
  <c r="E18" i="14"/>
  <c r="G18" i="14" s="1"/>
  <c r="L17" i="14"/>
  <c r="M17" i="14" s="1"/>
  <c r="E17" i="14"/>
  <c r="G17" i="14" s="1"/>
  <c r="L16" i="14"/>
  <c r="M16" i="14" s="1"/>
  <c r="E16" i="14"/>
  <c r="G16" i="14" s="1"/>
  <c r="L15" i="14"/>
  <c r="M15" i="14" s="1"/>
  <c r="E15" i="14"/>
  <c r="G15" i="14" s="1"/>
  <c r="L14" i="14"/>
  <c r="M14" i="14" s="1"/>
  <c r="E14" i="14"/>
  <c r="G14" i="14" s="1"/>
  <c r="L13" i="14"/>
  <c r="M13" i="14" s="1"/>
  <c r="E13" i="14"/>
  <c r="G13" i="14" s="1"/>
  <c r="L12" i="14"/>
  <c r="M12" i="14" s="1"/>
  <c r="E12" i="14"/>
  <c r="G12" i="14" s="1"/>
  <c r="L11" i="14"/>
  <c r="M11" i="14" s="1"/>
  <c r="E11" i="14"/>
  <c r="G11" i="14" s="1"/>
  <c r="E10" i="14"/>
  <c r="G10" i="14" s="1"/>
  <c r="I19" i="13"/>
  <c r="F19" i="13"/>
  <c r="I18" i="13"/>
  <c r="F18" i="13"/>
  <c r="D34" i="12"/>
  <c r="C34" i="12"/>
  <c r="N27" i="11"/>
  <c r="M27" i="11"/>
  <c r="K27" i="11"/>
  <c r="J27" i="11"/>
  <c r="H27" i="11"/>
  <c r="G27" i="11"/>
  <c r="E27" i="11"/>
  <c r="N26" i="11"/>
  <c r="M26" i="11"/>
  <c r="K26" i="11"/>
  <c r="J26" i="11"/>
  <c r="H26" i="11"/>
  <c r="G26" i="11"/>
  <c r="E26" i="11"/>
  <c r="N25" i="11"/>
  <c r="M25" i="11"/>
  <c r="K25" i="11"/>
  <c r="J25" i="11"/>
  <c r="H25" i="11"/>
  <c r="G25" i="11"/>
  <c r="E25" i="11"/>
  <c r="N24" i="11"/>
  <c r="M24" i="11"/>
  <c r="K24" i="11"/>
  <c r="J24" i="11"/>
  <c r="H24" i="11"/>
  <c r="G24" i="11"/>
  <c r="E24" i="11"/>
  <c r="O22" i="11"/>
  <c r="L22" i="11"/>
  <c r="I22" i="11"/>
  <c r="N21" i="11"/>
  <c r="M21" i="11"/>
  <c r="K21" i="11"/>
  <c r="J21" i="11"/>
  <c r="H21" i="11"/>
  <c r="G21" i="11"/>
  <c r="F21" i="11"/>
  <c r="E21" i="11"/>
  <c r="O20" i="11"/>
  <c r="O27" i="11" s="1"/>
  <c r="L20" i="11"/>
  <c r="I20" i="11"/>
  <c r="O19" i="11"/>
  <c r="L19" i="11"/>
  <c r="I19" i="11"/>
  <c r="O18" i="11"/>
  <c r="I18" i="11"/>
  <c r="O17" i="11"/>
  <c r="L17" i="11"/>
  <c r="I17" i="11"/>
  <c r="N16" i="11"/>
  <c r="M16" i="11"/>
  <c r="M23" i="11" s="1"/>
  <c r="K16" i="11"/>
  <c r="J16" i="11"/>
  <c r="H16" i="11"/>
  <c r="G16" i="11"/>
  <c r="F16" i="11"/>
  <c r="E16" i="11"/>
  <c r="O15" i="11"/>
  <c r="L15" i="11"/>
  <c r="L27" i="11" s="1"/>
  <c r="I15" i="11"/>
  <c r="O14" i="11"/>
  <c r="O26" i="11" s="1"/>
  <c r="L14" i="11"/>
  <c r="I14" i="11"/>
  <c r="I26" i="11" s="1"/>
  <c r="O13" i="11"/>
  <c r="L13" i="11"/>
  <c r="I13" i="11"/>
  <c r="O12" i="11"/>
  <c r="L12" i="11"/>
  <c r="L24" i="11" s="1"/>
  <c r="I12" i="11"/>
  <c r="I24" i="11" s="1"/>
  <c r="O11" i="11"/>
  <c r="L11" i="11"/>
  <c r="I11" i="11"/>
  <c r="O10" i="11"/>
  <c r="L10" i="11"/>
  <c r="I10" i="11"/>
  <c r="O9" i="11"/>
  <c r="L9" i="11"/>
  <c r="I9" i="11"/>
  <c r="BE36" i="33"/>
  <c r="BC36" i="33"/>
  <c r="BB36" i="33"/>
  <c r="BA36" i="33"/>
  <c r="AX36" i="33"/>
  <c r="AW36" i="33"/>
  <c r="AV36" i="33"/>
  <c r="AU36" i="33"/>
  <c r="AS36" i="33"/>
  <c r="AR36" i="33"/>
  <c r="AQ36" i="33"/>
  <c r="AP36" i="33"/>
  <c r="AK36" i="33"/>
  <c r="AJ36" i="33"/>
  <c r="AI36" i="33"/>
  <c r="AH36" i="33"/>
  <c r="AF36" i="33"/>
  <c r="AE36" i="33"/>
  <c r="AD36" i="33"/>
  <c r="AC36" i="33"/>
  <c r="AA36" i="33"/>
  <c r="Z36" i="33"/>
  <c r="Y36" i="33"/>
  <c r="X36" i="33"/>
  <c r="S36" i="33"/>
  <c r="R36" i="33"/>
  <c r="Q36" i="33"/>
  <c r="P36" i="33"/>
  <c r="N36" i="33"/>
  <c r="M36" i="33"/>
  <c r="L36" i="33"/>
  <c r="K36" i="33"/>
  <c r="J36" i="33"/>
  <c r="I36" i="33"/>
  <c r="H36" i="33"/>
  <c r="F36" i="33"/>
  <c r="E36" i="33"/>
  <c r="D36" i="33"/>
  <c r="C36" i="33"/>
  <c r="AY35" i="33"/>
  <c r="AL35" i="33"/>
  <c r="AG35" i="33"/>
  <c r="AB35" i="33"/>
  <c r="W35" i="33"/>
  <c r="O35" i="33"/>
  <c r="G35" i="33"/>
  <c r="BF35" i="33" s="1"/>
  <c r="AY34" i="33"/>
  <c r="AL34" i="33"/>
  <c r="AG34" i="33"/>
  <c r="AB34" i="33"/>
  <c r="W34" i="33"/>
  <c r="O34" i="33"/>
  <c r="G34" i="33"/>
  <c r="BF34" i="33" s="1"/>
  <c r="AY33" i="33"/>
  <c r="AL33" i="33"/>
  <c r="AB33" i="33"/>
  <c r="W33" i="33"/>
  <c r="O33" i="33"/>
  <c r="G33" i="33"/>
  <c r="BF33" i="33" s="1"/>
  <c r="AY32" i="33"/>
  <c r="AL32" i="33"/>
  <c r="AG32" i="33"/>
  <c r="AB32" i="33"/>
  <c r="W32" i="33"/>
  <c r="O32" i="33"/>
  <c r="G32" i="33"/>
  <c r="BF32" i="33" s="1"/>
  <c r="AY31" i="33"/>
  <c r="AL31" i="33"/>
  <c r="AG31" i="33"/>
  <c r="AB31" i="33"/>
  <c r="W31" i="33"/>
  <c r="O31" i="33"/>
  <c r="G31" i="33"/>
  <c r="BF31" i="33" s="1"/>
  <c r="AY30" i="33"/>
  <c r="AL30" i="33"/>
  <c r="AG30" i="33"/>
  <c r="AB30" i="33"/>
  <c r="W30" i="33"/>
  <c r="O30" i="33"/>
  <c r="G30" i="33"/>
  <c r="BF30" i="33" s="1"/>
  <c r="AY29" i="33"/>
  <c r="AL29" i="33"/>
  <c r="AG29" i="33"/>
  <c r="AB29" i="33"/>
  <c r="W29" i="33"/>
  <c r="O29" i="33"/>
  <c r="G29" i="33"/>
  <c r="BF29" i="33" s="1"/>
  <c r="AY28" i="33"/>
  <c r="AL28" i="33"/>
  <c r="AG28" i="33"/>
  <c r="AB28" i="33"/>
  <c r="W28" i="33"/>
  <c r="O28" i="33"/>
  <c r="G28" i="33"/>
  <c r="BF28" i="33" s="1"/>
  <c r="AY27" i="33"/>
  <c r="AL27" i="33"/>
  <c r="AG27" i="33"/>
  <c r="AB27" i="33"/>
  <c r="W27" i="33"/>
  <c r="O27" i="33"/>
  <c r="G27" i="33"/>
  <c r="BF27" i="33" s="1"/>
  <c r="AY26" i="33"/>
  <c r="AL26" i="33"/>
  <c r="AG26" i="33"/>
  <c r="AB26" i="33"/>
  <c r="W26" i="33"/>
  <c r="O26" i="33"/>
  <c r="G26" i="33"/>
  <c r="BF26" i="33" s="1"/>
  <c r="AY25" i="33"/>
  <c r="AL25" i="33"/>
  <c r="AG25" i="33"/>
  <c r="AB25" i="33"/>
  <c r="W25" i="33"/>
  <c r="O25" i="33"/>
  <c r="G25" i="33"/>
  <c r="BF25" i="33" s="1"/>
  <c r="AY24" i="33"/>
  <c r="AL24" i="33"/>
  <c r="AG24" i="33"/>
  <c r="AB24" i="33"/>
  <c r="W24" i="33"/>
  <c r="O24" i="33"/>
  <c r="G24" i="33"/>
  <c r="BF24" i="33" s="1"/>
  <c r="AY23" i="33"/>
  <c r="AL23" i="33"/>
  <c r="AG23" i="33"/>
  <c r="AB23" i="33"/>
  <c r="W23" i="33"/>
  <c r="O23" i="33"/>
  <c r="G23" i="33"/>
  <c r="BF23" i="33" s="1"/>
  <c r="AY22" i="33"/>
  <c r="AL22" i="33"/>
  <c r="AG22" i="33"/>
  <c r="AB22" i="33"/>
  <c r="W22" i="33"/>
  <c r="O22" i="33"/>
  <c r="G22" i="33"/>
  <c r="BF22" i="33" s="1"/>
  <c r="AY21" i="33"/>
  <c r="AL21" i="33"/>
  <c r="AG21" i="33"/>
  <c r="AB21" i="33"/>
  <c r="W21" i="33"/>
  <c r="O21" i="33"/>
  <c r="G21" i="33"/>
  <c r="BF21" i="33" s="1"/>
  <c r="AY20" i="33"/>
  <c r="AL20" i="33"/>
  <c r="AG20" i="33"/>
  <c r="AB20" i="33"/>
  <c r="W20" i="33"/>
  <c r="O20" i="33"/>
  <c r="G20" i="33"/>
  <c r="BF20" i="33" s="1"/>
  <c r="AY19" i="33"/>
  <c r="AL19" i="33"/>
  <c r="AG19" i="33"/>
  <c r="AB19" i="33"/>
  <c r="W19" i="33"/>
  <c r="O19" i="33"/>
  <c r="G19" i="33"/>
  <c r="BF19" i="33" s="1"/>
  <c r="AY18" i="33"/>
  <c r="AL18" i="33"/>
  <c r="AG18" i="33"/>
  <c r="AB18" i="33"/>
  <c r="W18" i="33"/>
  <c r="O18" i="33"/>
  <c r="G18" i="33"/>
  <c r="BF18" i="33" s="1"/>
  <c r="AY17" i="33"/>
  <c r="AL17" i="33"/>
  <c r="AG17" i="33"/>
  <c r="AB17" i="33"/>
  <c r="W17" i="33"/>
  <c r="O17" i="33"/>
  <c r="G17" i="33"/>
  <c r="BF17" i="33" s="1"/>
  <c r="AY16" i="33"/>
  <c r="AL16" i="33"/>
  <c r="AG16" i="33"/>
  <c r="AB16" i="33"/>
  <c r="W16" i="33"/>
  <c r="O16" i="33"/>
  <c r="G16" i="33"/>
  <c r="BF16" i="33" s="1"/>
  <c r="AY15" i="33"/>
  <c r="AL15" i="33"/>
  <c r="AG15" i="33"/>
  <c r="AB15" i="33"/>
  <c r="W15" i="33"/>
  <c r="O15" i="33"/>
  <c r="G15" i="33"/>
  <c r="BF15" i="33" s="1"/>
  <c r="AY14" i="33"/>
  <c r="AL14" i="33"/>
  <c r="AG14" i="33"/>
  <c r="AB14" i="33"/>
  <c r="W14" i="33"/>
  <c r="O14" i="33"/>
  <c r="G14" i="33"/>
  <c r="BF14" i="33" s="1"/>
  <c r="AY13" i="33"/>
  <c r="AL13" i="33"/>
  <c r="AG13" i="33"/>
  <c r="AB13" i="33"/>
  <c r="W13" i="33"/>
  <c r="O13" i="33"/>
  <c r="G13" i="33"/>
  <c r="BF13" i="33" s="1"/>
  <c r="AY12" i="33"/>
  <c r="AL12" i="33"/>
  <c r="AG12" i="33"/>
  <c r="AB12" i="33"/>
  <c r="W12" i="33"/>
  <c r="O12" i="33"/>
  <c r="G12" i="33"/>
  <c r="BF12" i="33" s="1"/>
  <c r="AY11" i="33"/>
  <c r="AL11" i="33"/>
  <c r="AG11" i="33"/>
  <c r="AG36" i="33" s="1"/>
  <c r="AB11" i="33"/>
  <c r="AB36" i="33" s="1"/>
  <c r="W11" i="33"/>
  <c r="W36" i="33" s="1"/>
  <c r="O11" i="33"/>
  <c r="G11" i="33"/>
  <c r="AN4" i="33"/>
  <c r="U4" i="33"/>
  <c r="BE36" i="32"/>
  <c r="BC36" i="32"/>
  <c r="BB36" i="32"/>
  <c r="BA36" i="32"/>
  <c r="AX36" i="32"/>
  <c r="AW36" i="32"/>
  <c r="AV36" i="32"/>
  <c r="AU36" i="32"/>
  <c r="AS36" i="32"/>
  <c r="AR36" i="32"/>
  <c r="AQ36" i="32"/>
  <c r="AP36" i="32"/>
  <c r="AK36" i="32"/>
  <c r="AJ36" i="32"/>
  <c r="AI36" i="32"/>
  <c r="AH36" i="32"/>
  <c r="AF36" i="32"/>
  <c r="AE36" i="32"/>
  <c r="AD36" i="32"/>
  <c r="AC36" i="32"/>
  <c r="AA36" i="32"/>
  <c r="Z36" i="32"/>
  <c r="Y36" i="32"/>
  <c r="X36" i="32"/>
  <c r="S36" i="32"/>
  <c r="R36" i="32"/>
  <c r="Q36" i="32"/>
  <c r="P36" i="32"/>
  <c r="N36" i="32"/>
  <c r="M36" i="32"/>
  <c r="L36" i="32"/>
  <c r="K36" i="32"/>
  <c r="J36" i="32"/>
  <c r="I36" i="32"/>
  <c r="H36" i="32"/>
  <c r="F36" i="32"/>
  <c r="E36" i="32"/>
  <c r="D36" i="32"/>
  <c r="C36" i="32"/>
  <c r="AY35" i="32"/>
  <c r="AT35" i="32"/>
  <c r="AL35" i="32"/>
  <c r="AG35" i="32"/>
  <c r="AB35" i="32"/>
  <c r="O35" i="32"/>
  <c r="G35" i="32"/>
  <c r="BF35" i="32" s="1"/>
  <c r="AY34" i="32"/>
  <c r="AT34" i="32"/>
  <c r="AL34" i="32"/>
  <c r="AG34" i="32"/>
  <c r="AB34" i="32"/>
  <c r="O34" i="32"/>
  <c r="G34" i="32"/>
  <c r="BF34" i="32" s="1"/>
  <c r="AY33" i="32"/>
  <c r="AT33" i="32"/>
  <c r="AL33" i="32"/>
  <c r="AG33" i="32"/>
  <c r="AB33" i="32"/>
  <c r="O33" i="32"/>
  <c r="G33" i="32"/>
  <c r="BF33" i="32" s="1"/>
  <c r="AY32" i="32"/>
  <c r="AT32" i="32"/>
  <c r="AL32" i="32"/>
  <c r="AG32" i="32"/>
  <c r="AB32" i="32"/>
  <c r="O32" i="32"/>
  <c r="G32" i="32"/>
  <c r="BF32" i="32" s="1"/>
  <c r="AY31" i="32"/>
  <c r="AT31" i="32"/>
  <c r="AL31" i="32"/>
  <c r="AG31" i="32"/>
  <c r="AB31" i="32"/>
  <c r="O31" i="32"/>
  <c r="G31" i="32"/>
  <c r="BF31" i="32" s="1"/>
  <c r="AY30" i="32"/>
  <c r="AT30" i="32"/>
  <c r="AL30" i="32"/>
  <c r="AG30" i="32"/>
  <c r="AB30" i="32"/>
  <c r="O30" i="32"/>
  <c r="G30" i="32"/>
  <c r="BF30" i="32" s="1"/>
  <c r="AY29" i="32"/>
  <c r="AT29" i="32"/>
  <c r="AL29" i="32"/>
  <c r="AG29" i="32"/>
  <c r="AB29" i="32"/>
  <c r="O29" i="32"/>
  <c r="G29" i="32"/>
  <c r="BF29" i="32" s="1"/>
  <c r="AY28" i="32"/>
  <c r="AT28" i="32"/>
  <c r="AL28" i="32"/>
  <c r="AG28" i="32"/>
  <c r="AB28" i="32"/>
  <c r="O28" i="32"/>
  <c r="G28" i="32"/>
  <c r="BF28" i="32" s="1"/>
  <c r="AY27" i="32"/>
  <c r="AT27" i="32"/>
  <c r="AL27" i="32"/>
  <c r="AG27" i="32"/>
  <c r="AB27" i="32"/>
  <c r="O27" i="32"/>
  <c r="G27" i="32"/>
  <c r="BF27" i="32" s="1"/>
  <c r="AY26" i="32"/>
  <c r="AT26" i="32"/>
  <c r="AL26" i="32"/>
  <c r="AG26" i="32"/>
  <c r="AB26" i="32"/>
  <c r="O26" i="32"/>
  <c r="G26" i="32"/>
  <c r="BF26" i="32" s="1"/>
  <c r="AY25" i="32"/>
  <c r="AT25" i="32"/>
  <c r="AL25" i="32"/>
  <c r="AG25" i="32"/>
  <c r="AB25" i="32"/>
  <c r="O25" i="32"/>
  <c r="G25" i="32"/>
  <c r="BF25" i="32" s="1"/>
  <c r="AY24" i="32"/>
  <c r="AT24" i="32"/>
  <c r="AL24" i="32"/>
  <c r="AG24" i="32"/>
  <c r="AB24" i="32"/>
  <c r="O24" i="32"/>
  <c r="G24" i="32"/>
  <c r="BF24" i="32" s="1"/>
  <c r="AY23" i="32"/>
  <c r="AT23" i="32"/>
  <c r="AL23" i="32"/>
  <c r="AG23" i="32"/>
  <c r="AB23" i="32"/>
  <c r="O23" i="32"/>
  <c r="G23" i="32"/>
  <c r="BF23" i="32" s="1"/>
  <c r="AY22" i="32"/>
  <c r="AT22" i="32"/>
  <c r="AL22" i="32"/>
  <c r="AG22" i="32"/>
  <c r="AB22" i="32"/>
  <c r="O22" i="32"/>
  <c r="G22" i="32"/>
  <c r="BF22" i="32" s="1"/>
  <c r="AY21" i="32"/>
  <c r="AT21" i="32"/>
  <c r="AL21" i="32"/>
  <c r="AG21" i="32"/>
  <c r="AB21" i="32"/>
  <c r="O21" i="32"/>
  <c r="G21" i="32"/>
  <c r="BF21" i="32" s="1"/>
  <c r="AY20" i="32"/>
  <c r="AT20" i="32"/>
  <c r="AL20" i="32"/>
  <c r="AG20" i="32"/>
  <c r="AB20" i="32"/>
  <c r="O20" i="32"/>
  <c r="G20" i="32"/>
  <c r="BF20" i="32" s="1"/>
  <c r="AY19" i="32"/>
  <c r="AT19" i="32"/>
  <c r="AL19" i="32"/>
  <c r="AG19" i="32"/>
  <c r="AB19" i="32"/>
  <c r="O19" i="32"/>
  <c r="G19" i="32"/>
  <c r="BF19" i="32" s="1"/>
  <c r="AY18" i="32"/>
  <c r="AT18" i="32"/>
  <c r="AL18" i="32"/>
  <c r="AG18" i="32"/>
  <c r="AB18" i="32"/>
  <c r="O18" i="32"/>
  <c r="G18" i="32"/>
  <c r="BF18" i="32" s="1"/>
  <c r="AY17" i="32"/>
  <c r="AT17" i="32"/>
  <c r="AL17" i="32"/>
  <c r="AG17" i="32"/>
  <c r="AB17" i="32"/>
  <c r="O17" i="32"/>
  <c r="G17" i="32"/>
  <c r="BF17" i="32" s="1"/>
  <c r="AY16" i="32"/>
  <c r="AT16" i="32"/>
  <c r="AL16" i="32"/>
  <c r="AG16" i="32"/>
  <c r="AB16" i="32"/>
  <c r="O16" i="32"/>
  <c r="G16" i="32"/>
  <c r="BF16" i="32" s="1"/>
  <c r="AY15" i="32"/>
  <c r="AT15" i="32"/>
  <c r="AL15" i="32"/>
  <c r="AG15" i="32"/>
  <c r="AB15" i="32"/>
  <c r="O15" i="32"/>
  <c r="G15" i="32"/>
  <c r="BF15" i="32" s="1"/>
  <c r="AY14" i="32"/>
  <c r="AT14" i="32"/>
  <c r="AL14" i="32"/>
  <c r="AG14" i="32"/>
  <c r="AB14" i="32"/>
  <c r="O14" i="32"/>
  <c r="G14" i="32"/>
  <c r="BF14" i="32" s="1"/>
  <c r="AY13" i="32"/>
  <c r="AT13" i="32"/>
  <c r="AL13" i="32"/>
  <c r="AG13" i="32"/>
  <c r="AB13" i="32"/>
  <c r="O13" i="32"/>
  <c r="G13" i="32"/>
  <c r="BF13" i="32" s="1"/>
  <c r="AY12" i="32"/>
  <c r="AT12" i="32"/>
  <c r="AL12" i="32"/>
  <c r="AL36" i="32" s="1"/>
  <c r="AG12" i="32"/>
  <c r="AB12" i="32"/>
  <c r="O12" i="32"/>
  <c r="G12" i="32"/>
  <c r="BF12" i="32" s="1"/>
  <c r="AY11" i="32"/>
  <c r="AT11" i="32"/>
  <c r="AG11" i="32"/>
  <c r="AB11" i="32"/>
  <c r="O11" i="32"/>
  <c r="O36" i="32" s="1"/>
  <c r="AN4" i="32"/>
  <c r="U4" i="32"/>
  <c r="BE36" i="31"/>
  <c r="BC36" i="31"/>
  <c r="BB36" i="31"/>
  <c r="BA36" i="31"/>
  <c r="AX36" i="31"/>
  <c r="AW36" i="31"/>
  <c r="AV36" i="31"/>
  <c r="AU36" i="31"/>
  <c r="AS36" i="31"/>
  <c r="AR36" i="31"/>
  <c r="AQ36" i="31"/>
  <c r="AP36" i="31"/>
  <c r="AK36" i="31"/>
  <c r="AJ36" i="31"/>
  <c r="AI36" i="31"/>
  <c r="AH36" i="31"/>
  <c r="AF36" i="31"/>
  <c r="AE36" i="31"/>
  <c r="AD36" i="31"/>
  <c r="AC36" i="31"/>
  <c r="AA36" i="31"/>
  <c r="Z36" i="31"/>
  <c r="Y36" i="31"/>
  <c r="X36" i="31"/>
  <c r="S36" i="31"/>
  <c r="R36" i="31"/>
  <c r="Q36" i="31"/>
  <c r="P36" i="31"/>
  <c r="N36" i="31"/>
  <c r="M36" i="31"/>
  <c r="L36" i="31"/>
  <c r="K36" i="31"/>
  <c r="J36" i="31"/>
  <c r="I36" i="31"/>
  <c r="H36" i="31"/>
  <c r="F36" i="31"/>
  <c r="E36" i="31"/>
  <c r="D36" i="31"/>
  <c r="C36" i="31"/>
  <c r="AY35" i="31"/>
  <c r="AT35" i="31"/>
  <c r="AL35" i="31"/>
  <c r="AG35" i="31"/>
  <c r="AB35" i="31"/>
  <c r="W35" i="31"/>
  <c r="O35" i="31"/>
  <c r="G35" i="31"/>
  <c r="BF35" i="31" s="1"/>
  <c r="AY34" i="31"/>
  <c r="AT34" i="31"/>
  <c r="AL34" i="31"/>
  <c r="AG34" i="31"/>
  <c r="AB34" i="31"/>
  <c r="W34" i="31"/>
  <c r="O34" i="31"/>
  <c r="G34" i="31"/>
  <c r="BF34" i="31" s="1"/>
  <c r="AY33" i="31"/>
  <c r="AT33" i="31"/>
  <c r="AG33" i="31"/>
  <c r="AB33" i="31"/>
  <c r="W33" i="31"/>
  <c r="O33" i="31"/>
  <c r="G33" i="31"/>
  <c r="BF33" i="31" s="1"/>
  <c r="AY32" i="31"/>
  <c r="AT32" i="31"/>
  <c r="AL32" i="31"/>
  <c r="AG32" i="31"/>
  <c r="AB32" i="31"/>
  <c r="W32" i="31"/>
  <c r="O32" i="31"/>
  <c r="G32" i="31"/>
  <c r="BF32" i="31" s="1"/>
  <c r="AY31" i="31"/>
  <c r="AT31" i="31"/>
  <c r="AL31" i="31"/>
  <c r="AG31" i="31"/>
  <c r="AB31" i="31"/>
  <c r="W31" i="31"/>
  <c r="O31" i="31"/>
  <c r="G31" i="31"/>
  <c r="BF31" i="31" s="1"/>
  <c r="AY30" i="31"/>
  <c r="AT30" i="31"/>
  <c r="AL30" i="31"/>
  <c r="AG30" i="31"/>
  <c r="AB30" i="31"/>
  <c r="W30" i="31"/>
  <c r="O30" i="31"/>
  <c r="G30" i="31"/>
  <c r="BF30" i="31" s="1"/>
  <c r="AY29" i="31"/>
  <c r="AT29" i="31"/>
  <c r="AL29" i="31"/>
  <c r="AG29" i="31"/>
  <c r="AB29" i="31"/>
  <c r="W29" i="31"/>
  <c r="O29" i="31"/>
  <c r="G29" i="31"/>
  <c r="BF29" i="31" s="1"/>
  <c r="AY28" i="31"/>
  <c r="AT28" i="31"/>
  <c r="AL28" i="31"/>
  <c r="AG28" i="31"/>
  <c r="AB28" i="31"/>
  <c r="W28" i="31"/>
  <c r="O28" i="31"/>
  <c r="G28" i="31"/>
  <c r="BF28" i="31" s="1"/>
  <c r="AY27" i="31"/>
  <c r="AT27" i="31"/>
  <c r="AL27" i="31"/>
  <c r="AG27" i="31"/>
  <c r="AB27" i="31"/>
  <c r="W27" i="31"/>
  <c r="O27" i="31"/>
  <c r="G27" i="31"/>
  <c r="BF27" i="31" s="1"/>
  <c r="AY26" i="31"/>
  <c r="AT26" i="31"/>
  <c r="AL26" i="31"/>
  <c r="AG26" i="31"/>
  <c r="AB26" i="31"/>
  <c r="W26" i="31"/>
  <c r="O26" i="31"/>
  <c r="G26" i="31"/>
  <c r="BF26" i="31" s="1"/>
  <c r="AY25" i="31"/>
  <c r="AT25" i="31"/>
  <c r="AL25" i="31"/>
  <c r="AG25" i="31"/>
  <c r="AB25" i="31"/>
  <c r="W25" i="31"/>
  <c r="O25" i="31"/>
  <c r="G25" i="31"/>
  <c r="BF25" i="31" s="1"/>
  <c r="AY24" i="31"/>
  <c r="AT24" i="31"/>
  <c r="AL24" i="31"/>
  <c r="AG24" i="31"/>
  <c r="AB24" i="31"/>
  <c r="W24" i="31"/>
  <c r="O24" i="31"/>
  <c r="G24" i="31"/>
  <c r="BF24" i="31" s="1"/>
  <c r="AY23" i="31"/>
  <c r="AT23" i="31"/>
  <c r="AL23" i="31"/>
  <c r="AG23" i="31"/>
  <c r="AB23" i="31"/>
  <c r="W23" i="31"/>
  <c r="O23" i="31"/>
  <c r="G23" i="31"/>
  <c r="BF23" i="31" s="1"/>
  <c r="AY22" i="31"/>
  <c r="AT22" i="31"/>
  <c r="AL22" i="31"/>
  <c r="AG22" i="31"/>
  <c r="AB22" i="31"/>
  <c r="W22" i="31"/>
  <c r="O22" i="31"/>
  <c r="G22" i="31"/>
  <c r="BF22" i="31" s="1"/>
  <c r="AY21" i="31"/>
  <c r="AT21" i="31"/>
  <c r="AL21" i="31"/>
  <c r="AG21" i="31"/>
  <c r="AB21" i="31"/>
  <c r="W21" i="31"/>
  <c r="O21" i="31"/>
  <c r="G21" i="31"/>
  <c r="BF21" i="31" s="1"/>
  <c r="AY20" i="31"/>
  <c r="AT20" i="31"/>
  <c r="AL20" i="31"/>
  <c r="AG20" i="31"/>
  <c r="AB20" i="31"/>
  <c r="W20" i="31"/>
  <c r="O20" i="31"/>
  <c r="G20" i="31"/>
  <c r="BF20" i="31" s="1"/>
  <c r="AY19" i="31"/>
  <c r="AT19" i="31"/>
  <c r="AL19" i="31"/>
  <c r="AG19" i="31"/>
  <c r="AB19" i="31"/>
  <c r="W19" i="31"/>
  <c r="O19" i="31"/>
  <c r="G19" i="31"/>
  <c r="BF19" i="31" s="1"/>
  <c r="AY18" i="31"/>
  <c r="AT18" i="31"/>
  <c r="AL18" i="31"/>
  <c r="AG18" i="31"/>
  <c r="AB18" i="31"/>
  <c r="W18" i="31"/>
  <c r="O18" i="31"/>
  <c r="G18" i="31"/>
  <c r="BF18" i="31" s="1"/>
  <c r="AY17" i="31"/>
  <c r="AT17" i="31"/>
  <c r="AL17" i="31"/>
  <c r="AG17" i="31"/>
  <c r="AB17" i="31"/>
  <c r="W17" i="31"/>
  <c r="O17" i="31"/>
  <c r="G17" i="31"/>
  <c r="BF17" i="31" s="1"/>
  <c r="AY16" i="31"/>
  <c r="AT16" i="31"/>
  <c r="AL16" i="31"/>
  <c r="AG16" i="31"/>
  <c r="AB16" i="31"/>
  <c r="W16" i="31"/>
  <c r="O16" i="31"/>
  <c r="G16" i="31"/>
  <c r="BF16" i="31" s="1"/>
  <c r="AY15" i="31"/>
  <c r="AT15" i="31"/>
  <c r="AL15" i="31"/>
  <c r="AG15" i="31"/>
  <c r="AB15" i="31"/>
  <c r="W15" i="31"/>
  <c r="O15" i="31"/>
  <c r="G15" i="31"/>
  <c r="BF15" i="31" s="1"/>
  <c r="AY14" i="31"/>
  <c r="AT14" i="31"/>
  <c r="AL14" i="31"/>
  <c r="AG14" i="31"/>
  <c r="AB14" i="31"/>
  <c r="W14" i="31"/>
  <c r="O14" i="31"/>
  <c r="G14" i="31"/>
  <c r="BF14" i="31" s="1"/>
  <c r="AY13" i="31"/>
  <c r="AT13" i="31"/>
  <c r="AL13" i="31"/>
  <c r="AG13" i="31"/>
  <c r="AB13" i="31"/>
  <c r="W13" i="31"/>
  <c r="O13" i="31"/>
  <c r="G13" i="31"/>
  <c r="BF13" i="31" s="1"/>
  <c r="AY12" i="31"/>
  <c r="AT12" i="31"/>
  <c r="AL12" i="31"/>
  <c r="AG12" i="31"/>
  <c r="AB12" i="31"/>
  <c r="W12" i="31"/>
  <c r="O12" i="31"/>
  <c r="G12" i="31"/>
  <c r="BF12" i="31" s="1"/>
  <c r="AT36" i="31"/>
  <c r="AL11" i="31"/>
  <c r="AN4" i="31"/>
  <c r="U4" i="31"/>
  <c r="BE36" i="7"/>
  <c r="BC36" i="7"/>
  <c r="BB36" i="7"/>
  <c r="BA36" i="7"/>
  <c r="AX36" i="7"/>
  <c r="AW36" i="7"/>
  <c r="AV36" i="7"/>
  <c r="AU36" i="7"/>
  <c r="AS36" i="7"/>
  <c r="AR36" i="7"/>
  <c r="AQ36" i="7"/>
  <c r="AP36" i="7"/>
  <c r="AK36" i="7"/>
  <c r="AJ36" i="7"/>
  <c r="AI36" i="7"/>
  <c r="AH36" i="7"/>
  <c r="AF36" i="7"/>
  <c r="AE36" i="7"/>
  <c r="AD36" i="7"/>
  <c r="AC36" i="7"/>
  <c r="AA36" i="7"/>
  <c r="Z36" i="7"/>
  <c r="Y36" i="7"/>
  <c r="X36" i="7"/>
  <c r="S36" i="7"/>
  <c r="R36" i="7"/>
  <c r="Q36" i="7"/>
  <c r="P36" i="7"/>
  <c r="N36" i="7"/>
  <c r="M36" i="7"/>
  <c r="L36" i="7"/>
  <c r="K36" i="7"/>
  <c r="J36" i="7"/>
  <c r="I36" i="7"/>
  <c r="H36" i="7"/>
  <c r="F36" i="7"/>
  <c r="E36" i="7"/>
  <c r="D36" i="7"/>
  <c r="C36" i="7"/>
  <c r="AY35" i="7"/>
  <c r="AT35" i="7"/>
  <c r="AL35" i="7"/>
  <c r="AG35" i="7"/>
  <c r="AB35" i="7"/>
  <c r="W35" i="7"/>
  <c r="O35" i="7"/>
  <c r="G35" i="7"/>
  <c r="BF35" i="7" s="1"/>
  <c r="AY34" i="7"/>
  <c r="AT34" i="7"/>
  <c r="AL34" i="7"/>
  <c r="AG34" i="7"/>
  <c r="AB34" i="7"/>
  <c r="W34" i="7"/>
  <c r="O34" i="7"/>
  <c r="G34" i="7"/>
  <c r="BF34" i="7" s="1"/>
  <c r="AY33" i="7"/>
  <c r="AT33" i="7"/>
  <c r="AL33" i="7"/>
  <c r="AG33" i="7"/>
  <c r="AB33" i="7"/>
  <c r="W33" i="7"/>
  <c r="O33" i="7"/>
  <c r="G33" i="7"/>
  <c r="BF33" i="7" s="1"/>
  <c r="AY32" i="7"/>
  <c r="AT32" i="7"/>
  <c r="AL32" i="7"/>
  <c r="AG32" i="7"/>
  <c r="AB32" i="7"/>
  <c r="W32" i="7"/>
  <c r="O32" i="7"/>
  <c r="G32" i="7"/>
  <c r="BF32" i="7" s="1"/>
  <c r="AY31" i="7"/>
  <c r="AT31" i="7"/>
  <c r="AL31" i="7"/>
  <c r="AG31" i="7"/>
  <c r="AB31" i="7"/>
  <c r="W31" i="7"/>
  <c r="O31" i="7"/>
  <c r="G31" i="7"/>
  <c r="BF31" i="7" s="1"/>
  <c r="AY30" i="7"/>
  <c r="AT30" i="7"/>
  <c r="AL30" i="7"/>
  <c r="AG30" i="7"/>
  <c r="AB30" i="7"/>
  <c r="W30" i="7"/>
  <c r="O30" i="7"/>
  <c r="G30" i="7"/>
  <c r="BF30" i="7" s="1"/>
  <c r="AY29" i="7"/>
  <c r="AT29" i="7"/>
  <c r="AL29" i="7"/>
  <c r="AG29" i="7"/>
  <c r="AB29" i="7"/>
  <c r="W29" i="7"/>
  <c r="O29" i="7"/>
  <c r="G29" i="7"/>
  <c r="BF29" i="7" s="1"/>
  <c r="AY28" i="7"/>
  <c r="AT28" i="7"/>
  <c r="AL28" i="7"/>
  <c r="AG28" i="7"/>
  <c r="AB28" i="7"/>
  <c r="W28" i="7"/>
  <c r="O28" i="7"/>
  <c r="G28" i="7"/>
  <c r="BF28" i="7" s="1"/>
  <c r="AY27" i="7"/>
  <c r="AT27" i="7"/>
  <c r="AL27" i="7"/>
  <c r="AG27" i="7"/>
  <c r="AB27" i="7"/>
  <c r="W27" i="7"/>
  <c r="O27" i="7"/>
  <c r="G27" i="7"/>
  <c r="BF27" i="7" s="1"/>
  <c r="AY26" i="7"/>
  <c r="AT26" i="7"/>
  <c r="AL26" i="7"/>
  <c r="AG26" i="7"/>
  <c r="AB26" i="7"/>
  <c r="W26" i="7"/>
  <c r="O26" i="7"/>
  <c r="G26" i="7"/>
  <c r="BF26" i="7" s="1"/>
  <c r="AY25" i="7"/>
  <c r="AT25" i="7"/>
  <c r="AL25" i="7"/>
  <c r="AG25" i="7"/>
  <c r="AB25" i="7"/>
  <c r="W25" i="7"/>
  <c r="O25" i="7"/>
  <c r="G25" i="7"/>
  <c r="BF25" i="7" s="1"/>
  <c r="AY24" i="7"/>
  <c r="AT24" i="7"/>
  <c r="AL24" i="7"/>
  <c r="AG24" i="7"/>
  <c r="AB24" i="7"/>
  <c r="W24" i="7"/>
  <c r="O24" i="7"/>
  <c r="G24" i="7"/>
  <c r="BF24" i="7" s="1"/>
  <c r="AY23" i="7"/>
  <c r="AT23" i="7"/>
  <c r="AL23" i="7"/>
  <c r="AG23" i="7"/>
  <c r="AB23" i="7"/>
  <c r="W23" i="7"/>
  <c r="O23" i="7"/>
  <c r="G23" i="7"/>
  <c r="BF23" i="7" s="1"/>
  <c r="AY22" i="7"/>
  <c r="AT22" i="7"/>
  <c r="AL22" i="7"/>
  <c r="AG22" i="7"/>
  <c r="AB22" i="7"/>
  <c r="W22" i="7"/>
  <c r="O22" i="7"/>
  <c r="G22" i="7"/>
  <c r="BF22" i="7" s="1"/>
  <c r="AY21" i="7"/>
  <c r="AT21" i="7"/>
  <c r="AL21" i="7"/>
  <c r="AG21" i="7"/>
  <c r="AB21" i="7"/>
  <c r="W21" i="7"/>
  <c r="O21" i="7"/>
  <c r="G21" i="7"/>
  <c r="BF21" i="7" s="1"/>
  <c r="AY20" i="7"/>
  <c r="AT20" i="7"/>
  <c r="AL20" i="7"/>
  <c r="AG20" i="7"/>
  <c r="AB20" i="7"/>
  <c r="W20" i="7"/>
  <c r="O20" i="7"/>
  <c r="G20" i="7"/>
  <c r="BF20" i="7" s="1"/>
  <c r="AY19" i="7"/>
  <c r="AT19" i="7"/>
  <c r="AL19" i="7"/>
  <c r="AG19" i="7"/>
  <c r="AB19" i="7"/>
  <c r="W19" i="7"/>
  <c r="O19" i="7"/>
  <c r="G19" i="7"/>
  <c r="BF19" i="7" s="1"/>
  <c r="AY18" i="7"/>
  <c r="AT18" i="7"/>
  <c r="AL18" i="7"/>
  <c r="AG18" i="7"/>
  <c r="AB18" i="7"/>
  <c r="W18" i="7"/>
  <c r="O18" i="7"/>
  <c r="G18" i="7"/>
  <c r="BF18" i="7" s="1"/>
  <c r="AY17" i="7"/>
  <c r="AT17" i="7"/>
  <c r="AL17" i="7"/>
  <c r="AG17" i="7"/>
  <c r="AB17" i="7"/>
  <c r="W17" i="7"/>
  <c r="O17" i="7"/>
  <c r="G17" i="7"/>
  <c r="BF17" i="7" s="1"/>
  <c r="AY16" i="7"/>
  <c r="AT16" i="7"/>
  <c r="AL16" i="7"/>
  <c r="AG16" i="7"/>
  <c r="AB16" i="7"/>
  <c r="W16" i="7"/>
  <c r="O16" i="7"/>
  <c r="G16" i="7"/>
  <c r="BF16" i="7" s="1"/>
  <c r="AY15" i="7"/>
  <c r="AT15" i="7"/>
  <c r="AL15" i="7"/>
  <c r="AG15" i="7"/>
  <c r="AB15" i="7"/>
  <c r="W15" i="7"/>
  <c r="O15" i="7"/>
  <c r="G15" i="7"/>
  <c r="BF15" i="7" s="1"/>
  <c r="AY14" i="7"/>
  <c r="AT14" i="7"/>
  <c r="AL14" i="7"/>
  <c r="AG14" i="7"/>
  <c r="AB14" i="7"/>
  <c r="W14" i="7"/>
  <c r="O14" i="7"/>
  <c r="G14" i="7"/>
  <c r="BF14" i="7" s="1"/>
  <c r="AY13" i="7"/>
  <c r="AT13" i="7"/>
  <c r="AL13" i="7"/>
  <c r="AG13" i="7"/>
  <c r="AB13" i="7"/>
  <c r="W13" i="7"/>
  <c r="O13" i="7"/>
  <c r="G13" i="7"/>
  <c r="BF13" i="7" s="1"/>
  <c r="AY12" i="7"/>
  <c r="AT12" i="7"/>
  <c r="AL12" i="7"/>
  <c r="AG12" i="7"/>
  <c r="AB12" i="7"/>
  <c r="W12" i="7"/>
  <c r="O12" i="7"/>
  <c r="G12" i="7"/>
  <c r="BF12" i="7" s="1"/>
  <c r="G11" i="7"/>
  <c r="BF11" i="7" s="1"/>
  <c r="BG11" i="7" s="1"/>
  <c r="AN4" i="7"/>
  <c r="U4" i="7"/>
  <c r="N34" i="5"/>
  <c r="M34" i="5"/>
  <c r="K34" i="5"/>
  <c r="J34" i="5"/>
  <c r="I34" i="5"/>
  <c r="H34" i="5"/>
  <c r="G34" i="5"/>
  <c r="F34" i="5"/>
  <c r="E34" i="5"/>
  <c r="D34" i="5"/>
  <c r="C34" i="5"/>
  <c r="H34" i="29"/>
  <c r="G34" i="29"/>
  <c r="F34" i="29"/>
  <c r="E34" i="29"/>
  <c r="D34" i="29"/>
  <c r="C34" i="29"/>
  <c r="H34" i="4"/>
  <c r="G34" i="4"/>
  <c r="F34" i="4"/>
  <c r="E34" i="4"/>
  <c r="D34" i="4"/>
  <c r="C34" i="4"/>
  <c r="AA35" i="3"/>
  <c r="Z35" i="3"/>
  <c r="Y35" i="3"/>
  <c r="X35" i="3"/>
  <c r="W35" i="3"/>
  <c r="V35" i="3"/>
  <c r="T35" i="3"/>
  <c r="S35" i="3"/>
  <c r="O35" i="3"/>
  <c r="N35" i="3"/>
  <c r="M35" i="3"/>
  <c r="L35" i="3"/>
  <c r="K35" i="3"/>
  <c r="J35" i="3"/>
  <c r="I35" i="3"/>
  <c r="H35" i="3"/>
  <c r="G35" i="3"/>
  <c r="F35" i="3"/>
  <c r="E35" i="3"/>
  <c r="D35" i="3"/>
  <c r="C35" i="3"/>
  <c r="AB34" i="3"/>
  <c r="U34" i="3"/>
  <c r="AB33" i="3"/>
  <c r="U33" i="3"/>
  <c r="AB32" i="3"/>
  <c r="U32" i="3"/>
  <c r="AB31" i="3"/>
  <c r="U31" i="3"/>
  <c r="AB30" i="3"/>
  <c r="U30" i="3"/>
  <c r="AB29" i="3"/>
  <c r="U29" i="3"/>
  <c r="AB28" i="3"/>
  <c r="U28" i="3"/>
  <c r="AB27" i="3"/>
  <c r="U27" i="3"/>
  <c r="AB26" i="3"/>
  <c r="U26" i="3"/>
  <c r="AB25" i="3"/>
  <c r="U25" i="3"/>
  <c r="AB24" i="3"/>
  <c r="U24" i="3"/>
  <c r="AB23" i="3"/>
  <c r="U23" i="3"/>
  <c r="AB22" i="3"/>
  <c r="U22" i="3"/>
  <c r="AB21" i="3"/>
  <c r="U21" i="3"/>
  <c r="AB20" i="3"/>
  <c r="U20" i="3"/>
  <c r="AB19" i="3"/>
  <c r="U19" i="3"/>
  <c r="AB18" i="3"/>
  <c r="U18" i="3"/>
  <c r="AB17" i="3"/>
  <c r="U17" i="3"/>
  <c r="AB16" i="3"/>
  <c r="U16" i="3"/>
  <c r="AB15" i="3"/>
  <c r="U15" i="3"/>
  <c r="AB14" i="3"/>
  <c r="U14" i="3"/>
  <c r="AB13" i="3"/>
  <c r="U13" i="3"/>
  <c r="AB12" i="3"/>
  <c r="U12" i="3"/>
  <c r="AB11" i="3"/>
  <c r="U11" i="3"/>
  <c r="AB10" i="3"/>
  <c r="U10" i="3"/>
  <c r="W34" i="2"/>
  <c r="Q34" i="2"/>
  <c r="O34" i="2"/>
  <c r="M34" i="2"/>
  <c r="K34" i="2"/>
  <c r="I34" i="2"/>
  <c r="G34" i="2"/>
  <c r="E34" i="2"/>
  <c r="C34" i="2"/>
  <c r="AD9" i="2"/>
  <c r="V34" i="1"/>
  <c r="U34" i="1"/>
  <c r="T34" i="1"/>
  <c r="O34" i="1"/>
  <c r="N34" i="1"/>
  <c r="L34" i="1"/>
  <c r="K34" i="1"/>
  <c r="J34" i="1"/>
  <c r="I34" i="1"/>
  <c r="G34" i="1"/>
  <c r="F34" i="1"/>
  <c r="E34" i="1"/>
  <c r="D34" i="1"/>
  <c r="C34" i="1"/>
  <c r="W33" i="1"/>
  <c r="W32" i="1"/>
  <c r="M32" i="1"/>
  <c r="H32" i="1"/>
  <c r="W31" i="1"/>
  <c r="M31" i="1"/>
  <c r="H31" i="1"/>
  <c r="W30" i="1"/>
  <c r="M30" i="1"/>
  <c r="H30" i="1"/>
  <c r="W29" i="1"/>
  <c r="M29" i="1"/>
  <c r="H29" i="1"/>
  <c r="W28" i="1"/>
  <c r="M28" i="1"/>
  <c r="H28" i="1"/>
  <c r="W27" i="1"/>
  <c r="M27" i="1"/>
  <c r="H27" i="1"/>
  <c r="W26" i="1"/>
  <c r="M26" i="1"/>
  <c r="H26" i="1"/>
  <c r="W25" i="1"/>
  <c r="M25" i="1"/>
  <c r="H25" i="1"/>
  <c r="W24" i="1"/>
  <c r="M24" i="1"/>
  <c r="H24" i="1"/>
  <c r="W23" i="1"/>
  <c r="M23" i="1"/>
  <c r="H23" i="1"/>
  <c r="W22" i="1"/>
  <c r="M22" i="1"/>
  <c r="H22" i="1"/>
  <c r="W21" i="1"/>
  <c r="M21" i="1"/>
  <c r="H21" i="1"/>
  <c r="W20" i="1"/>
  <c r="M20" i="1"/>
  <c r="H20" i="1"/>
  <c r="W19" i="1"/>
  <c r="M19" i="1"/>
  <c r="H19" i="1"/>
  <c r="W18" i="1"/>
  <c r="M18" i="1"/>
  <c r="H18" i="1"/>
  <c r="W17" i="1"/>
  <c r="M17" i="1"/>
  <c r="H17" i="1"/>
  <c r="W16" i="1"/>
  <c r="M16" i="1"/>
  <c r="H16" i="1"/>
  <c r="W15" i="1"/>
  <c r="M15" i="1"/>
  <c r="H15" i="1"/>
  <c r="W14" i="1"/>
  <c r="M14" i="1"/>
  <c r="H14" i="1"/>
  <c r="W13" i="1"/>
  <c r="M13" i="1"/>
  <c r="H13" i="1"/>
  <c r="W12" i="1"/>
  <c r="M12" i="1"/>
  <c r="H12" i="1"/>
  <c r="W11" i="1"/>
  <c r="M11" i="1"/>
  <c r="H11" i="1"/>
  <c r="W10" i="1"/>
  <c r="M10" i="1"/>
  <c r="H10" i="1"/>
  <c r="A6" i="25"/>
  <c r="A1" i="7" s="1"/>
  <c r="A4" i="25"/>
  <c r="AL36" i="30" l="1"/>
  <c r="L35" i="14"/>
  <c r="I20" i="13"/>
  <c r="F20" i="13"/>
  <c r="I27" i="11"/>
  <c r="K23" i="11"/>
  <c r="H23" i="11"/>
  <c r="E23" i="11"/>
  <c r="N23" i="11"/>
  <c r="O25" i="11"/>
  <c r="L16" i="11"/>
  <c r="AY36" i="33"/>
  <c r="AT36" i="33"/>
  <c r="AL36" i="33"/>
  <c r="G36" i="33"/>
  <c r="AT36" i="32"/>
  <c r="AB36" i="32"/>
  <c r="AL36" i="31"/>
  <c r="AZ11" i="31"/>
  <c r="W36" i="31"/>
  <c r="AB12" i="2"/>
  <c r="AD12" i="2"/>
  <c r="AB20" i="2"/>
  <c r="AD20" i="2"/>
  <c r="AB24" i="2"/>
  <c r="AD24" i="2"/>
  <c r="AB13" i="2"/>
  <c r="AD13" i="2"/>
  <c r="AB17" i="2"/>
  <c r="AD17" i="2"/>
  <c r="AB21" i="2"/>
  <c r="AD21" i="2"/>
  <c r="AB25" i="2"/>
  <c r="AD25" i="2"/>
  <c r="AB33" i="2"/>
  <c r="AD33" i="2"/>
  <c r="AB10" i="2"/>
  <c r="AD10" i="2"/>
  <c r="AB14" i="2"/>
  <c r="AD14" i="2"/>
  <c r="AB18" i="2"/>
  <c r="AD18" i="2"/>
  <c r="AB22" i="2"/>
  <c r="AD22" i="2"/>
  <c r="AB26" i="2"/>
  <c r="AD26" i="2"/>
  <c r="AB30" i="2"/>
  <c r="AD30" i="2"/>
  <c r="AB11" i="2"/>
  <c r="AD11" i="2"/>
  <c r="AB15" i="2"/>
  <c r="AD15" i="2"/>
  <c r="AB19" i="2"/>
  <c r="AD19" i="2"/>
  <c r="AB23" i="2"/>
  <c r="AD23" i="2"/>
  <c r="AB27" i="2"/>
  <c r="AD27" i="2"/>
  <c r="AB31" i="2"/>
  <c r="AD31" i="2"/>
  <c r="AB16" i="2"/>
  <c r="AD16" i="2"/>
  <c r="AB28" i="2"/>
  <c r="AD28" i="2"/>
  <c r="AB32" i="2"/>
  <c r="AD32" i="2"/>
  <c r="AB29" i="2"/>
  <c r="AD29" i="2"/>
  <c r="AB9" i="2"/>
  <c r="Z9" i="2"/>
  <c r="R12" i="2"/>
  <c r="Z12" i="2"/>
  <c r="X20" i="2"/>
  <c r="Z20" i="2"/>
  <c r="X28" i="2"/>
  <c r="Z28" i="2"/>
  <c r="X32" i="2"/>
  <c r="Z32" i="2"/>
  <c r="X13" i="2"/>
  <c r="Z13" i="2"/>
  <c r="X17" i="2"/>
  <c r="Z17" i="2"/>
  <c r="X21" i="2"/>
  <c r="Z21" i="2"/>
  <c r="X25" i="2"/>
  <c r="Z25" i="2"/>
  <c r="X29" i="2"/>
  <c r="Z29" i="2"/>
  <c r="X11" i="2"/>
  <c r="Z11" i="2"/>
  <c r="P14" i="2"/>
  <c r="Z14" i="2"/>
  <c r="P18" i="2"/>
  <c r="Z18" i="2"/>
  <c r="X22" i="2"/>
  <c r="Z22" i="2"/>
  <c r="P26" i="2"/>
  <c r="Z26" i="2"/>
  <c r="X30" i="2"/>
  <c r="Z30" i="2"/>
  <c r="D12" i="2"/>
  <c r="X15" i="2"/>
  <c r="Z15" i="2"/>
  <c r="X19" i="2"/>
  <c r="Z19" i="2"/>
  <c r="X23" i="2"/>
  <c r="Z23" i="2"/>
  <c r="X27" i="2"/>
  <c r="Z27" i="2"/>
  <c r="X31" i="2"/>
  <c r="Z31" i="2"/>
  <c r="X24" i="2"/>
  <c r="Z24" i="2"/>
  <c r="R16" i="2"/>
  <c r="Z16" i="2"/>
  <c r="P10" i="2"/>
  <c r="Z10" i="2"/>
  <c r="X33" i="2"/>
  <c r="Z33" i="2"/>
  <c r="P9" i="2"/>
  <c r="R9" i="2"/>
  <c r="X9" i="2"/>
  <c r="X12" i="2"/>
  <c r="J35" i="15"/>
  <c r="J35" i="26"/>
  <c r="M35" i="14"/>
  <c r="AK36" i="30"/>
  <c r="O21" i="11"/>
  <c r="L21" i="11"/>
  <c r="O24" i="11"/>
  <c r="L25" i="11"/>
  <c r="O16" i="11"/>
  <c r="O23" i="11" s="1"/>
  <c r="I16" i="11"/>
  <c r="AZ12" i="33"/>
  <c r="BG12" i="33" s="1"/>
  <c r="AZ14" i="33"/>
  <c r="BG14" i="33" s="1"/>
  <c r="AZ16" i="33"/>
  <c r="BG16" i="33" s="1"/>
  <c r="AZ18" i="33"/>
  <c r="BG18" i="33" s="1"/>
  <c r="AZ20" i="33"/>
  <c r="BG20" i="33" s="1"/>
  <c r="AZ21" i="33"/>
  <c r="BG21" i="33" s="1"/>
  <c r="AZ22" i="33"/>
  <c r="BG22" i="33" s="1"/>
  <c r="AZ24" i="33"/>
  <c r="BG24" i="33" s="1"/>
  <c r="AZ25" i="33"/>
  <c r="AZ26" i="33"/>
  <c r="BG26" i="33" s="1"/>
  <c r="AZ28" i="33"/>
  <c r="BG28" i="33" s="1"/>
  <c r="AZ29" i="33"/>
  <c r="BG29" i="33" s="1"/>
  <c r="AZ30" i="33"/>
  <c r="BG30" i="33" s="1"/>
  <c r="AZ32" i="33"/>
  <c r="BG32" i="33" s="1"/>
  <c r="AZ33" i="33"/>
  <c r="BG33" i="33" s="1"/>
  <c r="AZ34" i="33"/>
  <c r="BG34" i="33" s="1"/>
  <c r="BG25" i="33"/>
  <c r="AY36" i="32"/>
  <c r="AG36" i="32"/>
  <c r="AZ25" i="32"/>
  <c r="BD25" i="32" s="1"/>
  <c r="BG25" i="32" s="1"/>
  <c r="AZ26" i="32"/>
  <c r="BD26" i="32" s="1"/>
  <c r="BG26" i="32" s="1"/>
  <c r="AZ29" i="32"/>
  <c r="BD29" i="32" s="1"/>
  <c r="BG29" i="32" s="1"/>
  <c r="AZ30" i="32"/>
  <c r="BD30" i="32" s="1"/>
  <c r="BG30" i="32" s="1"/>
  <c r="W36" i="32"/>
  <c r="AZ12" i="32"/>
  <c r="BD12" i="32" s="1"/>
  <c r="BG12" i="32" s="1"/>
  <c r="AZ13" i="32"/>
  <c r="BD13" i="32" s="1"/>
  <c r="BG13" i="32" s="1"/>
  <c r="AZ14" i="32"/>
  <c r="BD14" i="32" s="1"/>
  <c r="BG14" i="32" s="1"/>
  <c r="AZ15" i="32"/>
  <c r="BD15" i="32" s="1"/>
  <c r="BG15" i="32" s="1"/>
  <c r="AZ16" i="32"/>
  <c r="BD16" i="32" s="1"/>
  <c r="BG16" i="32" s="1"/>
  <c r="AZ17" i="32"/>
  <c r="BD17" i="32" s="1"/>
  <c r="BG17" i="32" s="1"/>
  <c r="AZ18" i="32"/>
  <c r="BD18" i="32" s="1"/>
  <c r="BG18" i="32" s="1"/>
  <c r="AZ19" i="32"/>
  <c r="BD19" i="32" s="1"/>
  <c r="BG19" i="32" s="1"/>
  <c r="AZ20" i="32"/>
  <c r="BD20" i="32" s="1"/>
  <c r="BG20" i="32" s="1"/>
  <c r="AZ21" i="32"/>
  <c r="BD21" i="32" s="1"/>
  <c r="BG21" i="32" s="1"/>
  <c r="AZ22" i="32"/>
  <c r="BD22" i="32" s="1"/>
  <c r="BG22" i="32" s="1"/>
  <c r="AZ23" i="32"/>
  <c r="BD23" i="32" s="1"/>
  <c r="BG23" i="32" s="1"/>
  <c r="AZ24" i="32"/>
  <c r="BD24" i="32" s="1"/>
  <c r="BG24" i="32" s="1"/>
  <c r="AZ27" i="32"/>
  <c r="BD27" i="32" s="1"/>
  <c r="BG27" i="32" s="1"/>
  <c r="AZ28" i="32"/>
  <c r="BD28" i="32" s="1"/>
  <c r="BG28" i="32" s="1"/>
  <c r="AZ31" i="32"/>
  <c r="BD31" i="32" s="1"/>
  <c r="BG31" i="32" s="1"/>
  <c r="AZ32" i="32"/>
  <c r="BD32" i="32" s="1"/>
  <c r="BG32" i="32" s="1"/>
  <c r="AZ33" i="32"/>
  <c r="BD33" i="32" s="1"/>
  <c r="BG33" i="32" s="1"/>
  <c r="AZ35" i="32"/>
  <c r="BD35" i="32" s="1"/>
  <c r="BG35" i="32" s="1"/>
  <c r="G36" i="32"/>
  <c r="AY36" i="31"/>
  <c r="AG36" i="31"/>
  <c r="AZ12" i="31"/>
  <c r="BD12" i="31" s="1"/>
  <c r="BG12" i="31" s="1"/>
  <c r="AZ13" i="31"/>
  <c r="BD13" i="31" s="1"/>
  <c r="BG13" i="31" s="1"/>
  <c r="AZ14" i="31"/>
  <c r="BD14" i="31" s="1"/>
  <c r="BG14" i="31" s="1"/>
  <c r="AZ15" i="31"/>
  <c r="BD15" i="31" s="1"/>
  <c r="BG15" i="31" s="1"/>
  <c r="AZ16" i="31"/>
  <c r="BD16" i="31" s="1"/>
  <c r="BG16" i="31" s="1"/>
  <c r="AZ17" i="31"/>
  <c r="BD17" i="31" s="1"/>
  <c r="BG17" i="31" s="1"/>
  <c r="AZ18" i="31"/>
  <c r="BD18" i="31" s="1"/>
  <c r="BG18" i="31" s="1"/>
  <c r="AZ19" i="31"/>
  <c r="BD19" i="31" s="1"/>
  <c r="BG19" i="31" s="1"/>
  <c r="AZ20" i="31"/>
  <c r="BD20" i="31" s="1"/>
  <c r="BG20" i="31" s="1"/>
  <c r="AZ21" i="31"/>
  <c r="BD21" i="31" s="1"/>
  <c r="BG21" i="31" s="1"/>
  <c r="AZ22" i="31"/>
  <c r="BD22" i="31" s="1"/>
  <c r="BG22" i="31" s="1"/>
  <c r="AZ24" i="31"/>
  <c r="BD24" i="31" s="1"/>
  <c r="BG24" i="31" s="1"/>
  <c r="AZ25" i="31"/>
  <c r="BD25" i="31" s="1"/>
  <c r="BG25" i="31" s="1"/>
  <c r="AZ26" i="31"/>
  <c r="AZ27" i="31"/>
  <c r="BD27" i="31" s="1"/>
  <c r="BG27" i="31" s="1"/>
  <c r="AZ28" i="31"/>
  <c r="BD28" i="31" s="1"/>
  <c r="BG28" i="31" s="1"/>
  <c r="AZ29" i="31"/>
  <c r="BD29" i="31" s="1"/>
  <c r="BG29" i="31" s="1"/>
  <c r="AZ30" i="31"/>
  <c r="BD30" i="31" s="1"/>
  <c r="BG30" i="31" s="1"/>
  <c r="AZ31" i="31"/>
  <c r="BD31" i="31" s="1"/>
  <c r="BG31" i="31" s="1"/>
  <c r="AZ32" i="31"/>
  <c r="BD32" i="31" s="1"/>
  <c r="BG32" i="31" s="1"/>
  <c r="AZ33" i="31"/>
  <c r="BD33" i="31" s="1"/>
  <c r="BG33" i="31" s="1"/>
  <c r="AZ34" i="31"/>
  <c r="BD34" i="31" s="1"/>
  <c r="BG34" i="31" s="1"/>
  <c r="AZ35" i="31"/>
  <c r="BD35" i="31" s="1"/>
  <c r="BG35" i="31" s="1"/>
  <c r="AZ23" i="31"/>
  <c r="BD23" i="31" s="1"/>
  <c r="BG23" i="31" s="1"/>
  <c r="AB36" i="31"/>
  <c r="BD26" i="31"/>
  <c r="BG26" i="31" s="1"/>
  <c r="G36" i="31"/>
  <c r="BF36" i="31"/>
  <c r="AY36" i="7"/>
  <c r="AZ23" i="7"/>
  <c r="BD23" i="7" s="1"/>
  <c r="BG23" i="7" s="1"/>
  <c r="AZ25" i="7"/>
  <c r="BD25" i="7" s="1"/>
  <c r="BG25" i="7" s="1"/>
  <c r="AZ26" i="7"/>
  <c r="BD26" i="7" s="1"/>
  <c r="BG26" i="7" s="1"/>
  <c r="AB36" i="7"/>
  <c r="AZ12" i="7"/>
  <c r="BD12" i="7" s="1"/>
  <c r="BG12" i="7" s="1"/>
  <c r="AZ13" i="7"/>
  <c r="BD13" i="7" s="1"/>
  <c r="BG13" i="7" s="1"/>
  <c r="AZ14" i="7"/>
  <c r="BD14" i="7" s="1"/>
  <c r="BG14" i="7" s="1"/>
  <c r="AZ15" i="7"/>
  <c r="BD15" i="7" s="1"/>
  <c r="BG15" i="7" s="1"/>
  <c r="AZ16" i="7"/>
  <c r="BD16" i="7" s="1"/>
  <c r="BG16" i="7" s="1"/>
  <c r="AZ17" i="7"/>
  <c r="BD17" i="7" s="1"/>
  <c r="BG17" i="7" s="1"/>
  <c r="AZ18" i="7"/>
  <c r="BD18" i="7" s="1"/>
  <c r="BG18" i="7" s="1"/>
  <c r="AZ19" i="7"/>
  <c r="BD19" i="7" s="1"/>
  <c r="BG19" i="7" s="1"/>
  <c r="AZ20" i="7"/>
  <c r="BD20" i="7" s="1"/>
  <c r="BG20" i="7" s="1"/>
  <c r="AZ21" i="7"/>
  <c r="BD21" i="7" s="1"/>
  <c r="BG21" i="7" s="1"/>
  <c r="AZ22" i="7"/>
  <c r="BD22" i="7" s="1"/>
  <c r="BG22" i="7" s="1"/>
  <c r="AZ24" i="7"/>
  <c r="BD24" i="7" s="1"/>
  <c r="BG24" i="7" s="1"/>
  <c r="AZ27" i="7"/>
  <c r="BD27" i="7" s="1"/>
  <c r="BG27" i="7" s="1"/>
  <c r="AZ28" i="7"/>
  <c r="BD28" i="7" s="1"/>
  <c r="BG28" i="7" s="1"/>
  <c r="AZ29" i="7"/>
  <c r="BD29" i="7" s="1"/>
  <c r="BG29" i="7" s="1"/>
  <c r="AZ30" i="7"/>
  <c r="BD30" i="7" s="1"/>
  <c r="BG30" i="7" s="1"/>
  <c r="AZ31" i="7"/>
  <c r="BD31" i="7" s="1"/>
  <c r="BG31" i="7" s="1"/>
  <c r="AZ32" i="7"/>
  <c r="BD32" i="7" s="1"/>
  <c r="BG32" i="7" s="1"/>
  <c r="AZ33" i="7"/>
  <c r="BD33" i="7" s="1"/>
  <c r="BG33" i="7" s="1"/>
  <c r="AZ34" i="7"/>
  <c r="BD34" i="7" s="1"/>
  <c r="BG34" i="7" s="1"/>
  <c r="AZ35" i="7"/>
  <c r="BD35" i="7" s="1"/>
  <c r="BG35" i="7" s="1"/>
  <c r="L34" i="5"/>
  <c r="AB35" i="3"/>
  <c r="U35" i="3"/>
  <c r="P30" i="2"/>
  <c r="F16" i="2"/>
  <c r="R18" i="2"/>
  <c r="P11" i="2"/>
  <c r="L12" i="2"/>
  <c r="P13" i="2"/>
  <c r="P15" i="2"/>
  <c r="P16" i="2"/>
  <c r="X16" i="2"/>
  <c r="F11" i="2"/>
  <c r="N11" i="2"/>
  <c r="F12" i="2"/>
  <c r="F13" i="2"/>
  <c r="F15" i="2"/>
  <c r="H16" i="2"/>
  <c r="N24" i="2"/>
  <c r="D28" i="2"/>
  <c r="L16" i="2"/>
  <c r="H11" i="2"/>
  <c r="D16" i="2"/>
  <c r="N16" i="2"/>
  <c r="F24" i="2"/>
  <c r="L26" i="2"/>
  <c r="L28" i="2"/>
  <c r="F21" i="2"/>
  <c r="P23" i="2"/>
  <c r="F27" i="2"/>
  <c r="F33" i="2"/>
  <c r="F17" i="2"/>
  <c r="P19" i="2"/>
  <c r="P21" i="2"/>
  <c r="N29" i="2"/>
  <c r="F31" i="2"/>
  <c r="D32" i="2"/>
  <c r="H24" i="2"/>
  <c r="P24" i="2"/>
  <c r="H27" i="2"/>
  <c r="F32" i="2"/>
  <c r="N32" i="2"/>
  <c r="F18" i="2"/>
  <c r="F19" i="2"/>
  <c r="D20" i="2"/>
  <c r="J24" i="2"/>
  <c r="R24" i="2"/>
  <c r="N27" i="2"/>
  <c r="F30" i="2"/>
  <c r="H32" i="2"/>
  <c r="P32" i="2"/>
  <c r="L32" i="2"/>
  <c r="F9" i="2"/>
  <c r="F14" i="2"/>
  <c r="L18" i="2"/>
  <c r="H19" i="2"/>
  <c r="N20" i="2"/>
  <c r="D24" i="2"/>
  <c r="L24" i="2"/>
  <c r="P27" i="2"/>
  <c r="H30" i="2"/>
  <c r="J32" i="2"/>
  <c r="R32" i="2"/>
  <c r="F22" i="2"/>
  <c r="L10" i="2"/>
  <c r="N12" i="2"/>
  <c r="N13" i="2"/>
  <c r="N14" i="2"/>
  <c r="J16" i="2"/>
  <c r="H17" i="2"/>
  <c r="J18" i="2"/>
  <c r="X18" i="2"/>
  <c r="N19" i="2"/>
  <c r="F20" i="2"/>
  <c r="N21" i="2"/>
  <c r="H22" i="2"/>
  <c r="F23" i="2"/>
  <c r="D26" i="2"/>
  <c r="N26" i="2"/>
  <c r="N28" i="2"/>
  <c r="P29" i="2"/>
  <c r="N30" i="2"/>
  <c r="P31" i="2"/>
  <c r="H33" i="2"/>
  <c r="J10" i="2"/>
  <c r="R10" i="2"/>
  <c r="N22" i="2"/>
  <c r="F25" i="2"/>
  <c r="F26" i="2"/>
  <c r="R26" i="2"/>
  <c r="D10" i="2"/>
  <c r="F10" i="2"/>
  <c r="X10" i="2"/>
  <c r="D18" i="2"/>
  <c r="N18" i="2"/>
  <c r="P22" i="2"/>
  <c r="H25" i="2"/>
  <c r="J26" i="2"/>
  <c r="X26" i="2"/>
  <c r="F28" i="2"/>
  <c r="F29" i="2"/>
  <c r="H9" i="2"/>
  <c r="H14" i="2"/>
  <c r="N9" i="2"/>
  <c r="N10" i="2"/>
  <c r="H12" i="2"/>
  <c r="P12" i="2"/>
  <c r="J14" i="2"/>
  <c r="R14" i="2"/>
  <c r="H15" i="2"/>
  <c r="N17" i="2"/>
  <c r="H20" i="2"/>
  <c r="P20" i="2"/>
  <c r="J22" i="2"/>
  <c r="R22" i="2"/>
  <c r="H23" i="2"/>
  <c r="N25" i="2"/>
  <c r="H28" i="2"/>
  <c r="P28" i="2"/>
  <c r="J30" i="2"/>
  <c r="R30" i="2"/>
  <c r="H31" i="2"/>
  <c r="N33" i="2"/>
  <c r="H10" i="2"/>
  <c r="J12" i="2"/>
  <c r="H13" i="2"/>
  <c r="D14" i="2"/>
  <c r="L14" i="2"/>
  <c r="X14" i="2"/>
  <c r="N15" i="2"/>
  <c r="P17" i="2"/>
  <c r="H18" i="2"/>
  <c r="J20" i="2"/>
  <c r="R20" i="2"/>
  <c r="H21" i="2"/>
  <c r="D22" i="2"/>
  <c r="L22" i="2"/>
  <c r="N23" i="2"/>
  <c r="P25" i="2"/>
  <c r="H26" i="2"/>
  <c r="J28" i="2"/>
  <c r="R28" i="2"/>
  <c r="H29" i="2"/>
  <c r="D30" i="2"/>
  <c r="L30" i="2"/>
  <c r="N31" i="2"/>
  <c r="P33" i="2"/>
  <c r="AE34" i="2"/>
  <c r="D9" i="2"/>
  <c r="L20" i="2"/>
  <c r="W34" i="1"/>
  <c r="M34" i="1"/>
  <c r="A1" i="1"/>
  <c r="A1" i="2"/>
  <c r="J9" i="2"/>
  <c r="J11" i="2"/>
  <c r="R11" i="2"/>
  <c r="J13" i="2"/>
  <c r="R13" i="2"/>
  <c r="J15" i="2"/>
  <c r="R15" i="2"/>
  <c r="J17" i="2"/>
  <c r="R17" i="2"/>
  <c r="J19" i="2"/>
  <c r="R19" i="2"/>
  <c r="J21" i="2"/>
  <c r="R21" i="2"/>
  <c r="J23" i="2"/>
  <c r="R23" i="2"/>
  <c r="J25" i="2"/>
  <c r="R25" i="2"/>
  <c r="J27" i="2"/>
  <c r="R27" i="2"/>
  <c r="J29" i="2"/>
  <c r="R29" i="2"/>
  <c r="J31" i="2"/>
  <c r="R31" i="2"/>
  <c r="J33" i="2"/>
  <c r="R33" i="2"/>
  <c r="A1" i="4"/>
  <c r="A1" i="6"/>
  <c r="G36" i="7"/>
  <c r="AG36" i="7"/>
  <c r="A1" i="29"/>
  <c r="L9" i="2"/>
  <c r="D11" i="2"/>
  <c r="L11" i="2"/>
  <c r="D13" i="2"/>
  <c r="L13" i="2"/>
  <c r="D15" i="2"/>
  <c r="L15" i="2"/>
  <c r="D17" i="2"/>
  <c r="L17" i="2"/>
  <c r="D19" i="2"/>
  <c r="L19" i="2"/>
  <c r="D21" i="2"/>
  <c r="L21" i="2"/>
  <c r="D23" i="2"/>
  <c r="L23" i="2"/>
  <c r="D25" i="2"/>
  <c r="L25" i="2"/>
  <c r="D27" i="2"/>
  <c r="L27" i="2"/>
  <c r="D29" i="2"/>
  <c r="L29" i="2"/>
  <c r="D31" i="2"/>
  <c r="L31" i="2"/>
  <c r="D33" i="2"/>
  <c r="L33" i="2"/>
  <c r="O36" i="7"/>
  <c r="AL36" i="7"/>
  <c r="A1" i="19"/>
  <c r="A1" i="18"/>
  <c r="A1" i="33"/>
  <c r="A1" i="17"/>
  <c r="A1" i="12"/>
  <c r="A1" i="30"/>
  <c r="A1" i="28"/>
  <c r="A1" i="27"/>
  <c r="A1" i="16"/>
  <c r="A1" i="15"/>
  <c r="A1" i="26"/>
  <c r="A1" i="14"/>
  <c r="A1" i="31"/>
  <c r="A1" i="13"/>
  <c r="A1" i="32"/>
  <c r="A1" i="11"/>
  <c r="A1" i="3"/>
  <c r="A1" i="5"/>
  <c r="W36" i="7"/>
  <c r="AT36" i="7"/>
  <c r="BF36" i="7"/>
  <c r="AZ11" i="32"/>
  <c r="BD11" i="32" s="1"/>
  <c r="G23" i="11"/>
  <c r="E35" i="14"/>
  <c r="G35" i="14"/>
  <c r="E35" i="26"/>
  <c r="G10" i="26"/>
  <c r="G35" i="26" s="1"/>
  <c r="AZ13" i="33"/>
  <c r="BG13" i="33" s="1"/>
  <c r="AZ17" i="33"/>
  <c r="BG17" i="33" s="1"/>
  <c r="I25" i="11"/>
  <c r="L26" i="11"/>
  <c r="I21" i="11"/>
  <c r="O36" i="31"/>
  <c r="BF11" i="32"/>
  <c r="BF36" i="32" s="1"/>
  <c r="AZ34" i="32"/>
  <c r="BD34" i="32" s="1"/>
  <c r="BG34" i="32" s="1"/>
  <c r="AZ15" i="33"/>
  <c r="BG15" i="33" s="1"/>
  <c r="AZ19" i="33"/>
  <c r="BG19" i="33" s="1"/>
  <c r="AZ23" i="33"/>
  <c r="BG23" i="33" s="1"/>
  <c r="AZ27" i="33"/>
  <c r="BG27" i="33" s="1"/>
  <c r="AZ31" i="33"/>
  <c r="BG31" i="33" s="1"/>
  <c r="AZ35" i="33"/>
  <c r="BG35" i="33" s="1"/>
  <c r="E35" i="15"/>
  <c r="G10" i="15"/>
  <c r="G35" i="15" s="1"/>
  <c r="BF11" i="33"/>
  <c r="BF36" i="33" s="1"/>
  <c r="J23" i="11"/>
  <c r="AZ11" i="33"/>
  <c r="O36" i="33"/>
  <c r="L23" i="11" l="1"/>
  <c r="AB34" i="2"/>
  <c r="AD34" i="2"/>
  <c r="H34" i="2"/>
  <c r="Z34" i="2"/>
  <c r="I23" i="11"/>
  <c r="AZ36" i="31"/>
  <c r="AZ36" i="7"/>
  <c r="X34" i="2"/>
  <c r="F34" i="2"/>
  <c r="J34" i="2"/>
  <c r="L34" i="2"/>
  <c r="N34" i="2"/>
  <c r="P34" i="2"/>
  <c r="D34" i="2"/>
  <c r="R34" i="2"/>
  <c r="AZ36" i="33"/>
  <c r="BD36" i="7"/>
  <c r="BG36" i="7"/>
  <c r="BD11" i="31"/>
  <c r="BG11" i="31" s="1"/>
  <c r="BD36" i="32"/>
  <c r="BG11" i="32"/>
  <c r="BG36" i="32" s="1"/>
  <c r="AZ36" i="32"/>
  <c r="BD36" i="33" l="1"/>
  <c r="BG11" i="33"/>
  <c r="BG36" i="33" s="1"/>
  <c r="BD36" i="31"/>
  <c r="BG36" i="31"/>
</calcChain>
</file>

<file path=xl/sharedStrings.xml><?xml version="1.0" encoding="utf-8"?>
<sst xmlns="http://schemas.openxmlformats.org/spreadsheetml/2006/main" count="2690" uniqueCount="451">
  <si>
    <t>軽自動車及び小型特殊自動車</t>
    <rPh sb="0" eb="4">
      <t>ケイジドウシャ</t>
    </rPh>
    <rPh sb="4" eb="5">
      <t>オヨ</t>
    </rPh>
    <rPh sb="6" eb="8">
      <t>コガタ</t>
    </rPh>
    <rPh sb="8" eb="10">
      <t>トクシュ</t>
    </rPh>
    <rPh sb="10" eb="13">
      <t>ジドウシャ</t>
    </rPh>
    <phoneticPr fontId="2"/>
  </si>
  <si>
    <t>(A)のうち非課税台数　(F)</t>
    <rPh sb="6" eb="9">
      <t>ヒカゼイ</t>
    </rPh>
    <rPh sb="9" eb="11">
      <t>ダイスウ</t>
    </rPh>
    <phoneticPr fontId="17"/>
  </si>
  <si>
    <t>混合世帯数</t>
    <rPh sb="0" eb="2">
      <t>コンゴウ</t>
    </rPh>
    <rPh sb="2" eb="5">
      <t>セタイスウ</t>
    </rPh>
    <phoneticPr fontId="17"/>
  </si>
  <si>
    <t>分離長期譲渡所得金額に係る所得金額</t>
    <rPh sb="0" eb="2">
      <t>ブンリ</t>
    </rPh>
    <rPh sb="2" eb="4">
      <t>チョウキ</t>
    </rPh>
    <rPh sb="4" eb="6">
      <t>ジョウト</t>
    </rPh>
    <rPh sb="6" eb="8">
      <t>ショトク</t>
    </rPh>
    <rPh sb="8" eb="10">
      <t>キンガク</t>
    </rPh>
    <rPh sb="11" eb="12">
      <t>カカ</t>
    </rPh>
    <rPh sb="13" eb="15">
      <t>ショトク</t>
    </rPh>
    <rPh sb="15" eb="17">
      <t>キンガク</t>
    </rPh>
    <phoneticPr fontId="17"/>
  </si>
  <si>
    <t>頁</t>
    <rPh sb="0" eb="1">
      <t>ページ</t>
    </rPh>
    <phoneticPr fontId="2"/>
  </si>
  <si>
    <t>個人の市町村民税</t>
    <rPh sb="0" eb="2">
      <t>コジン</t>
    </rPh>
    <rPh sb="3" eb="6">
      <t>シチョウソン</t>
    </rPh>
    <rPh sb="6" eb="7">
      <t>ミン</t>
    </rPh>
    <rPh sb="7" eb="8">
      <t>ゼイ</t>
    </rPh>
    <phoneticPr fontId="2"/>
  </si>
  <si>
    <t>納税義務者数</t>
    <rPh sb="0" eb="2">
      <t>ノウゼイ</t>
    </rPh>
    <rPh sb="2" eb="5">
      <t>ギムシャ</t>
    </rPh>
    <rPh sb="5" eb="6">
      <t>スウ</t>
    </rPh>
    <phoneticPr fontId="2"/>
  </si>
  <si>
    <t>所得控除額</t>
    <rPh sb="0" eb="2">
      <t>ショトク</t>
    </rPh>
    <rPh sb="2" eb="4">
      <t>コウジョ</t>
    </rPh>
    <rPh sb="4" eb="5">
      <t>ガク</t>
    </rPh>
    <phoneticPr fontId="17"/>
  </si>
  <si>
    <t>差引課税台数</t>
    <rPh sb="0" eb="2">
      <t>サシヒキ</t>
    </rPh>
    <rPh sb="2" eb="4">
      <t>カゼイ</t>
    </rPh>
    <rPh sb="4" eb="6">
      <t>ダイスウ</t>
    </rPh>
    <phoneticPr fontId="2"/>
  </si>
  <si>
    <t>区　　分</t>
    <rPh sb="0" eb="1">
      <t>ク</t>
    </rPh>
    <rPh sb="3" eb="4">
      <t>ブン</t>
    </rPh>
    <phoneticPr fontId="17"/>
  </si>
  <si>
    <t>平等割総額</t>
  </si>
  <si>
    <t>法人の市町村民税</t>
    <rPh sb="0" eb="2">
      <t>ホウジン</t>
    </rPh>
    <rPh sb="3" eb="8">
      <t>シチョウソンミンゼイ</t>
    </rPh>
    <phoneticPr fontId="2"/>
  </si>
  <si>
    <t>東成瀬村</t>
  </si>
  <si>
    <t>営業等所得者</t>
    <rPh sb="2" eb="3">
      <t>ナド</t>
    </rPh>
    <phoneticPr fontId="2"/>
  </si>
  <si>
    <t>300万円超
400万円
以下</t>
    <rPh sb="3" eb="5">
      <t>マンエン</t>
    </rPh>
    <rPh sb="5" eb="6">
      <t>コ</t>
    </rPh>
    <rPh sb="10" eb="12">
      <t>マンエン</t>
    </rPh>
    <rPh sb="13" eb="15">
      <t>イカ</t>
    </rPh>
    <phoneticPr fontId="17"/>
  </si>
  <si>
    <t>計</t>
    <rPh sb="0" eb="1">
      <t>ケイ</t>
    </rPh>
    <phoneticPr fontId="2"/>
  </si>
  <si>
    <t>550万円超
700万円
以下</t>
    <rPh sb="3" eb="5">
      <t>マンエン</t>
    </rPh>
    <rPh sb="5" eb="6">
      <t>コ</t>
    </rPh>
    <rPh sb="10" eb="12">
      <t>マンエン</t>
    </rPh>
    <rPh sb="13" eb="15">
      <t>イカ</t>
    </rPh>
    <phoneticPr fontId="17"/>
  </si>
  <si>
    <t>調定済額</t>
    <rPh sb="0" eb="1">
      <t>チョウ</t>
    </rPh>
    <rPh sb="1" eb="2">
      <t>サダム</t>
    </rPh>
    <rPh sb="2" eb="3">
      <t>ズミ</t>
    </rPh>
    <rPh sb="3" eb="4">
      <t>ガク</t>
    </rPh>
    <phoneticPr fontId="2"/>
  </si>
  <si>
    <t>給与所得者</t>
    <rPh sb="0" eb="2">
      <t>キュウヨ</t>
    </rPh>
    <rPh sb="2" eb="5">
      <t>ショトクシャ</t>
    </rPh>
    <phoneticPr fontId="2"/>
  </si>
  <si>
    <t>由利本荘市</t>
    <rPh sb="0" eb="2">
      <t>ユリ</t>
    </rPh>
    <rPh sb="2" eb="5">
      <t>ホンジョウシ</t>
    </rPh>
    <phoneticPr fontId="2"/>
  </si>
  <si>
    <t>区　　　　　分</t>
    <rPh sb="0" eb="1">
      <t>ク</t>
    </rPh>
    <rPh sb="6" eb="7">
      <t>ブン</t>
    </rPh>
    <phoneticPr fontId="2"/>
  </si>
  <si>
    <t>現年課税分</t>
    <rPh sb="0" eb="2">
      <t>ゲンネン</t>
    </rPh>
    <rPh sb="2" eb="5">
      <t>カゼイブン</t>
    </rPh>
    <phoneticPr fontId="17"/>
  </si>
  <si>
    <r>
      <t>三　輪　車</t>
    </r>
    <r>
      <rPr>
        <sz val="6"/>
        <color theme="1"/>
        <rFont val="ＭＳ Ｐ明朝"/>
        <family val="1"/>
        <charset val="128"/>
      </rPr>
      <t>（25％軽課適用分）</t>
    </r>
    <rPh sb="0" eb="1">
      <t>サン</t>
    </rPh>
    <rPh sb="2" eb="3">
      <t>ワ</t>
    </rPh>
    <rPh sb="4" eb="5">
      <t>クルマ</t>
    </rPh>
    <rPh sb="9" eb="11">
      <t>ケイカ</t>
    </rPh>
    <rPh sb="11" eb="13">
      <t>テキヨウ</t>
    </rPh>
    <rPh sb="13" eb="14">
      <t>ブン</t>
    </rPh>
    <phoneticPr fontId="2"/>
  </si>
  <si>
    <t>農業所得者</t>
  </si>
  <si>
    <t>その他の
所得者</t>
    <rPh sb="2" eb="3">
      <t>タ</t>
    </rPh>
    <phoneticPr fontId="17"/>
  </si>
  <si>
    <t>人</t>
    <rPh sb="0" eb="1">
      <t>ニン</t>
    </rPh>
    <phoneticPr fontId="2"/>
  </si>
  <si>
    <t>市町村名</t>
    <rPh sb="0" eb="3">
      <t>シチョウソン</t>
    </rPh>
    <rPh sb="3" eb="4">
      <t>メイ</t>
    </rPh>
    <phoneticPr fontId="2"/>
  </si>
  <si>
    <t>50cc ～
90cc</t>
  </si>
  <si>
    <t>特別徴収税額の内訳</t>
    <rPh sb="0" eb="2">
      <t>トクベツ</t>
    </rPh>
    <rPh sb="2" eb="4">
      <t>チョウシュウ</t>
    </rPh>
    <rPh sb="4" eb="6">
      <t>ゼイガク</t>
    </rPh>
    <rPh sb="7" eb="9">
      <t>ウチワケ</t>
    </rPh>
    <phoneticPr fontId="2"/>
  </si>
  <si>
    <t>世帯</t>
    <rPh sb="0" eb="2">
      <t>セタイ</t>
    </rPh>
    <phoneticPr fontId="2"/>
  </si>
  <si>
    <t>200万円超
300万円
以下</t>
    <rPh sb="3" eb="5">
      <t>マンエン</t>
    </rPh>
    <rPh sb="5" eb="6">
      <t>コ</t>
    </rPh>
    <rPh sb="10" eb="12">
      <t>マンエン</t>
    </rPh>
    <rPh sb="13" eb="15">
      <t>イカ</t>
    </rPh>
    <phoneticPr fontId="17"/>
  </si>
  <si>
    <t>第３表</t>
    <rPh sb="0" eb="1">
      <t>ダイ</t>
    </rPh>
    <rPh sb="2" eb="3">
      <t>ヒョウ</t>
    </rPh>
    <phoneticPr fontId="2"/>
  </si>
  <si>
    <t>自　家　用</t>
    <rPh sb="0" eb="1">
      <t>ジ</t>
    </rPh>
    <rPh sb="2" eb="3">
      <t>イエ</t>
    </rPh>
    <rPh sb="4" eb="5">
      <t>ヨウ</t>
    </rPh>
    <phoneticPr fontId="2"/>
  </si>
  <si>
    <t>左のうち身体障害者等の減免台数</t>
    <rPh sb="0" eb="1">
      <t>ヒダリ</t>
    </rPh>
    <rPh sb="4" eb="6">
      <t>シンタイ</t>
    </rPh>
    <rPh sb="6" eb="9">
      <t>ショウガイシャ</t>
    </rPh>
    <rPh sb="9" eb="10">
      <t>トウ</t>
    </rPh>
    <rPh sb="11" eb="13">
      <t>ゲンメン</t>
    </rPh>
    <rPh sb="13" eb="15">
      <t>ダイスウ</t>
    </rPh>
    <phoneticPr fontId="17"/>
  </si>
  <si>
    <t>外国税額控除</t>
    <rPh sb="0" eb="2">
      <t>ガイコク</t>
    </rPh>
    <rPh sb="2" eb="4">
      <t>ゼイガク</t>
    </rPh>
    <rPh sb="4" eb="6">
      <t>コウジョ</t>
    </rPh>
    <phoneticPr fontId="2"/>
  </si>
  <si>
    <t>(A)のうち課税標準の特例対象に係る控除分</t>
    <rPh sb="6" eb="8">
      <t>カゼイ</t>
    </rPh>
    <rPh sb="8" eb="10">
      <t>ヒョウジュン</t>
    </rPh>
    <rPh sb="11" eb="13">
      <t>トクレイ</t>
    </rPh>
    <rPh sb="13" eb="15">
      <t>タイショウ</t>
    </rPh>
    <rPh sb="16" eb="17">
      <t>カカ</t>
    </rPh>
    <rPh sb="18" eb="21">
      <t>コウジョブン</t>
    </rPh>
    <phoneticPr fontId="2"/>
  </si>
  <si>
    <t>400万円超
550万円
以下</t>
    <rPh sb="3" eb="5">
      <t>マンエン</t>
    </rPh>
    <rPh sb="5" eb="6">
      <t>コ</t>
    </rPh>
    <rPh sb="10" eb="12">
      <t>マンエン</t>
    </rPh>
    <rPh sb="13" eb="15">
      <t>イカ</t>
    </rPh>
    <phoneticPr fontId="17"/>
  </si>
  <si>
    <t>亜炭・石炭</t>
    <rPh sb="0" eb="1">
      <t>ア</t>
    </rPh>
    <rPh sb="1" eb="2">
      <t>タン</t>
    </rPh>
    <rPh sb="3" eb="4">
      <t>イシ</t>
    </rPh>
    <rPh sb="4" eb="5">
      <t>スミ</t>
    </rPh>
    <phoneticPr fontId="2"/>
  </si>
  <si>
    <t>専ら雪上を走行するもの</t>
    <rPh sb="0" eb="1">
      <t>モッパ</t>
    </rPh>
    <rPh sb="2" eb="4">
      <t>セツジョウ</t>
    </rPh>
    <rPh sb="5" eb="7">
      <t>ソウコウ</t>
    </rPh>
    <phoneticPr fontId="2"/>
  </si>
  <si>
    <t>納税者数</t>
    <rPh sb="0" eb="3">
      <t>ノウゼイシャ</t>
    </rPh>
    <rPh sb="3" eb="4">
      <t>スウ</t>
    </rPh>
    <phoneticPr fontId="2"/>
  </si>
  <si>
    <t>特定世帯
・特定継
続世帯
以外</t>
    <rPh sb="0" eb="2">
      <t>トクテイ</t>
    </rPh>
    <rPh sb="2" eb="4">
      <t>セタイ</t>
    </rPh>
    <rPh sb="6" eb="8">
      <t>トクテイ</t>
    </rPh>
    <rPh sb="8" eb="9">
      <t>ツギ</t>
    </rPh>
    <rPh sb="10" eb="11">
      <t>ツヅケル</t>
    </rPh>
    <rPh sb="11" eb="13">
      <t>セタイ</t>
    </rPh>
    <rPh sb="14" eb="16">
      <t>イガイ</t>
    </rPh>
    <phoneticPr fontId="2"/>
  </si>
  <si>
    <t>700万円超
1000万円
以下</t>
    <rPh sb="3" eb="5">
      <t>マンエン</t>
    </rPh>
    <rPh sb="5" eb="6">
      <t>コ</t>
    </rPh>
    <rPh sb="11" eb="13">
      <t>マンエン</t>
    </rPh>
    <rPh sb="14" eb="16">
      <t>イカ</t>
    </rPh>
    <phoneticPr fontId="17"/>
  </si>
  <si>
    <t>総所得金額等</t>
    <rPh sb="0" eb="1">
      <t>ソウ</t>
    </rPh>
    <rPh sb="1" eb="3">
      <t>ショトク</t>
    </rPh>
    <rPh sb="3" eb="5">
      <t>キンガク</t>
    </rPh>
    <rPh sb="5" eb="6">
      <t>トウ</t>
    </rPh>
    <phoneticPr fontId="17"/>
  </si>
  <si>
    <r>
      <t>四輪車</t>
    </r>
    <r>
      <rPr>
        <sz val="6"/>
        <color theme="1"/>
        <rFont val="ＭＳ Ｐ明朝"/>
        <family val="1"/>
        <charset val="128"/>
      </rPr>
      <t>（75％軽課適用分）</t>
    </r>
    <rPh sb="0" eb="1">
      <t>ヨン</t>
    </rPh>
    <rPh sb="1" eb="2">
      <t>ワ</t>
    </rPh>
    <rPh sb="2" eb="3">
      <t>クルマ</t>
    </rPh>
    <rPh sb="7" eb="9">
      <t>ケイカ</t>
    </rPh>
    <rPh sb="9" eb="11">
      <t>テキヨウ</t>
    </rPh>
    <rPh sb="11" eb="12">
      <t>ブン</t>
    </rPh>
    <phoneticPr fontId="2"/>
  </si>
  <si>
    <t>法人の市町村民税</t>
  </si>
  <si>
    <t>月産200万円超</t>
    <rPh sb="0" eb="2">
      <t>ゲッサン</t>
    </rPh>
    <rPh sb="5" eb="7">
      <t>マンエン</t>
    </rPh>
    <rPh sb="7" eb="8">
      <t>コ</t>
    </rPh>
    <phoneticPr fontId="17"/>
  </si>
  <si>
    <t>千円 (M)</t>
    <rPh sb="0" eb="2">
      <t>センエン</t>
    </rPh>
    <phoneticPr fontId="2"/>
  </si>
  <si>
    <t>営業用</t>
    <rPh sb="0" eb="3">
      <t>エイギョウヨウ</t>
    </rPh>
    <phoneticPr fontId="2"/>
  </si>
  <si>
    <t>分離短期譲渡所得金額に係る所得金額</t>
    <rPh sb="0" eb="2">
      <t>ブンリ</t>
    </rPh>
    <rPh sb="2" eb="4">
      <t>タンキ</t>
    </rPh>
    <rPh sb="4" eb="6">
      <t>ジョウト</t>
    </rPh>
    <rPh sb="6" eb="8">
      <t>ショトク</t>
    </rPh>
    <rPh sb="8" eb="10">
      <t>キンガク</t>
    </rPh>
    <rPh sb="11" eb="12">
      <t>カカ</t>
    </rPh>
    <rPh sb="13" eb="15">
      <t>ショトク</t>
    </rPh>
    <rPh sb="15" eb="17">
      <t>キンガク</t>
    </rPh>
    <phoneticPr fontId="17"/>
  </si>
  <si>
    <t>課税標準額</t>
    <rPh sb="0" eb="2">
      <t>カゼイ</t>
    </rPh>
    <rPh sb="2" eb="5">
      <t>ヒョウジュンガク</t>
    </rPh>
    <phoneticPr fontId="17"/>
  </si>
  <si>
    <t>算出税額</t>
    <rPh sb="0" eb="2">
      <t>サンシュツ</t>
    </rPh>
    <rPh sb="2" eb="4">
      <t>ゼイガク</t>
    </rPh>
    <phoneticPr fontId="17"/>
  </si>
  <si>
    <t>減免税額</t>
    <rPh sb="0" eb="2">
      <t>ゲンメン</t>
    </rPh>
    <rPh sb="2" eb="4">
      <t>ゼイガク</t>
    </rPh>
    <phoneticPr fontId="17"/>
  </si>
  <si>
    <t>計</t>
    <rPh sb="0" eb="1">
      <t>ケイ</t>
    </rPh>
    <phoneticPr fontId="17"/>
  </si>
  <si>
    <t>第１７表</t>
    <rPh sb="0" eb="1">
      <t>ダイ</t>
    </rPh>
    <rPh sb="3" eb="4">
      <t>ヒョウ</t>
    </rPh>
    <phoneticPr fontId="2"/>
  </si>
  <si>
    <t>税額調整額</t>
    <rPh sb="0" eb="2">
      <t>ゼイガク</t>
    </rPh>
    <rPh sb="2" eb="5">
      <t>チョウセイガク</t>
    </rPh>
    <phoneticPr fontId="17"/>
  </si>
  <si>
    <t>※　県内における事業所税の課税団体は、秋田市（平成３年度より課税）のみ。</t>
    <rPh sb="2" eb="4">
      <t>ケンナイ</t>
    </rPh>
    <rPh sb="8" eb="11">
      <t>ジギョウショ</t>
    </rPh>
    <rPh sb="11" eb="12">
      <t>ゼイ</t>
    </rPh>
    <rPh sb="13" eb="15">
      <t>カゼイ</t>
    </rPh>
    <rPh sb="15" eb="17">
      <t>ダンタイ</t>
    </rPh>
    <rPh sb="19" eb="22">
      <t>アキタシ</t>
    </rPh>
    <rPh sb="23" eb="25">
      <t>ヘイセイ</t>
    </rPh>
    <rPh sb="26" eb="28">
      <t>ネンド</t>
    </rPh>
    <rPh sb="30" eb="32">
      <t>カゼイ</t>
    </rPh>
    <phoneticPr fontId="2"/>
  </si>
  <si>
    <t>千円</t>
    <rPh sb="0" eb="2">
      <t>センエン</t>
    </rPh>
    <phoneticPr fontId="2"/>
  </si>
  <si>
    <t>納税義務者数</t>
    <rPh sb="0" eb="2">
      <t>ノウゼイ</t>
    </rPh>
    <rPh sb="2" eb="4">
      <t>ギム</t>
    </rPh>
    <rPh sb="4" eb="5">
      <t>シャ</t>
    </rPh>
    <rPh sb="5" eb="6">
      <t>スウ</t>
    </rPh>
    <phoneticPr fontId="17"/>
  </si>
  <si>
    <t>特別徴収税額
(B) + (C)   (A)</t>
    <rPh sb="0" eb="2">
      <t>トクベツ</t>
    </rPh>
    <rPh sb="2" eb="4">
      <t>チョウシュウ</t>
    </rPh>
    <rPh sb="4" eb="6">
      <t>ゼイガク</t>
    </rPh>
    <phoneticPr fontId="17"/>
  </si>
  <si>
    <r>
      <t>四輪車</t>
    </r>
    <r>
      <rPr>
        <sz val="6"/>
        <color theme="1"/>
        <rFont val="ＭＳ Ｐ明朝"/>
        <family val="1"/>
        <charset val="128"/>
      </rPr>
      <t>（25％軽課適用分）</t>
    </r>
    <rPh sb="0" eb="1">
      <t>ヨン</t>
    </rPh>
    <rPh sb="1" eb="2">
      <t>ワ</t>
    </rPh>
    <rPh sb="2" eb="3">
      <t>クルマ</t>
    </rPh>
    <rPh sb="7" eb="9">
      <t>ケイカ</t>
    </rPh>
    <rPh sb="9" eb="11">
      <t>テキヨウ</t>
    </rPh>
    <rPh sb="11" eb="12">
      <t>ブン</t>
    </rPh>
    <phoneticPr fontId="2"/>
  </si>
  <si>
    <t>旅　費</t>
    <rPh sb="0" eb="1">
      <t>タビ</t>
    </rPh>
    <rPh sb="2" eb="3">
      <t>ヒ</t>
    </rPh>
    <phoneticPr fontId="2"/>
  </si>
  <si>
    <t>所得割額
(B)</t>
    <rPh sb="0" eb="4">
      <t>ショトクワリガク</t>
    </rPh>
    <phoneticPr fontId="17"/>
  </si>
  <si>
    <t>計　(D)</t>
    <rPh sb="0" eb="1">
      <t>ケイ</t>
    </rPh>
    <phoneticPr fontId="17"/>
  </si>
  <si>
    <t>ほか臨時職員</t>
    <rPh sb="2" eb="4">
      <t>リンジ</t>
    </rPh>
    <rPh sb="4" eb="6">
      <t>ショクイン</t>
    </rPh>
    <phoneticPr fontId="2"/>
  </si>
  <si>
    <t>農耕用</t>
    <rPh sb="0" eb="3">
      <t>ノウコウヨウ</t>
    </rPh>
    <phoneticPr fontId="2"/>
  </si>
  <si>
    <t>均等割額
(C)</t>
    <rPh sb="0" eb="3">
      <t>キントウワリ</t>
    </rPh>
    <rPh sb="3" eb="4">
      <t>ガク</t>
    </rPh>
    <phoneticPr fontId="17"/>
  </si>
  <si>
    <t>均等割</t>
    <rPh sb="0" eb="3">
      <t>キントウワリ</t>
    </rPh>
    <phoneticPr fontId="2"/>
  </si>
  <si>
    <t>小　計</t>
  </si>
  <si>
    <t>一般　(A)</t>
    <rPh sb="0" eb="2">
      <t>イッパン</t>
    </rPh>
    <phoneticPr fontId="17"/>
  </si>
  <si>
    <t>50cc以下</t>
    <rPh sb="4" eb="6">
      <t>イカ</t>
    </rPh>
    <phoneticPr fontId="2"/>
  </si>
  <si>
    <t>合衆国軍隊の構成員等　(B)</t>
    <rPh sb="0" eb="3">
      <t>ガッシュウコク</t>
    </rPh>
    <rPh sb="3" eb="5">
      <t>グンタイ</t>
    </rPh>
    <rPh sb="6" eb="9">
      <t>コウセイイン</t>
    </rPh>
    <rPh sb="9" eb="10">
      <t>トウ</t>
    </rPh>
    <phoneticPr fontId="17"/>
  </si>
  <si>
    <t>納税義務者数</t>
    <rPh sb="0" eb="2">
      <t>ノウゼイ</t>
    </rPh>
    <rPh sb="2" eb="5">
      <t>ギムシャ</t>
    </rPh>
    <rPh sb="5" eb="6">
      <t>スウ</t>
    </rPh>
    <phoneticPr fontId="17"/>
  </si>
  <si>
    <t>第４表</t>
    <rPh sb="0" eb="1">
      <t>ダイ</t>
    </rPh>
    <rPh sb="2" eb="3">
      <t>ヒョウ</t>
    </rPh>
    <phoneticPr fontId="2"/>
  </si>
  <si>
    <t>官公署　(C)</t>
    <rPh sb="0" eb="1">
      <t>カン</t>
    </rPh>
    <rPh sb="1" eb="2">
      <t>コウ</t>
    </rPh>
    <rPh sb="2" eb="3">
      <t>ショ</t>
    </rPh>
    <phoneticPr fontId="17"/>
  </si>
  <si>
    <t>上場株式等
に係る譲渡
所得等の金額</t>
    <rPh sb="0" eb="2">
      <t>ジョウジョウ</t>
    </rPh>
    <rPh sb="2" eb="4">
      <t>カブシキ</t>
    </rPh>
    <rPh sb="4" eb="5">
      <t>トウ</t>
    </rPh>
    <rPh sb="7" eb="8">
      <t>カカ</t>
    </rPh>
    <rPh sb="9" eb="11">
      <t>ジョウト</t>
    </rPh>
    <rPh sb="12" eb="14">
      <t>ショトク</t>
    </rPh>
    <rPh sb="14" eb="15">
      <t>トウ</t>
    </rPh>
    <rPh sb="16" eb="18">
      <t>キンガク</t>
    </rPh>
    <phoneticPr fontId="17"/>
  </si>
  <si>
    <t>(C)のうち非課税台数（官公署分）　(E)</t>
    <rPh sb="6" eb="9">
      <t>ヒカゼイ</t>
    </rPh>
    <rPh sb="9" eb="11">
      <t>ダイスウ</t>
    </rPh>
    <rPh sb="12" eb="15">
      <t>カンコウショ</t>
    </rPh>
    <rPh sb="15" eb="16">
      <t>ブン</t>
    </rPh>
    <phoneticPr fontId="17"/>
  </si>
  <si>
    <t>市町村別計</t>
    <rPh sb="0" eb="3">
      <t>シチョウソン</t>
    </rPh>
    <rPh sb="3" eb="4">
      <t>ベツ</t>
    </rPh>
    <rPh sb="4" eb="5">
      <t>ケイ</t>
    </rPh>
    <phoneticPr fontId="2"/>
  </si>
  <si>
    <t>資産割総額</t>
    <rPh sb="0" eb="3">
      <t>シサンワリ</t>
    </rPh>
    <rPh sb="3" eb="5">
      <t>ソウガク</t>
    </rPh>
    <phoneticPr fontId="2"/>
  </si>
  <si>
    <t>合衆国軍隊の構成員等</t>
    <rPh sb="0" eb="3">
      <t>ガッシュウコク</t>
    </rPh>
    <rPh sb="3" eb="5">
      <t>グンタイ</t>
    </rPh>
    <rPh sb="6" eb="9">
      <t>コウセイイン</t>
    </rPh>
    <rPh sb="9" eb="10">
      <t>トウ</t>
    </rPh>
    <phoneticPr fontId="2"/>
  </si>
  <si>
    <t>官公署
(C)-(E)</t>
    <rPh sb="0" eb="1">
      <t>カン</t>
    </rPh>
    <rPh sb="1" eb="2">
      <t>コウ</t>
    </rPh>
    <rPh sb="2" eb="3">
      <t>ショ</t>
    </rPh>
    <phoneticPr fontId="2"/>
  </si>
  <si>
    <t>課税台数</t>
  </si>
  <si>
    <t>三輪車</t>
    <rPh sb="0" eb="3">
      <t>サンリンシャ</t>
    </rPh>
    <phoneticPr fontId="17"/>
  </si>
  <si>
    <t>第８表</t>
    <rPh sb="0" eb="1">
      <t>ダイ</t>
    </rPh>
    <rPh sb="2" eb="3">
      <t>ヒョウ</t>
    </rPh>
    <phoneticPr fontId="2"/>
  </si>
  <si>
    <t>二輪の小型自動車</t>
    <rPh sb="0" eb="2">
      <t>ニリン</t>
    </rPh>
    <rPh sb="3" eb="5">
      <t>コガタ</t>
    </rPh>
    <rPh sb="5" eb="8">
      <t>ジドウシャ</t>
    </rPh>
    <phoneticPr fontId="2"/>
  </si>
  <si>
    <t>その他の手当</t>
    <rPh sb="2" eb="3">
      <t>タ</t>
    </rPh>
    <rPh sb="4" eb="6">
      <t>テアテ</t>
    </rPh>
    <phoneticPr fontId="2"/>
  </si>
  <si>
    <t>台</t>
    <rPh sb="0" eb="1">
      <t>ダイ</t>
    </rPh>
    <phoneticPr fontId="2"/>
  </si>
  <si>
    <t>千円 (B)</t>
    <rPh sb="0" eb="2">
      <t>センエン</t>
    </rPh>
    <phoneticPr fontId="2"/>
  </si>
  <si>
    <t>特別徴収
義務者数</t>
    <rPh sb="0" eb="2">
      <t>トクベツ</t>
    </rPh>
    <rPh sb="2" eb="4">
      <t>チョウシュウ</t>
    </rPh>
    <rPh sb="5" eb="8">
      <t>ギムシャ</t>
    </rPh>
    <rPh sb="8" eb="9">
      <t>スウ</t>
    </rPh>
    <phoneticPr fontId="2"/>
  </si>
  <si>
    <t>原動機付自転車</t>
    <rPh sb="0" eb="4">
      <t>ゲンドウキツ</t>
    </rPh>
    <rPh sb="4" eb="7">
      <t>ジテンシャ</t>
    </rPh>
    <phoneticPr fontId="2"/>
  </si>
  <si>
    <t>均等割総額</t>
    <rPh sb="0" eb="3">
      <t>キントウワリ</t>
    </rPh>
    <rPh sb="3" eb="5">
      <t>ソウガク</t>
    </rPh>
    <phoneticPr fontId="2"/>
  </si>
  <si>
    <t>自家用</t>
    <rPh sb="0" eb="3">
      <t>ジカヨウ</t>
    </rPh>
    <phoneticPr fontId="2"/>
  </si>
  <si>
    <t>第４表　　特別徴収義務者数、特別徴収税額（給与特徴に係る分）</t>
    <rPh sb="0" eb="1">
      <t>ダイ</t>
    </rPh>
    <rPh sb="2" eb="3">
      <t>ヒョウ</t>
    </rPh>
    <rPh sb="5" eb="7">
      <t>トクベツ</t>
    </rPh>
    <rPh sb="7" eb="9">
      <t>チョウシュウ</t>
    </rPh>
    <rPh sb="9" eb="12">
      <t>ギムシャ</t>
    </rPh>
    <rPh sb="12" eb="13">
      <t>スウ</t>
    </rPh>
    <rPh sb="14" eb="16">
      <t>トクベツ</t>
    </rPh>
    <rPh sb="16" eb="18">
      <t>チョウシュウ</t>
    </rPh>
    <rPh sb="18" eb="20">
      <t>ゼイガク</t>
    </rPh>
    <rPh sb="21" eb="23">
      <t>キュウヨ</t>
    </rPh>
    <rPh sb="23" eb="25">
      <t>トクチョウ</t>
    </rPh>
    <rPh sb="26" eb="27">
      <t>カカ</t>
    </rPh>
    <rPh sb="28" eb="29">
      <t>ブン</t>
    </rPh>
    <phoneticPr fontId="2"/>
  </si>
  <si>
    <t>貨物用</t>
    <rPh sb="0" eb="3">
      <t>カモツヨウ</t>
    </rPh>
    <phoneticPr fontId="2"/>
  </si>
  <si>
    <t>50cc以下</t>
    <rPh sb="4" eb="6">
      <t>イカ</t>
    </rPh>
    <phoneticPr fontId="17"/>
  </si>
  <si>
    <t>鉱産税</t>
    <rPh sb="0" eb="2">
      <t>コウサン</t>
    </rPh>
    <rPh sb="2" eb="3">
      <t>ゼイ</t>
    </rPh>
    <phoneticPr fontId="2"/>
  </si>
  <si>
    <t>課税市町村</t>
    <rPh sb="0" eb="2">
      <t>カゼイ</t>
    </rPh>
    <rPh sb="2" eb="5">
      <t>シチョウソン</t>
    </rPh>
    <phoneticPr fontId="17"/>
  </si>
  <si>
    <t>配当控除</t>
    <rPh sb="0" eb="2">
      <t>ハイトウ</t>
    </rPh>
    <rPh sb="2" eb="4">
      <t>コウジョ</t>
    </rPh>
    <phoneticPr fontId="17"/>
  </si>
  <si>
    <t>滞納繰越分</t>
    <rPh sb="0" eb="2">
      <t>タイノウ</t>
    </rPh>
    <rPh sb="2" eb="4">
      <t>クリコシ</t>
    </rPh>
    <rPh sb="4" eb="5">
      <t>ブン</t>
    </rPh>
    <phoneticPr fontId="2"/>
  </si>
  <si>
    <t>可燃性天然ガス</t>
    <rPh sb="0" eb="3">
      <t>カネンセイ</t>
    </rPh>
    <rPh sb="3" eb="5">
      <t>テンネン</t>
    </rPh>
    <phoneticPr fontId="2"/>
  </si>
  <si>
    <t>小　計</t>
    <rPh sb="0" eb="1">
      <t>ショウ</t>
    </rPh>
    <rPh sb="2" eb="3">
      <t>ケイ</t>
    </rPh>
    <phoneticPr fontId="17"/>
  </si>
  <si>
    <t>入湯税</t>
    <rPh sb="0" eb="3">
      <t>ニュウトウゼイ</t>
    </rPh>
    <phoneticPr fontId="2"/>
  </si>
  <si>
    <t>入湯客数</t>
    <rPh sb="0" eb="2">
      <t>ニュウトウ</t>
    </rPh>
    <rPh sb="2" eb="4">
      <t>キャクスウ</t>
    </rPh>
    <phoneticPr fontId="17"/>
  </si>
  <si>
    <t>事業所税</t>
    <rPh sb="0" eb="3">
      <t>ジギョウショ</t>
    </rPh>
    <rPh sb="3" eb="4">
      <t>ゼイ</t>
    </rPh>
    <phoneticPr fontId="2"/>
  </si>
  <si>
    <t>１　法第703条の4第23項の総所得金額等（市町村民税の旧ただし書方式）
２　地方税法等の一部を改正する法律（平成23年法律第30号）による改正前の法第703条の4第26項の総所得金額等（市町村民税の旧本文方式）
３　市町村民税の所得割額
４　その他</t>
  </si>
  <si>
    <t>減免対象
床面積相当分</t>
    <rPh sb="0" eb="2">
      <t>ゲンメン</t>
    </rPh>
    <rPh sb="2" eb="4">
      <t>タイショウ</t>
    </rPh>
    <rPh sb="5" eb="8">
      <t>ユカメンセキ</t>
    </rPh>
    <rPh sb="8" eb="11">
      <t>ソウトウブン</t>
    </rPh>
    <phoneticPr fontId="2"/>
  </si>
  <si>
    <t>千円 (ﾊ)</t>
    <rPh sb="0" eb="2">
      <t>センエン</t>
    </rPh>
    <phoneticPr fontId="2"/>
  </si>
  <si>
    <t>課税標準額
(A)-(B)-(C)
-(D)</t>
    <rPh sb="0" eb="2">
      <t>カゼイ</t>
    </rPh>
    <rPh sb="2" eb="5">
      <t>ヒョウジュンガク</t>
    </rPh>
    <phoneticPr fontId="2"/>
  </si>
  <si>
    <t>うち資産割について月割計算により課税されないこととなる床面積相当分</t>
    <rPh sb="2" eb="5">
      <t>シサンワリ</t>
    </rPh>
    <rPh sb="9" eb="11">
      <t>ツキワ</t>
    </rPh>
    <rPh sb="11" eb="13">
      <t>ケイサン</t>
    </rPh>
    <rPh sb="16" eb="18">
      <t>カゼイ</t>
    </rPh>
    <rPh sb="27" eb="30">
      <t>ユカメンセキ</t>
    </rPh>
    <rPh sb="30" eb="33">
      <t>ソウトウブン</t>
    </rPh>
    <phoneticPr fontId="2"/>
  </si>
  <si>
    <t>現年課税分</t>
    <rPh sb="0" eb="2">
      <t>ゲンネン</t>
    </rPh>
    <rPh sb="2" eb="5">
      <t>カゼイブン</t>
    </rPh>
    <phoneticPr fontId="2"/>
  </si>
  <si>
    <t>50cc ～ 90cc</t>
  </si>
  <si>
    <t>千円, ㎡ (A)</t>
    <rPh sb="0" eb="2">
      <t>センエン</t>
    </rPh>
    <phoneticPr fontId="2"/>
  </si>
  <si>
    <t>(V)/(A)</t>
  </si>
  <si>
    <t>千円, ㎡ (B)</t>
    <rPh sb="0" eb="2">
      <t>センエン</t>
    </rPh>
    <phoneticPr fontId="2"/>
  </si>
  <si>
    <t>千円, ㎡ (C)</t>
    <rPh sb="0" eb="2">
      <t>センエン</t>
    </rPh>
    <phoneticPr fontId="2"/>
  </si>
  <si>
    <t>つづき</t>
  </si>
  <si>
    <t>千円, ㎡ (D)</t>
    <rPh sb="0" eb="2">
      <t>センエン</t>
    </rPh>
    <phoneticPr fontId="2"/>
  </si>
  <si>
    <t>千円, ㎡ (E)</t>
    <rPh sb="0" eb="2">
      <t>センエン</t>
    </rPh>
    <phoneticPr fontId="2"/>
  </si>
  <si>
    <t>資産割</t>
    <rPh sb="0" eb="3">
      <t>シサンワリ</t>
    </rPh>
    <phoneticPr fontId="2"/>
  </si>
  <si>
    <t>従業者割</t>
    <rPh sb="0" eb="3">
      <t>ジュウギョウシャ</t>
    </rPh>
    <rPh sb="3" eb="4">
      <t>ワ</t>
    </rPh>
    <phoneticPr fontId="2"/>
  </si>
  <si>
    <t>千円 (N)</t>
    <rPh sb="0" eb="2">
      <t>センエン</t>
    </rPh>
    <phoneticPr fontId="2"/>
  </si>
  <si>
    <t>合　　　　　計</t>
    <rPh sb="0" eb="1">
      <t>ゴウ</t>
    </rPh>
    <rPh sb="6" eb="7">
      <t>ケイ</t>
    </rPh>
    <phoneticPr fontId="2"/>
  </si>
  <si>
    <t>特別徴収義務者数、特別徴収税額（給与特徴に係る分）</t>
    <rPh sb="16" eb="18">
      <t>キュウヨ</t>
    </rPh>
    <rPh sb="18" eb="20">
      <t>トクチョウ</t>
    </rPh>
    <rPh sb="21" eb="22">
      <t>カカ</t>
    </rPh>
    <rPh sb="23" eb="24">
      <t>ブン</t>
    </rPh>
    <phoneticPr fontId="2"/>
  </si>
  <si>
    <t>㎡</t>
  </si>
  <si>
    <t>国民健康保険税</t>
    <rPh sb="0" eb="2">
      <t>コクミン</t>
    </rPh>
    <rPh sb="2" eb="4">
      <t>ケンコウ</t>
    </rPh>
    <rPh sb="4" eb="7">
      <t>ホケンゼイ</t>
    </rPh>
    <phoneticPr fontId="2"/>
  </si>
  <si>
    <t>被保険者数</t>
    <rPh sb="0" eb="4">
      <t>ヒホケンシャ</t>
    </rPh>
    <rPh sb="4" eb="5">
      <t>スウ</t>
    </rPh>
    <phoneticPr fontId="2"/>
  </si>
  <si>
    <t>割合</t>
    <rPh sb="0" eb="2">
      <t>ワリアイ</t>
    </rPh>
    <phoneticPr fontId="17"/>
  </si>
  <si>
    <t>退職被保険者世帯数</t>
    <rPh sb="0" eb="2">
      <t>タイショク</t>
    </rPh>
    <rPh sb="2" eb="6">
      <t>ヒホケンシャ</t>
    </rPh>
    <rPh sb="6" eb="9">
      <t>セタイスウ</t>
    </rPh>
    <phoneticPr fontId="2"/>
  </si>
  <si>
    <t>資産割</t>
    <rPh sb="0" eb="1">
      <t>シ</t>
    </rPh>
    <rPh sb="1" eb="2">
      <t>サン</t>
    </rPh>
    <rPh sb="2" eb="3">
      <t>ワリ</t>
    </rPh>
    <phoneticPr fontId="2"/>
  </si>
  <si>
    <t>所得区分１</t>
    <rPh sb="0" eb="2">
      <t>ショトク</t>
    </rPh>
    <rPh sb="2" eb="4">
      <t>クブン</t>
    </rPh>
    <phoneticPr fontId="2"/>
  </si>
  <si>
    <t>一般被保険者数</t>
    <rPh sb="0" eb="2">
      <t>イッパン</t>
    </rPh>
    <rPh sb="2" eb="6">
      <t>ヒホケンシャ</t>
    </rPh>
    <rPh sb="6" eb="7">
      <t>スウ</t>
    </rPh>
    <phoneticPr fontId="2"/>
  </si>
  <si>
    <t>一般
(A)-(F)-(G)</t>
    <rPh sb="0" eb="1">
      <t>イチ</t>
    </rPh>
    <rPh sb="1" eb="2">
      <t>パン</t>
    </rPh>
    <phoneticPr fontId="17"/>
  </si>
  <si>
    <t>退職被保険者等数</t>
    <rPh sb="0" eb="2">
      <t>タイショク</t>
    </rPh>
    <rPh sb="2" eb="6">
      <t>ヒホケンシャ</t>
    </rPh>
    <rPh sb="6" eb="7">
      <t>トウ</t>
    </rPh>
    <rPh sb="7" eb="8">
      <t>スウ</t>
    </rPh>
    <phoneticPr fontId="2"/>
  </si>
  <si>
    <t>一般被保険者世帯数</t>
    <rPh sb="0" eb="2">
      <t>イッパン</t>
    </rPh>
    <rPh sb="2" eb="6">
      <t>ヒホケンシャ</t>
    </rPh>
    <rPh sb="6" eb="9">
      <t>セタイスウ</t>
    </rPh>
    <phoneticPr fontId="2"/>
  </si>
  <si>
    <t>所得区分２</t>
    <rPh sb="0" eb="2">
      <t>ショトク</t>
    </rPh>
    <rPh sb="2" eb="4">
      <t>クブン</t>
    </rPh>
    <phoneticPr fontId="2"/>
  </si>
  <si>
    <t>計
 (D)+(E)+(F)</t>
    <rPh sb="0" eb="1">
      <t>ケイ</t>
    </rPh>
    <phoneticPr fontId="2"/>
  </si>
  <si>
    <t>所得区分３</t>
    <rPh sb="0" eb="2">
      <t>ショトク</t>
    </rPh>
    <rPh sb="2" eb="4">
      <t>クブン</t>
    </rPh>
    <phoneticPr fontId="2"/>
  </si>
  <si>
    <t>世帯数</t>
    <rPh sb="0" eb="3">
      <t>セタイスウ</t>
    </rPh>
    <phoneticPr fontId="2"/>
  </si>
  <si>
    <t>割</t>
    <rPh sb="0" eb="1">
      <t>ワリ</t>
    </rPh>
    <phoneticPr fontId="2"/>
  </si>
  <si>
    <t>寄付金
税額控除</t>
    <rPh sb="0" eb="3">
      <t>キフキン</t>
    </rPh>
    <rPh sb="4" eb="6">
      <t>ゼイガク</t>
    </rPh>
    <rPh sb="6" eb="8">
      <t>コウジョ</t>
    </rPh>
    <phoneticPr fontId="2"/>
  </si>
  <si>
    <t>五城目町</t>
  </si>
  <si>
    <t>納期の回数</t>
    <rPh sb="0" eb="2">
      <t>ノウキ</t>
    </rPh>
    <rPh sb="3" eb="5">
      <t>カイスウ</t>
    </rPh>
    <phoneticPr fontId="2"/>
  </si>
  <si>
    <t>課税限度額</t>
    <rPh sb="0" eb="2">
      <t>カゼイ</t>
    </rPh>
    <rPh sb="2" eb="5">
      <t>ゲンドガク</t>
    </rPh>
    <phoneticPr fontId="2"/>
  </si>
  <si>
    <t>課税方法</t>
    <rPh sb="0" eb="2">
      <t>カゼイ</t>
    </rPh>
    <rPh sb="2" eb="4">
      <t>ホウホウ</t>
    </rPh>
    <phoneticPr fontId="2"/>
  </si>
  <si>
    <t>税額控除額</t>
    <rPh sb="0" eb="1">
      <t>ゼイ</t>
    </rPh>
    <rPh sb="1" eb="2">
      <t>ガク</t>
    </rPh>
    <rPh sb="2" eb="3">
      <t>ヒカエ</t>
    </rPh>
    <rPh sb="3" eb="4">
      <t>ジョ</t>
    </rPh>
    <rPh sb="4" eb="5">
      <t>ガク</t>
    </rPh>
    <phoneticPr fontId="2"/>
  </si>
  <si>
    <t>減　　額　　し　　た　　平　　等　　割　　額</t>
    <rPh sb="0" eb="1">
      <t>ゲン</t>
    </rPh>
    <rPh sb="3" eb="4">
      <t>ガク</t>
    </rPh>
    <rPh sb="12" eb="13">
      <t>ヒラ</t>
    </rPh>
    <rPh sb="15" eb="16">
      <t>トウ</t>
    </rPh>
    <rPh sb="18" eb="19">
      <t>ワリ</t>
    </rPh>
    <rPh sb="21" eb="22">
      <t>ガク</t>
    </rPh>
    <phoneticPr fontId="2"/>
  </si>
  <si>
    <t>１　所得割、資産割、均等割及び平等割
２　所得割、均等割及び平等割
３　所得割及び均等割
４　その他</t>
    <rPh sb="2" eb="5">
      <t>ショトクワリ</t>
    </rPh>
    <rPh sb="6" eb="9">
      <t>シサンワリ</t>
    </rPh>
    <rPh sb="10" eb="13">
      <t>キントウワリ</t>
    </rPh>
    <rPh sb="13" eb="14">
      <t>オヨ</t>
    </rPh>
    <rPh sb="15" eb="18">
      <t>ビョウドウワ</t>
    </rPh>
    <rPh sb="21" eb="24">
      <t>ショトクワリ</t>
    </rPh>
    <rPh sb="25" eb="28">
      <t>キントウワリ</t>
    </rPh>
    <rPh sb="28" eb="29">
      <t>オヨ</t>
    </rPh>
    <rPh sb="30" eb="33">
      <t>ビョウドウワ</t>
    </rPh>
    <rPh sb="36" eb="39">
      <t>ショトクワリ</t>
    </rPh>
    <rPh sb="39" eb="40">
      <t>オヨ</t>
    </rPh>
    <rPh sb="41" eb="44">
      <t>キントウワリ</t>
    </rPh>
    <rPh sb="49" eb="50">
      <t>タ</t>
    </rPh>
    <phoneticPr fontId="2"/>
  </si>
  <si>
    <t>１　固定資産税額
２　固定資産税額のうち土地及び家屋に係る税額
３　資産割を課税していない
４　その他</t>
    <rPh sb="2" eb="4">
      <t>コテイ</t>
    </rPh>
    <rPh sb="4" eb="7">
      <t>シサンゼイ</t>
    </rPh>
    <rPh sb="7" eb="8">
      <t>ガク</t>
    </rPh>
    <rPh sb="11" eb="15">
      <t>コテイシサン</t>
    </rPh>
    <rPh sb="15" eb="17">
      <t>ゼイガク</t>
    </rPh>
    <rPh sb="20" eb="22">
      <t>トチ</t>
    </rPh>
    <rPh sb="22" eb="23">
      <t>オヨ</t>
    </rPh>
    <rPh sb="24" eb="26">
      <t>カオク</t>
    </rPh>
    <rPh sb="27" eb="28">
      <t>カカ</t>
    </rPh>
    <rPh sb="29" eb="31">
      <t>ゼイガク</t>
    </rPh>
    <rPh sb="34" eb="37">
      <t>シサンワリ</t>
    </rPh>
    <rPh sb="38" eb="40">
      <t>カゼイ</t>
    </rPh>
    <rPh sb="50" eb="51">
      <t>タ</t>
    </rPh>
    <phoneticPr fontId="2"/>
  </si>
  <si>
    <t>所得割</t>
    <rPh sb="0" eb="3">
      <t>ショトクワリ</t>
    </rPh>
    <phoneticPr fontId="2"/>
  </si>
  <si>
    <t>区　　　分</t>
    <rPh sb="0" eb="1">
      <t>ク</t>
    </rPh>
    <rPh sb="4" eb="5">
      <t>フン</t>
    </rPh>
    <phoneticPr fontId="2"/>
  </si>
  <si>
    <t>平等割</t>
    <rPh sb="0" eb="3">
      <t>ビョウドウワ</t>
    </rPh>
    <phoneticPr fontId="2"/>
  </si>
  <si>
    <t>徴収関係</t>
    <rPh sb="0" eb="2">
      <t>チョウシュウ</t>
    </rPh>
    <rPh sb="2" eb="4">
      <t>カンケイ</t>
    </rPh>
    <phoneticPr fontId="2"/>
  </si>
  <si>
    <t>所得割総額</t>
    <rPh sb="0" eb="3">
      <t>ショトクワリ</t>
    </rPh>
    <rPh sb="3" eb="5">
      <t>ソウガク</t>
    </rPh>
    <phoneticPr fontId="2"/>
  </si>
  <si>
    <t>その他</t>
    <rPh sb="2" eb="3">
      <t>タ</t>
    </rPh>
    <phoneticPr fontId="2"/>
  </si>
  <si>
    <t>被扶養者数</t>
    <rPh sb="0" eb="4">
      <t>ヒフヨウシャ</t>
    </rPh>
    <rPh sb="4" eb="5">
      <t>スウ</t>
    </rPh>
    <phoneticPr fontId="2"/>
  </si>
  <si>
    <t>平等割総額</t>
    <rPh sb="0" eb="3">
      <t>ビョウドウワ</t>
    </rPh>
    <rPh sb="3" eb="5">
      <t>ソウガク</t>
    </rPh>
    <phoneticPr fontId="2"/>
  </si>
  <si>
    <t>回</t>
    <rPh sb="0" eb="1">
      <t>カイ</t>
    </rPh>
    <phoneticPr fontId="2"/>
  </si>
  <si>
    <t>円</t>
    <rPh sb="0" eb="1">
      <t>エン</t>
    </rPh>
    <phoneticPr fontId="2"/>
  </si>
  <si>
    <t>総務関係</t>
    <rPh sb="0" eb="2">
      <t>ソウム</t>
    </rPh>
    <rPh sb="2" eb="4">
      <t>カンケイ</t>
    </rPh>
    <phoneticPr fontId="2"/>
  </si>
  <si>
    <t>課税関係</t>
    <rPh sb="0" eb="2">
      <t>カゼイ</t>
    </rPh>
    <rPh sb="2" eb="4">
      <t>カンケイ</t>
    </rPh>
    <phoneticPr fontId="2"/>
  </si>
  <si>
    <t>住民税</t>
    <rPh sb="0" eb="3">
      <t>ジュウミンゼイ</t>
    </rPh>
    <phoneticPr fontId="2"/>
  </si>
  <si>
    <t>秋田市</t>
  </si>
  <si>
    <t>第１８表</t>
    <rPh sb="0" eb="1">
      <t>ダイ</t>
    </rPh>
    <rPh sb="3" eb="4">
      <t>ヒョウ</t>
    </rPh>
    <phoneticPr fontId="2"/>
  </si>
  <si>
    <t>第６表　　納税義務者数</t>
    <rPh sb="0" eb="1">
      <t>ダイ</t>
    </rPh>
    <rPh sb="2" eb="3">
      <t>ヒョウ</t>
    </rPh>
    <rPh sb="5" eb="7">
      <t>ノウゼイ</t>
    </rPh>
    <rPh sb="7" eb="10">
      <t>ギムシャ</t>
    </rPh>
    <rPh sb="10" eb="11">
      <t>スウ</t>
    </rPh>
    <phoneticPr fontId="2"/>
  </si>
  <si>
    <t>特別徴収義務者数</t>
    <rPh sb="0" eb="2">
      <t>トクベツ</t>
    </rPh>
    <rPh sb="2" eb="4">
      <t>チョウシュウ</t>
    </rPh>
    <rPh sb="4" eb="7">
      <t>ギムシャ</t>
    </rPh>
    <rPh sb="7" eb="8">
      <t>スウ</t>
    </rPh>
    <phoneticPr fontId="17"/>
  </si>
  <si>
    <t>能代市</t>
  </si>
  <si>
    <t>横手市</t>
  </si>
  <si>
    <t>大館市</t>
  </si>
  <si>
    <t>徴税費</t>
  </si>
  <si>
    <t>非金属</t>
    <rPh sb="0" eb="1">
      <t>ヒ</t>
    </rPh>
    <rPh sb="1" eb="2">
      <t>キン</t>
    </rPh>
    <rPh sb="2" eb="3">
      <t>ゾク</t>
    </rPh>
    <phoneticPr fontId="2"/>
  </si>
  <si>
    <t>男鹿市</t>
  </si>
  <si>
    <r>
      <t>四輪車</t>
    </r>
    <r>
      <rPr>
        <sz val="6"/>
        <color theme="1"/>
        <rFont val="ＭＳ Ｐ明朝"/>
        <family val="1"/>
        <charset val="128"/>
      </rPr>
      <t>（重課適用分）</t>
    </r>
    <rPh sb="0" eb="1">
      <t>ヨン</t>
    </rPh>
    <rPh sb="1" eb="2">
      <t>ワ</t>
    </rPh>
    <rPh sb="2" eb="3">
      <t>クルマ</t>
    </rPh>
    <rPh sb="4" eb="6">
      <t>ジュウカ</t>
    </rPh>
    <rPh sb="6" eb="8">
      <t>テキヨウ</t>
    </rPh>
    <rPh sb="8" eb="9">
      <t>ブン</t>
    </rPh>
    <phoneticPr fontId="2"/>
  </si>
  <si>
    <t>湯沢市</t>
  </si>
  <si>
    <t>鹿角市</t>
  </si>
  <si>
    <t>(A)のうち課税免除及び減免台数　(G)</t>
    <rPh sb="6" eb="8">
      <t>カゼイ</t>
    </rPh>
    <rPh sb="8" eb="10">
      <t>メンジョ</t>
    </rPh>
    <rPh sb="10" eb="11">
      <t>オヨ</t>
    </rPh>
    <rPh sb="12" eb="14">
      <t>ゲンメン</t>
    </rPh>
    <rPh sb="14" eb="16">
      <t>ダイスウ</t>
    </rPh>
    <phoneticPr fontId="17"/>
  </si>
  <si>
    <t>年度</t>
    <rPh sb="0" eb="2">
      <t>ネンド</t>
    </rPh>
    <phoneticPr fontId="2"/>
  </si>
  <si>
    <t>千円 (R)</t>
    <rPh sb="0" eb="2">
      <t>センエン</t>
    </rPh>
    <phoneticPr fontId="2"/>
  </si>
  <si>
    <t>由利本荘市</t>
  </si>
  <si>
    <t>乗　用</t>
    <rPh sb="0" eb="1">
      <t>ジョウ</t>
    </rPh>
    <rPh sb="2" eb="3">
      <t>ヨウ</t>
    </rPh>
    <phoneticPr fontId="2"/>
  </si>
  <si>
    <t>潟上市</t>
  </si>
  <si>
    <t>大仙市</t>
  </si>
  <si>
    <t>北秋田市</t>
  </si>
  <si>
    <t>小坂町</t>
  </si>
  <si>
    <t>第１０表</t>
    <rPh sb="0" eb="1">
      <t>ダイ</t>
    </rPh>
    <rPh sb="3" eb="4">
      <t>ヒョウ</t>
    </rPh>
    <phoneticPr fontId="2"/>
  </si>
  <si>
    <t>上小阿仁村</t>
  </si>
  <si>
    <t>藤里町</t>
  </si>
  <si>
    <t>事業所
床面積等</t>
    <rPh sb="0" eb="1">
      <t>コト</t>
    </rPh>
    <rPh sb="1" eb="2">
      <t>ギョウ</t>
    </rPh>
    <rPh sb="2" eb="3">
      <t>ショ</t>
    </rPh>
    <rPh sb="4" eb="7">
      <t>ユカメンセキ</t>
    </rPh>
    <rPh sb="7" eb="8">
      <t>トウ</t>
    </rPh>
    <phoneticPr fontId="2"/>
  </si>
  <si>
    <t>八郎潟町</t>
  </si>
  <si>
    <t>井川町</t>
  </si>
  <si>
    <t>大潟村</t>
  </si>
  <si>
    <t>特定世帯</t>
    <rPh sb="0" eb="2">
      <t>トクテイ</t>
    </rPh>
    <rPh sb="2" eb="4">
      <t>セタイ</t>
    </rPh>
    <phoneticPr fontId="2"/>
  </si>
  <si>
    <t>美郷町</t>
  </si>
  <si>
    <t>羽後町</t>
  </si>
  <si>
    <t>(R)/(C)</t>
  </si>
  <si>
    <r>
      <t>二　輪　車</t>
    </r>
    <r>
      <rPr>
        <sz val="6"/>
        <color indexed="8"/>
        <rFont val="ＭＳ Ｐ明朝"/>
        <family val="1"/>
        <charset val="128"/>
      </rPr>
      <t>（側車付のものを含む）</t>
    </r>
    <rPh sb="0" eb="1">
      <t>ニ</t>
    </rPh>
    <rPh sb="2" eb="3">
      <t>ワ</t>
    </rPh>
    <rPh sb="4" eb="5">
      <t>クルマ</t>
    </rPh>
    <rPh sb="6" eb="7">
      <t>ソク</t>
    </rPh>
    <rPh sb="7" eb="8">
      <t>シャ</t>
    </rPh>
    <rPh sb="8" eb="9">
      <t>ツ</t>
    </rPh>
    <rPh sb="13" eb="14">
      <t>フク</t>
    </rPh>
    <phoneticPr fontId="2"/>
  </si>
  <si>
    <t>課税免除台数</t>
  </si>
  <si>
    <t>％</t>
  </si>
  <si>
    <t>四輪車
計</t>
    <rPh sb="0" eb="3">
      <t>ヨンリンシャ</t>
    </rPh>
    <rPh sb="4" eb="5">
      <t>ケイ</t>
    </rPh>
    <phoneticPr fontId="2"/>
  </si>
  <si>
    <t>所得割総額</t>
  </si>
  <si>
    <t>配当割額の
控除額</t>
    <rPh sb="0" eb="2">
      <t>ハイトウ</t>
    </rPh>
    <rPh sb="2" eb="3">
      <t>ワ</t>
    </rPh>
    <rPh sb="3" eb="4">
      <t>ガク</t>
    </rPh>
    <rPh sb="6" eb="8">
      <t>コウジョ</t>
    </rPh>
    <rPh sb="8" eb="9">
      <t>ガク</t>
    </rPh>
    <phoneticPr fontId="2"/>
  </si>
  <si>
    <r>
      <t>三　輪　車</t>
    </r>
    <r>
      <rPr>
        <sz val="6"/>
        <color theme="1"/>
        <rFont val="ＭＳ Ｐ明朝"/>
        <family val="1"/>
        <charset val="128"/>
      </rPr>
      <t>（重課適用分）</t>
    </r>
    <rPh sb="0" eb="1">
      <t>サン</t>
    </rPh>
    <rPh sb="2" eb="3">
      <t>ワ</t>
    </rPh>
    <rPh sb="4" eb="5">
      <t>クルマ</t>
    </rPh>
    <rPh sb="6" eb="8">
      <t>ジュウカ</t>
    </rPh>
    <rPh sb="8" eb="10">
      <t>テキヨウ</t>
    </rPh>
    <rPh sb="10" eb="11">
      <t>ブン</t>
    </rPh>
    <phoneticPr fontId="2"/>
  </si>
  <si>
    <t>資産割総額</t>
  </si>
  <si>
    <t>均等割総額</t>
  </si>
  <si>
    <t>減額する割合</t>
    <rPh sb="0" eb="1">
      <t>ゲン</t>
    </rPh>
    <rPh sb="1" eb="2">
      <t>ガク</t>
    </rPh>
    <rPh sb="4" eb="5">
      <t>ワリ</t>
    </rPh>
    <rPh sb="5" eb="6">
      <t>ゴウ</t>
    </rPh>
    <phoneticPr fontId="2"/>
  </si>
  <si>
    <t>報奨金の額に相当する金額</t>
    <rPh sb="0" eb="3">
      <t>ホウショウキン</t>
    </rPh>
    <rPh sb="4" eb="5">
      <t>ガク</t>
    </rPh>
    <rPh sb="6" eb="8">
      <t>ソウトウ</t>
    </rPh>
    <rPh sb="10" eb="12">
      <t>キンガク</t>
    </rPh>
    <phoneticPr fontId="2"/>
  </si>
  <si>
    <t>課税総額</t>
  </si>
  <si>
    <t>鉄金属</t>
    <rPh sb="0" eb="1">
      <t>テツ</t>
    </rPh>
    <rPh sb="1" eb="2">
      <t>キン</t>
    </rPh>
    <rPh sb="2" eb="3">
      <t>ゾク</t>
    </rPh>
    <phoneticPr fontId="2"/>
  </si>
  <si>
    <t>90cc ～</t>
  </si>
  <si>
    <t>ミニカー</t>
  </si>
  <si>
    <t>一般被保険者世帯等数</t>
    <rPh sb="2" eb="3">
      <t>ヒ</t>
    </rPh>
    <rPh sb="3" eb="6">
      <t>ホケンシャ</t>
    </rPh>
    <rPh sb="8" eb="9">
      <t>トウ</t>
    </rPh>
    <rPh sb="9" eb="10">
      <t>スウ</t>
    </rPh>
    <phoneticPr fontId="2"/>
  </si>
  <si>
    <t>一般被保険者世帯等数</t>
    <rPh sb="2" eb="3">
      <t>ヒ</t>
    </rPh>
    <rPh sb="8" eb="9">
      <t>トウ</t>
    </rPh>
    <rPh sb="9" eb="10">
      <t>スウ</t>
    </rPh>
    <phoneticPr fontId="2"/>
  </si>
  <si>
    <t>第２表　所得割課税標準段階別納税義務者数</t>
    <rPh sb="0" eb="1">
      <t>ダイ</t>
    </rPh>
    <rPh sb="2" eb="3">
      <t>ヒョウ</t>
    </rPh>
    <rPh sb="4" eb="7">
      <t>ショトクワリ</t>
    </rPh>
    <rPh sb="7" eb="9">
      <t>カゼイ</t>
    </rPh>
    <rPh sb="9" eb="11">
      <t>ヒョウジュン</t>
    </rPh>
    <rPh sb="11" eb="14">
      <t>ダンカイベツ</t>
    </rPh>
    <rPh sb="14" eb="16">
      <t>ノウゼイ</t>
    </rPh>
    <rPh sb="16" eb="19">
      <t>ギムシャ</t>
    </rPh>
    <rPh sb="19" eb="20">
      <t>スウ</t>
    </rPh>
    <phoneticPr fontId="2"/>
  </si>
  <si>
    <t>第３表　　所得割額</t>
    <rPh sb="0" eb="1">
      <t>ダイ</t>
    </rPh>
    <rPh sb="2" eb="3">
      <t>ヒョウ</t>
    </rPh>
    <rPh sb="5" eb="9">
      <t>ショトクワリガク</t>
    </rPh>
    <phoneticPr fontId="2"/>
  </si>
  <si>
    <t>第１４表</t>
    <rPh sb="0" eb="1">
      <t>ダイ</t>
    </rPh>
    <rPh sb="3" eb="4">
      <t>ヒョウ</t>
    </rPh>
    <phoneticPr fontId="2"/>
  </si>
  <si>
    <t>第１表　　納税義務者数</t>
    <rPh sb="0" eb="1">
      <t>ダイ</t>
    </rPh>
    <rPh sb="2" eb="3">
      <t>ヒョウ</t>
    </rPh>
    <rPh sb="5" eb="7">
      <t>ノウゼイ</t>
    </rPh>
    <rPh sb="7" eb="10">
      <t>ギムシャ</t>
    </rPh>
    <rPh sb="10" eb="11">
      <t>スウ</t>
    </rPh>
    <phoneticPr fontId="2"/>
  </si>
  <si>
    <t>資本金等の金額が10億円を超え50億円以下である法人で、従業者数の合計数が50人を超えるもの(B)</t>
    <rPh sb="0" eb="3">
      <t>シホンキン</t>
    </rPh>
    <rPh sb="3" eb="4">
      <t>トウ</t>
    </rPh>
    <rPh sb="5" eb="7">
      <t>キンガク</t>
    </rPh>
    <rPh sb="10" eb="12">
      <t>オクエン</t>
    </rPh>
    <rPh sb="13" eb="14">
      <t>コ</t>
    </rPh>
    <rPh sb="17" eb="18">
      <t>オク</t>
    </rPh>
    <rPh sb="18" eb="21">
      <t>エンイカ</t>
    </rPh>
    <rPh sb="24" eb="26">
      <t>ホウジン</t>
    </rPh>
    <rPh sb="28" eb="30">
      <t>ジュウギョウ</t>
    </rPh>
    <rPh sb="30" eb="31">
      <t>シャ</t>
    </rPh>
    <rPh sb="31" eb="32">
      <t>カズ</t>
    </rPh>
    <rPh sb="33" eb="35">
      <t>ゴウケイ</t>
    </rPh>
    <rPh sb="35" eb="36">
      <t>スウ</t>
    </rPh>
    <rPh sb="39" eb="40">
      <t>ニン</t>
    </rPh>
    <rPh sb="41" eb="42">
      <t>コ</t>
    </rPh>
    <phoneticPr fontId="17"/>
  </si>
  <si>
    <t>第２表　　所得割課税標準段階別納税義務者数</t>
    <rPh sb="0" eb="1">
      <t>ダイ</t>
    </rPh>
    <rPh sb="2" eb="3">
      <t>ヒョウ</t>
    </rPh>
    <rPh sb="5" eb="8">
      <t>ショトクワリ</t>
    </rPh>
    <rPh sb="8" eb="10">
      <t>カゼイ</t>
    </rPh>
    <rPh sb="10" eb="12">
      <t>ヒョウジュン</t>
    </rPh>
    <rPh sb="12" eb="15">
      <t>ダンカイベツ</t>
    </rPh>
    <rPh sb="15" eb="17">
      <t>ノウゼイ</t>
    </rPh>
    <rPh sb="17" eb="20">
      <t>ギムシャ</t>
    </rPh>
    <rPh sb="20" eb="21">
      <t>スウ</t>
    </rPh>
    <phoneticPr fontId="2"/>
  </si>
  <si>
    <t>県　　計</t>
    <rPh sb="0" eb="1">
      <t>ケン</t>
    </rPh>
    <rPh sb="3" eb="4">
      <t>ケイ</t>
    </rPh>
    <phoneticPr fontId="2"/>
  </si>
  <si>
    <t>うち均等割のみ</t>
    <rPh sb="2" eb="5">
      <t>キントウワリ</t>
    </rPh>
    <phoneticPr fontId="17"/>
  </si>
  <si>
    <t>法　人　税　割</t>
    <rPh sb="0" eb="1">
      <t>ホウ</t>
    </rPh>
    <rPh sb="2" eb="3">
      <t>ジン</t>
    </rPh>
    <rPh sb="4" eb="5">
      <t>ゼイ</t>
    </rPh>
    <rPh sb="6" eb="7">
      <t>ワリ</t>
    </rPh>
    <phoneticPr fontId="2"/>
  </si>
  <si>
    <t>合　計
(A)+(B)</t>
    <rPh sb="0" eb="1">
      <t>ゴウ</t>
    </rPh>
    <rPh sb="2" eb="3">
      <t>ケイ</t>
    </rPh>
    <phoneticPr fontId="2"/>
  </si>
  <si>
    <t>車　　種</t>
    <rPh sb="0" eb="1">
      <t>クルマ</t>
    </rPh>
    <rPh sb="3" eb="4">
      <t>タネ</t>
    </rPh>
    <phoneticPr fontId="2"/>
  </si>
  <si>
    <t>小　　　計</t>
    <rPh sb="0" eb="1">
      <t>ショウ</t>
    </rPh>
    <rPh sb="4" eb="5">
      <t>ケイ</t>
    </rPh>
    <phoneticPr fontId="2"/>
  </si>
  <si>
    <t>軽自動車税（種別割)</t>
    <rPh sb="6" eb="8">
      <t>シュベツ</t>
    </rPh>
    <rPh sb="8" eb="9">
      <t>ワ</t>
    </rPh>
    <phoneticPr fontId="2"/>
  </si>
  <si>
    <t>区　　　　分</t>
    <rPh sb="0" eb="1">
      <t>ク</t>
    </rPh>
    <rPh sb="5" eb="6">
      <t>ブン</t>
    </rPh>
    <phoneticPr fontId="2"/>
  </si>
  <si>
    <t>　計</t>
    <rPh sb="1" eb="2">
      <t>ケイ</t>
    </rPh>
    <phoneticPr fontId="2"/>
  </si>
  <si>
    <t>四輪車（重課適用分）</t>
    <rPh sb="0" eb="1">
      <t>ヨン</t>
    </rPh>
    <rPh sb="1" eb="2">
      <t>ワ</t>
    </rPh>
    <rPh sb="2" eb="3">
      <t>クルマ</t>
    </rPh>
    <rPh sb="4" eb="6">
      <t>ジュウカ</t>
    </rPh>
    <rPh sb="6" eb="8">
      <t>テキヨウ</t>
    </rPh>
    <rPh sb="8" eb="9">
      <t>ブン</t>
    </rPh>
    <phoneticPr fontId="2"/>
  </si>
  <si>
    <t>合　計</t>
    <rPh sb="0" eb="1">
      <t>ゴウ</t>
    </rPh>
    <rPh sb="2" eb="3">
      <t>ケイ</t>
    </rPh>
    <phoneticPr fontId="2"/>
  </si>
  <si>
    <t>一般被保
険者数</t>
    <rPh sb="0" eb="1">
      <t>イチ</t>
    </rPh>
    <rPh sb="1" eb="2">
      <t>パン</t>
    </rPh>
    <rPh sb="2" eb="3">
      <t>ヒ</t>
    </rPh>
    <rPh sb="3" eb="4">
      <t>タモツ</t>
    </rPh>
    <rPh sb="5" eb="6">
      <t>ケン</t>
    </rPh>
    <rPh sb="6" eb="7">
      <t>シャ</t>
    </rPh>
    <rPh sb="7" eb="8">
      <t>スウ</t>
    </rPh>
    <phoneticPr fontId="2"/>
  </si>
  <si>
    <t>合計</t>
    <rPh sb="0" eb="2">
      <t>ゴウケイ</t>
    </rPh>
    <phoneticPr fontId="2"/>
  </si>
  <si>
    <t>非鉄金属</t>
    <rPh sb="0" eb="1">
      <t>ヒ</t>
    </rPh>
    <rPh sb="1" eb="2">
      <t>テツ</t>
    </rPh>
    <rPh sb="2" eb="3">
      <t>キン</t>
    </rPh>
    <rPh sb="3" eb="4">
      <t>ゾク</t>
    </rPh>
    <phoneticPr fontId="2"/>
  </si>
  <si>
    <t>退職被保
険者数</t>
    <rPh sb="0" eb="2">
      <t>タイショク</t>
    </rPh>
    <rPh sb="2" eb="3">
      <t>ヒ</t>
    </rPh>
    <rPh sb="3" eb="4">
      <t>タモツ</t>
    </rPh>
    <rPh sb="5" eb="6">
      <t>ケン</t>
    </rPh>
    <rPh sb="6" eb="7">
      <t>シャ</t>
    </rPh>
    <rPh sb="7" eb="8">
      <t>スウ</t>
    </rPh>
    <phoneticPr fontId="2"/>
  </si>
  <si>
    <t>減　　額　　し　　た　　世　　帯　　数　　等</t>
  </si>
  <si>
    <t>所得割総額
あん分の基礎</t>
    <rPh sb="0" eb="3">
      <t>ショトクワリ</t>
    </rPh>
    <rPh sb="3" eb="5">
      <t>ソウガク</t>
    </rPh>
    <rPh sb="8" eb="9">
      <t>ブン</t>
    </rPh>
    <rPh sb="10" eb="12">
      <t>キソ</t>
    </rPh>
    <phoneticPr fontId="2"/>
  </si>
  <si>
    <t>資産割総額
あん分の基礎</t>
    <rPh sb="0" eb="3">
      <t>シサンワリ</t>
    </rPh>
    <rPh sb="3" eb="5">
      <t>ソウガク</t>
    </rPh>
    <rPh sb="8" eb="9">
      <t>ブン</t>
    </rPh>
    <rPh sb="10" eb="12">
      <t>キソ</t>
    </rPh>
    <phoneticPr fontId="2"/>
  </si>
  <si>
    <t>均　　　　　　　　　　　　　等　　　　　　　　　　　　　割</t>
    <rPh sb="0" eb="1">
      <t>タモツ</t>
    </rPh>
    <rPh sb="14" eb="15">
      <t>トウ</t>
    </rPh>
    <rPh sb="28" eb="29">
      <t>ワリ</t>
    </rPh>
    <phoneticPr fontId="2"/>
  </si>
  <si>
    <t>家屋敷等のみ</t>
    <rPh sb="0" eb="3">
      <t>イエヤシキ</t>
    </rPh>
    <rPh sb="3" eb="4">
      <t>トウ</t>
    </rPh>
    <phoneticPr fontId="2"/>
  </si>
  <si>
    <t>一　　　　　般</t>
    <rPh sb="0" eb="1">
      <t>イチ</t>
    </rPh>
    <rPh sb="6" eb="7">
      <t>パン</t>
    </rPh>
    <phoneticPr fontId="2"/>
  </si>
  <si>
    <t>四　輪　車</t>
    <rPh sb="0" eb="1">
      <t>ヨン</t>
    </rPh>
    <rPh sb="2" eb="3">
      <t>ワ</t>
    </rPh>
    <rPh sb="4" eb="5">
      <t>クルマ</t>
    </rPh>
    <phoneticPr fontId="2"/>
  </si>
  <si>
    <t>三　輪　車</t>
    <rPh sb="0" eb="1">
      <t>サン</t>
    </rPh>
    <rPh sb="2" eb="3">
      <t>ワ</t>
    </rPh>
    <rPh sb="4" eb="5">
      <t>クルマ</t>
    </rPh>
    <phoneticPr fontId="2"/>
  </si>
  <si>
    <t>営　業　用</t>
    <rPh sb="0" eb="1">
      <t>エイ</t>
    </rPh>
    <rPh sb="2" eb="3">
      <t>ギョウ</t>
    </rPh>
    <rPh sb="4" eb="5">
      <t>ヨウ</t>
    </rPh>
    <phoneticPr fontId="2"/>
  </si>
  <si>
    <t>うち実人員</t>
    <rPh sb="2" eb="5">
      <t>ジツジンイン</t>
    </rPh>
    <phoneticPr fontId="2"/>
  </si>
  <si>
    <t>みなす
世帯主数</t>
    <rPh sb="4" eb="7">
      <t>セタイヌシ</t>
    </rPh>
    <rPh sb="7" eb="8">
      <t>スウ</t>
    </rPh>
    <phoneticPr fontId="2"/>
  </si>
  <si>
    <t>課税限度額で課税
された世帯数等</t>
    <rPh sb="15" eb="16">
      <t>トウ</t>
    </rPh>
    <phoneticPr fontId="2"/>
  </si>
  <si>
    <t>課税限度額で課税された世帯数</t>
  </si>
  <si>
    <t>千円 (E)</t>
    <rPh sb="0" eb="2">
      <t>センエン</t>
    </rPh>
    <phoneticPr fontId="2"/>
  </si>
  <si>
    <t>課税限度額を超える金額</t>
  </si>
  <si>
    <t>県計</t>
    <rPh sb="0" eb="1">
      <t>ケン</t>
    </rPh>
    <rPh sb="1" eb="2">
      <t>ケイ</t>
    </rPh>
    <phoneticPr fontId="2"/>
  </si>
  <si>
    <t>減　　　　　額　　　　　対　　　　　象　　　　　と　　　　　な　　　　　っ　　　　　た　　　　　世　　　　　帯　　　　　数　　　　　等</t>
  </si>
  <si>
    <t>左の内訳</t>
    <rPh sb="0" eb="1">
      <t>ヒダリ</t>
    </rPh>
    <rPh sb="2" eb="3">
      <t>ナイ</t>
    </rPh>
    <rPh sb="3" eb="4">
      <t>ヤク</t>
    </rPh>
    <phoneticPr fontId="2"/>
  </si>
  <si>
    <t>減　　額　　し　　た　　均　　等　　割　　　　額</t>
    <rPh sb="0" eb="1">
      <t>ゲン</t>
    </rPh>
    <rPh sb="3" eb="4">
      <t>ガク</t>
    </rPh>
    <rPh sb="12" eb="13">
      <t>タモツ</t>
    </rPh>
    <rPh sb="15" eb="16">
      <t>トウ</t>
    </rPh>
    <rPh sb="18" eb="19">
      <t>ワリ</t>
    </rPh>
    <rPh sb="23" eb="24">
      <t>ガク</t>
    </rPh>
    <phoneticPr fontId="2"/>
  </si>
  <si>
    <t>人　　　     　　　　　　　件　　　　     　　　　　　費</t>
    <rPh sb="0" eb="1">
      <t>ヒト</t>
    </rPh>
    <rPh sb="16" eb="17">
      <t>ケン</t>
    </rPh>
    <rPh sb="32" eb="33">
      <t>ヒ</t>
    </rPh>
    <phoneticPr fontId="2"/>
  </si>
  <si>
    <t>10万円超
100万円
以下</t>
    <rPh sb="2" eb="4">
      <t>マンエン</t>
    </rPh>
    <rPh sb="4" eb="5">
      <t>コ</t>
    </rPh>
    <rPh sb="9" eb="11">
      <t>マンエン</t>
    </rPh>
    <rPh sb="12" eb="14">
      <t>イカ</t>
    </rPh>
    <phoneticPr fontId="17"/>
  </si>
  <si>
    <t>納税貯蓄組合補助金</t>
    <rPh sb="0" eb="2">
      <t>ノウゼイ</t>
    </rPh>
    <rPh sb="2" eb="4">
      <t>チョチク</t>
    </rPh>
    <rPh sb="4" eb="6">
      <t>クミアイ</t>
    </rPh>
    <rPh sb="6" eb="9">
      <t>ホジョキン</t>
    </rPh>
    <phoneticPr fontId="2"/>
  </si>
  <si>
    <t>市町村税</t>
    <rPh sb="0" eb="3">
      <t>シチョウソン</t>
    </rPh>
    <rPh sb="3" eb="4">
      <t>ゼイ</t>
    </rPh>
    <phoneticPr fontId="2"/>
  </si>
  <si>
    <t>千円 (A)</t>
    <rPh sb="0" eb="2">
      <t>センエン</t>
    </rPh>
    <phoneticPr fontId="2"/>
  </si>
  <si>
    <t>千円 (C)</t>
    <rPh sb="0" eb="2">
      <t>センエン</t>
    </rPh>
    <phoneticPr fontId="2"/>
  </si>
  <si>
    <t>基本給</t>
    <rPh sb="0" eb="3">
      <t>キホンキュウ</t>
    </rPh>
    <phoneticPr fontId="2"/>
  </si>
  <si>
    <t>第１５表</t>
    <rPh sb="0" eb="1">
      <t>ダイ</t>
    </rPh>
    <rPh sb="3" eb="4">
      <t>ヒョウ</t>
    </rPh>
    <phoneticPr fontId="2"/>
  </si>
  <si>
    <t>千円 (D)</t>
    <rPh sb="0" eb="2">
      <t>センエン</t>
    </rPh>
    <phoneticPr fontId="2"/>
  </si>
  <si>
    <r>
      <t xml:space="preserve">三輪車
</t>
    </r>
    <r>
      <rPr>
        <sz val="8"/>
        <color theme="1"/>
        <rFont val="ＭＳ Ｐ明朝"/>
        <family val="1"/>
        <charset val="128"/>
      </rPr>
      <t>（25％軽課適用分）</t>
    </r>
    <rPh sb="0" eb="3">
      <t>サンリンシャ</t>
    </rPh>
    <rPh sb="8" eb="10">
      <t>ケイカ</t>
    </rPh>
    <rPh sb="10" eb="12">
      <t>テキヨウ</t>
    </rPh>
    <rPh sb="12" eb="13">
      <t>ブン</t>
    </rPh>
    <phoneticPr fontId="17"/>
  </si>
  <si>
    <t>超過勤務手当</t>
    <rPh sb="0" eb="2">
      <t>チョウカ</t>
    </rPh>
    <rPh sb="2" eb="4">
      <t>キンム</t>
    </rPh>
    <rPh sb="4" eb="6">
      <t>テアテ</t>
    </rPh>
    <phoneticPr fontId="2"/>
  </si>
  <si>
    <t>所得割課税標準段階別納税義務者数</t>
  </si>
  <si>
    <t>第８表　　賦課期日現在台数</t>
    <rPh sb="0" eb="1">
      <t>ダイ</t>
    </rPh>
    <rPh sb="2" eb="3">
      <t>ヒョウ</t>
    </rPh>
    <rPh sb="5" eb="9">
      <t>フカキジツ</t>
    </rPh>
    <rPh sb="9" eb="11">
      <t>ゲンザイ</t>
    </rPh>
    <rPh sb="11" eb="13">
      <t>ダイスウ</t>
    </rPh>
    <phoneticPr fontId="2"/>
  </si>
  <si>
    <t>千円 (ｲ)</t>
    <rPh sb="0" eb="2">
      <t>センエン</t>
    </rPh>
    <phoneticPr fontId="2"/>
  </si>
  <si>
    <t>税務特別手当</t>
    <rPh sb="0" eb="2">
      <t>ゼイム</t>
    </rPh>
    <rPh sb="2" eb="4">
      <t>トクベツ</t>
    </rPh>
    <rPh sb="4" eb="6">
      <t>テアテ</t>
    </rPh>
    <phoneticPr fontId="2"/>
  </si>
  <si>
    <t>特定継続世帯</t>
    <rPh sb="0" eb="2">
      <t>トクテイ</t>
    </rPh>
    <rPh sb="2" eb="4">
      <t>ケイゾク</t>
    </rPh>
    <rPh sb="4" eb="6">
      <t>セタイ</t>
    </rPh>
    <phoneticPr fontId="2"/>
  </si>
  <si>
    <t>千円　(ﾛ)</t>
    <rPh sb="0" eb="2">
      <t>センエン</t>
    </rPh>
    <phoneticPr fontId="2"/>
  </si>
  <si>
    <t>千円 (F)</t>
    <rPh sb="0" eb="2">
      <t>センエン</t>
    </rPh>
    <phoneticPr fontId="2"/>
  </si>
  <si>
    <t>軽自動車及び小型特殊自動車</t>
  </si>
  <si>
    <t>千円 (G)</t>
    <rPh sb="0" eb="2">
      <t>センエン</t>
    </rPh>
    <phoneticPr fontId="2"/>
  </si>
  <si>
    <t>千円 (U)</t>
    <rPh sb="0" eb="2">
      <t>センエン</t>
    </rPh>
    <phoneticPr fontId="2"/>
  </si>
  <si>
    <t>千円 (H)</t>
    <rPh sb="0" eb="2">
      <t>センエン</t>
    </rPh>
    <phoneticPr fontId="2"/>
  </si>
  <si>
    <t>千円 (I)</t>
    <rPh sb="0" eb="2">
      <t>センエン</t>
    </rPh>
    <phoneticPr fontId="2"/>
  </si>
  <si>
    <t>第１表</t>
    <rPh sb="0" eb="1">
      <t>ダイ</t>
    </rPh>
    <rPh sb="2" eb="3">
      <t>ヒョウ</t>
    </rPh>
    <phoneticPr fontId="2"/>
  </si>
  <si>
    <t>千円 (J)</t>
    <rPh sb="0" eb="2">
      <t>センエン</t>
    </rPh>
    <phoneticPr fontId="2"/>
  </si>
  <si>
    <t>千円 (K)</t>
    <rPh sb="0" eb="2">
      <t>センエン</t>
    </rPh>
    <phoneticPr fontId="2"/>
  </si>
  <si>
    <t>千円 (L)</t>
    <rPh sb="0" eb="2">
      <t>センエン</t>
    </rPh>
    <phoneticPr fontId="2"/>
  </si>
  <si>
    <t>均等割を納める者</t>
    <rPh sb="0" eb="1">
      <t>タモツ</t>
    </rPh>
    <rPh sb="1" eb="2">
      <t>トウ</t>
    </rPh>
    <rPh sb="2" eb="3">
      <t>ワ</t>
    </rPh>
    <rPh sb="4" eb="5">
      <t>オサ</t>
    </rPh>
    <rPh sb="7" eb="8">
      <t>モノ</t>
    </rPh>
    <phoneticPr fontId="17"/>
  </si>
  <si>
    <t>納税奨励金</t>
    <rPh sb="0" eb="2">
      <t>ノウゼイ</t>
    </rPh>
    <rPh sb="2" eb="5">
      <t>ショウレイキン</t>
    </rPh>
    <phoneticPr fontId="2"/>
  </si>
  <si>
    <t>諸手　 当</t>
    <rPh sb="0" eb="1">
      <t>モロ</t>
    </rPh>
    <rPh sb="1" eb="2">
      <t>テ</t>
    </rPh>
    <rPh sb="4" eb="5">
      <t>トウ</t>
    </rPh>
    <phoneticPr fontId="2"/>
  </si>
  <si>
    <t>千円 (O)</t>
    <rPh sb="0" eb="2">
      <t>センエン</t>
    </rPh>
    <phoneticPr fontId="2"/>
  </si>
  <si>
    <t>千円 (P)</t>
    <rPh sb="0" eb="2">
      <t>センエン</t>
    </rPh>
    <phoneticPr fontId="2"/>
  </si>
  <si>
    <t>千円 (Q)</t>
    <rPh sb="0" eb="2">
      <t>センエン</t>
    </rPh>
    <phoneticPr fontId="2"/>
  </si>
  <si>
    <t>第２２表</t>
    <rPh sb="0" eb="1">
      <t>ダイ</t>
    </rPh>
    <rPh sb="3" eb="4">
      <t>ヒョウ</t>
    </rPh>
    <phoneticPr fontId="2"/>
  </si>
  <si>
    <t>千円 (S)</t>
    <rPh sb="0" eb="2">
      <t>センエン</t>
    </rPh>
    <phoneticPr fontId="2"/>
  </si>
  <si>
    <t>千円 (V)</t>
    <rPh sb="0" eb="2">
      <t>センエン</t>
    </rPh>
    <phoneticPr fontId="2"/>
  </si>
  <si>
    <t>納税義務者数</t>
  </si>
  <si>
    <t>所得割額</t>
  </si>
  <si>
    <t>総括表</t>
    <rPh sb="0" eb="2">
      <t>ソウカツ</t>
    </rPh>
    <rPh sb="2" eb="3">
      <t>ヒョウ</t>
    </rPh>
    <phoneticPr fontId="2"/>
  </si>
  <si>
    <t>株式等譲渡割額の控除額</t>
    <rPh sb="0" eb="2">
      <t>カブシキ</t>
    </rPh>
    <rPh sb="2" eb="3">
      <t>トウ</t>
    </rPh>
    <rPh sb="3" eb="5">
      <t>ジョウト</t>
    </rPh>
    <rPh sb="5" eb="6">
      <t>ワ</t>
    </rPh>
    <rPh sb="6" eb="7">
      <t>ガク</t>
    </rPh>
    <rPh sb="8" eb="10">
      <t>コウジョ</t>
    </rPh>
    <rPh sb="10" eb="11">
      <t>ガク</t>
    </rPh>
    <phoneticPr fontId="2"/>
  </si>
  <si>
    <t>賦課期日現在台数</t>
  </si>
  <si>
    <t>計 (B)</t>
    <rPh sb="0" eb="1">
      <t>ケイ</t>
    </rPh>
    <phoneticPr fontId="2"/>
  </si>
  <si>
    <t>非課税台数</t>
  </si>
  <si>
    <t>資本金等の金額が1,000万円以下である法人で、従業者数の合計数が50人を超えるもの(H)</t>
    <rPh sb="0" eb="3">
      <t>シホンキン</t>
    </rPh>
    <rPh sb="3" eb="4">
      <t>トウ</t>
    </rPh>
    <rPh sb="5" eb="7">
      <t>キンガク</t>
    </rPh>
    <rPh sb="13" eb="14">
      <t>マン</t>
    </rPh>
    <rPh sb="14" eb="15">
      <t>エン</t>
    </rPh>
    <rPh sb="15" eb="17">
      <t>イカ</t>
    </rPh>
    <rPh sb="20" eb="22">
      <t>ホウジン</t>
    </rPh>
    <rPh sb="24" eb="26">
      <t>ジュウギョウ</t>
    </rPh>
    <rPh sb="26" eb="27">
      <t>シャ</t>
    </rPh>
    <rPh sb="27" eb="28">
      <t>カズ</t>
    </rPh>
    <rPh sb="29" eb="31">
      <t>ゴウケイ</t>
    </rPh>
    <rPh sb="31" eb="32">
      <t>スウ</t>
    </rPh>
    <rPh sb="35" eb="36">
      <t>ニン</t>
    </rPh>
    <rPh sb="37" eb="38">
      <t>コ</t>
    </rPh>
    <phoneticPr fontId="17"/>
  </si>
  <si>
    <t>入湯税</t>
  </si>
  <si>
    <t>事業所税</t>
  </si>
  <si>
    <t>10万円
以下の
金額</t>
    <rPh sb="2" eb="4">
      <t>マンエン</t>
    </rPh>
    <rPh sb="5" eb="7">
      <t>イカ</t>
    </rPh>
    <rPh sb="9" eb="11">
      <t>キンガク</t>
    </rPh>
    <phoneticPr fontId="17"/>
  </si>
  <si>
    <t>国民健康保険税</t>
  </si>
  <si>
    <t>表　　　　　　　　　　題</t>
    <rPh sb="0" eb="1">
      <t>ヒョウ</t>
    </rPh>
    <rPh sb="11" eb="12">
      <t>ダイ</t>
    </rPh>
    <phoneticPr fontId="2"/>
  </si>
  <si>
    <t>-</t>
  </si>
  <si>
    <t>均等割と所得割を納める者</t>
    <rPh sb="0" eb="3">
      <t>キントウワリ</t>
    </rPh>
    <rPh sb="4" eb="7">
      <t>ショトクワリ</t>
    </rPh>
    <rPh sb="8" eb="9">
      <t>オサ</t>
    </rPh>
    <rPh sb="11" eb="12">
      <t>モノ</t>
    </rPh>
    <phoneticPr fontId="17"/>
  </si>
  <si>
    <t>　 基礎課税総額の構成割合</t>
    <rPh sb="2" eb="3">
      <t>モト</t>
    </rPh>
    <rPh sb="3" eb="4">
      <t>イシズエ</t>
    </rPh>
    <rPh sb="4" eb="5">
      <t>カ</t>
    </rPh>
    <rPh sb="5" eb="6">
      <t>ゼイ</t>
    </rPh>
    <rPh sb="6" eb="7">
      <t>フサ</t>
    </rPh>
    <rPh sb="7" eb="8">
      <t>ガク</t>
    </rPh>
    <rPh sb="9" eb="10">
      <t>カマエ</t>
    </rPh>
    <rPh sb="10" eb="11">
      <t>シゲル</t>
    </rPh>
    <rPh sb="11" eb="12">
      <t>ワリ</t>
    </rPh>
    <rPh sb="12" eb="13">
      <t>ゴウ</t>
    </rPh>
    <phoneticPr fontId="2"/>
  </si>
  <si>
    <t>資本金等の金額が1億円を超え10億円以下である法人で、従業者数の合計数が50人を超えるもの(D)</t>
    <rPh sb="0" eb="3">
      <t>シホンキン</t>
    </rPh>
    <rPh sb="3" eb="4">
      <t>トウ</t>
    </rPh>
    <rPh sb="5" eb="7">
      <t>キンガク</t>
    </rPh>
    <rPh sb="9" eb="11">
      <t>オクエン</t>
    </rPh>
    <rPh sb="12" eb="13">
      <t>コ</t>
    </rPh>
    <rPh sb="16" eb="17">
      <t>オク</t>
    </rPh>
    <rPh sb="17" eb="20">
      <t>エンイカ</t>
    </rPh>
    <rPh sb="23" eb="25">
      <t>ホウジン</t>
    </rPh>
    <rPh sb="27" eb="29">
      <t>ジュウギョウ</t>
    </rPh>
    <rPh sb="29" eb="30">
      <t>シャ</t>
    </rPh>
    <rPh sb="30" eb="31">
      <t>カズ</t>
    </rPh>
    <rPh sb="32" eb="34">
      <t>ゴウケイ</t>
    </rPh>
    <rPh sb="34" eb="35">
      <t>スウ</t>
    </rPh>
    <rPh sb="38" eb="39">
      <t>ニン</t>
    </rPh>
    <rPh sb="40" eb="41">
      <t>コ</t>
    </rPh>
    <phoneticPr fontId="17"/>
  </si>
  <si>
    <t>（参考）均等割のみを納める者</t>
    <rPh sb="1" eb="3">
      <t>サンコウ</t>
    </rPh>
    <rPh sb="4" eb="5">
      <t>タモツ</t>
    </rPh>
    <rPh sb="5" eb="6">
      <t>トウ</t>
    </rPh>
    <rPh sb="6" eb="7">
      <t>ワ</t>
    </rPh>
    <rPh sb="10" eb="11">
      <t>オサ</t>
    </rPh>
    <rPh sb="13" eb="14">
      <t>モノ</t>
    </rPh>
    <phoneticPr fontId="17"/>
  </si>
  <si>
    <t>計 (A)</t>
    <rPh sb="0" eb="1">
      <t>ケイ</t>
    </rPh>
    <phoneticPr fontId="2"/>
  </si>
  <si>
    <t>（参考）均等割のみを納める者（つづき）</t>
  </si>
  <si>
    <t>先物取引に係る雑所得金額</t>
    <rPh sb="0" eb="2">
      <t>サキモノ</t>
    </rPh>
    <rPh sb="2" eb="4">
      <t>トリヒキ</t>
    </rPh>
    <rPh sb="5" eb="6">
      <t>カカ</t>
    </rPh>
    <rPh sb="7" eb="8">
      <t>ザツ</t>
    </rPh>
    <rPh sb="8" eb="10">
      <t>ショトク</t>
    </rPh>
    <rPh sb="10" eb="12">
      <t>キンガク</t>
    </rPh>
    <phoneticPr fontId="17"/>
  </si>
  <si>
    <t>あり</t>
  </si>
  <si>
    <t>なし</t>
  </si>
  <si>
    <t>(A)のうち非課税対象分</t>
  </si>
  <si>
    <t>収入済額</t>
    <rPh sb="0" eb="1">
      <t>オサム</t>
    </rPh>
    <rPh sb="1" eb="2">
      <t>イリ</t>
    </rPh>
    <rPh sb="2" eb="3">
      <t>ズミ</t>
    </rPh>
    <rPh sb="3" eb="4">
      <t>ガク</t>
    </rPh>
    <phoneticPr fontId="2"/>
  </si>
  <si>
    <t>潟上市</t>
    <rPh sb="0" eb="1">
      <t>カタ</t>
    </rPh>
    <rPh sb="1" eb="2">
      <t>ウエ</t>
    </rPh>
    <rPh sb="2" eb="3">
      <t>シ</t>
    </rPh>
    <phoneticPr fontId="2"/>
  </si>
  <si>
    <t>にかほ市</t>
  </si>
  <si>
    <t>仙北市</t>
  </si>
  <si>
    <t>三種町</t>
  </si>
  <si>
    <t>八峰町</t>
  </si>
  <si>
    <t>100万円超
200万円
以下</t>
    <rPh sb="3" eb="5">
      <t>マンエン</t>
    </rPh>
    <rPh sb="5" eb="6">
      <t>コ</t>
    </rPh>
    <rPh sb="10" eb="12">
      <t>マンエン</t>
    </rPh>
    <rPh sb="13" eb="15">
      <t>イカ</t>
    </rPh>
    <phoneticPr fontId="17"/>
  </si>
  <si>
    <t>加入者世帯数</t>
    <rPh sb="0" eb="1">
      <t>カ</t>
    </rPh>
    <rPh sb="1" eb="2">
      <t>イリ</t>
    </rPh>
    <rPh sb="2" eb="3">
      <t>シャ</t>
    </rPh>
    <rPh sb="3" eb="4">
      <t>ヨ</t>
    </rPh>
    <rPh sb="4" eb="5">
      <t>オビ</t>
    </rPh>
    <rPh sb="5" eb="6">
      <t>カズ</t>
    </rPh>
    <phoneticPr fontId="2"/>
  </si>
  <si>
    <t>表題一覧</t>
    <rPh sb="0" eb="2">
      <t>ヒョウダイ</t>
    </rPh>
    <rPh sb="2" eb="4">
      <t>イチラン</t>
    </rPh>
    <phoneticPr fontId="2"/>
  </si>
  <si>
    <t xml:space="preserve">固定資産税（都計税含む） </t>
    <rPh sb="0" eb="2">
      <t>コテイ</t>
    </rPh>
    <rPh sb="2" eb="5">
      <t>シサンゼイ</t>
    </rPh>
    <rPh sb="6" eb="7">
      <t>ミヤコ</t>
    </rPh>
    <rPh sb="7" eb="8">
      <t>ケイ</t>
    </rPh>
    <rPh sb="8" eb="9">
      <t>ゼイ</t>
    </rPh>
    <rPh sb="9" eb="10">
      <t>フク</t>
    </rPh>
    <phoneticPr fontId="2"/>
  </si>
  <si>
    <t>住宅借入金等特別税額控除</t>
    <rPh sb="0" eb="2">
      <t>ジュウタク</t>
    </rPh>
    <rPh sb="2" eb="5">
      <t>カリイレキン</t>
    </rPh>
    <rPh sb="5" eb="6">
      <t>トウ</t>
    </rPh>
    <rPh sb="6" eb="9">
      <t>トクベツゼイ</t>
    </rPh>
    <rPh sb="9" eb="10">
      <t>ガク</t>
    </rPh>
    <rPh sb="10" eb="12">
      <t>コウジョ</t>
    </rPh>
    <phoneticPr fontId="2"/>
  </si>
  <si>
    <r>
      <t>三　輪　車</t>
    </r>
    <r>
      <rPr>
        <sz val="6"/>
        <color theme="1"/>
        <rFont val="ＭＳ Ｐ明朝"/>
        <family val="1"/>
        <charset val="128"/>
      </rPr>
      <t>（75％軽課適用分）</t>
    </r>
    <rPh sb="0" eb="1">
      <t>サン</t>
    </rPh>
    <rPh sb="2" eb="3">
      <t>ワ</t>
    </rPh>
    <rPh sb="4" eb="5">
      <t>クルマ</t>
    </rPh>
    <rPh sb="9" eb="11">
      <t>ケイカ</t>
    </rPh>
    <rPh sb="11" eb="13">
      <t>テキヨウ</t>
    </rPh>
    <rPh sb="13" eb="14">
      <t>ブン</t>
    </rPh>
    <phoneticPr fontId="2"/>
  </si>
  <si>
    <t>平等割</t>
    <rPh sb="0" eb="2">
      <t>ビョウドウ</t>
    </rPh>
    <rPh sb="2" eb="3">
      <t>ワリ</t>
    </rPh>
    <phoneticPr fontId="2"/>
  </si>
  <si>
    <t>調整控除</t>
    <rPh sb="0" eb="2">
      <t>チョウセイ</t>
    </rPh>
    <rPh sb="2" eb="4">
      <t>コウジョ</t>
    </rPh>
    <phoneticPr fontId="17"/>
  </si>
  <si>
    <t>四輪車（75％軽課適用分）</t>
    <rPh sb="0" eb="1">
      <t>ヨン</t>
    </rPh>
    <rPh sb="1" eb="2">
      <t>ワ</t>
    </rPh>
    <rPh sb="2" eb="3">
      <t>クルマ</t>
    </rPh>
    <rPh sb="7" eb="9">
      <t>ケイカ</t>
    </rPh>
    <rPh sb="9" eb="11">
      <t>テキヨウ</t>
    </rPh>
    <rPh sb="11" eb="12">
      <t>ブン</t>
    </rPh>
    <phoneticPr fontId="2"/>
  </si>
  <si>
    <t>四輪車
（つづき）</t>
    <rPh sb="0" eb="3">
      <t>ヨンリンシャ</t>
    </rPh>
    <phoneticPr fontId="2"/>
  </si>
  <si>
    <t>資本金等の金額が50億円を超える法人で、従業者数の合計数が50人を超えるもの(A)</t>
    <rPh sb="0" eb="3">
      <t>シホンキン</t>
    </rPh>
    <rPh sb="3" eb="4">
      <t>トウ</t>
    </rPh>
    <rPh sb="5" eb="7">
      <t>キンガク</t>
    </rPh>
    <rPh sb="10" eb="12">
      <t>オクエン</t>
    </rPh>
    <rPh sb="13" eb="14">
      <t>コ</t>
    </rPh>
    <rPh sb="16" eb="18">
      <t>ホウジン</t>
    </rPh>
    <rPh sb="20" eb="22">
      <t>ジュウギョウ</t>
    </rPh>
    <rPh sb="22" eb="23">
      <t>シャ</t>
    </rPh>
    <rPh sb="23" eb="24">
      <t>カズ</t>
    </rPh>
    <rPh sb="25" eb="27">
      <t>ゴウケイ</t>
    </rPh>
    <rPh sb="27" eb="28">
      <t>スウ</t>
    </rPh>
    <rPh sb="31" eb="32">
      <t>ニン</t>
    </rPh>
    <rPh sb="33" eb="34">
      <t>コ</t>
    </rPh>
    <phoneticPr fontId="17"/>
  </si>
  <si>
    <t>資本金等の金額が10億円を超える法人で、従業者数の合計数が50人以下であるもの(C)</t>
    <rPh sb="0" eb="3">
      <t>シホンキン</t>
    </rPh>
    <rPh sb="3" eb="4">
      <t>トウ</t>
    </rPh>
    <rPh sb="5" eb="7">
      <t>キンガク</t>
    </rPh>
    <rPh sb="10" eb="12">
      <t>オクエン</t>
    </rPh>
    <rPh sb="13" eb="14">
      <t>コ</t>
    </rPh>
    <rPh sb="16" eb="18">
      <t>ホウジン</t>
    </rPh>
    <rPh sb="20" eb="22">
      <t>ジュウギョウ</t>
    </rPh>
    <rPh sb="22" eb="23">
      <t>シャ</t>
    </rPh>
    <rPh sb="23" eb="24">
      <t>カズ</t>
    </rPh>
    <rPh sb="25" eb="27">
      <t>ゴウケイ</t>
    </rPh>
    <rPh sb="27" eb="28">
      <t>スウ</t>
    </rPh>
    <rPh sb="31" eb="32">
      <t>ニン</t>
    </rPh>
    <rPh sb="32" eb="34">
      <t>イカ</t>
    </rPh>
    <phoneticPr fontId="17"/>
  </si>
  <si>
    <t>第１２表</t>
    <rPh sb="0" eb="1">
      <t>ダイ</t>
    </rPh>
    <rPh sb="3" eb="4">
      <t>ヒョウ</t>
    </rPh>
    <phoneticPr fontId="2"/>
  </si>
  <si>
    <t>二輪車等計</t>
    <rPh sb="0" eb="3">
      <t>ニリンシャ</t>
    </rPh>
    <rPh sb="3" eb="4">
      <t>ナド</t>
    </rPh>
    <rPh sb="4" eb="5">
      <t>ケイ</t>
    </rPh>
    <phoneticPr fontId="2"/>
  </si>
  <si>
    <t>資本金等の金額が1億円を超え10億円以下である法人で、従業者数の合計数が50人以下であるもの(E)</t>
    <rPh sb="0" eb="3">
      <t>シホンキン</t>
    </rPh>
    <rPh sb="3" eb="4">
      <t>トウ</t>
    </rPh>
    <rPh sb="5" eb="7">
      <t>キンガク</t>
    </rPh>
    <rPh sb="9" eb="11">
      <t>オクエン</t>
    </rPh>
    <rPh sb="12" eb="13">
      <t>コ</t>
    </rPh>
    <rPh sb="16" eb="17">
      <t>オク</t>
    </rPh>
    <rPh sb="17" eb="20">
      <t>エンイカ</t>
    </rPh>
    <rPh sb="23" eb="25">
      <t>ホウジン</t>
    </rPh>
    <rPh sb="27" eb="29">
      <t>ジュウギョウ</t>
    </rPh>
    <rPh sb="29" eb="30">
      <t>シャ</t>
    </rPh>
    <rPh sb="30" eb="31">
      <t>カズ</t>
    </rPh>
    <rPh sb="32" eb="34">
      <t>ゴウケイ</t>
    </rPh>
    <rPh sb="34" eb="35">
      <t>スウ</t>
    </rPh>
    <rPh sb="38" eb="39">
      <t>ニン</t>
    </rPh>
    <rPh sb="39" eb="41">
      <t>イカ</t>
    </rPh>
    <phoneticPr fontId="17"/>
  </si>
  <si>
    <r>
      <t xml:space="preserve">三輪車
</t>
    </r>
    <r>
      <rPr>
        <sz val="8"/>
        <color theme="1"/>
        <rFont val="ＭＳ Ｐ明朝"/>
        <family val="1"/>
        <charset val="128"/>
      </rPr>
      <t>（新税率適用分）</t>
    </r>
    <rPh sb="0" eb="3">
      <t>サンリンシャ</t>
    </rPh>
    <rPh sb="5" eb="8">
      <t>シンゼイリツ</t>
    </rPh>
    <rPh sb="8" eb="10">
      <t>テキヨウ</t>
    </rPh>
    <rPh sb="10" eb="11">
      <t>ブン</t>
    </rPh>
    <phoneticPr fontId="17"/>
  </si>
  <si>
    <t>第７表　　総括表</t>
    <rPh sb="0" eb="1">
      <t>ダイ</t>
    </rPh>
    <rPh sb="2" eb="3">
      <t>ヒョウ</t>
    </rPh>
    <rPh sb="5" eb="7">
      <t>ソウカツ</t>
    </rPh>
    <rPh sb="7" eb="8">
      <t>ヒョウ</t>
    </rPh>
    <phoneticPr fontId="2"/>
  </si>
  <si>
    <t>資本金等の金額が1,000万円を超え1億円以下である法人で、従業者数の合計数が50人を超えるもの(F)</t>
    <rPh sb="0" eb="3">
      <t>シホンキン</t>
    </rPh>
    <rPh sb="3" eb="4">
      <t>トウ</t>
    </rPh>
    <rPh sb="5" eb="7">
      <t>キンガク</t>
    </rPh>
    <rPh sb="13" eb="14">
      <t>マン</t>
    </rPh>
    <rPh sb="14" eb="15">
      <t>エン</t>
    </rPh>
    <rPh sb="16" eb="17">
      <t>コ</t>
    </rPh>
    <rPh sb="19" eb="20">
      <t>オク</t>
    </rPh>
    <rPh sb="20" eb="23">
      <t>エンイカ</t>
    </rPh>
    <rPh sb="26" eb="28">
      <t>ホウジン</t>
    </rPh>
    <rPh sb="30" eb="32">
      <t>ジュウギョウ</t>
    </rPh>
    <rPh sb="32" eb="33">
      <t>シャ</t>
    </rPh>
    <rPh sb="33" eb="34">
      <t>カズ</t>
    </rPh>
    <rPh sb="35" eb="37">
      <t>ゴウケイ</t>
    </rPh>
    <rPh sb="37" eb="38">
      <t>スウ</t>
    </rPh>
    <rPh sb="41" eb="42">
      <t>ニン</t>
    </rPh>
    <rPh sb="43" eb="44">
      <t>コ</t>
    </rPh>
    <phoneticPr fontId="17"/>
  </si>
  <si>
    <t>資本金等の金額が1,000万円を超え1億円以下である法人で、従業者数の合計数が50人以下であるもの(G)</t>
    <rPh sb="0" eb="3">
      <t>シホンキン</t>
    </rPh>
    <rPh sb="3" eb="4">
      <t>トウ</t>
    </rPh>
    <rPh sb="5" eb="7">
      <t>キンガク</t>
    </rPh>
    <rPh sb="13" eb="14">
      <t>マン</t>
    </rPh>
    <rPh sb="14" eb="15">
      <t>エン</t>
    </rPh>
    <rPh sb="16" eb="17">
      <t>コ</t>
    </rPh>
    <rPh sb="19" eb="20">
      <t>オク</t>
    </rPh>
    <rPh sb="20" eb="23">
      <t>エンイカ</t>
    </rPh>
    <rPh sb="26" eb="28">
      <t>ホウジン</t>
    </rPh>
    <rPh sb="30" eb="32">
      <t>ジュウギョウ</t>
    </rPh>
    <rPh sb="32" eb="33">
      <t>シャ</t>
    </rPh>
    <rPh sb="33" eb="34">
      <t>カズ</t>
    </rPh>
    <rPh sb="35" eb="37">
      <t>ゴウケイ</t>
    </rPh>
    <rPh sb="37" eb="38">
      <t>スウ</t>
    </rPh>
    <rPh sb="41" eb="42">
      <t>ニン</t>
    </rPh>
    <rPh sb="42" eb="44">
      <t>イカ</t>
    </rPh>
    <phoneticPr fontId="17"/>
  </si>
  <si>
    <t>第９表　　非課税台数</t>
    <rPh sb="0" eb="1">
      <t>ダイ</t>
    </rPh>
    <rPh sb="2" eb="3">
      <t>ヒョウ</t>
    </rPh>
    <rPh sb="5" eb="8">
      <t>ヒカゼイ</t>
    </rPh>
    <rPh sb="8" eb="10">
      <t>ダイスウ</t>
    </rPh>
    <phoneticPr fontId="2"/>
  </si>
  <si>
    <t>徴税職員</t>
    <rPh sb="0" eb="2">
      <t>チョウゼイ</t>
    </rPh>
    <rPh sb="2" eb="4">
      <t>ショクイン</t>
    </rPh>
    <phoneticPr fontId="2"/>
  </si>
  <si>
    <t>第１０表　　課税免除台数</t>
    <rPh sb="0" eb="1">
      <t>ダイ</t>
    </rPh>
    <rPh sb="3" eb="4">
      <t>ヒョウ</t>
    </rPh>
    <rPh sb="6" eb="8">
      <t>カゼイ</t>
    </rPh>
    <rPh sb="8" eb="10">
      <t>メンジョ</t>
    </rPh>
    <rPh sb="10" eb="12">
      <t>ダイスウ</t>
    </rPh>
    <phoneticPr fontId="2"/>
  </si>
  <si>
    <t>第１１表　　課税台数</t>
    <rPh sb="0" eb="1">
      <t>ダイ</t>
    </rPh>
    <rPh sb="3" eb="4">
      <t>ヒョウ</t>
    </rPh>
    <rPh sb="6" eb="8">
      <t>カゼイ</t>
    </rPh>
    <rPh sb="8" eb="10">
      <t>ダイスウ</t>
    </rPh>
    <phoneticPr fontId="2"/>
  </si>
  <si>
    <t>第５表　　特別徴収義務者数、特別徴収税額（年金特徴に係る分）</t>
    <rPh sb="0" eb="1">
      <t>ダイ</t>
    </rPh>
    <rPh sb="2" eb="3">
      <t>ヒョウ</t>
    </rPh>
    <rPh sb="5" eb="7">
      <t>トクベツ</t>
    </rPh>
    <rPh sb="7" eb="9">
      <t>チョウシュウ</t>
    </rPh>
    <rPh sb="9" eb="12">
      <t>ギムシャ</t>
    </rPh>
    <rPh sb="12" eb="13">
      <t>スウ</t>
    </rPh>
    <rPh sb="14" eb="16">
      <t>トクベツ</t>
    </rPh>
    <rPh sb="16" eb="18">
      <t>チョウシュウ</t>
    </rPh>
    <rPh sb="18" eb="20">
      <t>ゼイガク</t>
    </rPh>
    <rPh sb="21" eb="23">
      <t>ネンキン</t>
    </rPh>
    <rPh sb="23" eb="25">
      <t>トクチョウ</t>
    </rPh>
    <rPh sb="26" eb="27">
      <t>カカ</t>
    </rPh>
    <rPh sb="28" eb="29">
      <t>ブン</t>
    </rPh>
    <phoneticPr fontId="2"/>
  </si>
  <si>
    <t>上場株式等
に係る
配当所得金額</t>
    <rPh sb="0" eb="2">
      <t>ジョウジョウ</t>
    </rPh>
    <rPh sb="2" eb="4">
      <t>カブシキ</t>
    </rPh>
    <rPh sb="4" eb="5">
      <t>トウ</t>
    </rPh>
    <rPh sb="7" eb="8">
      <t>カカ</t>
    </rPh>
    <rPh sb="10" eb="12">
      <t>ハイトウ</t>
    </rPh>
    <rPh sb="12" eb="14">
      <t>ショトク</t>
    </rPh>
    <rPh sb="14" eb="16">
      <t>キンガク</t>
    </rPh>
    <phoneticPr fontId="17"/>
  </si>
  <si>
    <t>個　人　の
道府県民税</t>
    <rPh sb="0" eb="1">
      <t>コ</t>
    </rPh>
    <rPh sb="2" eb="3">
      <t>ジン</t>
    </rPh>
    <rPh sb="6" eb="9">
      <t>ドウフケン</t>
    </rPh>
    <rPh sb="9" eb="10">
      <t>ミン</t>
    </rPh>
    <rPh sb="10" eb="11">
      <t>ゼイ</t>
    </rPh>
    <phoneticPr fontId="2"/>
  </si>
  <si>
    <t>番号</t>
    <rPh sb="0" eb="2">
      <t>バンゴウ</t>
    </rPh>
    <phoneticPr fontId="2"/>
  </si>
  <si>
    <r>
      <t>合　計</t>
    </r>
    <r>
      <rPr>
        <sz val="9"/>
        <color indexed="8"/>
        <rFont val="ＭＳ Ｐ明朝"/>
        <family val="1"/>
        <charset val="128"/>
      </rPr>
      <t>(G)+(K)+(P)+(Q)</t>
    </r>
    <rPh sb="0" eb="1">
      <t>ゴウ</t>
    </rPh>
    <rPh sb="2" eb="3">
      <t>ケイ</t>
    </rPh>
    <phoneticPr fontId="2"/>
  </si>
  <si>
    <t>小　　計</t>
    <rPh sb="0" eb="1">
      <t>ショウ</t>
    </rPh>
    <rPh sb="3" eb="4">
      <t>ケイ</t>
    </rPh>
    <phoneticPr fontId="2"/>
  </si>
  <si>
    <t>(A)～(H)の法人等以外の法人等をいうもの</t>
    <rPh sb="8" eb="10">
      <t>ホウジン</t>
    </rPh>
    <rPh sb="10" eb="11">
      <t>トウ</t>
    </rPh>
    <rPh sb="11" eb="13">
      <t>イガイ</t>
    </rPh>
    <rPh sb="14" eb="16">
      <t>ホウジン</t>
    </rPh>
    <rPh sb="16" eb="17">
      <t>トウ</t>
    </rPh>
    <phoneticPr fontId="2"/>
  </si>
  <si>
    <r>
      <t xml:space="preserve">計
 </t>
    </r>
    <r>
      <rPr>
        <sz val="8"/>
        <color indexed="8"/>
        <rFont val="ＭＳ Ｐ明朝"/>
        <family val="1"/>
        <charset val="128"/>
      </rPr>
      <t>(L)+(M)+(N)+(O)</t>
    </r>
    <rPh sb="0" eb="1">
      <t>ケイ</t>
    </rPh>
    <phoneticPr fontId="2"/>
  </si>
  <si>
    <t>※　</t>
  </si>
  <si>
    <t>※　生産量の単位については、石油が「kl」、可燃性天然ガスが「千m³」、その他の区分が「t」である。</t>
    <rPh sb="2" eb="5">
      <t>セイサンリョウ</t>
    </rPh>
    <rPh sb="6" eb="8">
      <t>タンイ</t>
    </rPh>
    <rPh sb="14" eb="16">
      <t>セキユ</t>
    </rPh>
    <rPh sb="22" eb="25">
      <t>カネンセイ</t>
    </rPh>
    <rPh sb="25" eb="27">
      <t>テンネン</t>
    </rPh>
    <rPh sb="31" eb="32">
      <t>セン</t>
    </rPh>
    <rPh sb="38" eb="39">
      <t>タ</t>
    </rPh>
    <rPh sb="40" eb="42">
      <t>クブン</t>
    </rPh>
    <phoneticPr fontId="2"/>
  </si>
  <si>
    <t>小　計</t>
    <rPh sb="0" eb="1">
      <t>ショウ</t>
    </rPh>
    <rPh sb="2" eb="3">
      <t>ケイ</t>
    </rPh>
    <phoneticPr fontId="2"/>
  </si>
  <si>
    <r>
      <t>三　輪　車</t>
    </r>
    <r>
      <rPr>
        <sz val="6"/>
        <color theme="1"/>
        <rFont val="ＭＳ Ｐ明朝"/>
        <family val="1"/>
        <charset val="128"/>
      </rPr>
      <t>（新税率適用分）</t>
    </r>
    <rPh sb="0" eb="1">
      <t>サン</t>
    </rPh>
    <rPh sb="2" eb="3">
      <t>ワ</t>
    </rPh>
    <rPh sb="4" eb="5">
      <t>クルマ</t>
    </rPh>
    <rPh sb="6" eb="9">
      <t>シンゼイリツ</t>
    </rPh>
    <rPh sb="9" eb="11">
      <t>テキヨウ</t>
    </rPh>
    <rPh sb="11" eb="12">
      <t>ブン</t>
    </rPh>
    <phoneticPr fontId="2"/>
  </si>
  <si>
    <r>
      <t>四輪車</t>
    </r>
    <r>
      <rPr>
        <sz val="6"/>
        <color theme="1"/>
        <rFont val="ＭＳ Ｐ明朝"/>
        <family val="1"/>
        <charset val="128"/>
      </rPr>
      <t>（新税率適用分）</t>
    </r>
    <rPh sb="0" eb="1">
      <t>ヨン</t>
    </rPh>
    <rPh sb="1" eb="2">
      <t>ワ</t>
    </rPh>
    <rPh sb="2" eb="3">
      <t>クルマ</t>
    </rPh>
    <rPh sb="4" eb="7">
      <t>シンゼイリツ</t>
    </rPh>
    <rPh sb="7" eb="9">
      <t>テキヨウ</t>
    </rPh>
    <rPh sb="9" eb="10">
      <t>ブン</t>
    </rPh>
    <phoneticPr fontId="2"/>
  </si>
  <si>
    <t>軽自動車及び小型特殊自動車（つづき）</t>
  </si>
  <si>
    <t>↑全角で入力</t>
    <rPh sb="1" eb="3">
      <t>ゼンカク</t>
    </rPh>
    <rPh sb="4" eb="6">
      <t>ニュウリョク</t>
    </rPh>
    <phoneticPr fontId="2"/>
  </si>
  <si>
    <t>県　　計</t>
  </si>
  <si>
    <r>
      <t>三　輪　車</t>
    </r>
    <r>
      <rPr>
        <sz val="6"/>
        <color theme="1"/>
        <rFont val="ＭＳ Ｐ明朝"/>
        <family val="1"/>
        <charset val="128"/>
      </rPr>
      <t>（50％軽課適用分）</t>
    </r>
    <rPh sb="0" eb="1">
      <t>サン</t>
    </rPh>
    <rPh sb="2" eb="3">
      <t>ワ</t>
    </rPh>
    <rPh sb="4" eb="5">
      <t>クルマ</t>
    </rPh>
    <rPh sb="9" eb="11">
      <t>ケイカ</t>
    </rPh>
    <rPh sb="11" eb="13">
      <t>テキヨウ</t>
    </rPh>
    <rPh sb="13" eb="14">
      <t>ブン</t>
    </rPh>
    <phoneticPr fontId="2"/>
  </si>
  <si>
    <r>
      <t>四輪車</t>
    </r>
    <r>
      <rPr>
        <sz val="6"/>
        <color theme="1"/>
        <rFont val="ＭＳ Ｐ明朝"/>
        <family val="1"/>
        <charset val="128"/>
      </rPr>
      <t>（50％軽課適用分）</t>
    </r>
    <rPh sb="0" eb="1">
      <t>ヨン</t>
    </rPh>
    <rPh sb="1" eb="2">
      <t>ワ</t>
    </rPh>
    <rPh sb="2" eb="3">
      <t>クルマ</t>
    </rPh>
    <rPh sb="7" eb="9">
      <t>ケイカ</t>
    </rPh>
    <rPh sb="9" eb="11">
      <t>テキヨウ</t>
    </rPh>
    <rPh sb="11" eb="12">
      <t>ブン</t>
    </rPh>
    <phoneticPr fontId="2"/>
  </si>
  <si>
    <t>三　輪　車　計</t>
    <rPh sb="0" eb="1">
      <t>サン</t>
    </rPh>
    <rPh sb="2" eb="3">
      <t>ワ</t>
    </rPh>
    <rPh sb="4" eb="5">
      <t>クルマ</t>
    </rPh>
    <rPh sb="6" eb="7">
      <t>ケイ</t>
    </rPh>
    <phoneticPr fontId="2"/>
  </si>
  <si>
    <t>四　輪　車　計</t>
    <rPh sb="0" eb="1">
      <t>ヨン</t>
    </rPh>
    <rPh sb="2" eb="3">
      <t>ワ</t>
    </rPh>
    <rPh sb="4" eb="5">
      <t>クルマ</t>
    </rPh>
    <rPh sb="6" eb="7">
      <t>ケイ</t>
    </rPh>
    <phoneticPr fontId="2"/>
  </si>
  <si>
    <t>一　　　　　般</t>
  </si>
  <si>
    <r>
      <t xml:space="preserve">三輪車
</t>
    </r>
    <r>
      <rPr>
        <sz val="8"/>
        <color theme="1"/>
        <rFont val="ＭＳ Ｐ明朝"/>
        <family val="1"/>
        <charset val="128"/>
      </rPr>
      <t>（重課適用分）</t>
    </r>
    <rPh sb="0" eb="3">
      <t>サンリンシャ</t>
    </rPh>
    <rPh sb="5" eb="7">
      <t>ジュウカ</t>
    </rPh>
    <rPh sb="7" eb="9">
      <t>テキヨウ</t>
    </rPh>
    <rPh sb="9" eb="10">
      <t>ブン</t>
    </rPh>
    <phoneticPr fontId="17"/>
  </si>
  <si>
    <r>
      <t xml:space="preserve">三輪車
</t>
    </r>
    <r>
      <rPr>
        <sz val="8"/>
        <color theme="1"/>
        <rFont val="ＭＳ Ｐ明朝"/>
        <family val="1"/>
        <charset val="128"/>
      </rPr>
      <t>（75％軽課適用分）</t>
    </r>
    <rPh sb="0" eb="3">
      <t>サンリンシャ</t>
    </rPh>
    <rPh sb="8" eb="10">
      <t>ケイカ</t>
    </rPh>
    <rPh sb="10" eb="12">
      <t>テキヨウ</t>
    </rPh>
    <rPh sb="12" eb="13">
      <t>ブン</t>
    </rPh>
    <phoneticPr fontId="17"/>
  </si>
  <si>
    <r>
      <t xml:space="preserve">三輪車
</t>
    </r>
    <r>
      <rPr>
        <sz val="8"/>
        <color theme="1"/>
        <rFont val="ＭＳ Ｐ明朝"/>
        <family val="1"/>
        <charset val="128"/>
      </rPr>
      <t>（50％軽課適用分）</t>
    </r>
    <rPh sb="0" eb="3">
      <t>サンリンシャ</t>
    </rPh>
    <rPh sb="8" eb="10">
      <t>ケイカ</t>
    </rPh>
    <rPh sb="10" eb="12">
      <t>テキヨウ</t>
    </rPh>
    <rPh sb="12" eb="13">
      <t>ブン</t>
    </rPh>
    <phoneticPr fontId="17"/>
  </si>
  <si>
    <t>三輪車計</t>
    <rPh sb="0" eb="3">
      <t>サンリンシャ</t>
    </rPh>
    <rPh sb="3" eb="4">
      <t>ケイ</t>
    </rPh>
    <phoneticPr fontId="17"/>
  </si>
  <si>
    <t>原動機付自転車</t>
    <rPh sb="0" eb="1">
      <t>ハラ</t>
    </rPh>
    <rPh sb="1" eb="2">
      <t>ドウ</t>
    </rPh>
    <rPh sb="2" eb="3">
      <t>キ</t>
    </rPh>
    <rPh sb="3" eb="4">
      <t>ヅケ</t>
    </rPh>
    <rPh sb="4" eb="5">
      <t>ジ</t>
    </rPh>
    <rPh sb="5" eb="6">
      <t>テン</t>
    </rPh>
    <rPh sb="6" eb="7">
      <t>クルマ</t>
    </rPh>
    <phoneticPr fontId="2"/>
  </si>
  <si>
    <t>乗用</t>
    <rPh sb="0" eb="1">
      <t>ジョウ</t>
    </rPh>
    <rPh sb="1" eb="2">
      <t>ヨウ</t>
    </rPh>
    <phoneticPr fontId="2"/>
  </si>
  <si>
    <t>四輪車（新税率適用分）</t>
    <rPh sb="0" eb="1">
      <t>ヨン</t>
    </rPh>
    <rPh sb="1" eb="2">
      <t>ワ</t>
    </rPh>
    <rPh sb="2" eb="3">
      <t>クルマ</t>
    </rPh>
    <rPh sb="4" eb="7">
      <t>シンゼイリツ</t>
    </rPh>
    <rPh sb="7" eb="9">
      <t>テキヨウ</t>
    </rPh>
    <rPh sb="9" eb="10">
      <t>ブン</t>
    </rPh>
    <phoneticPr fontId="2"/>
  </si>
  <si>
    <t>四輪車（50％軽課適用分）</t>
    <rPh sb="0" eb="1">
      <t>ヨン</t>
    </rPh>
    <rPh sb="1" eb="2">
      <t>ワ</t>
    </rPh>
    <rPh sb="2" eb="3">
      <t>クルマ</t>
    </rPh>
    <rPh sb="7" eb="9">
      <t>ケイカ</t>
    </rPh>
    <rPh sb="9" eb="11">
      <t>テキヨウ</t>
    </rPh>
    <rPh sb="11" eb="12">
      <t>ブン</t>
    </rPh>
    <phoneticPr fontId="2"/>
  </si>
  <si>
    <t>その他（小型特殊自動車）</t>
    <rPh sb="2" eb="3">
      <t>タ</t>
    </rPh>
    <rPh sb="4" eb="6">
      <t>コガタ</t>
    </rPh>
    <rPh sb="6" eb="8">
      <t>トクシュ</t>
    </rPh>
    <rPh sb="8" eb="11">
      <t>ジドウシャ</t>
    </rPh>
    <phoneticPr fontId="2"/>
  </si>
  <si>
    <t>軽自動車及び小型特殊 自動車（つづき）</t>
    <rPh sb="0" eb="4">
      <t>ケイジドウシャ</t>
    </rPh>
    <rPh sb="4" eb="5">
      <t>オヨ</t>
    </rPh>
    <rPh sb="6" eb="8">
      <t>コガタ</t>
    </rPh>
    <rPh sb="8" eb="10">
      <t>トクシュ</t>
    </rPh>
    <rPh sb="11" eb="14">
      <t>ジドウシャ</t>
    </rPh>
    <phoneticPr fontId="2"/>
  </si>
  <si>
    <t>四輪車（25％軽　　課適用分）</t>
    <rPh sb="0" eb="1">
      <t>ヨン</t>
    </rPh>
    <rPh sb="1" eb="2">
      <t>ワ</t>
    </rPh>
    <rPh sb="2" eb="3">
      <t>クルマ</t>
    </rPh>
    <rPh sb="7" eb="8">
      <t>ケイ</t>
    </rPh>
    <rPh sb="10" eb="11">
      <t>カ</t>
    </rPh>
    <rPh sb="11" eb="13">
      <t>テキヨウ</t>
    </rPh>
    <rPh sb="13" eb="14">
      <t>ブン</t>
    </rPh>
    <phoneticPr fontId="2"/>
  </si>
  <si>
    <t>貨　 物用</t>
    <rPh sb="0" eb="1">
      <t>カ</t>
    </rPh>
    <rPh sb="3" eb="4">
      <t>モノ</t>
    </rPh>
    <rPh sb="4" eb="5">
      <t>ヨウ</t>
    </rPh>
    <phoneticPr fontId="2"/>
  </si>
  <si>
    <t>介護納付金課税総額の構成割合</t>
    <rPh sb="0" eb="1">
      <t>カイ</t>
    </rPh>
    <rPh sb="1" eb="2">
      <t>マモル</t>
    </rPh>
    <rPh sb="2" eb="3">
      <t>オサム</t>
    </rPh>
    <rPh sb="3" eb="4">
      <t>ツキ</t>
    </rPh>
    <rPh sb="4" eb="5">
      <t>キン</t>
    </rPh>
    <rPh sb="5" eb="6">
      <t>カ</t>
    </rPh>
    <rPh sb="6" eb="7">
      <t>ゼイ</t>
    </rPh>
    <rPh sb="7" eb="8">
      <t>ソウ</t>
    </rPh>
    <rPh sb="8" eb="9">
      <t>ガク</t>
    </rPh>
    <rPh sb="10" eb="11">
      <t>カマエ</t>
    </rPh>
    <rPh sb="11" eb="12">
      <t>シゲル</t>
    </rPh>
    <rPh sb="12" eb="13">
      <t>ワリ</t>
    </rPh>
    <rPh sb="13" eb="14">
      <t>ゴウ</t>
    </rPh>
    <phoneticPr fontId="2"/>
  </si>
  <si>
    <t>千円 (T)</t>
    <rPh sb="0" eb="2">
      <t>センエン</t>
    </rPh>
    <phoneticPr fontId="2"/>
  </si>
  <si>
    <t>(R)-(U)</t>
  </si>
  <si>
    <t>納税義務者数等を基準にした金額</t>
    <rPh sb="0" eb="2">
      <t>ノウゼイ</t>
    </rPh>
    <rPh sb="2" eb="5">
      <t>ギムシャ</t>
    </rPh>
    <rPh sb="5" eb="6">
      <t>カズ</t>
    </rPh>
    <rPh sb="6" eb="7">
      <t>トウ</t>
    </rPh>
    <rPh sb="8" eb="10">
      <t>キジュン</t>
    </rPh>
    <rPh sb="13" eb="15">
      <t>キンガク</t>
    </rPh>
    <phoneticPr fontId="2"/>
  </si>
  <si>
    <t>所得割額</t>
    <rPh sb="0" eb="1">
      <t>トコロ</t>
    </rPh>
    <rPh sb="1" eb="2">
      <t>トク</t>
    </rPh>
    <rPh sb="2" eb="3">
      <t>ワリ</t>
    </rPh>
    <rPh sb="3" eb="4">
      <t>ガク</t>
    </rPh>
    <phoneticPr fontId="2"/>
  </si>
  <si>
    <t>課税標準額</t>
    <rPh sb="0" eb="1">
      <t>カ</t>
    </rPh>
    <rPh sb="1" eb="2">
      <t>ゼイ</t>
    </rPh>
    <rPh sb="2" eb="3">
      <t>ヒョウ</t>
    </rPh>
    <rPh sb="3" eb="4">
      <t>ジュン</t>
    </rPh>
    <rPh sb="4" eb="5">
      <t>ガク</t>
    </rPh>
    <phoneticPr fontId="2"/>
  </si>
  <si>
    <t>調定済額</t>
    <rPh sb="0" eb="2">
      <t>チョウテイ</t>
    </rPh>
    <rPh sb="2" eb="3">
      <t>ズミ</t>
    </rPh>
    <rPh sb="3" eb="4">
      <t>ガク</t>
    </rPh>
    <phoneticPr fontId="2"/>
  </si>
  <si>
    <t>収入済額</t>
    <rPh sb="0" eb="3">
      <t>シュウニュウズミ</t>
    </rPh>
    <rPh sb="3" eb="4">
      <t>ガク</t>
    </rPh>
    <phoneticPr fontId="2"/>
  </si>
  <si>
    <t>減　　額　　し　　た　　均　　等　　割　     額</t>
    <rPh sb="0" eb="1">
      <t>ゲン</t>
    </rPh>
    <rPh sb="3" eb="4">
      <t>ガク</t>
    </rPh>
    <rPh sb="12" eb="13">
      <t>タモツ</t>
    </rPh>
    <rPh sb="15" eb="16">
      <t>トウ</t>
    </rPh>
    <rPh sb="18" eb="19">
      <t>ワリ</t>
    </rPh>
    <rPh sb="25" eb="26">
      <t>ガク</t>
    </rPh>
    <phoneticPr fontId="2"/>
  </si>
  <si>
    <t>所得税の納税義務</t>
    <rPh sb="0" eb="3">
      <t>ショトクゼイ</t>
    </rPh>
    <rPh sb="4" eb="6">
      <t>ノウゼイ</t>
    </rPh>
    <rPh sb="6" eb="8">
      <t>ギム</t>
    </rPh>
    <phoneticPr fontId="2"/>
  </si>
  <si>
    <t>賦課期日現在台数</t>
    <rPh sb="0" eb="4">
      <t>フカキジツ</t>
    </rPh>
    <rPh sb="4" eb="6">
      <t>ゲンザイ</t>
    </rPh>
    <rPh sb="6" eb="8">
      <t>ダイスウ</t>
    </rPh>
    <phoneticPr fontId="2"/>
  </si>
  <si>
    <r>
      <t xml:space="preserve">二輪車
</t>
    </r>
    <r>
      <rPr>
        <sz val="8"/>
        <color indexed="8"/>
        <rFont val="ＭＳ Ｐ明朝"/>
        <family val="1"/>
        <charset val="128"/>
      </rPr>
      <t>（側車付
のものを
含む）</t>
    </r>
    <rPh sb="0" eb="3">
      <t>ニリンシャ</t>
    </rPh>
    <rPh sb="5" eb="7">
      <t>ソクシャ</t>
    </rPh>
    <rPh sb="7" eb="8">
      <t>ツ</t>
    </rPh>
    <rPh sb="14" eb="15">
      <t>フク</t>
    </rPh>
    <phoneticPr fontId="17"/>
  </si>
  <si>
    <t>四輪車</t>
    <rPh sb="0" eb="1">
      <t>ヨン</t>
    </rPh>
    <rPh sb="1" eb="2">
      <t>ワ</t>
    </rPh>
    <rPh sb="2" eb="3">
      <t>クルマ</t>
    </rPh>
    <phoneticPr fontId="2"/>
  </si>
  <si>
    <t>生産量</t>
    <rPh sb="0" eb="1">
      <t>ショウ</t>
    </rPh>
    <rPh sb="1" eb="2">
      <t>サン</t>
    </rPh>
    <rPh sb="2" eb="3">
      <t>リョウ</t>
    </rPh>
    <phoneticPr fontId="17"/>
  </si>
  <si>
    <t>月産200万円
以下</t>
    <rPh sb="0" eb="2">
      <t>ゲッサン</t>
    </rPh>
    <rPh sb="5" eb="7">
      <t>マンエン</t>
    </rPh>
    <rPh sb="8" eb="10">
      <t>イカ</t>
    </rPh>
    <phoneticPr fontId="17"/>
  </si>
  <si>
    <t>区分</t>
    <rPh sb="0" eb="1">
      <t>ク</t>
    </rPh>
    <rPh sb="1" eb="2">
      <t>ブン</t>
    </rPh>
    <phoneticPr fontId="2"/>
  </si>
  <si>
    <t>応能割</t>
    <rPh sb="0" eb="1">
      <t>オウ</t>
    </rPh>
    <rPh sb="1" eb="2">
      <t>ノウ</t>
    </rPh>
    <rPh sb="2" eb="3">
      <t>ワリ</t>
    </rPh>
    <phoneticPr fontId="2"/>
  </si>
  <si>
    <t>石油</t>
    <rPh sb="0" eb="2">
      <t>セキユ</t>
    </rPh>
    <phoneticPr fontId="2"/>
  </si>
  <si>
    <t>秋田市</t>
    <rPh sb="0" eb="1">
      <t>アキ</t>
    </rPh>
    <rPh sb="1" eb="2">
      <t>タ</t>
    </rPh>
    <rPh sb="2" eb="3">
      <t>シ</t>
    </rPh>
    <phoneticPr fontId="2"/>
  </si>
  <si>
    <t>男鹿市</t>
    <rPh sb="0" eb="1">
      <t>オトコ</t>
    </rPh>
    <rPh sb="1" eb="2">
      <t>シカ</t>
    </rPh>
    <rPh sb="2" eb="3">
      <t>シ</t>
    </rPh>
    <phoneticPr fontId="2"/>
  </si>
  <si>
    <t>被保険者数</t>
    <rPh sb="0" eb="1">
      <t>ヒ</t>
    </rPh>
    <rPh sb="1" eb="2">
      <t>ホ</t>
    </rPh>
    <rPh sb="2" eb="3">
      <t>ケン</t>
    </rPh>
    <rPh sb="3" eb="4">
      <t>シャ</t>
    </rPh>
    <rPh sb="4" eb="5">
      <t>スウ</t>
    </rPh>
    <phoneticPr fontId="2"/>
  </si>
  <si>
    <t>合計</t>
    <rPh sb="0" eb="1">
      <t>ゴウ</t>
    </rPh>
    <rPh sb="1" eb="2">
      <t>ケイ</t>
    </rPh>
    <phoneticPr fontId="2"/>
  </si>
  <si>
    <t>課税の実績額</t>
    <rPh sb="0" eb="1">
      <t>カ</t>
    </rPh>
    <rPh sb="1" eb="2">
      <t>ゼイ</t>
    </rPh>
    <rPh sb="3" eb="4">
      <t>ジツ</t>
    </rPh>
    <rPh sb="4" eb="5">
      <t>ツムギ</t>
    </rPh>
    <rPh sb="5" eb="6">
      <t>ガク</t>
    </rPh>
    <phoneticPr fontId="2"/>
  </si>
  <si>
    <t>第２１表</t>
    <rPh sb="0" eb="1">
      <t>ダイ</t>
    </rPh>
    <rPh sb="3" eb="4">
      <t>ヒョウ</t>
    </rPh>
    <phoneticPr fontId="2"/>
  </si>
  <si>
    <t>減額対象となった世帯数等</t>
    <rPh sb="0" eb="1">
      <t>ゲン</t>
    </rPh>
    <rPh sb="1" eb="2">
      <t>ガク</t>
    </rPh>
    <rPh sb="2" eb="3">
      <t>ツイ</t>
    </rPh>
    <rPh sb="3" eb="4">
      <t>ゾウ</t>
    </rPh>
    <rPh sb="8" eb="9">
      <t>ヨ</t>
    </rPh>
    <rPh sb="9" eb="10">
      <t>オビ</t>
    </rPh>
    <rPh sb="10" eb="11">
      <t>カズ</t>
    </rPh>
    <rPh sb="11" eb="12">
      <t>トウ</t>
    </rPh>
    <phoneticPr fontId="2"/>
  </si>
  <si>
    <t>減額した世帯数等</t>
    <rPh sb="0" eb="1">
      <t>ゲン</t>
    </rPh>
    <rPh sb="1" eb="2">
      <t>ガク</t>
    </rPh>
    <rPh sb="4" eb="5">
      <t>ヨ</t>
    </rPh>
    <rPh sb="5" eb="6">
      <t>オビ</t>
    </rPh>
    <rPh sb="6" eb="7">
      <t>カズ</t>
    </rPh>
    <rPh sb="7" eb="8">
      <t>トウ</t>
    </rPh>
    <phoneticPr fontId="2"/>
  </si>
  <si>
    <t>応益割</t>
    <rPh sb="0" eb="1">
      <t>オウ</t>
    </rPh>
    <rPh sb="1" eb="2">
      <t>エキ</t>
    </rPh>
    <rPh sb="2" eb="3">
      <t>ワリ</t>
    </rPh>
    <phoneticPr fontId="2"/>
  </si>
  <si>
    <t>税率</t>
    <rPh sb="0" eb="1">
      <t>ゼイ</t>
    </rPh>
    <rPh sb="1" eb="2">
      <t>リツ</t>
    </rPh>
    <phoneticPr fontId="2"/>
  </si>
  <si>
    <t>後期高齢者支援金等課税総額の構成割合</t>
    <rPh sb="0" eb="1">
      <t>アト</t>
    </rPh>
    <rPh sb="1" eb="2">
      <t>キ</t>
    </rPh>
    <rPh sb="2" eb="3">
      <t>タカ</t>
    </rPh>
    <rPh sb="3" eb="4">
      <t>ヨワイ</t>
    </rPh>
    <rPh sb="4" eb="5">
      <t>シャ</t>
    </rPh>
    <rPh sb="5" eb="6">
      <t>ササ</t>
    </rPh>
    <rPh sb="6" eb="7">
      <t>エン</t>
    </rPh>
    <rPh sb="7" eb="8">
      <t>カネ</t>
    </rPh>
    <rPh sb="8" eb="9">
      <t>トウ</t>
    </rPh>
    <rPh sb="9" eb="10">
      <t>カ</t>
    </rPh>
    <rPh sb="10" eb="11">
      <t>ゼイ</t>
    </rPh>
    <rPh sb="11" eb="12">
      <t>フサ</t>
    </rPh>
    <rPh sb="12" eb="13">
      <t>ガク</t>
    </rPh>
    <rPh sb="14" eb="15">
      <t>カマエ</t>
    </rPh>
    <rPh sb="15" eb="16">
      <t>シゲル</t>
    </rPh>
    <rPh sb="16" eb="17">
      <t>ワリ</t>
    </rPh>
    <rPh sb="17" eb="18">
      <t>ゴウ</t>
    </rPh>
    <phoneticPr fontId="2"/>
  </si>
  <si>
    <t>税収入額</t>
    <rPh sb="0" eb="1">
      <t>ゼイ</t>
    </rPh>
    <rPh sb="1" eb="2">
      <t>オサム</t>
    </rPh>
    <rPh sb="2" eb="3">
      <t>イリ</t>
    </rPh>
    <rPh sb="3" eb="4">
      <t>ガク</t>
    </rPh>
    <phoneticPr fontId="2"/>
  </si>
  <si>
    <t>徴税費</t>
    <rPh sb="0" eb="1">
      <t>シルシ</t>
    </rPh>
    <rPh sb="1" eb="2">
      <t>ゼイ</t>
    </rPh>
    <rPh sb="2" eb="3">
      <t>ヒ</t>
    </rPh>
    <phoneticPr fontId="2"/>
  </si>
  <si>
    <r>
      <t xml:space="preserve">小計
</t>
    </r>
    <r>
      <rPr>
        <sz val="8"/>
        <color indexed="8"/>
        <rFont val="ＭＳ Ｐ明朝"/>
        <family val="1"/>
        <charset val="128"/>
      </rPr>
      <t>(ｲ)+(ﾛ)+(ﾊ)</t>
    </r>
    <rPh sb="0" eb="1">
      <t>ショウ</t>
    </rPh>
    <rPh sb="1" eb="2">
      <t>ケイ</t>
    </rPh>
    <phoneticPr fontId="2"/>
  </si>
  <si>
    <t>報奨金及びこれに類する経費</t>
    <rPh sb="0" eb="1">
      <t>ホウ</t>
    </rPh>
    <rPh sb="1" eb="2">
      <t>ススム</t>
    </rPh>
    <rPh sb="2" eb="3">
      <t>カネ</t>
    </rPh>
    <rPh sb="3" eb="4">
      <t>オヨ</t>
    </rPh>
    <rPh sb="8" eb="9">
      <t>ルイ</t>
    </rPh>
    <rPh sb="11" eb="12">
      <t>キョウ</t>
    </rPh>
    <rPh sb="12" eb="13">
      <t>ヒ</t>
    </rPh>
    <phoneticPr fontId="2"/>
  </si>
  <si>
    <t>納期前納付の報奨金</t>
    <rPh sb="0" eb="1">
      <t>オサム</t>
    </rPh>
    <rPh sb="1" eb="2">
      <t>キ</t>
    </rPh>
    <rPh sb="2" eb="3">
      <t>マエ</t>
    </rPh>
    <rPh sb="3" eb="4">
      <t>オサム</t>
    </rPh>
    <rPh sb="4" eb="5">
      <t>ヅケ</t>
    </rPh>
    <rPh sb="6" eb="7">
      <t>ホウ</t>
    </rPh>
    <rPh sb="7" eb="8">
      <t>ススム</t>
    </rPh>
    <rPh sb="8" eb="9">
      <t>カネ</t>
    </rPh>
    <phoneticPr fontId="2"/>
  </si>
  <si>
    <t>合計
(S)+(T)</t>
    <rPh sb="0" eb="1">
      <t>ゴウ</t>
    </rPh>
    <rPh sb="1" eb="2">
      <t>ケイ</t>
    </rPh>
    <phoneticPr fontId="2"/>
  </si>
  <si>
    <t>都道府県民税徴収取扱費</t>
    <rPh sb="0" eb="1">
      <t>ミヤコ</t>
    </rPh>
    <rPh sb="1" eb="2">
      <t>ミチ</t>
    </rPh>
    <rPh sb="2" eb="3">
      <t>フ</t>
    </rPh>
    <rPh sb="3" eb="4">
      <t>ケン</t>
    </rPh>
    <rPh sb="4" eb="5">
      <t>ミン</t>
    </rPh>
    <rPh sb="5" eb="6">
      <t>ゼイ</t>
    </rPh>
    <rPh sb="6" eb="7">
      <t>シルシ</t>
    </rPh>
    <rPh sb="7" eb="8">
      <t>オサム</t>
    </rPh>
    <rPh sb="8" eb="9">
      <t>トリ</t>
    </rPh>
    <rPh sb="9" eb="10">
      <t>アツカイ</t>
    </rPh>
    <rPh sb="10" eb="11">
      <t>ヒ</t>
    </rPh>
    <phoneticPr fontId="2"/>
  </si>
  <si>
    <t>徴税職員数</t>
    <rPh sb="0" eb="1">
      <t>シルシ</t>
    </rPh>
    <rPh sb="1" eb="2">
      <t>ゼイ</t>
    </rPh>
    <rPh sb="2" eb="3">
      <t>ショク</t>
    </rPh>
    <rPh sb="3" eb="4">
      <t>イン</t>
    </rPh>
    <rPh sb="4" eb="5">
      <t>スウ</t>
    </rPh>
    <phoneticPr fontId="2"/>
  </si>
  <si>
    <t>第２表</t>
    <rPh sb="0" eb="1">
      <t>ダイ</t>
    </rPh>
    <rPh sb="2" eb="3">
      <t>ヒョウ</t>
    </rPh>
    <phoneticPr fontId="2"/>
  </si>
  <si>
    <t>第５表</t>
    <rPh sb="0" eb="1">
      <t>ダイ</t>
    </rPh>
    <rPh sb="2" eb="3">
      <t>ヒョウ</t>
    </rPh>
    <phoneticPr fontId="2"/>
  </si>
  <si>
    <t>特別徴収義務者数、特別徴収税額（年金特徴に係る分）</t>
    <rPh sb="16" eb="18">
      <t>ネンキン</t>
    </rPh>
    <rPh sb="18" eb="20">
      <t>トクチョウ</t>
    </rPh>
    <rPh sb="21" eb="22">
      <t>カカ</t>
    </rPh>
    <rPh sb="23" eb="24">
      <t>ブン</t>
    </rPh>
    <phoneticPr fontId="2"/>
  </si>
  <si>
    <t>税額控除額（つづき）</t>
    <rPh sb="0" eb="2">
      <t>ゼイガク</t>
    </rPh>
    <rPh sb="2" eb="5">
      <t>コウジョガク</t>
    </rPh>
    <phoneticPr fontId="2"/>
  </si>
  <si>
    <t>税収入（見込）額に
対する徴税費の割合</t>
    <rPh sb="0" eb="3">
      <t>ゼイシュウニュウ</t>
    </rPh>
    <rPh sb="4" eb="6">
      <t>ミコ</t>
    </rPh>
    <rPh sb="7" eb="8">
      <t>ガク</t>
    </rPh>
    <rPh sb="10" eb="11">
      <t>タイ</t>
    </rPh>
    <rPh sb="13" eb="16">
      <t>チョウゼイヒ</t>
    </rPh>
    <rPh sb="17" eb="19">
      <t>ワリアイ</t>
    </rPh>
    <phoneticPr fontId="2"/>
  </si>
  <si>
    <t>第６表</t>
    <rPh sb="0" eb="1">
      <t>ダイ</t>
    </rPh>
    <rPh sb="2" eb="3">
      <t>ヒョウ</t>
    </rPh>
    <phoneticPr fontId="2"/>
  </si>
  <si>
    <t>第７表</t>
    <rPh sb="0" eb="1">
      <t>ダイ</t>
    </rPh>
    <rPh sb="2" eb="3">
      <t>ヒョウ</t>
    </rPh>
    <phoneticPr fontId="2"/>
  </si>
  <si>
    <t>１　法第703条の4第15項の総所得金額等（市町村民税の旧ただし書方式）
２　地方税法等の一部を改正する法律（平成23年法律第30号）による改正前の法第703条の4第17項の総所得金額等（市町村民税の旧本文方式）
３　市町村民税の所得割額
４　その他</t>
    <rPh sb="2" eb="3">
      <t>ホウ</t>
    </rPh>
    <rPh sb="3" eb="4">
      <t>ダイ</t>
    </rPh>
    <rPh sb="7" eb="8">
      <t>ジョウ</t>
    </rPh>
    <rPh sb="10" eb="11">
      <t>ダイ</t>
    </rPh>
    <rPh sb="13" eb="14">
      <t>コウ</t>
    </rPh>
    <rPh sb="15" eb="18">
      <t>ソウショトク</t>
    </rPh>
    <rPh sb="18" eb="20">
      <t>キンガク</t>
    </rPh>
    <rPh sb="20" eb="21">
      <t>トウ</t>
    </rPh>
    <rPh sb="22" eb="27">
      <t>シチョウソンミンゼイ</t>
    </rPh>
    <rPh sb="28" eb="29">
      <t>キュウ</t>
    </rPh>
    <rPh sb="32" eb="33">
      <t>カ</t>
    </rPh>
    <rPh sb="33" eb="35">
      <t>ホウシキ</t>
    </rPh>
    <rPh sb="74" eb="75">
      <t>ホウ</t>
    </rPh>
    <rPh sb="75" eb="76">
      <t>ダイ</t>
    </rPh>
    <rPh sb="79" eb="80">
      <t>ジョウ</t>
    </rPh>
    <rPh sb="82" eb="83">
      <t>ダイ</t>
    </rPh>
    <rPh sb="85" eb="86">
      <t>コウ</t>
    </rPh>
    <rPh sb="87" eb="90">
      <t>ソウショトク</t>
    </rPh>
    <rPh sb="90" eb="92">
      <t>キンガク</t>
    </rPh>
    <rPh sb="92" eb="93">
      <t>トウ</t>
    </rPh>
    <rPh sb="94" eb="97">
      <t>シチョウソン</t>
    </rPh>
    <rPh sb="97" eb="98">
      <t>ミン</t>
    </rPh>
    <rPh sb="98" eb="99">
      <t>ゼイ</t>
    </rPh>
    <rPh sb="100" eb="101">
      <t>キュウ</t>
    </rPh>
    <rPh sb="101" eb="103">
      <t>ホンブン</t>
    </rPh>
    <rPh sb="103" eb="105">
      <t>ホウシキ</t>
    </rPh>
    <rPh sb="109" eb="114">
      <t>シチョウソンミンゼイ</t>
    </rPh>
    <rPh sb="115" eb="119">
      <t>ショトクワリガク</t>
    </rPh>
    <rPh sb="124" eb="125">
      <t>タ</t>
    </rPh>
    <phoneticPr fontId="2"/>
  </si>
  <si>
    <t>第１６表</t>
    <rPh sb="0" eb="1">
      <t>ダイ</t>
    </rPh>
    <rPh sb="3" eb="4">
      <t>ヒョウ</t>
    </rPh>
    <phoneticPr fontId="2"/>
  </si>
  <si>
    <t>第９表</t>
    <rPh sb="0" eb="1">
      <t>ダイ</t>
    </rPh>
    <rPh sb="2" eb="3">
      <t>ヒョウ</t>
    </rPh>
    <phoneticPr fontId="2"/>
  </si>
  <si>
    <t>第１１表</t>
    <rPh sb="0" eb="1">
      <t>ダイ</t>
    </rPh>
    <rPh sb="3" eb="4">
      <t>ヒョウ</t>
    </rPh>
    <phoneticPr fontId="2"/>
  </si>
  <si>
    <t>第１３表</t>
    <rPh sb="0" eb="1">
      <t>ダイ</t>
    </rPh>
    <rPh sb="3" eb="4">
      <t>ヒョウ</t>
    </rPh>
    <phoneticPr fontId="2"/>
  </si>
  <si>
    <t>第１９表</t>
    <rPh sb="0" eb="1">
      <t>ダイ</t>
    </rPh>
    <rPh sb="3" eb="4">
      <t>ヒョウ</t>
    </rPh>
    <phoneticPr fontId="2"/>
  </si>
  <si>
    <t>第２０表</t>
    <rPh sb="0" eb="1">
      <t>ダイ</t>
    </rPh>
    <rPh sb="3" eb="4">
      <t>ヒョウ</t>
    </rPh>
    <phoneticPr fontId="2"/>
  </si>
  <si>
    <t>第２３表</t>
    <rPh sb="0" eb="1">
      <t>ダイ</t>
    </rPh>
    <rPh sb="3" eb="4">
      <t>ヒョウ</t>
    </rPh>
    <phoneticPr fontId="2"/>
  </si>
  <si>
    <t>第２４表</t>
    <rPh sb="0" eb="1">
      <t>ダイ</t>
    </rPh>
    <rPh sb="3" eb="4">
      <t>ヒョウ</t>
    </rPh>
    <phoneticPr fontId="2"/>
  </si>
  <si>
    <t>計
(A)-(B)</t>
    <rPh sb="0" eb="1">
      <t>ケイ</t>
    </rPh>
    <phoneticPr fontId="2"/>
  </si>
  <si>
    <t>一般株式等
に係る譲渡
所得金額</t>
    <rPh sb="0" eb="2">
      <t>イッパン</t>
    </rPh>
    <rPh sb="2" eb="4">
      <t>カブシキ</t>
    </rPh>
    <rPh sb="4" eb="5">
      <t>トウ</t>
    </rPh>
    <rPh sb="7" eb="8">
      <t>カカ</t>
    </rPh>
    <rPh sb="9" eb="11">
      <t>ジョウト</t>
    </rPh>
    <rPh sb="12" eb="14">
      <t>ショトク</t>
    </rPh>
    <rPh sb="14" eb="16">
      <t>キンガク</t>
    </rPh>
    <phoneticPr fontId="17"/>
  </si>
  <si>
    <t>軽自動車税（種別割）</t>
    <rPh sb="0" eb="4">
      <t>ケイジドウシャ</t>
    </rPh>
    <rPh sb="4" eb="5">
      <t>ゼイ</t>
    </rPh>
    <rPh sb="6" eb="8">
      <t>シュベツ</t>
    </rPh>
    <rPh sb="8" eb="9">
      <t>ワ</t>
    </rPh>
    <phoneticPr fontId="2"/>
  </si>
  <si>
    <t>１　法第703条の4第6項の総所得金額等（市町村民税の旧ただし書方式）
２　地方税法等の一部を改正する法律（平成23年法律第30号）による改正前の法第703条の4第8項の総所得金額等（市町村民税の旧本文方式）
３　市町村民税の所得割額
４　その他</t>
    <rPh sb="2" eb="3">
      <t>ホウ</t>
    </rPh>
    <rPh sb="3" eb="4">
      <t>ダイ</t>
    </rPh>
    <rPh sb="7" eb="8">
      <t>ジョウ</t>
    </rPh>
    <rPh sb="10" eb="11">
      <t>ダイ</t>
    </rPh>
    <rPh sb="12" eb="13">
      <t>コウ</t>
    </rPh>
    <rPh sb="14" eb="17">
      <t>ソウショトク</t>
    </rPh>
    <rPh sb="17" eb="19">
      <t>キンガク</t>
    </rPh>
    <rPh sb="19" eb="20">
      <t>トウ</t>
    </rPh>
    <rPh sb="21" eb="26">
      <t>シチョウソンミンゼイ</t>
    </rPh>
    <rPh sb="27" eb="28">
      <t>キュウ</t>
    </rPh>
    <rPh sb="31" eb="32">
      <t>カ</t>
    </rPh>
    <rPh sb="32" eb="34">
      <t>ホウシキ</t>
    </rPh>
    <rPh sb="38" eb="41">
      <t>チホウゼイ</t>
    </rPh>
    <rPh sb="41" eb="43">
      <t>ホウトウ</t>
    </rPh>
    <rPh sb="44" eb="46">
      <t>イチブ</t>
    </rPh>
    <rPh sb="47" eb="49">
      <t>カイセイ</t>
    </rPh>
    <rPh sb="51" eb="53">
      <t>ホウリツ</t>
    </rPh>
    <rPh sb="54" eb="56">
      <t>ヘイセイ</t>
    </rPh>
    <rPh sb="58" eb="59">
      <t>ネン</t>
    </rPh>
    <rPh sb="59" eb="61">
      <t>ホウリツ</t>
    </rPh>
    <rPh sb="61" eb="62">
      <t>ダイ</t>
    </rPh>
    <rPh sb="64" eb="65">
      <t>ゴウ</t>
    </rPh>
    <rPh sb="69" eb="72">
      <t>カイセイマエ</t>
    </rPh>
    <rPh sb="73" eb="74">
      <t>ホウ</t>
    </rPh>
    <rPh sb="74" eb="75">
      <t>ダイ</t>
    </rPh>
    <rPh sb="78" eb="79">
      <t>ジョウ</t>
    </rPh>
    <rPh sb="81" eb="82">
      <t>ダイ</t>
    </rPh>
    <rPh sb="83" eb="84">
      <t>コウ</t>
    </rPh>
    <rPh sb="85" eb="88">
      <t>ソウショトク</t>
    </rPh>
    <rPh sb="88" eb="90">
      <t>キンガク</t>
    </rPh>
    <rPh sb="90" eb="91">
      <t>トウ</t>
    </rPh>
    <rPh sb="92" eb="95">
      <t>シチョウソン</t>
    </rPh>
    <rPh sb="95" eb="96">
      <t>ミン</t>
    </rPh>
    <rPh sb="96" eb="97">
      <t>ゼイ</t>
    </rPh>
    <rPh sb="98" eb="99">
      <t>キュウ</t>
    </rPh>
    <rPh sb="99" eb="101">
      <t>ホンブン</t>
    </rPh>
    <rPh sb="101" eb="103">
      <t>ホウシキ</t>
    </rPh>
    <rPh sb="107" eb="112">
      <t>シチョウソンミンゼイ</t>
    </rPh>
    <rPh sb="113" eb="117">
      <t>ショトクワリガク</t>
    </rPh>
    <rPh sb="122" eb="123">
      <t>タ</t>
    </rPh>
    <phoneticPr fontId="2"/>
  </si>
  <si>
    <t>令和</t>
    <rPh sb="0" eb="2">
      <t>レイワ</t>
    </rPh>
    <phoneticPr fontId="2"/>
  </si>
  <si>
    <t>-</t>
    <phoneticPr fontId="2"/>
  </si>
  <si>
    <t>第１２表</t>
    <phoneticPr fontId="2"/>
  </si>
  <si>
    <t>第１３表</t>
    <phoneticPr fontId="2"/>
  </si>
  <si>
    <t>第１４表</t>
    <phoneticPr fontId="2"/>
  </si>
  <si>
    <t>第１５表</t>
    <phoneticPr fontId="2"/>
  </si>
  <si>
    <t>第１６表</t>
    <phoneticPr fontId="2"/>
  </si>
  <si>
    <t>第１７表</t>
    <phoneticPr fontId="2"/>
  </si>
  <si>
    <t>第１８表</t>
    <phoneticPr fontId="2"/>
  </si>
  <si>
    <t>第１９表</t>
    <phoneticPr fontId="2"/>
  </si>
  <si>
    <t>第２０表</t>
    <phoneticPr fontId="2"/>
  </si>
  <si>
    <t>第２１表</t>
    <phoneticPr fontId="2"/>
  </si>
  <si>
    <t>第２２表</t>
    <phoneticPr fontId="2"/>
  </si>
  <si>
    <t>第２３表</t>
    <phoneticPr fontId="2"/>
  </si>
  <si>
    <t>第２４表</t>
    <phoneticPr fontId="2"/>
  </si>
  <si>
    <t>1000万円超
2000万円
以下</t>
    <rPh sb="4" eb="6">
      <t>マンエン</t>
    </rPh>
    <rPh sb="6" eb="7">
      <t>コ</t>
    </rPh>
    <rPh sb="12" eb="13">
      <t>マン</t>
    </rPh>
    <rPh sb="13" eb="14">
      <t>エン</t>
    </rPh>
    <rPh sb="15" eb="17">
      <t>イカ</t>
    </rPh>
    <phoneticPr fontId="17"/>
  </si>
  <si>
    <t>5000万円超
1億円
以下</t>
    <rPh sb="4" eb="6">
      <t>マンエン</t>
    </rPh>
    <rPh sb="6" eb="7">
      <t>コ</t>
    </rPh>
    <rPh sb="9" eb="10">
      <t>オク</t>
    </rPh>
    <rPh sb="10" eb="11">
      <t>エン</t>
    </rPh>
    <rPh sb="12" eb="14">
      <t>イカ</t>
    </rPh>
    <phoneticPr fontId="17"/>
  </si>
  <si>
    <t>需用費</t>
    <rPh sb="0" eb="1">
      <t>モトメ</t>
    </rPh>
    <rPh sb="1" eb="2">
      <t>ヨウ</t>
    </rPh>
    <rPh sb="2" eb="3">
      <t>ヒ</t>
    </rPh>
    <phoneticPr fontId="2"/>
  </si>
  <si>
    <t>賃　金</t>
    <rPh sb="0" eb="1">
      <t>チン</t>
    </rPh>
    <rPh sb="2" eb="3">
      <t>キン</t>
    </rPh>
    <phoneticPr fontId="2"/>
  </si>
  <si>
    <t>計
(H)+(I)+(J)</t>
    <rPh sb="0" eb="1">
      <t>ケイ</t>
    </rPh>
    <phoneticPr fontId="2"/>
  </si>
  <si>
    <t>５</t>
    <phoneticPr fontId="2"/>
  </si>
  <si>
    <t>秋田県総務部税務課　市町村税政チーム</t>
    <rPh sb="0" eb="3">
      <t>アキタケン</t>
    </rPh>
    <rPh sb="3" eb="5">
      <t>ソウム</t>
    </rPh>
    <rPh sb="5" eb="6">
      <t>ブ</t>
    </rPh>
    <rPh sb="6" eb="9">
      <t>ゼイムカ</t>
    </rPh>
    <rPh sb="10" eb="13">
      <t>シチョウソン</t>
    </rPh>
    <rPh sb="14" eb="15">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</si>
</sst>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76" formatCode="#,##0.00_ ;[Red]\-#,##0.00\ "/>
    <numFmt numFmtId="177" formatCode="#,##0.00_);[Red]\(#,##0.00\)"/>
    <numFmt numFmtId="178" formatCode="#,##0_ ;[Red]\-#,##0\ "/>
    <numFmt numFmtId="179" formatCode="#,##0_);[Red]\(#,##0\)"/>
    <numFmt numFmtId="180" formatCode="0_ "/>
    <numFmt numFmtId="181" formatCode="_ * #,##0.0_ ;_ * \-#,##0.0_ ;_ * &quot;-&quot;??_ ;_ @_ "/>
    <numFmt numFmtId="182" formatCode="_ * #,##0_ ;_ * \-#,##0_ ;_ * &quot;-&quot;??_ ;_ @_ "/>
  </numFmts>
  <fonts count="23" x14ac:knownFonts="1">
    <font>
      <sz val="11"/>
      <name val="ＭＳ Ｐゴシック"/>
      <family val="3"/>
    </font>
    <font>
      <sz val="11"/>
      <name val="ＭＳ ゴシック"/>
      <family val="3"/>
    </font>
    <font>
      <sz val="6"/>
      <name val="ＭＳ Ｐゴシック"/>
      <family val="3"/>
    </font>
    <font>
      <sz val="9"/>
      <color theme="1"/>
      <name val="ＭＳ Ｐ明朝"/>
      <family val="1"/>
    </font>
    <font>
      <sz val="12"/>
      <color theme="1"/>
      <name val="ＭＳ Ｐ明朝"/>
      <family val="1"/>
    </font>
    <font>
      <b/>
      <sz val="20"/>
      <color theme="1"/>
      <name val="ＭＳ Ｐ明朝"/>
      <family val="1"/>
    </font>
    <font>
      <b/>
      <sz val="12"/>
      <color theme="1"/>
      <name val="ＭＳ Ｐ明朝"/>
      <family val="1"/>
    </font>
    <font>
      <b/>
      <sz val="10"/>
      <color theme="1"/>
      <name val="ＭＳ Ｐ明朝"/>
      <family val="1"/>
    </font>
    <font>
      <sz val="10"/>
      <color theme="1"/>
      <name val="ＭＳ Ｐ明朝"/>
      <family val="1"/>
    </font>
    <font>
      <sz val="8"/>
      <color theme="1"/>
      <name val="ＭＳ Ｐ明朝"/>
      <family val="1"/>
    </font>
    <font>
      <sz val="11"/>
      <name val="ＭＳ Ｐゴシック"/>
      <family val="3"/>
    </font>
    <font>
      <sz val="10"/>
      <name val="ＭＳ Ｐ明朝"/>
      <family val="1"/>
    </font>
    <font>
      <sz val="6"/>
      <color theme="1"/>
      <name val="ＭＳ Ｐ明朝"/>
      <family val="1"/>
    </font>
    <font>
      <sz val="10"/>
      <color theme="1"/>
      <name val="ＭＳ 明朝"/>
      <family val="1"/>
    </font>
    <font>
      <sz val="11"/>
      <color theme="1"/>
      <name val="ＭＳ Ｐ明朝"/>
      <family val="1"/>
    </font>
    <font>
      <sz val="10"/>
      <color rgb="FF000000"/>
      <name val="ＭＳ Ｐ明朝"/>
      <family val="1"/>
    </font>
    <font>
      <sz val="7"/>
      <color theme="1"/>
      <name val="ＭＳ Ｐ明朝"/>
      <family val="1"/>
    </font>
    <font>
      <sz val="6"/>
      <name val="ＭＳ ゴシック"/>
      <family val="3"/>
    </font>
    <font>
      <sz val="6"/>
      <color theme="1"/>
      <name val="ＭＳ Ｐ明朝"/>
      <family val="1"/>
      <charset val="128"/>
    </font>
    <font>
      <sz val="6"/>
      <color indexed="8"/>
      <name val="ＭＳ Ｐ明朝"/>
      <family val="1"/>
      <charset val="128"/>
    </font>
    <font>
      <sz val="8"/>
      <color theme="1"/>
      <name val="ＭＳ Ｐ明朝"/>
      <family val="1"/>
      <charset val="128"/>
    </font>
    <font>
      <sz val="9"/>
      <color indexed="8"/>
      <name val="ＭＳ Ｐ明朝"/>
      <family val="1"/>
      <charset val="128"/>
    </font>
    <font>
      <sz val="8"/>
      <color indexed="8"/>
      <name val="ＭＳ Ｐ明朝"/>
      <family val="1"/>
      <charset val="128"/>
    </font>
  </fonts>
  <fills count="2">
    <fill>
      <patternFill patternType="none"/>
    </fill>
    <fill>
      <patternFill patternType="gray125"/>
    </fill>
  </fills>
  <borders count="9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0" fontId="1" fillId="0" borderId="0">
      <alignment horizontal="center" vertical="center"/>
    </xf>
    <xf numFmtId="38" fontId="10" fillId="0" borderId="0" applyFont="0" applyFill="0" applyBorder="0" applyAlignment="0" applyProtection="0">
      <alignment vertical="center"/>
    </xf>
  </cellStyleXfs>
  <cellXfs count="641">
    <xf numFmtId="0" fontId="0" fillId="0" borderId="0" xfId="0">
      <alignment vertical="center"/>
    </xf>
    <xf numFmtId="0" fontId="3" fillId="0" borderId="0" xfId="0" applyFont="1">
      <alignment vertical="center"/>
    </xf>
    <xf numFmtId="0" fontId="6"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pplyAlignment="1">
      <alignment vertical="center" shrinkToFi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49" fontId="7" fillId="0" borderId="8" xfId="0" applyNumberFormat="1"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wrapText="1"/>
    </xf>
    <xf numFmtId="0" fontId="8" fillId="0" borderId="11" xfId="1" applyFont="1" applyBorder="1" applyAlignment="1">
      <alignment vertical="center"/>
    </xf>
    <xf numFmtId="0" fontId="8" fillId="0" borderId="12" xfId="1" applyFont="1" applyBorder="1" applyAlignment="1">
      <alignment horizontal="right" vertical="center"/>
    </xf>
    <xf numFmtId="0" fontId="8" fillId="0" borderId="10" xfId="1" applyFont="1" applyBorder="1" applyAlignment="1">
      <alignment horizontal="right" vertical="center"/>
    </xf>
    <xf numFmtId="0" fontId="8" fillId="0" borderId="13" xfId="1" applyFont="1" applyBorder="1" applyAlignment="1">
      <alignment horizontal="right" vertical="center"/>
    </xf>
    <xf numFmtId="0" fontId="8" fillId="0" borderId="14" xfId="1" applyFont="1" applyBorder="1" applyAlignment="1">
      <alignment horizontal="centerContinuous" vertical="center"/>
    </xf>
    <xf numFmtId="0" fontId="8" fillId="0" borderId="15" xfId="1" applyFont="1" applyBorder="1" applyAlignment="1">
      <alignment horizontal="right"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vertical="center"/>
    </xf>
    <xf numFmtId="0" fontId="8" fillId="0" borderId="16" xfId="1" applyFont="1" applyBorder="1" applyAlignment="1">
      <alignment vertical="center"/>
    </xf>
    <xf numFmtId="0" fontId="8" fillId="0" borderId="19" xfId="1" applyFont="1" applyBorder="1" applyAlignment="1">
      <alignment vertical="center"/>
    </xf>
    <xf numFmtId="0" fontId="3" fillId="0" borderId="16" xfId="1" applyFont="1" applyBorder="1" applyAlignment="1">
      <alignment vertical="center"/>
    </xf>
    <xf numFmtId="0" fontId="8" fillId="0" borderId="20" xfId="1" applyFont="1" applyBorder="1" applyAlignment="1">
      <alignment vertical="center"/>
    </xf>
    <xf numFmtId="0" fontId="8" fillId="0" borderId="21" xfId="1" applyFont="1" applyBorder="1" applyAlignment="1">
      <alignment horizontal="centerContinuous" vertical="center"/>
    </xf>
    <xf numFmtId="0" fontId="9" fillId="0" borderId="24" xfId="1" applyFont="1" applyBorder="1" applyAlignment="1">
      <alignment horizontal="right" vertical="center" wrapText="1"/>
    </xf>
    <xf numFmtId="179" fontId="8" fillId="0" borderId="25" xfId="1" applyNumberFormat="1" applyFont="1" applyFill="1" applyBorder="1" applyAlignment="1">
      <alignment horizontal="right" vertical="center"/>
    </xf>
    <xf numFmtId="179" fontId="8" fillId="0" borderId="0" xfId="1" applyNumberFormat="1" applyFont="1" applyFill="1" applyBorder="1" applyAlignment="1">
      <alignment horizontal="right" vertical="center"/>
    </xf>
    <xf numFmtId="179" fontId="8" fillId="0" borderId="26" xfId="1" applyNumberFormat="1" applyFont="1" applyFill="1" applyBorder="1" applyAlignment="1">
      <alignment horizontal="right" vertical="center"/>
    </xf>
    <xf numFmtId="179" fontId="8" fillId="0" borderId="27" xfId="1" applyNumberFormat="1" applyFont="1" applyBorder="1" applyAlignment="1">
      <alignment horizontal="right" vertical="center"/>
    </xf>
    <xf numFmtId="0" fontId="8" fillId="0" borderId="1" xfId="1" applyNumberFormat="1" applyFont="1" applyBorder="1" applyAlignment="1">
      <alignment horizontal="center" vertical="center"/>
    </xf>
    <xf numFmtId="0" fontId="9" fillId="0" borderId="3" xfId="1" applyFont="1" applyBorder="1" applyAlignment="1">
      <alignment horizontal="right" vertical="center" wrapText="1"/>
    </xf>
    <xf numFmtId="179" fontId="8" fillId="0" borderId="0" xfId="0" applyNumberFormat="1" applyFont="1">
      <alignment vertical="center"/>
    </xf>
    <xf numFmtId="38" fontId="11" fillId="0" borderId="29" xfId="2" applyFont="1" applyBorder="1" applyAlignment="1">
      <alignment horizontal="right" vertical="center"/>
    </xf>
    <xf numFmtId="38" fontId="11" fillId="0" borderId="0" xfId="2" applyFont="1" applyAlignment="1">
      <alignment horizontal="right" vertical="center"/>
    </xf>
    <xf numFmtId="38" fontId="11" fillId="0" borderId="0" xfId="2" applyFont="1" applyBorder="1" applyAlignment="1">
      <alignment horizontal="right" vertical="center"/>
    </xf>
    <xf numFmtId="38" fontId="11" fillId="0" borderId="26" xfId="2" applyFont="1" applyBorder="1" applyAlignment="1">
      <alignment horizontal="right" vertical="center"/>
    </xf>
    <xf numFmtId="0" fontId="8" fillId="0" borderId="23" xfId="1" applyNumberFormat="1" applyFont="1" applyBorder="1" applyAlignment="1">
      <alignment horizontal="center" vertical="center" wrapText="1"/>
    </xf>
    <xf numFmtId="179" fontId="8" fillId="0" borderId="29" xfId="1" applyNumberFormat="1" applyFont="1" applyFill="1" applyBorder="1" applyAlignment="1">
      <alignment horizontal="right" vertical="center"/>
    </xf>
    <xf numFmtId="38" fontId="8" fillId="0" borderId="0" xfId="2" applyFont="1">
      <alignment vertical="center"/>
    </xf>
    <xf numFmtId="0" fontId="8" fillId="0" borderId="22" xfId="1" applyNumberFormat="1" applyFont="1" applyBorder="1" applyAlignment="1">
      <alignment horizontal="centerContinuous" vertical="center"/>
    </xf>
    <xf numFmtId="0" fontId="8" fillId="0" borderId="28" xfId="1" applyNumberFormat="1" applyFont="1" applyBorder="1" applyAlignment="1">
      <alignment horizontal="centerContinuous"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lignment vertical="center"/>
    </xf>
    <xf numFmtId="0" fontId="8" fillId="0" borderId="37" xfId="0" applyFont="1" applyBorder="1">
      <alignment vertical="center"/>
    </xf>
    <xf numFmtId="0" fontId="8" fillId="0" borderId="38" xfId="0" applyFont="1" applyFill="1" applyBorder="1" applyAlignment="1">
      <alignment horizontal="centerContinuous" vertical="center"/>
    </xf>
    <xf numFmtId="0" fontId="8" fillId="0" borderId="39" xfId="0" applyFont="1" applyFill="1" applyBorder="1" applyAlignment="1">
      <alignment horizontal="center" vertical="center" wrapText="1"/>
    </xf>
    <xf numFmtId="0" fontId="9" fillId="0" borderId="40" xfId="1" applyFont="1" applyBorder="1" applyAlignment="1">
      <alignment horizontal="right" vertical="center" wrapText="1"/>
    </xf>
    <xf numFmtId="179" fontId="8" fillId="0" borderId="41" xfId="0" applyNumberFormat="1" applyFont="1" applyFill="1" applyBorder="1" applyAlignment="1">
      <alignment vertical="center"/>
    </xf>
    <xf numFmtId="179" fontId="8" fillId="0" borderId="36" xfId="0" applyNumberFormat="1" applyFont="1" applyFill="1" applyBorder="1" applyAlignment="1">
      <alignment vertical="center"/>
    </xf>
    <xf numFmtId="179" fontId="8" fillId="0" borderId="37" xfId="0" applyNumberFormat="1" applyFont="1" applyFill="1" applyBorder="1" applyAlignment="1">
      <alignment vertical="center"/>
    </xf>
    <xf numFmtId="179" fontId="8" fillId="0" borderId="42" xfId="0" applyNumberFormat="1" applyFont="1" applyFill="1" applyBorder="1" applyAlignment="1">
      <alignment vertical="center"/>
    </xf>
    <xf numFmtId="0" fontId="8" fillId="0" borderId="0" xfId="0" applyFont="1" applyBorder="1">
      <alignment vertical="center"/>
    </xf>
    <xf numFmtId="0" fontId="8" fillId="0" borderId="43" xfId="1" applyFont="1" applyBorder="1" applyAlignment="1">
      <alignment horizontal="right" vertical="center"/>
    </xf>
    <xf numFmtId="0" fontId="8" fillId="0" borderId="44" xfId="1" applyNumberFormat="1" applyFont="1" applyBorder="1" applyAlignment="1">
      <alignment horizontal="left" vertical="center"/>
    </xf>
    <xf numFmtId="0" fontId="8" fillId="0" borderId="2" xfId="1" applyFont="1" applyBorder="1" applyAlignment="1">
      <alignment horizontal="left" vertical="center" wrapText="1"/>
    </xf>
    <xf numFmtId="0" fontId="12" fillId="0" borderId="24" xfId="1" applyFont="1" applyBorder="1" applyAlignment="1">
      <alignment horizontal="right" vertical="center" wrapText="1"/>
    </xf>
    <xf numFmtId="179" fontId="8" fillId="0" borderId="45" xfId="1" applyNumberFormat="1" applyFont="1" applyBorder="1" applyAlignment="1">
      <alignment horizontal="right" vertical="center"/>
    </xf>
    <xf numFmtId="179" fontId="8" fillId="0" borderId="23" xfId="1" applyNumberFormat="1" applyFont="1" applyBorder="1" applyAlignment="1">
      <alignment horizontal="right" vertical="center"/>
    </xf>
    <xf numFmtId="179" fontId="8" fillId="0" borderId="46" xfId="1" applyNumberFormat="1" applyFont="1" applyBorder="1" applyAlignment="1">
      <alignment horizontal="right" vertical="center"/>
    </xf>
    <xf numFmtId="179" fontId="8" fillId="0" borderId="47" xfId="1" applyNumberFormat="1" applyFont="1" applyBorder="1" applyAlignment="1">
      <alignment horizontal="right" vertical="center"/>
    </xf>
    <xf numFmtId="179" fontId="8" fillId="0" borderId="24" xfId="1" applyNumberFormat="1" applyFont="1" applyBorder="1" applyAlignment="1">
      <alignment horizontal="right" vertical="center"/>
    </xf>
    <xf numFmtId="179" fontId="8" fillId="0" borderId="48" xfId="1" applyNumberFormat="1" applyFont="1" applyBorder="1" applyAlignment="1">
      <alignment horizontal="right" vertical="center"/>
    </xf>
    <xf numFmtId="0" fontId="8" fillId="0" borderId="30" xfId="1" quotePrefix="1" applyNumberFormat="1" applyFont="1" applyBorder="1" applyAlignment="1">
      <alignment horizontal="center" vertical="center"/>
    </xf>
    <xf numFmtId="0" fontId="12" fillId="0" borderId="3" xfId="1" applyNumberFormat="1" applyFont="1" applyBorder="1" applyAlignment="1">
      <alignment horizontal="right" vertical="center" wrapText="1"/>
    </xf>
    <xf numFmtId="177" fontId="8" fillId="0" borderId="25" xfId="1" applyNumberFormat="1" applyFont="1" applyBorder="1" applyAlignment="1">
      <alignment horizontal="right" vertical="center"/>
    </xf>
    <xf numFmtId="177" fontId="8" fillId="0" borderId="0" xfId="1" applyNumberFormat="1" applyFont="1" applyBorder="1" applyAlignment="1">
      <alignment horizontal="right" vertical="center"/>
    </xf>
    <xf numFmtId="177" fontId="8" fillId="0" borderId="29" xfId="1" applyNumberFormat="1" applyFont="1" applyBorder="1" applyAlignment="1">
      <alignment horizontal="right" vertical="center"/>
    </xf>
    <xf numFmtId="177" fontId="8" fillId="0" borderId="26" xfId="1" applyNumberFormat="1" applyFont="1" applyBorder="1" applyAlignment="1">
      <alignment horizontal="right" vertical="center"/>
    </xf>
    <xf numFmtId="177" fontId="8" fillId="0" borderId="49" xfId="1" applyNumberFormat="1" applyFont="1" applyBorder="1" applyAlignment="1">
      <alignment horizontal="right" vertical="center"/>
    </xf>
    <xf numFmtId="177" fontId="8" fillId="0" borderId="50" xfId="1" applyNumberFormat="1" applyFont="1" applyBorder="1" applyAlignment="1">
      <alignment horizontal="right" vertical="center"/>
    </xf>
    <xf numFmtId="179" fontId="8" fillId="0" borderId="49" xfId="1" applyNumberFormat="1" applyFont="1" applyBorder="1" applyAlignment="1">
      <alignment horizontal="right" vertical="center"/>
    </xf>
    <xf numFmtId="178" fontId="8" fillId="0" borderId="0" xfId="0" applyNumberFormat="1" applyFont="1">
      <alignment vertical="center"/>
    </xf>
    <xf numFmtId="177" fontId="8" fillId="0" borderId="27" xfId="1" applyNumberFormat="1" applyFont="1" applyBorder="1" applyAlignment="1">
      <alignment horizontal="right" vertical="center"/>
    </xf>
    <xf numFmtId="0" fontId="8" fillId="0" borderId="23" xfId="1" applyFont="1" applyBorder="1" applyAlignment="1">
      <alignment horizontal="left" vertical="center" wrapText="1"/>
    </xf>
    <xf numFmtId="0" fontId="8" fillId="0" borderId="1" xfId="1" applyNumberFormat="1" applyFont="1" applyBorder="1" applyAlignment="1">
      <alignment horizontal="left" vertical="center" wrapText="1"/>
    </xf>
    <xf numFmtId="177" fontId="8" fillId="0" borderId="41" xfId="1" applyNumberFormat="1" applyFont="1" applyBorder="1" applyAlignment="1">
      <alignment horizontal="right" vertical="center"/>
    </xf>
    <xf numFmtId="177" fontId="8" fillId="0" borderId="36" xfId="1" applyNumberFormat="1" applyFont="1" applyBorder="1" applyAlignment="1">
      <alignment horizontal="right" vertical="center"/>
    </xf>
    <xf numFmtId="177" fontId="8" fillId="0" borderId="51" xfId="1" applyNumberFormat="1" applyFont="1" applyBorder="1" applyAlignment="1">
      <alignment horizontal="right" vertical="center"/>
    </xf>
    <xf numFmtId="177" fontId="8" fillId="0" borderId="37" xfId="1" applyNumberFormat="1" applyFont="1" applyBorder="1" applyAlignment="1">
      <alignment horizontal="right" vertical="center"/>
    </xf>
    <xf numFmtId="177" fontId="8" fillId="0" borderId="42" xfId="1" applyNumberFormat="1" applyFont="1" applyBorder="1" applyAlignment="1">
      <alignment horizontal="right" vertical="center"/>
    </xf>
    <xf numFmtId="0" fontId="8" fillId="0" borderId="0" xfId="1" applyFont="1" applyBorder="1" applyAlignment="1">
      <alignment horizontal="center" vertical="center"/>
    </xf>
    <xf numFmtId="0" fontId="8" fillId="0" borderId="52" xfId="1" applyFont="1" applyBorder="1" applyAlignment="1">
      <alignment horizontal="center" vertical="center"/>
    </xf>
    <xf numFmtId="0" fontId="8" fillId="0" borderId="52" xfId="1" applyFont="1" applyBorder="1" applyAlignment="1">
      <alignment horizontal="center" vertical="center" wrapText="1"/>
    </xf>
    <xf numFmtId="0" fontId="8" fillId="0" borderId="52" xfId="1" applyFont="1" applyBorder="1" applyAlignment="1">
      <alignment vertical="center"/>
    </xf>
    <xf numFmtId="0" fontId="8" fillId="0" borderId="52" xfId="1" applyFont="1" applyBorder="1" applyAlignment="1">
      <alignment horizontal="right" vertical="center"/>
    </xf>
    <xf numFmtId="0" fontId="8" fillId="0" borderId="53" xfId="1" applyFont="1" applyBorder="1" applyAlignment="1">
      <alignment vertical="center"/>
    </xf>
    <xf numFmtId="0" fontId="8" fillId="0" borderId="54" xfId="1" applyFont="1" applyBorder="1" applyAlignment="1">
      <alignment vertical="center"/>
    </xf>
    <xf numFmtId="0" fontId="8" fillId="0" borderId="52" xfId="1" applyFont="1" applyBorder="1" applyAlignment="1">
      <alignment horizontal="centerContinuous" vertical="center"/>
    </xf>
    <xf numFmtId="0" fontId="8" fillId="0" borderId="0" xfId="0" applyFont="1" applyAlignment="1">
      <alignment horizontal="right" vertical="center"/>
    </xf>
    <xf numFmtId="38" fontId="8" fillId="0" borderId="55" xfId="2" applyFont="1" applyBorder="1">
      <alignment vertical="center"/>
    </xf>
    <xf numFmtId="38" fontId="8" fillId="0" borderId="52" xfId="2" applyFont="1" applyBorder="1" applyAlignment="1">
      <alignment horizontal="center" vertical="center"/>
    </xf>
    <xf numFmtId="38" fontId="8" fillId="0" borderId="40" xfId="2" applyFont="1" applyBorder="1" applyAlignment="1">
      <alignment horizontal="right" vertical="center"/>
    </xf>
    <xf numFmtId="38" fontId="8" fillId="0" borderId="41" xfId="2" applyFont="1" applyBorder="1">
      <alignment vertical="center"/>
    </xf>
    <xf numFmtId="38" fontId="8" fillId="0" borderId="36" xfId="2" applyFont="1" applyBorder="1">
      <alignment vertical="center"/>
    </xf>
    <xf numFmtId="38" fontId="8" fillId="0" borderId="37" xfId="2" applyFont="1" applyBorder="1">
      <alignment vertical="center"/>
    </xf>
    <xf numFmtId="38" fontId="8" fillId="0" borderId="56" xfId="2" applyFont="1" applyBorder="1">
      <alignment vertical="center"/>
    </xf>
    <xf numFmtId="38" fontId="13" fillId="0" borderId="42" xfId="2" applyFont="1" applyFill="1" applyBorder="1" applyAlignment="1">
      <alignment vertical="center"/>
    </xf>
    <xf numFmtId="179" fontId="8" fillId="0" borderId="0" xfId="0" applyNumberFormat="1" applyFont="1" applyBorder="1">
      <alignment vertical="center"/>
    </xf>
    <xf numFmtId="38" fontId="8" fillId="0" borderId="0" xfId="0" applyNumberFormat="1" applyFont="1" applyBorder="1">
      <alignment vertical="center"/>
    </xf>
    <xf numFmtId="0" fontId="8" fillId="0" borderId="10" xfId="1" applyFont="1" applyBorder="1" applyAlignment="1">
      <alignment horizontal="center" vertical="center"/>
    </xf>
    <xf numFmtId="0" fontId="8" fillId="0" borderId="10" xfId="1" applyFont="1" applyBorder="1" applyAlignment="1">
      <alignment vertical="center"/>
    </xf>
    <xf numFmtId="0" fontId="8" fillId="0" borderId="16" xfId="1" applyFont="1" applyBorder="1" applyAlignment="1">
      <alignment horizontal="right" vertical="center"/>
    </xf>
    <xf numFmtId="38" fontId="8" fillId="0" borderId="57" xfId="2" applyFont="1" applyBorder="1" applyAlignment="1">
      <alignment horizontal="left" vertical="center"/>
    </xf>
    <xf numFmtId="38" fontId="8" fillId="0" borderId="2" xfId="2" applyFont="1" applyBorder="1" applyAlignment="1">
      <alignment horizontal="center" vertical="center" wrapText="1"/>
    </xf>
    <xf numFmtId="38" fontId="9" fillId="0" borderId="3" xfId="2" applyFont="1" applyBorder="1" applyAlignment="1">
      <alignment horizontal="right" vertical="center" wrapText="1"/>
    </xf>
    <xf numFmtId="178" fontId="8" fillId="0" borderId="45" xfId="2" applyNumberFormat="1" applyFont="1" applyBorder="1" applyAlignment="1">
      <alignment horizontal="right" vertical="center"/>
    </xf>
    <xf numFmtId="178" fontId="8" fillId="0" borderId="23" xfId="2" applyNumberFormat="1" applyFont="1" applyBorder="1" applyAlignment="1">
      <alignment horizontal="right" vertical="center"/>
    </xf>
    <xf numFmtId="178" fontId="8" fillId="0" borderId="0" xfId="2" applyNumberFormat="1" applyFont="1" applyBorder="1" applyAlignment="1">
      <alignment horizontal="right" vertical="center"/>
    </xf>
    <xf numFmtId="178" fontId="8" fillId="0" borderId="26" xfId="2" applyNumberFormat="1" applyFont="1" applyBorder="1">
      <alignment vertical="center"/>
    </xf>
    <xf numFmtId="178" fontId="8" fillId="0" borderId="0" xfId="2" applyNumberFormat="1" applyFont="1" applyBorder="1">
      <alignment vertical="center"/>
    </xf>
    <xf numFmtId="178" fontId="8" fillId="0" borderId="27" xfId="2" applyNumberFormat="1" applyFont="1" applyBorder="1" applyAlignment="1">
      <alignment vertical="center" shrinkToFit="1"/>
    </xf>
    <xf numFmtId="0" fontId="8" fillId="0" borderId="57" xfId="1" quotePrefix="1" applyNumberFormat="1" applyFont="1" applyBorder="1" applyAlignment="1">
      <alignment horizontal="center" vertical="center"/>
    </xf>
    <xf numFmtId="178" fontId="8" fillId="0" borderId="25" xfId="2" applyNumberFormat="1" applyFont="1" applyBorder="1" applyAlignment="1">
      <alignment horizontal="right" vertical="center"/>
    </xf>
    <xf numFmtId="178" fontId="8" fillId="0" borderId="29" xfId="2" applyNumberFormat="1" applyFont="1" applyBorder="1" applyAlignment="1">
      <alignment horizontal="right" vertical="center"/>
    </xf>
    <xf numFmtId="178" fontId="8" fillId="0" borderId="27" xfId="2" applyNumberFormat="1" applyFont="1" applyBorder="1">
      <alignment vertical="center"/>
    </xf>
    <xf numFmtId="0" fontId="8" fillId="0" borderId="31" xfId="1" applyFont="1" applyBorder="1" applyAlignment="1">
      <alignment horizontal="center" vertical="center"/>
    </xf>
    <xf numFmtId="178" fontId="8" fillId="0" borderId="0" xfId="2" applyNumberFormat="1" applyFont="1" applyFill="1" applyBorder="1" applyAlignment="1">
      <alignment vertical="center"/>
    </xf>
    <xf numFmtId="0" fontId="8" fillId="0" borderId="15" xfId="1" applyNumberFormat="1" applyFont="1" applyBorder="1" applyAlignment="1">
      <alignment horizontal="left" vertical="center"/>
    </xf>
    <xf numFmtId="0" fontId="9" fillId="0" borderId="17" xfId="1" applyFont="1" applyBorder="1" applyAlignment="1">
      <alignment horizontal="right" vertical="center" wrapText="1"/>
    </xf>
    <xf numFmtId="178" fontId="8" fillId="0" borderId="41" xfId="2" applyNumberFormat="1" applyFont="1" applyBorder="1" applyAlignment="1">
      <alignment horizontal="right" vertical="center"/>
    </xf>
    <xf numFmtId="178" fontId="8" fillId="0" borderId="36" xfId="2" applyNumberFormat="1" applyFont="1" applyBorder="1" applyAlignment="1">
      <alignment horizontal="right" vertical="center"/>
    </xf>
    <xf numFmtId="178" fontId="8" fillId="0" borderId="36" xfId="2" applyNumberFormat="1" applyFont="1" applyBorder="1">
      <alignment vertical="center"/>
    </xf>
    <xf numFmtId="178" fontId="8" fillId="0" borderId="37" xfId="2" applyNumberFormat="1" applyFont="1" applyBorder="1">
      <alignment vertical="center"/>
    </xf>
    <xf numFmtId="178" fontId="8" fillId="0" borderId="51" xfId="2" applyNumberFormat="1" applyFont="1" applyBorder="1">
      <alignment vertical="center"/>
    </xf>
    <xf numFmtId="178" fontId="8" fillId="0" borderId="42" xfId="2" applyNumberFormat="1" applyFont="1" applyBorder="1">
      <alignment vertical="center"/>
    </xf>
    <xf numFmtId="178" fontId="8" fillId="0" borderId="48" xfId="2" applyNumberFormat="1" applyFont="1" applyBorder="1">
      <alignment vertical="center"/>
    </xf>
    <xf numFmtId="178" fontId="8" fillId="0" borderId="26" xfId="2" applyNumberFormat="1" applyFont="1" applyBorder="1" applyAlignment="1">
      <alignment horizontal="right" vertical="center"/>
    </xf>
    <xf numFmtId="0" fontId="9" fillId="0" borderId="1" xfId="1" applyFont="1" applyBorder="1" applyAlignment="1">
      <alignment horizontal="left" vertical="center" wrapText="1"/>
    </xf>
    <xf numFmtId="178" fontId="8" fillId="0" borderId="47" xfId="2" applyNumberFormat="1" applyFont="1" applyBorder="1" applyAlignment="1">
      <alignment horizontal="right" vertical="center"/>
    </xf>
    <xf numFmtId="178" fontId="8" fillId="0" borderId="48" xfId="2" applyNumberFormat="1" applyFont="1" applyBorder="1" applyAlignment="1">
      <alignment horizontal="right" vertical="center"/>
    </xf>
    <xf numFmtId="0" fontId="8" fillId="0" borderId="28" xfId="1" quotePrefix="1" applyNumberFormat="1" applyFont="1" applyBorder="1" applyAlignment="1">
      <alignment horizontal="centerContinuous" vertical="center"/>
    </xf>
    <xf numFmtId="178" fontId="8" fillId="0" borderId="27" xfId="2" applyNumberFormat="1" applyFont="1" applyBorder="1" applyAlignment="1">
      <alignment horizontal="right" vertical="center"/>
    </xf>
    <xf numFmtId="0" fontId="8" fillId="0" borderId="30" xfId="0" applyFont="1" applyBorder="1" applyAlignment="1">
      <alignment horizontal="centerContinuous" vertical="center"/>
    </xf>
    <xf numFmtId="178" fontId="8" fillId="0" borderId="25" xfId="2" applyNumberFormat="1" applyFont="1" applyBorder="1">
      <alignment vertical="center"/>
    </xf>
    <xf numFmtId="178" fontId="8" fillId="0" borderId="49" xfId="2" applyNumberFormat="1" applyFont="1" applyBorder="1">
      <alignment vertical="center"/>
    </xf>
    <xf numFmtId="0" fontId="8" fillId="0" borderId="10" xfId="1" applyFont="1" applyBorder="1" applyAlignment="1">
      <alignment horizontal="centerContinuous" vertical="center"/>
    </xf>
    <xf numFmtId="0" fontId="8" fillId="0" borderId="11" xfId="1" applyFont="1" applyBorder="1" applyAlignment="1">
      <alignment horizontal="centerContinuous" vertical="center"/>
    </xf>
    <xf numFmtId="0" fontId="8" fillId="0" borderId="58" xfId="0" applyFont="1" applyBorder="1" applyAlignment="1">
      <alignment horizontal="left" vertical="center"/>
    </xf>
    <xf numFmtId="0" fontId="8" fillId="0" borderId="0" xfId="0" applyFont="1" applyBorder="1" applyAlignment="1">
      <alignment horizontal="center" vertical="center" textRotation="255"/>
    </xf>
    <xf numFmtId="0" fontId="8" fillId="0" borderId="59"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Continuous" vertical="center" wrapText="1"/>
    </xf>
    <xf numFmtId="0" fontId="8" fillId="0" borderId="6" xfId="1" applyFont="1" applyBorder="1" applyAlignment="1">
      <alignment horizontal="left" vertical="center"/>
    </xf>
    <xf numFmtId="0" fontId="8" fillId="0" borderId="49" xfId="1" applyFont="1" applyBorder="1" applyAlignment="1">
      <alignment horizontal="centerContinuous" vertical="center" wrapText="1"/>
    </xf>
    <xf numFmtId="0" fontId="8" fillId="0" borderId="27" xfId="0" applyFont="1" applyBorder="1" applyAlignment="1">
      <alignment horizontal="centerContinuous" vertical="center"/>
    </xf>
    <xf numFmtId="0" fontId="8" fillId="0" borderId="5" xfId="0" applyFont="1" applyBorder="1" applyAlignment="1">
      <alignment horizontal="left" vertical="center"/>
    </xf>
    <xf numFmtId="0" fontId="8" fillId="0" borderId="15" xfId="1" applyFont="1" applyBorder="1" applyAlignment="1">
      <alignment horizontal="center" vertical="center"/>
    </xf>
    <xf numFmtId="0" fontId="8" fillId="0" borderId="49" xfId="0" applyFont="1" applyBorder="1" applyAlignment="1">
      <alignment horizontal="left" vertical="center"/>
    </xf>
    <xf numFmtId="0" fontId="8" fillId="0" borderId="0" xfId="0" applyFont="1" applyBorder="1" applyAlignment="1">
      <alignment horizontal="left" vertical="center"/>
    </xf>
    <xf numFmtId="0" fontId="8" fillId="0" borderId="2" xfId="1" applyFont="1" applyBorder="1" applyAlignment="1">
      <alignment horizontal="center" vertical="center"/>
    </xf>
    <xf numFmtId="0" fontId="8" fillId="0" borderId="6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61" xfId="1" applyFont="1" applyBorder="1" applyAlignment="1">
      <alignment horizontal="center" vertical="center"/>
    </xf>
    <xf numFmtId="0" fontId="8" fillId="0" borderId="18" xfId="1" applyFont="1" applyBorder="1" applyAlignment="1">
      <alignment horizontal="center" vertical="center" wrapText="1"/>
    </xf>
    <xf numFmtId="178" fontId="8" fillId="0" borderId="29" xfId="0" applyNumberFormat="1" applyFont="1" applyBorder="1">
      <alignment vertical="center"/>
    </xf>
    <xf numFmtId="0" fontId="8" fillId="0" borderId="50" xfId="0" applyFont="1" applyBorder="1" applyAlignment="1">
      <alignment horizontal="right" vertical="center"/>
    </xf>
    <xf numFmtId="0" fontId="8" fillId="0" borderId="30" xfId="0" applyFont="1" applyBorder="1" applyAlignment="1">
      <alignment horizontal="center" vertical="center"/>
    </xf>
    <xf numFmtId="0" fontId="8" fillId="0" borderId="30" xfId="0" applyFont="1" applyBorder="1">
      <alignment vertical="center"/>
    </xf>
    <xf numFmtId="0" fontId="8" fillId="0" borderId="49" xfId="0" applyFont="1" applyBorder="1" applyAlignment="1">
      <alignment horizontal="center" vertical="center"/>
    </xf>
    <xf numFmtId="180" fontId="8" fillId="0" borderId="32" xfId="1" applyNumberFormat="1" applyFont="1" applyBorder="1" applyAlignment="1">
      <alignment horizontal="center" vertical="center"/>
    </xf>
    <xf numFmtId="180" fontId="8" fillId="0" borderId="34" xfId="1" applyNumberFormat="1" applyFont="1" applyBorder="1" applyAlignment="1">
      <alignment horizontal="center" vertical="center"/>
    </xf>
    <xf numFmtId="180" fontId="8" fillId="0" borderId="33" xfId="1" applyNumberFormat="1" applyFont="1" applyBorder="1" applyAlignment="1">
      <alignment horizontal="center" vertical="center"/>
    </xf>
    <xf numFmtId="180" fontId="8" fillId="0" borderId="62" xfId="1" applyNumberFormat="1" applyFont="1" applyBorder="1" applyAlignment="1">
      <alignment horizontal="center" vertical="center"/>
    </xf>
    <xf numFmtId="180" fontId="8" fillId="0" borderId="63" xfId="1" applyNumberFormat="1" applyFont="1" applyBorder="1" applyAlignment="1">
      <alignment horizontal="center" vertical="center"/>
    </xf>
    <xf numFmtId="0" fontId="3" fillId="0" borderId="19" xfId="1" applyFont="1" applyBorder="1" applyAlignment="1">
      <alignment vertical="center"/>
    </xf>
    <xf numFmtId="0" fontId="8" fillId="0" borderId="66" xfId="1" applyFont="1" applyBorder="1" applyAlignment="1">
      <alignment horizontal="center" vertical="center"/>
    </xf>
    <xf numFmtId="0" fontId="8" fillId="0" borderId="33" xfId="1" applyFont="1" applyBorder="1" applyAlignment="1">
      <alignment horizontal="center" vertical="center"/>
    </xf>
    <xf numFmtId="0" fontId="8" fillId="0" borderId="63" xfId="1" applyFont="1" applyBorder="1" applyAlignment="1">
      <alignment horizontal="center" vertical="center"/>
    </xf>
    <xf numFmtId="0" fontId="9" fillId="0" borderId="7" xfId="0" applyFont="1" applyBorder="1" applyAlignment="1">
      <alignment horizontal="center" vertical="center" wrapText="1"/>
    </xf>
    <xf numFmtId="0" fontId="8" fillId="0" borderId="16" xfId="1" applyFont="1" applyBorder="1" applyAlignment="1">
      <alignment horizontal="center" vertical="center" wrapText="1"/>
    </xf>
    <xf numFmtId="178" fontId="8" fillId="0" borderId="26" xfId="2" applyNumberFormat="1" applyFont="1" applyBorder="1" applyAlignment="1">
      <alignment vertical="center"/>
    </xf>
    <xf numFmtId="178" fontId="8" fillId="0" borderId="41" xfId="2" applyNumberFormat="1" applyFont="1" applyBorder="1">
      <alignment vertical="center"/>
    </xf>
    <xf numFmtId="38" fontId="8" fillId="0" borderId="12" xfId="2" applyFont="1" applyBorder="1" applyAlignment="1">
      <alignment horizontal="center" vertical="center"/>
    </xf>
    <xf numFmtId="38" fontId="8" fillId="0" borderId="10" xfId="2" applyFont="1" applyBorder="1" applyAlignment="1">
      <alignment horizontal="left" vertical="center"/>
    </xf>
    <xf numFmtId="38" fontId="8" fillId="0" borderId="11" xfId="2" applyFont="1" applyBorder="1" applyAlignment="1">
      <alignment horizontal="left" vertical="center"/>
    </xf>
    <xf numFmtId="38" fontId="8" fillId="0" borderId="12" xfId="2" applyFont="1" applyBorder="1" applyAlignment="1">
      <alignment horizontal="centerContinuous" vertical="center"/>
    </xf>
    <xf numFmtId="38" fontId="8" fillId="0" borderId="68" xfId="2" applyFont="1" applyBorder="1">
      <alignment vertical="center"/>
    </xf>
    <xf numFmtId="38" fontId="8" fillId="0" borderId="69" xfId="2" applyFont="1" applyBorder="1">
      <alignment vertical="center"/>
    </xf>
    <xf numFmtId="38" fontId="8" fillId="0" borderId="0" xfId="2" applyFont="1" applyBorder="1" applyAlignment="1">
      <alignment horizontal="centerContinuous" vertical="center"/>
    </xf>
    <xf numFmtId="38" fontId="8" fillId="0" borderId="18" xfId="2" applyFont="1" applyBorder="1" applyAlignment="1">
      <alignment horizontal="center" vertical="center"/>
    </xf>
    <xf numFmtId="38" fontId="8" fillId="0" borderId="16" xfId="2" applyFont="1" applyBorder="1" applyAlignment="1">
      <alignment horizontal="left" vertical="center"/>
    </xf>
    <xf numFmtId="38" fontId="3" fillId="0" borderId="17" xfId="2" applyFont="1" applyBorder="1" applyAlignment="1">
      <alignment horizontal="left" vertical="center"/>
    </xf>
    <xf numFmtId="38" fontId="8" fillId="0" borderId="18" xfId="2" applyFont="1" applyBorder="1" applyAlignment="1">
      <alignment horizontal="centerContinuous" vertical="center"/>
    </xf>
    <xf numFmtId="38" fontId="8" fillId="0" borderId="17" xfId="2" applyFont="1" applyBorder="1" applyAlignment="1">
      <alignment horizontal="left" vertical="center"/>
    </xf>
    <xf numFmtId="38" fontId="8" fillId="0" borderId="71" xfId="2" applyFont="1" applyBorder="1">
      <alignment vertical="center"/>
    </xf>
    <xf numFmtId="38" fontId="8" fillId="0" borderId="72" xfId="2" applyFont="1" applyBorder="1">
      <alignment vertical="center"/>
    </xf>
    <xf numFmtId="38" fontId="8" fillId="0" borderId="0" xfId="2" applyFont="1" applyBorder="1" applyAlignment="1">
      <alignment horizontal="left" vertical="center"/>
    </xf>
    <xf numFmtId="38" fontId="8" fillId="0" borderId="57" xfId="2" applyFont="1" applyBorder="1" applyAlignment="1">
      <alignment vertical="center" wrapText="1"/>
    </xf>
    <xf numFmtId="38" fontId="12" fillId="0" borderId="3" xfId="2" applyFont="1" applyBorder="1" applyAlignment="1">
      <alignment horizontal="right" vertical="center" wrapText="1"/>
    </xf>
    <xf numFmtId="38" fontId="8" fillId="0" borderId="73" xfId="2" applyFont="1" applyBorder="1" applyAlignment="1">
      <alignment horizontal="center" vertical="center"/>
    </xf>
    <xf numFmtId="38" fontId="8" fillId="0" borderId="4" xfId="2" applyFont="1" applyBorder="1" applyAlignment="1">
      <alignment horizontal="distributed" vertical="center" indent="1"/>
    </xf>
    <xf numFmtId="38" fontId="8" fillId="0" borderId="4" xfId="2" applyFont="1" applyBorder="1" applyAlignment="1">
      <alignment horizontal="center" vertical="center"/>
    </xf>
    <xf numFmtId="38" fontId="8" fillId="0" borderId="74" xfId="2" applyFont="1" applyBorder="1" applyAlignment="1">
      <alignment horizontal="center" vertical="center"/>
    </xf>
    <xf numFmtId="38" fontId="8" fillId="0" borderId="75" xfId="2" applyFont="1" applyBorder="1" applyAlignment="1">
      <alignment horizontal="distributed" vertical="center" indent="1"/>
    </xf>
    <xf numFmtId="38" fontId="8" fillId="0" borderId="0" xfId="2" applyFont="1" applyBorder="1" applyAlignment="1">
      <alignment horizontal="center" vertical="center"/>
    </xf>
    <xf numFmtId="38" fontId="8" fillId="0" borderId="45" xfId="2" applyFont="1" applyBorder="1" applyAlignment="1">
      <alignment horizontal="center" vertical="center"/>
    </xf>
    <xf numFmtId="38" fontId="8" fillId="0" borderId="23" xfId="2" applyFont="1" applyBorder="1" applyAlignment="1">
      <alignment horizontal="center" vertical="center"/>
    </xf>
    <xf numFmtId="38" fontId="8" fillId="0" borderId="76" xfId="2" applyFont="1" applyBorder="1" applyAlignment="1">
      <alignment horizontal="center" vertical="center"/>
    </xf>
    <xf numFmtId="38" fontId="8" fillId="0" borderId="2" xfId="2" applyFont="1" applyBorder="1" applyAlignment="1">
      <alignment horizontal="center" vertical="center"/>
    </xf>
    <xf numFmtId="38" fontId="8" fillId="0" borderId="60" xfId="2" applyFont="1" applyBorder="1" applyAlignment="1">
      <alignment horizontal="center" vertical="center"/>
    </xf>
    <xf numFmtId="38" fontId="8" fillId="0" borderId="24" xfId="2" applyFont="1" applyBorder="1" applyAlignment="1">
      <alignment horizontal="center" vertical="center"/>
    </xf>
    <xf numFmtId="38" fontId="8" fillId="0" borderId="77" xfId="2" applyFont="1" applyBorder="1" applyAlignment="1">
      <alignment horizontal="center" vertical="center"/>
    </xf>
    <xf numFmtId="38" fontId="8" fillId="0" borderId="78" xfId="2" applyFont="1" applyBorder="1" applyAlignment="1">
      <alignment horizontal="center" vertical="center"/>
    </xf>
    <xf numFmtId="38" fontId="8" fillId="0" borderId="79" xfId="2" applyFont="1" applyBorder="1" applyAlignment="1">
      <alignment horizontal="center" vertical="center"/>
    </xf>
    <xf numFmtId="38" fontId="8" fillId="0" borderId="57" xfId="2" quotePrefix="1" applyFont="1" applyBorder="1" applyAlignment="1">
      <alignment vertical="center" wrapText="1"/>
    </xf>
    <xf numFmtId="38" fontId="8" fillId="0" borderId="45" xfId="2" applyFont="1" applyBorder="1" applyAlignment="1">
      <alignment horizontal="right" vertical="center"/>
    </xf>
    <xf numFmtId="38" fontId="8" fillId="0" borderId="23" xfId="2" applyFont="1" applyBorder="1" applyAlignment="1">
      <alignment horizontal="right" vertical="center"/>
    </xf>
    <xf numFmtId="38" fontId="8" fillId="0" borderId="47" xfId="2" applyFont="1" applyBorder="1" applyAlignment="1">
      <alignment horizontal="right" vertical="center"/>
    </xf>
    <xf numFmtId="38" fontId="8" fillId="0" borderId="46" xfId="2" applyFont="1" applyBorder="1" applyAlignment="1">
      <alignment horizontal="right" vertical="center"/>
    </xf>
    <xf numFmtId="38" fontId="8" fillId="0" borderId="47" xfId="2" applyFont="1" applyBorder="1">
      <alignment vertical="center"/>
    </xf>
    <xf numFmtId="38" fontId="8" fillId="0" borderId="24" xfId="2" applyFont="1" applyBorder="1" applyAlignment="1">
      <alignment horizontal="right" vertical="center"/>
    </xf>
    <xf numFmtId="38" fontId="8" fillId="0" borderId="77" xfId="2" applyFont="1" applyBorder="1">
      <alignment vertical="center"/>
    </xf>
    <xf numFmtId="38" fontId="8" fillId="0" borderId="78" xfId="2" applyFont="1" applyBorder="1">
      <alignment vertical="center"/>
    </xf>
    <xf numFmtId="38" fontId="8" fillId="0" borderId="23" xfId="2" applyFont="1" applyBorder="1">
      <alignment vertical="center"/>
    </xf>
    <xf numFmtId="38" fontId="8" fillId="0" borderId="79" xfId="2" applyFont="1" applyBorder="1">
      <alignment vertical="center"/>
    </xf>
    <xf numFmtId="38" fontId="8" fillId="0" borderId="0" xfId="2" applyFont="1" applyBorder="1" applyAlignment="1">
      <alignment horizontal="right" vertical="center"/>
    </xf>
    <xf numFmtId="38" fontId="8" fillId="0" borderId="2" xfId="2" applyFont="1" applyBorder="1" applyAlignment="1">
      <alignment horizontal="distributed" vertical="center" wrapText="1" indent="1"/>
    </xf>
    <xf numFmtId="38" fontId="8" fillId="0" borderId="25" xfId="2" applyFont="1" applyBorder="1" applyAlignment="1">
      <alignment horizontal="right" vertical="center"/>
    </xf>
    <xf numFmtId="38" fontId="8" fillId="0" borderId="29" xfId="2" applyFont="1" applyBorder="1" applyAlignment="1">
      <alignment horizontal="right" vertical="center"/>
    </xf>
    <xf numFmtId="38" fontId="8" fillId="0" borderId="26" xfId="2" applyFont="1" applyBorder="1" applyAlignment="1">
      <alignment horizontal="right" vertical="center"/>
    </xf>
    <xf numFmtId="38" fontId="8" fillId="0" borderId="26" xfId="2" applyFont="1" applyBorder="1">
      <alignment vertical="center"/>
    </xf>
    <xf numFmtId="38" fontId="8" fillId="0" borderId="49" xfId="2" applyFont="1" applyBorder="1" applyAlignment="1">
      <alignment horizontal="right" vertical="center"/>
    </xf>
    <xf numFmtId="38" fontId="8" fillId="0" borderId="80" xfId="2" applyFont="1" applyBorder="1" applyAlignment="1">
      <alignment horizontal="right" vertical="center"/>
    </xf>
    <xf numFmtId="38" fontId="8" fillId="0" borderId="81" xfId="2" quotePrefix="1" applyFont="1" applyBorder="1" applyAlignment="1">
      <alignment horizontal="right" vertical="center"/>
    </xf>
    <xf numFmtId="38" fontId="8" fillId="0" borderId="50" xfId="2" applyFont="1" applyBorder="1" applyAlignment="1">
      <alignment horizontal="right" vertical="center"/>
    </xf>
    <xf numFmtId="38" fontId="8" fillId="0" borderId="18" xfId="2" applyFont="1" applyBorder="1" applyAlignment="1">
      <alignment horizontal="center" vertical="center" wrapText="1"/>
    </xf>
    <xf numFmtId="38" fontId="9" fillId="0" borderId="17" xfId="2" applyFont="1" applyBorder="1" applyAlignment="1">
      <alignment horizontal="right" vertical="center" wrapText="1"/>
    </xf>
    <xf numFmtId="38" fontId="8" fillId="0" borderId="80" xfId="2" applyFont="1" applyBorder="1">
      <alignment vertical="center"/>
    </xf>
    <xf numFmtId="38" fontId="8" fillId="0" borderId="81" xfId="2" applyFont="1" applyBorder="1">
      <alignment vertical="center"/>
    </xf>
    <xf numFmtId="38" fontId="8" fillId="0" borderId="50" xfId="2" applyFont="1" applyBorder="1">
      <alignment vertical="center"/>
    </xf>
    <xf numFmtId="38" fontId="8" fillId="0" borderId="1" xfId="2" applyFont="1" applyBorder="1" applyAlignment="1">
      <alignment horizontal="center" vertical="center" wrapText="1"/>
    </xf>
    <xf numFmtId="38" fontId="8" fillId="0" borderId="0" xfId="2" applyFont="1" applyAlignment="1">
      <alignment horizontal="right" vertical="center"/>
    </xf>
    <xf numFmtId="38" fontId="8" fillId="0" borderId="25" xfId="2" applyFont="1" applyBorder="1">
      <alignment vertical="center"/>
    </xf>
    <xf numFmtId="38" fontId="8" fillId="0" borderId="29" xfId="2" applyFont="1" applyBorder="1">
      <alignment vertical="center"/>
    </xf>
    <xf numFmtId="38" fontId="8" fillId="0" borderId="49" xfId="2" applyFont="1" applyBorder="1">
      <alignment vertical="center"/>
    </xf>
    <xf numFmtId="38" fontId="8" fillId="0" borderId="39" xfId="2" applyFont="1" applyBorder="1" applyAlignment="1">
      <alignment horizontal="center" vertical="center" wrapText="1"/>
    </xf>
    <xf numFmtId="38" fontId="9" fillId="0" borderId="56" xfId="2" applyFont="1" applyBorder="1" applyAlignment="1">
      <alignment horizontal="right" vertical="center" wrapText="1"/>
    </xf>
    <xf numFmtId="38" fontId="8" fillId="0" borderId="82" xfId="2" applyFont="1" applyBorder="1">
      <alignment vertical="center"/>
    </xf>
    <xf numFmtId="38" fontId="8" fillId="0" borderId="83" xfId="2" applyFont="1" applyBorder="1">
      <alignment vertical="center"/>
    </xf>
    <xf numFmtId="38" fontId="8" fillId="0" borderId="84" xfId="2" applyFont="1" applyBorder="1">
      <alignment vertical="center"/>
    </xf>
    <xf numFmtId="0" fontId="8" fillId="0" borderId="31" xfId="1" applyFont="1" applyBorder="1" applyAlignment="1">
      <alignment vertical="center" textRotation="255"/>
    </xf>
    <xf numFmtId="0" fontId="8" fillId="0" borderId="32" xfId="1" applyFont="1" applyBorder="1" applyAlignment="1">
      <alignment vertical="center" textRotation="255"/>
    </xf>
    <xf numFmtId="38" fontId="8" fillId="0" borderId="34" xfId="1" applyNumberFormat="1" applyFont="1" applyBorder="1" applyAlignment="1">
      <alignment horizontal="center" vertical="center"/>
    </xf>
    <xf numFmtId="38" fontId="8" fillId="0" borderId="32" xfId="1" applyNumberFormat="1" applyFont="1" applyBorder="1" applyAlignment="1">
      <alignment horizontal="center" vertical="center"/>
    </xf>
    <xf numFmtId="38" fontId="8" fillId="0" borderId="85" xfId="1" applyNumberFormat="1" applyFont="1" applyBorder="1" applyAlignment="1">
      <alignment horizontal="center" vertical="center"/>
    </xf>
    <xf numFmtId="38" fontId="8" fillId="0" borderId="33" xfId="1" applyNumberFormat="1" applyFont="1" applyBorder="1" applyAlignment="1">
      <alignment horizontal="center" vertical="center"/>
    </xf>
    <xf numFmtId="0" fontId="8" fillId="0" borderId="16" xfId="1" applyFont="1" applyBorder="1" applyAlignment="1">
      <alignment horizontal="centerContinuous" vertical="center"/>
    </xf>
    <xf numFmtId="178" fontId="8" fillId="0" borderId="37" xfId="2" applyNumberFormat="1" applyFont="1" applyBorder="1" applyAlignment="1">
      <alignment horizontal="right" vertical="center"/>
    </xf>
    <xf numFmtId="178" fontId="8" fillId="0" borderId="42" xfId="2" applyNumberFormat="1" applyFont="1" applyBorder="1" applyAlignment="1">
      <alignment horizontal="right" vertical="center"/>
    </xf>
    <xf numFmtId="0" fontId="8" fillId="0" borderId="10" xfId="0" applyFont="1" applyBorder="1">
      <alignment vertical="center"/>
    </xf>
    <xf numFmtId="0" fontId="8" fillId="0" borderId="18" xfId="0" applyFont="1" applyBorder="1" applyAlignment="1">
      <alignment horizontal="center" vertical="center"/>
    </xf>
    <xf numFmtId="0" fontId="14" fillId="0" borderId="0" xfId="0" applyFont="1" applyBorder="1" applyAlignment="1">
      <alignment vertical="center" wrapText="1"/>
    </xf>
    <xf numFmtId="178" fontId="8" fillId="0" borderId="23" xfId="2" applyNumberFormat="1" applyFont="1" applyBorder="1">
      <alignment vertical="center"/>
    </xf>
    <xf numFmtId="178" fontId="8" fillId="0" borderId="24" xfId="2" applyNumberFormat="1" applyFont="1" applyBorder="1">
      <alignment vertical="center"/>
    </xf>
    <xf numFmtId="38" fontId="15" fillId="0" borderId="23" xfId="2" applyFont="1" applyFill="1" applyBorder="1" applyAlignment="1" applyProtection="1">
      <alignment horizontal="right" vertical="center" wrapText="1"/>
    </xf>
    <xf numFmtId="178" fontId="8" fillId="0" borderId="79" xfId="2" applyNumberFormat="1" applyFont="1" applyBorder="1" applyAlignment="1">
      <alignment horizontal="center" vertical="center"/>
    </xf>
    <xf numFmtId="0" fontId="8" fillId="0" borderId="30" xfId="0" applyFont="1" applyBorder="1" applyAlignment="1">
      <alignment horizontal="centerContinuous" vertical="center" wrapText="1"/>
    </xf>
    <xf numFmtId="178" fontId="8" fillId="0" borderId="50" xfId="2" applyNumberFormat="1" applyFont="1" applyBorder="1">
      <alignment vertical="center"/>
    </xf>
    <xf numFmtId="178" fontId="8" fillId="0" borderId="49" xfId="2" applyNumberFormat="1" applyFont="1" applyBorder="1" applyAlignment="1">
      <alignment horizontal="right" vertical="center"/>
    </xf>
    <xf numFmtId="0" fontId="8" fillId="0" borderId="44" xfId="0" applyFont="1" applyBorder="1" applyAlignment="1">
      <alignment horizontal="centerContinuous" vertical="center"/>
    </xf>
    <xf numFmtId="0" fontId="8" fillId="0" borderId="28" xfId="0" applyFont="1" applyBorder="1" applyAlignment="1">
      <alignment horizontal="centerContinuous" vertical="center" wrapText="1"/>
    </xf>
    <xf numFmtId="0" fontId="12" fillId="0" borderId="1" xfId="0" applyFont="1" applyBorder="1" applyAlignment="1">
      <alignment vertical="center" wrapText="1"/>
    </xf>
    <xf numFmtId="178" fontId="8" fillId="0" borderId="84" xfId="2" applyNumberFormat="1" applyFont="1" applyBorder="1">
      <alignment vertical="center"/>
    </xf>
    <xf numFmtId="0" fontId="8" fillId="0" borderId="12" xfId="1" applyFont="1" applyBorder="1" applyAlignment="1">
      <alignment vertical="center"/>
    </xf>
    <xf numFmtId="0" fontId="8" fillId="0" borderId="13" xfId="0" applyFont="1" applyBorder="1">
      <alignment vertical="center"/>
    </xf>
    <xf numFmtId="0" fontId="8" fillId="0" borderId="13" xfId="1" applyFont="1" applyBorder="1" applyAlignment="1">
      <alignment vertical="center"/>
    </xf>
    <xf numFmtId="0" fontId="8" fillId="0" borderId="43" xfId="1" applyFont="1" applyBorder="1" applyAlignment="1">
      <alignment vertical="center"/>
    </xf>
    <xf numFmtId="0" fontId="8" fillId="0" borderId="18" xfId="0" quotePrefix="1" applyNumberFormat="1" applyFont="1" applyBorder="1">
      <alignment vertical="center"/>
    </xf>
    <xf numFmtId="0" fontId="8" fillId="0" borderId="5" xfId="1" applyNumberFormat="1" applyFont="1" applyBorder="1" applyAlignment="1">
      <alignment horizontal="centerContinuous" vertical="center"/>
    </xf>
    <xf numFmtId="178" fontId="8" fillId="0" borderId="0" xfId="2" applyNumberFormat="1" applyFont="1" applyAlignment="1">
      <alignment horizontal="right" vertical="center"/>
    </xf>
    <xf numFmtId="178" fontId="8" fillId="0" borderId="46" xfId="2" applyNumberFormat="1" applyFont="1" applyBorder="1" applyAlignment="1">
      <alignment horizontal="right"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0" fontId="8" fillId="0" borderId="5" xfId="0" applyFont="1" applyBorder="1" applyAlignment="1">
      <alignment horizontal="centerContinuous" vertical="center" wrapText="1"/>
    </xf>
    <xf numFmtId="0" fontId="8" fillId="0" borderId="6" xfId="0" applyFont="1" applyBorder="1" applyAlignment="1">
      <alignment horizontal="centerContinuous" vertical="center" wrapText="1"/>
    </xf>
    <xf numFmtId="0" fontId="8" fillId="0" borderId="7" xfId="0" applyFont="1" applyBorder="1" applyAlignment="1">
      <alignment horizontal="centerContinuous" vertical="center" wrapText="1"/>
    </xf>
    <xf numFmtId="178" fontId="8" fillId="0" borderId="24" xfId="2" applyNumberFormat="1" applyFont="1" applyBorder="1" applyAlignment="1">
      <alignment horizontal="right" vertical="center"/>
    </xf>
    <xf numFmtId="178" fontId="8" fillId="0" borderId="56" xfId="2" applyNumberFormat="1" applyFont="1" applyBorder="1">
      <alignment vertical="center"/>
    </xf>
    <xf numFmtId="0" fontId="9" fillId="0" borderId="3" xfId="0" applyFont="1" applyBorder="1" applyAlignment="1">
      <alignment horizontal="right" vertical="center"/>
    </xf>
    <xf numFmtId="178" fontId="8" fillId="0" borderId="27" xfId="0" quotePrefix="1" applyNumberFormat="1" applyFont="1" applyBorder="1" applyAlignment="1">
      <alignment horizontal="right" vertical="center"/>
    </xf>
    <xf numFmtId="0" fontId="8" fillId="0" borderId="64" xfId="0" applyFont="1" applyBorder="1" applyAlignment="1">
      <alignment horizontal="centerContinuous" vertical="center"/>
    </xf>
    <xf numFmtId="0" fontId="9" fillId="0" borderId="40" xfId="0" applyFont="1" applyBorder="1" applyAlignment="1">
      <alignment horizontal="right" vertical="center"/>
    </xf>
    <xf numFmtId="178" fontId="8" fillId="0" borderId="35" xfId="2" applyNumberFormat="1" applyFont="1" applyBorder="1" applyAlignment="1">
      <alignment horizontal="center" vertical="center"/>
    </xf>
    <xf numFmtId="0" fontId="8" fillId="0" borderId="0" xfId="0" applyFont="1" applyBorder="1" applyAlignment="1">
      <alignment horizontal="centerContinuous" vertical="center"/>
    </xf>
    <xf numFmtId="0" fontId="8" fillId="0" borderId="0" xfId="0" applyFont="1" applyBorder="1" applyAlignment="1">
      <alignment vertical="center"/>
    </xf>
    <xf numFmtId="0" fontId="9" fillId="0" borderId="0" xfId="0" applyFont="1" applyBorder="1" applyAlignment="1">
      <alignment horizontal="right" vertical="center"/>
    </xf>
    <xf numFmtId="0" fontId="8" fillId="0" borderId="26" xfId="0" applyFont="1" applyBorder="1">
      <alignment vertical="center"/>
    </xf>
    <xf numFmtId="0" fontId="8" fillId="0" borderId="29" xfId="0" applyFont="1" applyBorder="1">
      <alignment vertical="center"/>
    </xf>
    <xf numFmtId="0" fontId="8" fillId="0" borderId="26" xfId="1" applyFont="1" applyBorder="1" applyAlignment="1">
      <alignment vertical="center"/>
    </xf>
    <xf numFmtId="178" fontId="8" fillId="0" borderId="51" xfId="2" applyNumberFormat="1" applyFont="1" applyBorder="1" applyAlignment="1">
      <alignment horizontal="right" vertical="center"/>
    </xf>
    <xf numFmtId="0" fontId="8" fillId="0" borderId="45" xfId="0" applyFont="1" applyBorder="1" applyAlignment="1">
      <alignment horizontal="center" vertical="center"/>
    </xf>
    <xf numFmtId="0" fontId="9" fillId="0" borderId="24" xfId="0" applyFont="1" applyBorder="1" applyAlignment="1">
      <alignment horizontal="right" vertical="center"/>
    </xf>
    <xf numFmtId="178" fontId="8" fillId="0" borderId="86" xfId="2" applyNumberFormat="1" applyFont="1" applyBorder="1" applyAlignment="1">
      <alignment horizontal="center" vertical="center"/>
    </xf>
    <xf numFmtId="0" fontId="8" fillId="0" borderId="69" xfId="1" applyFont="1" applyBorder="1" applyAlignment="1">
      <alignment vertical="center"/>
    </xf>
    <xf numFmtId="0" fontId="8" fillId="0" borderId="72" xfId="1" applyFont="1" applyBorder="1" applyAlignment="1">
      <alignment vertical="center"/>
    </xf>
    <xf numFmtId="178" fontId="8" fillId="0" borderId="50" xfId="2" applyNumberFormat="1" applyFont="1" applyBorder="1" applyAlignment="1">
      <alignment horizontal="right" vertical="center"/>
    </xf>
    <xf numFmtId="0" fontId="8" fillId="0" borderId="87" xfId="0" applyFont="1" applyBorder="1" applyAlignment="1">
      <alignment horizontal="center" vertical="center"/>
    </xf>
    <xf numFmtId="41" fontId="8" fillId="0" borderId="25" xfId="2" applyNumberFormat="1" applyFont="1" applyBorder="1" applyAlignment="1">
      <alignment horizontal="right" vertical="center"/>
    </xf>
    <xf numFmtId="41" fontId="8" fillId="0" borderId="0" xfId="2" applyNumberFormat="1" applyFont="1" applyBorder="1" applyAlignment="1">
      <alignment horizontal="right" vertical="center"/>
    </xf>
    <xf numFmtId="41" fontId="8" fillId="0" borderId="26" xfId="2" applyNumberFormat="1" applyFont="1" applyBorder="1" applyAlignment="1">
      <alignment horizontal="right" vertical="center"/>
    </xf>
    <xf numFmtId="41" fontId="8" fillId="0" borderId="29" xfId="2" applyNumberFormat="1" applyFont="1" applyBorder="1" applyAlignment="1">
      <alignment horizontal="right" vertical="center"/>
    </xf>
    <xf numFmtId="41" fontId="8" fillId="0" borderId="50" xfId="2" applyNumberFormat="1" applyFont="1" applyBorder="1" applyAlignment="1">
      <alignment horizontal="right" vertical="center"/>
    </xf>
    <xf numFmtId="0" fontId="8" fillId="0" borderId="23" xfId="0" applyFont="1" applyBorder="1" applyAlignment="1">
      <alignment vertical="center" wrapText="1"/>
    </xf>
    <xf numFmtId="0" fontId="14" fillId="0" borderId="23" xfId="0" applyFont="1" applyBorder="1" applyAlignment="1">
      <alignment horizontal="center" vertical="center" wrapText="1"/>
    </xf>
    <xf numFmtId="0" fontId="9" fillId="0" borderId="23" xfId="1" applyFont="1" applyBorder="1" applyAlignment="1">
      <alignment horizontal="right" vertical="center" wrapText="1"/>
    </xf>
    <xf numFmtId="0" fontId="8" fillId="0" borderId="23" xfId="0" applyFont="1" applyBorder="1" applyAlignment="1">
      <alignment vertical="center"/>
    </xf>
    <xf numFmtId="0" fontId="8" fillId="0" borderId="23" xfId="0" applyFont="1" applyBorder="1">
      <alignment vertical="center"/>
    </xf>
    <xf numFmtId="0" fontId="16" fillId="0" borderId="87" xfId="0" applyFont="1" applyBorder="1" applyAlignment="1">
      <alignment horizontal="center" vertical="center" wrapText="1"/>
    </xf>
    <xf numFmtId="178" fontId="8" fillId="0" borderId="79" xfId="2" applyNumberFormat="1" applyFont="1" applyBorder="1" applyAlignment="1">
      <alignment horizontal="right" vertical="center"/>
    </xf>
    <xf numFmtId="43" fontId="8" fillId="0" borderId="25" xfId="2" applyNumberFormat="1" applyFont="1" applyFill="1" applyBorder="1" applyAlignment="1">
      <alignment horizontal="right" vertical="center"/>
    </xf>
    <xf numFmtId="43" fontId="8" fillId="0" borderId="0" xfId="2" applyNumberFormat="1" applyFont="1" applyFill="1" applyBorder="1" applyAlignment="1">
      <alignment horizontal="right" vertical="center"/>
    </xf>
    <xf numFmtId="43" fontId="8" fillId="0" borderId="26" xfId="2" applyNumberFormat="1" applyFont="1" applyFill="1" applyBorder="1" applyAlignment="1">
      <alignment horizontal="right" vertical="center"/>
    </xf>
    <xf numFmtId="43" fontId="8" fillId="0" borderId="29" xfId="2" applyNumberFormat="1" applyFont="1" applyFill="1" applyBorder="1" applyAlignment="1">
      <alignment horizontal="right" vertical="center"/>
    </xf>
    <xf numFmtId="43" fontId="8" fillId="0" borderId="50" xfId="2" applyNumberFormat="1" applyFont="1" applyFill="1" applyBorder="1" applyAlignment="1">
      <alignment horizontal="right" vertical="center"/>
    </xf>
    <xf numFmtId="182" fontId="8" fillId="0" borderId="0" xfId="2" applyNumberFormat="1" applyFont="1" applyBorder="1">
      <alignment vertical="center"/>
    </xf>
    <xf numFmtId="182" fontId="8" fillId="0" borderId="26" xfId="2" applyNumberFormat="1" applyFont="1" applyBorder="1">
      <alignment vertical="center"/>
    </xf>
    <xf numFmtId="182" fontId="8" fillId="0" borderId="29" xfId="2" applyNumberFormat="1" applyFont="1" applyBorder="1">
      <alignment vertical="center"/>
    </xf>
    <xf numFmtId="182" fontId="8" fillId="0" borderId="50" xfId="2" applyNumberFormat="1" applyFont="1" applyBorder="1">
      <alignment vertical="center"/>
    </xf>
    <xf numFmtId="0" fontId="8" fillId="0" borderId="50" xfId="0" applyFont="1" applyBorder="1">
      <alignment vertical="center"/>
    </xf>
    <xf numFmtId="182" fontId="8" fillId="0" borderId="36" xfId="2" applyNumberFormat="1" applyFont="1" applyBorder="1">
      <alignment vertical="center"/>
    </xf>
    <xf numFmtId="182" fontId="8" fillId="0" borderId="37" xfId="2" applyNumberFormat="1" applyFont="1" applyBorder="1">
      <alignment vertical="center"/>
    </xf>
    <xf numFmtId="182" fontId="8" fillId="0" borderId="51" xfId="2" applyNumberFormat="1" applyFont="1" applyBorder="1">
      <alignment vertical="center"/>
    </xf>
    <xf numFmtId="182" fontId="8" fillId="0" borderId="84" xfId="2" applyNumberFormat="1" applyFont="1" applyBorder="1">
      <alignment vertical="center"/>
    </xf>
    <xf numFmtId="178" fontId="8" fillId="0" borderId="45" xfId="2" applyNumberFormat="1" applyFont="1" applyBorder="1">
      <alignment vertical="center"/>
    </xf>
    <xf numFmtId="178" fontId="8" fillId="0" borderId="47" xfId="2" applyNumberFormat="1" applyFont="1" applyBorder="1">
      <alignment vertical="center"/>
    </xf>
    <xf numFmtId="178" fontId="8" fillId="0" borderId="46" xfId="2" applyNumberFormat="1" applyFont="1" applyBorder="1">
      <alignment vertical="center"/>
    </xf>
    <xf numFmtId="178" fontId="8" fillId="0" borderId="79" xfId="2" applyNumberFormat="1" applyFont="1" applyBorder="1">
      <alignment vertical="center"/>
    </xf>
    <xf numFmtId="41" fontId="8" fillId="0" borderId="25" xfId="2" applyNumberFormat="1" applyFont="1" applyBorder="1">
      <alignment vertical="center"/>
    </xf>
    <xf numFmtId="41" fontId="8" fillId="0" borderId="0" xfId="2" applyNumberFormat="1" applyFont="1" applyBorder="1">
      <alignment vertical="center"/>
    </xf>
    <xf numFmtId="41" fontId="8" fillId="0" borderId="26" xfId="2" applyNumberFormat="1" applyFont="1" applyBorder="1">
      <alignment vertical="center"/>
    </xf>
    <xf numFmtId="41" fontId="8" fillId="0" borderId="29" xfId="2" applyNumberFormat="1" applyFont="1" applyBorder="1">
      <alignment vertical="center"/>
    </xf>
    <xf numFmtId="41" fontId="8" fillId="0" borderId="50" xfId="2" applyNumberFormat="1" applyFont="1" applyBorder="1">
      <alignment vertical="center"/>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3" fillId="0" borderId="0" xfId="0" applyFont="1" applyBorder="1" applyAlignment="1">
      <alignment vertical="center" wrapText="1"/>
    </xf>
    <xf numFmtId="0" fontId="12" fillId="0" borderId="0" xfId="0" applyFont="1" applyBorder="1" applyAlignment="1">
      <alignment vertical="top" wrapText="1"/>
    </xf>
    <xf numFmtId="0" fontId="14" fillId="0" borderId="0" xfId="0" applyFont="1" applyBorder="1" applyAlignment="1">
      <alignment vertical="top" wrapText="1"/>
    </xf>
    <xf numFmtId="43" fontId="8" fillId="0" borderId="25" xfId="2" applyNumberFormat="1" applyFont="1" applyFill="1" applyBorder="1">
      <alignment vertical="center"/>
    </xf>
    <xf numFmtId="43" fontId="8" fillId="0" borderId="0" xfId="2" applyNumberFormat="1" applyFont="1" applyFill="1" applyBorder="1">
      <alignment vertical="center"/>
    </xf>
    <xf numFmtId="43" fontId="8" fillId="0" borderId="26" xfId="2" applyNumberFormat="1" applyFont="1" applyFill="1" applyBorder="1">
      <alignment vertical="center"/>
    </xf>
    <xf numFmtId="43" fontId="8" fillId="0" borderId="29" xfId="2" applyNumberFormat="1" applyFont="1" applyFill="1" applyBorder="1">
      <alignment vertical="center"/>
    </xf>
    <xf numFmtId="43" fontId="8" fillId="0" borderId="50" xfId="2" applyNumberFormat="1" applyFont="1" applyFill="1" applyBorder="1">
      <alignment vertical="center"/>
    </xf>
    <xf numFmtId="182" fontId="8" fillId="0" borderId="25" xfId="2" applyNumberFormat="1" applyFont="1" applyBorder="1">
      <alignment vertical="center"/>
    </xf>
    <xf numFmtId="181" fontId="8" fillId="0" borderId="0" xfId="2" applyNumberFormat="1" applyFont="1" applyBorder="1">
      <alignment vertical="center"/>
    </xf>
    <xf numFmtId="0" fontId="8" fillId="0" borderId="41" xfId="0" applyFont="1" applyBorder="1" applyAlignment="1">
      <alignment horizontal="center" vertical="center" wrapText="1"/>
    </xf>
    <xf numFmtId="0" fontId="9" fillId="0" borderId="56" xfId="1" applyFont="1" applyBorder="1" applyAlignment="1">
      <alignment horizontal="right" vertical="center" wrapText="1"/>
    </xf>
    <xf numFmtId="0" fontId="8" fillId="0" borderId="20" xfId="0" applyFont="1" applyBorder="1" applyAlignment="1">
      <alignment horizontal="center" vertical="center"/>
    </xf>
    <xf numFmtId="0" fontId="8" fillId="0" borderId="19" xfId="1" applyFont="1" applyBorder="1" applyAlignment="1">
      <alignment horizontal="center" vertical="center"/>
    </xf>
    <xf numFmtId="0" fontId="8" fillId="0" borderId="69" xfId="1" applyFont="1" applyBorder="1" applyAlignment="1">
      <alignment horizontal="centerContinuous" vertical="center"/>
    </xf>
    <xf numFmtId="0" fontId="8" fillId="0" borderId="17" xfId="1" applyFont="1" applyBorder="1" applyAlignment="1">
      <alignment vertical="center"/>
    </xf>
    <xf numFmtId="0" fontId="8" fillId="0" borderId="72" xfId="1" applyFont="1" applyBorder="1" applyAlignment="1">
      <alignment horizontal="centerContinuous" vertical="center"/>
    </xf>
    <xf numFmtId="0" fontId="3" fillId="0" borderId="16" xfId="0" applyFont="1" applyBorder="1" applyAlignment="1">
      <alignment horizontal="distributed" vertical="center" wrapText="1" indent="1"/>
    </xf>
    <xf numFmtId="0" fontId="8" fillId="0" borderId="76" xfId="1" applyFont="1" applyBorder="1" applyAlignment="1">
      <alignment horizontal="center" vertical="center"/>
    </xf>
    <xf numFmtId="0" fontId="8" fillId="0" borderId="0" xfId="0" applyFont="1" applyBorder="1" applyAlignment="1">
      <alignment vertical="center" wrapText="1"/>
    </xf>
    <xf numFmtId="0" fontId="9" fillId="0" borderId="0" xfId="1" applyFont="1" applyBorder="1" applyAlignment="1">
      <alignment horizontal="right" vertical="center" wrapText="1"/>
    </xf>
    <xf numFmtId="176" fontId="8" fillId="0" borderId="25" xfId="0" applyNumberFormat="1" applyFont="1" applyBorder="1">
      <alignment vertical="center"/>
    </xf>
    <xf numFmtId="176" fontId="8" fillId="0" borderId="0" xfId="0" applyNumberFormat="1" applyFont="1" applyBorder="1">
      <alignment vertical="center"/>
    </xf>
    <xf numFmtId="176" fontId="8" fillId="0" borderId="26" xfId="0" applyNumberFormat="1" applyFont="1" applyBorder="1">
      <alignment vertical="center"/>
    </xf>
    <xf numFmtId="176" fontId="8" fillId="0" borderId="29" xfId="0" applyNumberFormat="1" applyFont="1" applyBorder="1">
      <alignment vertical="center"/>
    </xf>
    <xf numFmtId="176" fontId="8" fillId="0" borderId="27" xfId="0" applyNumberFormat="1" applyFont="1" applyBorder="1">
      <alignment vertical="center"/>
    </xf>
    <xf numFmtId="178" fontId="8" fillId="0" borderId="6" xfId="2" applyNumberFormat="1" applyFont="1" applyBorder="1">
      <alignment vertical="center"/>
    </xf>
    <xf numFmtId="178" fontId="8" fillId="0" borderId="89" xfId="2" applyNumberFormat="1" applyFont="1" applyBorder="1">
      <alignment vertical="center"/>
    </xf>
    <xf numFmtId="0" fontId="8" fillId="0" borderId="39" xfId="1" applyFont="1" applyBorder="1" applyAlignment="1">
      <alignment horizontal="center" vertical="center" wrapText="1"/>
    </xf>
    <xf numFmtId="178" fontId="8" fillId="0" borderId="51" xfId="0" applyNumberFormat="1" applyFont="1" applyBorder="1">
      <alignment vertical="center"/>
    </xf>
    <xf numFmtId="178" fontId="8" fillId="0" borderId="49" xfId="2" applyNumberFormat="1" applyFont="1" applyBorder="1" applyAlignment="1">
      <alignment horizontal="center" vertical="center"/>
    </xf>
    <xf numFmtId="178" fontId="8" fillId="0" borderId="56" xfId="2" applyNumberFormat="1"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38" fontId="8" fillId="0" borderId="39" xfId="2" applyFont="1" applyBorder="1">
      <alignment vertical="center"/>
    </xf>
    <xf numFmtId="38" fontId="8" fillId="0" borderId="52" xfId="2" applyFont="1" applyBorder="1">
      <alignment vertical="center"/>
    </xf>
    <xf numFmtId="38" fontId="8" fillId="0" borderId="53" xfId="2" applyFont="1" applyBorder="1">
      <alignment vertical="center"/>
    </xf>
    <xf numFmtId="38" fontId="8" fillId="0" borderId="40" xfId="2" applyFont="1" applyBorder="1">
      <alignment vertical="center"/>
    </xf>
    <xf numFmtId="179" fontId="8" fillId="0" borderId="25" xfId="1" applyNumberFormat="1" applyFont="1" applyBorder="1" applyAlignment="1">
      <alignment horizontal="right" vertical="center"/>
    </xf>
    <xf numFmtId="179" fontId="8" fillId="0" borderId="0" xfId="1" applyNumberFormat="1" applyFont="1" applyBorder="1" applyAlignment="1">
      <alignment horizontal="right" vertical="center"/>
    </xf>
    <xf numFmtId="179" fontId="8" fillId="0" borderId="26" xfId="1" applyNumberFormat="1" applyFont="1" applyBorder="1" applyAlignment="1">
      <alignment horizontal="right" vertical="center"/>
    </xf>
    <xf numFmtId="179" fontId="8" fillId="0" borderId="29" xfId="1" applyNumberFormat="1" applyFont="1" applyBorder="1" applyAlignment="1">
      <alignment horizontal="right" vertical="center"/>
    </xf>
    <xf numFmtId="43" fontId="8" fillId="0" borderId="25" xfId="2" applyNumberFormat="1" applyFont="1" applyBorder="1" applyAlignment="1">
      <alignment horizontal="right" vertical="center"/>
    </xf>
    <xf numFmtId="43" fontId="8" fillId="0" borderId="0" xfId="2" applyNumberFormat="1" applyFont="1" applyBorder="1" applyAlignment="1">
      <alignment horizontal="right" vertical="center"/>
    </xf>
    <xf numFmtId="43" fontId="8" fillId="0" borderId="26" xfId="2" applyNumberFormat="1" applyFont="1" applyBorder="1" applyAlignment="1">
      <alignment horizontal="right" vertical="center"/>
    </xf>
    <xf numFmtId="0" fontId="8" fillId="0" borderId="52" xfId="1" applyFont="1" applyBorder="1" applyAlignment="1">
      <alignment horizontal="center" vertical="center" wrapText="1"/>
    </xf>
    <xf numFmtId="38" fontId="8" fillId="0" borderId="2" xfId="2" applyFont="1" applyBorder="1" applyAlignment="1">
      <alignment horizontal="center" vertical="center" wrapText="1"/>
    </xf>
    <xf numFmtId="0" fontId="8" fillId="0" borderId="45" xfId="1" applyFont="1" applyBorder="1" applyAlignment="1">
      <alignment horizontal="center" vertical="center" wrapText="1"/>
    </xf>
    <xf numFmtId="0" fontId="8" fillId="0" borderId="18" xfId="0" applyFont="1" applyBorder="1" applyAlignment="1">
      <alignment horizontal="center" vertical="center"/>
    </xf>
    <xf numFmtId="0" fontId="8" fillId="0" borderId="39" xfId="0" applyFont="1" applyBorder="1" applyAlignment="1">
      <alignment horizontal="center" vertical="center"/>
    </xf>
    <xf numFmtId="0" fontId="9" fillId="0" borderId="2" xfId="1" applyFont="1" applyBorder="1" applyAlignment="1">
      <alignment horizontal="center" vertical="center" wrapText="1"/>
    </xf>
    <xf numFmtId="0" fontId="8" fillId="0" borderId="22" xfId="1" applyFont="1" applyBorder="1" applyAlignment="1">
      <alignment horizontal="centerContinuous" vertical="center"/>
    </xf>
    <xf numFmtId="0" fontId="8" fillId="0" borderId="28" xfId="1" applyFont="1" applyBorder="1" applyAlignment="1">
      <alignment horizontal="centerContinuous" vertical="center"/>
    </xf>
    <xf numFmtId="0" fontId="8" fillId="0" borderId="23" xfId="1" applyFont="1" applyBorder="1">
      <alignment horizontal="center" vertical="center"/>
    </xf>
    <xf numFmtId="0" fontId="8" fillId="0" borderId="2" xfId="1" applyFont="1" applyBorder="1" applyAlignment="1">
      <alignment horizontal="center" vertical="center" wrapText="1"/>
    </xf>
    <xf numFmtId="0" fontId="8" fillId="0" borderId="1" xfId="1" applyFont="1" applyBorder="1">
      <alignment horizontal="center" vertical="center"/>
    </xf>
    <xf numFmtId="0" fontId="8" fillId="0" borderId="1"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57" xfId="1" quotePrefix="1" applyFont="1" applyBorder="1">
      <alignment horizontal="center" vertical="center"/>
    </xf>
    <xf numFmtId="0" fontId="8" fillId="0" borderId="57" xfId="1" applyFont="1" applyBorder="1" applyAlignment="1">
      <alignment horizontal="left" vertical="center"/>
    </xf>
    <xf numFmtId="0" fontId="8" fillId="0" borderId="44" xfId="1" quotePrefix="1" applyFont="1" applyBorder="1">
      <alignment horizontal="center" vertical="center"/>
    </xf>
    <xf numFmtId="0" fontId="8" fillId="0" borderId="30" xfId="1" applyFont="1" applyBorder="1" applyAlignment="1">
      <alignment horizontal="left" vertical="center"/>
    </xf>
    <xf numFmtId="0" fontId="8" fillId="0" borderId="38" xfId="1" quotePrefix="1" applyFont="1" applyBorder="1" applyAlignment="1">
      <alignment horizontal="centerContinuous" vertical="center"/>
    </xf>
    <xf numFmtId="0" fontId="3" fillId="0" borderId="2" xfId="1" applyFont="1" applyBorder="1" applyAlignment="1">
      <alignment horizontal="center" vertical="center" wrapText="1"/>
    </xf>
    <xf numFmtId="0" fontId="8" fillId="0" borderId="9" xfId="1" applyFont="1" applyBorder="1">
      <alignment horizontal="center" vertical="center"/>
    </xf>
    <xf numFmtId="0" fontId="8" fillId="0" borderId="16" xfId="1" applyFont="1" applyBorder="1">
      <alignment horizontal="center" vertical="center"/>
    </xf>
    <xf numFmtId="0" fontId="8" fillId="0" borderId="44" xfId="1" applyFont="1" applyBorder="1" applyAlignment="1">
      <alignment horizontal="centerContinuous" vertical="center" wrapText="1"/>
    </xf>
    <xf numFmtId="0" fontId="8" fillId="0" borderId="2" xfId="1" applyFont="1" applyBorder="1" applyAlignment="1">
      <alignment vertical="center" wrapText="1"/>
    </xf>
    <xf numFmtId="0" fontId="8" fillId="0" borderId="5" xfId="1" applyFont="1" applyBorder="1" applyAlignment="1">
      <alignment horizontal="centerContinuous" vertical="center"/>
    </xf>
    <xf numFmtId="0" fontId="8" fillId="0" borderId="39"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8" fillId="0" borderId="22" xfId="1" applyFont="1" applyBorder="1" applyAlignment="1">
      <alignment horizontal="distributed" vertical="center" indent="9"/>
    </xf>
    <xf numFmtId="0" fontId="8" fillId="0" borderId="28" xfId="1" applyFont="1" applyBorder="1" applyAlignment="1">
      <alignment horizontal="distributed" vertical="center" indent="9"/>
    </xf>
    <xf numFmtId="0" fontId="8" fillId="0" borderId="30" xfId="1" applyFont="1" applyBorder="1" applyAlignment="1">
      <alignment horizontal="distributed" vertical="center" indent="9"/>
    </xf>
    <xf numFmtId="0" fontId="8" fillId="0" borderId="22" xfId="1" applyFont="1" applyBorder="1" applyAlignment="1">
      <alignment horizontal="distributed" vertical="center" indent="7"/>
    </xf>
    <xf numFmtId="0" fontId="8" fillId="0" borderId="28" xfId="1" applyFont="1" applyBorder="1" applyAlignment="1">
      <alignment horizontal="distributed" vertical="center" indent="7"/>
    </xf>
    <xf numFmtId="0" fontId="8" fillId="0" borderId="30" xfId="1" applyFont="1" applyBorder="1" applyAlignment="1">
      <alignment horizontal="distributed" vertical="center" indent="7"/>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4" xfId="1" applyFont="1" applyBorder="1" applyAlignment="1">
      <alignment horizontal="center" vertical="center"/>
    </xf>
    <xf numFmtId="0" fontId="8" fillId="0" borderId="21" xfId="1" applyFont="1" applyBorder="1" applyAlignment="1">
      <alignment horizontal="center" vertical="center"/>
    </xf>
    <xf numFmtId="0" fontId="8" fillId="0" borderId="17" xfId="0" applyFont="1" applyBorder="1" applyAlignment="1">
      <alignment horizontal="center" vertical="center" textRotation="255"/>
    </xf>
    <xf numFmtId="38" fontId="8" fillId="0" borderId="2" xfId="2" applyFont="1" applyBorder="1" applyAlignment="1">
      <alignment horizontal="center" vertical="center" wrapText="1"/>
    </xf>
    <xf numFmtId="0" fontId="8" fillId="0" borderId="2" xfId="1" applyNumberFormat="1" applyFont="1" applyBorder="1" applyAlignment="1">
      <alignment horizontal="center" vertical="center" wrapText="1"/>
    </xf>
    <xf numFmtId="0" fontId="8" fillId="0" borderId="45"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2" xfId="1" applyNumberFormat="1" applyFont="1" applyBorder="1" applyAlignment="1">
      <alignment horizontal="center" vertical="center"/>
    </xf>
    <xf numFmtId="0" fontId="8" fillId="0" borderId="28" xfId="1" applyNumberFormat="1" applyFont="1" applyBorder="1" applyAlignment="1">
      <alignment horizontal="center" vertical="center"/>
    </xf>
    <xf numFmtId="0" fontId="8" fillId="0" borderId="22" xfId="1" applyNumberFormat="1" applyFont="1" applyBorder="1" applyAlignment="1">
      <alignment horizontal="center" vertical="center" wrapText="1"/>
    </xf>
    <xf numFmtId="0" fontId="8" fillId="0" borderId="28" xfId="1" applyNumberFormat="1" applyFont="1" applyBorder="1" applyAlignment="1">
      <alignment horizontal="center" vertical="center" wrapText="1"/>
    </xf>
    <xf numFmtId="0" fontId="8" fillId="0" borderId="30" xfId="1" applyNumberFormat="1" applyFont="1" applyBorder="1" applyAlignment="1">
      <alignment horizontal="center" vertical="center" wrapText="1"/>
    </xf>
    <xf numFmtId="0" fontId="8" fillId="0" borderId="22" xfId="1" applyNumberFormat="1" applyFont="1" applyBorder="1" applyAlignment="1">
      <alignment horizontal="distributed" vertical="center" indent="4"/>
    </xf>
    <xf numFmtId="0" fontId="8" fillId="0" borderId="28" xfId="1" applyNumberFormat="1" applyFont="1" applyBorder="1" applyAlignment="1">
      <alignment horizontal="distributed" vertical="center" indent="4"/>
    </xf>
    <xf numFmtId="0" fontId="8" fillId="0" borderId="38" xfId="1" applyNumberFormat="1" applyFont="1" applyBorder="1" applyAlignment="1">
      <alignment horizontal="distributed" vertical="center" indent="4"/>
    </xf>
    <xf numFmtId="0" fontId="8" fillId="0" borderId="5" xfId="1" applyNumberFormat="1" applyFont="1" applyBorder="1" applyAlignment="1">
      <alignment horizontal="distributed" vertical="center" indent="1"/>
    </xf>
    <xf numFmtId="0" fontId="8" fillId="0" borderId="7" xfId="1" applyNumberFormat="1" applyFont="1" applyBorder="1" applyAlignment="1">
      <alignment horizontal="distributed" vertical="center" indent="1"/>
    </xf>
    <xf numFmtId="0" fontId="3" fillId="0" borderId="2" xfId="1" applyFont="1" applyBorder="1" applyAlignment="1">
      <alignment horizontal="center" vertical="center" wrapText="1"/>
    </xf>
    <xf numFmtId="38" fontId="3" fillId="0" borderId="2" xfId="2" applyFont="1" applyBorder="1" applyAlignment="1">
      <alignment horizontal="center" vertical="center" wrapText="1"/>
    </xf>
    <xf numFmtId="38" fontId="3" fillId="0" borderId="2" xfId="2" quotePrefix="1" applyFont="1" applyBorder="1" applyAlignment="1">
      <alignment horizontal="center" vertical="center" wrapText="1"/>
    </xf>
    <xf numFmtId="0" fontId="8" fillId="0" borderId="39" xfId="0" applyFont="1" applyFill="1" applyBorder="1" applyAlignment="1">
      <alignment horizontal="center" vertical="center" wrapText="1"/>
    </xf>
    <xf numFmtId="0" fontId="8" fillId="0" borderId="52" xfId="1" applyFont="1" applyBorder="1" applyAlignment="1">
      <alignment horizontal="center" vertical="center" wrapText="1"/>
    </xf>
    <xf numFmtId="180" fontId="8" fillId="0" borderId="31" xfId="1" applyNumberFormat="1" applyFont="1" applyBorder="1" applyAlignment="1">
      <alignment horizontal="center" vertical="center" textRotation="255"/>
    </xf>
    <xf numFmtId="180" fontId="8" fillId="0" borderId="32" xfId="1" applyNumberFormat="1" applyFont="1" applyBorder="1" applyAlignment="1">
      <alignment horizontal="center" vertical="center" textRotation="255"/>
    </xf>
    <xf numFmtId="180" fontId="8" fillId="0" borderId="33" xfId="1" applyNumberFormat="1" applyFont="1" applyBorder="1" applyAlignment="1">
      <alignment horizontal="center" vertical="center" textRotation="255"/>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1" xfId="0" applyFont="1" applyBorder="1" applyAlignment="1">
      <alignment horizontal="center" vertical="center" textRotation="255"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1" applyFont="1" applyBorder="1" applyAlignment="1">
      <alignment horizontal="distributed" vertical="center" indent="3"/>
    </xf>
    <xf numFmtId="0" fontId="8" fillId="0" borderId="28" xfId="1" applyFont="1" applyBorder="1" applyAlignment="1">
      <alignment horizontal="distributed" vertical="center" indent="3"/>
    </xf>
    <xf numFmtId="0" fontId="8" fillId="0" borderId="30" xfId="1" applyFont="1" applyBorder="1" applyAlignment="1">
      <alignment horizontal="distributed" vertical="center" indent="3"/>
    </xf>
    <xf numFmtId="0" fontId="8" fillId="0" borderId="22" xfId="0" applyFont="1" applyBorder="1" applyAlignment="1">
      <alignment horizontal="distributed" vertical="center" indent="5"/>
    </xf>
    <xf numFmtId="0" fontId="8" fillId="0" borderId="28" xfId="0" applyFont="1" applyBorder="1" applyAlignment="1">
      <alignment horizontal="distributed" vertical="center" indent="5"/>
    </xf>
    <xf numFmtId="0" fontId="8" fillId="0" borderId="38" xfId="0" applyFont="1" applyBorder="1" applyAlignment="1">
      <alignment horizontal="distributed" vertical="center" indent="5"/>
    </xf>
    <xf numFmtId="0" fontId="8" fillId="0" borderId="57" xfId="1" applyFont="1" applyBorder="1" applyAlignment="1">
      <alignment horizontal="center" wrapText="1"/>
    </xf>
    <xf numFmtId="0" fontId="8" fillId="0" borderId="2" xfId="1" applyFont="1" applyBorder="1" applyAlignment="1">
      <alignment horizontal="center" wrapText="1"/>
    </xf>
    <xf numFmtId="0" fontId="8" fillId="0" borderId="57" xfId="1" quotePrefix="1" applyFont="1" applyBorder="1" applyAlignment="1">
      <alignment horizontal="center" wrapText="1"/>
    </xf>
    <xf numFmtId="0" fontId="8" fillId="0" borderId="2" xfId="1" quotePrefix="1" applyFont="1" applyBorder="1" applyAlignment="1">
      <alignment horizontal="center" wrapText="1"/>
    </xf>
    <xf numFmtId="0" fontId="8" fillId="0" borderId="44" xfId="1" applyFont="1" applyBorder="1" applyAlignment="1">
      <alignment horizontal="center" wrapText="1"/>
    </xf>
    <xf numFmtId="0" fontId="8" fillId="0" borderId="35" xfId="1" applyFont="1" applyBorder="1" applyAlignment="1">
      <alignment horizontal="center" vertical="center" textRotation="255"/>
    </xf>
    <xf numFmtId="0" fontId="8" fillId="0" borderId="63"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79" xfId="0" applyFont="1" applyBorder="1" applyAlignment="1">
      <alignment horizontal="center" vertical="center" textRotation="255"/>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58" xfId="0" applyFont="1" applyBorder="1" applyAlignment="1">
      <alignment horizontal="left" vertical="center"/>
    </xf>
    <xf numFmtId="0" fontId="8" fillId="0" borderId="6" xfId="1" applyFont="1" applyBorder="1" applyAlignment="1">
      <alignment horizontal="left" vertical="center"/>
    </xf>
    <xf numFmtId="0" fontId="8" fillId="0" borderId="57" xfId="1" applyFont="1" applyBorder="1" applyAlignment="1">
      <alignment horizontal="center" vertical="center" textRotation="255"/>
    </xf>
    <xf numFmtId="0" fontId="8" fillId="0" borderId="61" xfId="0" applyFont="1" applyBorder="1" applyAlignment="1">
      <alignment horizontal="center" vertical="center" textRotation="255" shrinkToFit="1"/>
    </xf>
    <xf numFmtId="0" fontId="8" fillId="0" borderId="48" xfId="0" applyFont="1" applyBorder="1" applyAlignment="1">
      <alignment horizontal="center" vertical="center"/>
    </xf>
    <xf numFmtId="0" fontId="8" fillId="0" borderId="27" xfId="0" applyFont="1" applyBorder="1" applyAlignment="1">
      <alignment horizontal="center" vertical="center"/>
    </xf>
    <xf numFmtId="0" fontId="3" fillId="0" borderId="57" xfId="0" applyFont="1" applyBorder="1" applyAlignment="1">
      <alignment horizontal="center" vertical="center" wrapText="1"/>
    </xf>
    <xf numFmtId="0" fontId="3" fillId="0" borderId="2" xfId="1" applyFont="1" applyFill="1" applyBorder="1" applyAlignment="1">
      <alignment horizontal="center" vertical="center" wrapText="1"/>
    </xf>
    <xf numFmtId="0" fontId="8" fillId="0" borderId="55" xfId="0" applyFont="1" applyBorder="1" applyAlignment="1">
      <alignment horizontal="center" vertical="center"/>
    </xf>
    <xf numFmtId="0" fontId="14" fillId="0" borderId="52" xfId="0" applyFont="1" applyBorder="1" applyAlignment="1">
      <alignment horizontal="center" vertical="center"/>
    </xf>
    <xf numFmtId="180" fontId="8" fillId="0" borderId="65" xfId="1" applyNumberFormat="1" applyFont="1" applyBorder="1" applyAlignment="1">
      <alignment horizontal="center" vertical="center" textRotation="255"/>
    </xf>
    <xf numFmtId="0" fontId="14" fillId="0" borderId="2" xfId="0" applyFont="1" applyBorder="1" applyAlignment="1">
      <alignment horizontal="center" vertical="center"/>
    </xf>
    <xf numFmtId="0" fontId="8" fillId="0" borderId="1" xfId="1" applyNumberFormat="1" applyFont="1" applyBorder="1" applyAlignment="1">
      <alignment horizontal="center" vertical="center" wrapText="1"/>
    </xf>
    <xf numFmtId="0" fontId="8" fillId="0" borderId="14" xfId="1" applyFont="1" applyBorder="1" applyAlignment="1">
      <alignment horizontal="distributed" vertical="center" indent="2"/>
    </xf>
    <xf numFmtId="0" fontId="8" fillId="0" borderId="21" xfId="1" applyFont="1" applyBorder="1" applyAlignment="1">
      <alignment horizontal="distributed" vertical="center" indent="2"/>
    </xf>
    <xf numFmtId="0" fontId="8" fillId="0" borderId="5" xfId="1" applyFont="1" applyBorder="1" applyAlignment="1">
      <alignment horizontal="distributed" vertical="center" indent="2"/>
    </xf>
    <xf numFmtId="0" fontId="8" fillId="0" borderId="7" xfId="1" applyFont="1" applyBorder="1" applyAlignment="1">
      <alignment horizontal="distributed" vertical="center" indent="2"/>
    </xf>
    <xf numFmtId="0" fontId="8" fillId="0" borderId="30" xfId="1" applyNumberFormat="1" applyFont="1" applyBorder="1" applyAlignment="1">
      <alignment horizontal="distributed" vertical="center" indent="4"/>
    </xf>
    <xf numFmtId="0" fontId="8" fillId="0" borderId="22" xfId="1" applyNumberFormat="1" applyFont="1" applyBorder="1" applyAlignment="1">
      <alignment horizontal="distributed" vertical="center" indent="7"/>
    </xf>
    <xf numFmtId="0" fontId="8" fillId="0" borderId="28" xfId="1" applyNumberFormat="1" applyFont="1" applyBorder="1" applyAlignment="1">
      <alignment horizontal="distributed" vertical="center" indent="7"/>
    </xf>
    <xf numFmtId="0" fontId="8" fillId="0" borderId="38" xfId="1" applyNumberFormat="1" applyFont="1" applyBorder="1" applyAlignment="1">
      <alignment horizontal="distributed" vertical="center" indent="7"/>
    </xf>
    <xf numFmtId="0" fontId="8" fillId="0" borderId="22" xfId="1" applyNumberFormat="1" applyFont="1" applyBorder="1" applyAlignment="1">
      <alignment horizontal="distributed" vertical="center" indent="10"/>
    </xf>
    <xf numFmtId="0" fontId="8" fillId="0" borderId="28" xfId="1" applyNumberFormat="1" applyFont="1" applyBorder="1" applyAlignment="1">
      <alignment horizontal="distributed" vertical="center" indent="10"/>
    </xf>
    <xf numFmtId="0" fontId="8" fillId="0" borderId="38" xfId="1" applyNumberFormat="1" applyFont="1" applyBorder="1" applyAlignment="1">
      <alignment horizontal="distributed" vertical="center" indent="10"/>
    </xf>
    <xf numFmtId="0" fontId="8" fillId="0" borderId="2" xfId="1" applyFont="1" applyBorder="1" applyAlignment="1">
      <alignment horizontal="center" vertical="center"/>
    </xf>
    <xf numFmtId="0" fontId="8" fillId="0" borderId="30" xfId="1" applyNumberFormat="1" applyFont="1" applyBorder="1" applyAlignment="1">
      <alignment horizontal="distributed" vertical="center" indent="10"/>
    </xf>
    <xf numFmtId="0" fontId="8" fillId="0" borderId="5" xfId="0" applyFont="1" applyBorder="1" applyAlignment="1">
      <alignment horizontal="distributed" vertical="center" indent="4"/>
    </xf>
    <xf numFmtId="0" fontId="8" fillId="0" borderId="6" xfId="0" applyFont="1" applyBorder="1" applyAlignment="1">
      <alignment horizontal="distributed" vertical="center" indent="4"/>
    </xf>
    <xf numFmtId="0" fontId="8" fillId="0" borderId="64" xfId="0" applyFont="1" applyBorder="1" applyAlignment="1">
      <alignment horizontal="distributed" vertical="center" indent="4"/>
    </xf>
    <xf numFmtId="0" fontId="8" fillId="0" borderId="6" xfId="0" applyFont="1" applyBorder="1" applyAlignment="1">
      <alignment horizontal="distributed" vertical="center" indent="2"/>
    </xf>
    <xf numFmtId="0" fontId="8" fillId="0" borderId="64" xfId="0" applyFont="1" applyBorder="1" applyAlignment="1">
      <alignment horizontal="distributed" vertical="center" indent="2"/>
    </xf>
    <xf numFmtId="0" fontId="8" fillId="0" borderId="23" xfId="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8" fillId="0" borderId="1" xfId="1" applyNumberFormat="1" applyFont="1" applyBorder="1" applyAlignment="1">
      <alignment horizontal="center" vertical="center"/>
    </xf>
    <xf numFmtId="38" fontId="8" fillId="0" borderId="10" xfId="2" applyFont="1" applyBorder="1" applyAlignment="1">
      <alignment horizontal="distributed" vertical="center" indent="2"/>
    </xf>
    <xf numFmtId="38" fontId="8" fillId="0" borderId="16" xfId="2" applyFont="1" applyBorder="1" applyAlignment="1">
      <alignment horizontal="distributed" vertical="center" indent="2"/>
    </xf>
    <xf numFmtId="38" fontId="8" fillId="0" borderId="58" xfId="2" applyFont="1" applyBorder="1" applyAlignment="1">
      <alignment horizontal="distributed" vertical="center" indent="2"/>
    </xf>
    <xf numFmtId="38" fontId="8" fillId="0" borderId="7" xfId="2" applyFont="1" applyBorder="1" applyAlignment="1">
      <alignment horizontal="distributed" vertical="center" indent="2"/>
    </xf>
    <xf numFmtId="38" fontId="8" fillId="0" borderId="67" xfId="2" applyFont="1" applyBorder="1" applyAlignment="1">
      <alignment horizontal="distributed" vertical="center" indent="2"/>
    </xf>
    <xf numFmtId="38" fontId="8" fillId="0" borderId="70" xfId="2" applyFont="1" applyBorder="1" applyAlignment="1">
      <alignment horizontal="distributed" vertical="center" indent="2"/>
    </xf>
    <xf numFmtId="38" fontId="8" fillId="0" borderId="22" xfId="2" applyFont="1" applyBorder="1" applyAlignment="1">
      <alignment horizontal="distributed" vertical="center" wrapText="1" indent="4"/>
    </xf>
    <xf numFmtId="38" fontId="8" fillId="0" borderId="28" xfId="2" applyFont="1" applyBorder="1" applyAlignment="1">
      <alignment horizontal="distributed" vertical="center" wrapText="1" indent="4"/>
    </xf>
    <xf numFmtId="38" fontId="8" fillId="0" borderId="30" xfId="2" applyFont="1" applyBorder="1" applyAlignment="1">
      <alignment horizontal="distributed" vertical="center" wrapText="1" indent="4"/>
    </xf>
    <xf numFmtId="38" fontId="8" fillId="0" borderId="22" xfId="2" applyFont="1" applyBorder="1" applyAlignment="1">
      <alignment horizontal="distributed" vertical="center" wrapText="1" indent="5"/>
    </xf>
    <xf numFmtId="38" fontId="8" fillId="0" borderId="28" xfId="2" applyFont="1" applyBorder="1" applyAlignment="1">
      <alignment horizontal="distributed" vertical="center" wrapText="1" indent="5"/>
    </xf>
    <xf numFmtId="38" fontId="8" fillId="0" borderId="30" xfId="2" applyFont="1" applyBorder="1" applyAlignment="1">
      <alignment horizontal="distributed" vertical="center" wrapText="1" indent="5"/>
    </xf>
    <xf numFmtId="38" fontId="8" fillId="0" borderId="38" xfId="2" applyFont="1" applyBorder="1" applyAlignment="1">
      <alignment horizontal="distributed" vertical="center" wrapText="1" indent="5"/>
    </xf>
    <xf numFmtId="38" fontId="8" fillId="0" borderId="9" xfId="2" applyFont="1" applyBorder="1" applyAlignment="1">
      <alignment horizontal="distributed" vertical="center" indent="3"/>
    </xf>
    <xf numFmtId="38" fontId="8" fillId="0" borderId="15" xfId="2" applyFont="1" applyBorder="1" applyAlignment="1">
      <alignment horizontal="distributed" vertical="center" indent="3"/>
    </xf>
    <xf numFmtId="38" fontId="8" fillId="0" borderId="10" xfId="2" applyFont="1" applyBorder="1" applyAlignment="1">
      <alignment horizontal="distributed" vertical="center" indent="3"/>
    </xf>
    <xf numFmtId="38" fontId="8" fillId="0" borderId="16" xfId="2" applyFont="1" applyBorder="1" applyAlignment="1">
      <alignment horizontal="distributed" vertical="center" indent="3"/>
    </xf>
    <xf numFmtId="38" fontId="8" fillId="0" borderId="11" xfId="2" applyFont="1" applyBorder="1" applyAlignment="1">
      <alignment horizontal="distributed" vertical="center" indent="3"/>
    </xf>
    <xf numFmtId="38" fontId="8" fillId="0" borderId="17" xfId="2" applyFont="1" applyBorder="1" applyAlignment="1">
      <alignment horizontal="distributed" vertical="center" indent="3"/>
    </xf>
    <xf numFmtId="38" fontId="8" fillId="0" borderId="57" xfId="2" applyFont="1" applyBorder="1" applyAlignment="1">
      <alignment horizontal="center" vertical="center" textRotation="255" wrapText="1"/>
    </xf>
    <xf numFmtId="38" fontId="8" fillId="0" borderId="2" xfId="2" applyFont="1" applyBorder="1" applyAlignment="1">
      <alignment horizontal="center" vertical="center" textRotation="255" wrapText="1"/>
    </xf>
    <xf numFmtId="38" fontId="8" fillId="0" borderId="3" xfId="2" applyFont="1" applyBorder="1" applyAlignment="1">
      <alignment horizontal="center" vertical="center" textRotation="255" wrapText="1"/>
    </xf>
    <xf numFmtId="0" fontId="8" fillId="0" borderId="57" xfId="1" applyFont="1" applyBorder="1" applyAlignment="1">
      <alignment horizontal="center" vertical="center" wrapText="1"/>
    </xf>
    <xf numFmtId="0" fontId="8" fillId="0" borderId="55" xfId="0" applyFont="1" applyBorder="1" applyAlignment="1">
      <alignment horizontal="center" vertical="center" wrapText="1"/>
    </xf>
    <xf numFmtId="0" fontId="8" fillId="0" borderId="69" xfId="0" applyFont="1" applyBorder="1" applyAlignment="1">
      <alignment horizontal="center" vertical="center"/>
    </xf>
    <xf numFmtId="0" fontId="8" fillId="0" borderId="72" xfId="0" applyFont="1" applyBorder="1" applyAlignment="1">
      <alignment horizontal="center" vertical="center"/>
    </xf>
    <xf numFmtId="0" fontId="14" fillId="0" borderId="2" xfId="0" applyFont="1" applyBorder="1" applyAlignment="1">
      <alignment horizontal="center" vertical="center" wrapText="1"/>
    </xf>
    <xf numFmtId="0" fontId="8" fillId="0" borderId="10" xfId="1" applyFont="1" applyBorder="1" applyAlignment="1">
      <alignment horizontal="center" vertical="center"/>
    </xf>
    <xf numFmtId="0" fontId="8" fillId="0" borderId="16" xfId="1" applyFont="1" applyBorder="1" applyAlignment="1">
      <alignment horizontal="center" vertical="center"/>
    </xf>
    <xf numFmtId="0" fontId="8" fillId="0" borderId="11" xfId="0" applyFont="1" applyBorder="1" applyAlignment="1">
      <alignment horizontal="center" vertical="center"/>
    </xf>
    <xf numFmtId="0" fontId="8" fillId="0" borderId="17" xfId="1" applyFont="1" applyBorder="1" applyAlignment="1">
      <alignment horizontal="center" vertical="center"/>
    </xf>
    <xf numFmtId="0" fontId="8" fillId="0" borderId="22"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38" xfId="0" applyFont="1" applyBorder="1" applyAlignment="1">
      <alignment horizontal="distributed" vertical="center" wrapText="1" indent="3"/>
    </xf>
    <xf numFmtId="0" fontId="14" fillId="0" borderId="52" xfId="0" applyFont="1" applyBorder="1" applyAlignment="1">
      <alignment horizontal="center" vertical="center" wrapText="1"/>
    </xf>
    <xf numFmtId="0" fontId="8" fillId="0" borderId="9" xfId="1" applyFont="1" applyBorder="1" applyAlignment="1">
      <alignment horizontal="center" vertical="center"/>
    </xf>
    <xf numFmtId="0" fontId="8" fillId="0" borderId="15" xfId="1"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2" xfId="1" applyFont="1" applyBorder="1" applyAlignment="1">
      <alignment horizontal="distributed" vertical="center" wrapText="1" indent="6"/>
    </xf>
    <xf numFmtId="0" fontId="8" fillId="0" borderId="28" xfId="1" applyFont="1" applyBorder="1" applyAlignment="1">
      <alignment horizontal="distributed" vertical="center" wrapText="1" indent="6"/>
    </xf>
    <xf numFmtId="0" fontId="8" fillId="0" borderId="30" xfId="1" applyFont="1" applyBorder="1" applyAlignment="1">
      <alignment horizontal="distributed" vertical="center" wrapText="1" indent="6"/>
    </xf>
    <xf numFmtId="0" fontId="8" fillId="0" borderId="38" xfId="0" applyFont="1" applyBorder="1" applyAlignment="1">
      <alignment horizontal="distributed" vertical="center" wrapText="1" indent="6"/>
    </xf>
    <xf numFmtId="0" fontId="8" fillId="0" borderId="57" xfId="0" applyFont="1" applyBorder="1" applyAlignment="1">
      <alignment horizontal="distributed" vertical="center" wrapText="1" indent="1"/>
    </xf>
    <xf numFmtId="0" fontId="14" fillId="0" borderId="2"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8" fillId="0" borderId="39" xfId="0" applyFont="1" applyBorder="1" applyAlignment="1">
      <alignment horizontal="distributed" vertical="center" wrapText="1" indent="1"/>
    </xf>
    <xf numFmtId="0" fontId="14" fillId="0" borderId="52" xfId="0" applyFont="1" applyBorder="1" applyAlignment="1">
      <alignment horizontal="distributed" vertical="center" wrapText="1" indent="1"/>
    </xf>
    <xf numFmtId="0" fontId="8" fillId="0" borderId="22" xfId="1" applyNumberFormat="1" applyFont="1" applyBorder="1" applyAlignment="1">
      <alignment horizontal="distributed" vertical="center" wrapText="1" indent="4"/>
    </xf>
    <xf numFmtId="0" fontId="8" fillId="0" borderId="28" xfId="1" applyNumberFormat="1" applyFont="1" applyBorder="1" applyAlignment="1">
      <alignment horizontal="distributed" vertical="center" wrapText="1" indent="4"/>
    </xf>
    <xf numFmtId="0" fontId="8" fillId="0" borderId="30" xfId="1" applyNumberFormat="1" applyFont="1" applyBorder="1" applyAlignment="1">
      <alignment horizontal="distributed" vertical="center" wrapText="1" indent="4"/>
    </xf>
    <xf numFmtId="0" fontId="8" fillId="0" borderId="22" xfId="1" applyNumberFormat="1" applyFont="1" applyBorder="1" applyAlignment="1">
      <alignment horizontal="distributed" vertical="center" indent="6"/>
    </xf>
    <xf numFmtId="0" fontId="8" fillId="0" borderId="28" xfId="1" applyNumberFormat="1" applyFont="1" applyBorder="1" applyAlignment="1">
      <alignment horizontal="distributed" vertical="center" indent="6"/>
    </xf>
    <xf numFmtId="0" fontId="8" fillId="0" borderId="30" xfId="1" applyNumberFormat="1" applyFont="1" applyBorder="1" applyAlignment="1">
      <alignment horizontal="distributed" vertical="center" indent="6"/>
    </xf>
    <xf numFmtId="0" fontId="8" fillId="0" borderId="1" xfId="1" applyFont="1" applyBorder="1">
      <alignment horizontal="center" vertical="center"/>
    </xf>
    <xf numFmtId="0" fontId="8" fillId="0" borderId="39" xfId="0" applyFont="1" applyBorder="1" applyAlignment="1">
      <alignment horizontal="center" vertical="center"/>
    </xf>
    <xf numFmtId="0" fontId="8" fillId="0" borderId="2" xfId="1" applyFont="1" applyBorder="1">
      <alignment horizontal="center" vertical="center"/>
    </xf>
    <xf numFmtId="0" fontId="8" fillId="0" borderId="22" xfId="0" applyFont="1" applyBorder="1" applyAlignment="1">
      <alignment horizontal="distributed" vertical="center" wrapText="1" indent="1"/>
    </xf>
    <xf numFmtId="0" fontId="8" fillId="0" borderId="30" xfId="0" applyFont="1" applyBorder="1" applyAlignment="1">
      <alignment horizontal="distributed" vertical="center" wrapText="1" indent="1"/>
    </xf>
    <xf numFmtId="0" fontId="8" fillId="0" borderId="5"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7" xfId="0" applyFont="1" applyBorder="1" applyAlignment="1">
      <alignment horizontal="distributed" vertical="center" indent="3"/>
    </xf>
    <xf numFmtId="0" fontId="8" fillId="0" borderId="64" xfId="0" applyFont="1" applyBorder="1" applyAlignment="1">
      <alignment horizontal="distributed" vertical="center" indent="3"/>
    </xf>
    <xf numFmtId="0" fontId="8" fillId="0" borderId="65" xfId="0" applyFont="1" applyBorder="1" applyAlignment="1">
      <alignment horizontal="center" vertical="center" textRotation="255"/>
    </xf>
    <xf numFmtId="0" fontId="8" fillId="0" borderId="57" xfId="1" applyFont="1" applyBorder="1">
      <alignment horizontal="center" vertical="center"/>
    </xf>
    <xf numFmtId="0" fontId="8" fillId="0" borderId="31"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12" fillId="0" borderId="2" xfId="0" applyFont="1" applyBorder="1" applyAlignment="1">
      <alignment vertical="top" wrapText="1"/>
    </xf>
    <xf numFmtId="0" fontId="8" fillId="0" borderId="22" xfId="0" applyFont="1" applyBorder="1" applyAlignment="1">
      <alignment horizontal="distributed" vertical="center" wrapText="1" indent="7"/>
    </xf>
    <xf numFmtId="0" fontId="8" fillId="0" borderId="28" xfId="0" applyFont="1" applyBorder="1" applyAlignment="1">
      <alignment horizontal="distributed" vertical="center" wrapText="1" indent="7"/>
    </xf>
    <xf numFmtId="0" fontId="8" fillId="0" borderId="38" xfId="0" applyFont="1" applyBorder="1" applyAlignment="1">
      <alignment horizontal="distributed" vertical="center" wrapText="1" indent="7"/>
    </xf>
    <xf numFmtId="0" fontId="8" fillId="0" borderId="5" xfId="0" applyFont="1" applyBorder="1" applyAlignment="1">
      <alignment horizontal="distributed" vertical="center" indent="5"/>
    </xf>
    <xf numFmtId="0" fontId="8" fillId="0" borderId="6" xfId="0" applyFont="1" applyBorder="1" applyAlignment="1">
      <alignment horizontal="distributed" vertical="center" indent="5"/>
    </xf>
    <xf numFmtId="0" fontId="8" fillId="0" borderId="7" xfId="0" applyFont="1" applyBorder="1" applyAlignment="1">
      <alignment horizontal="distributed" vertical="center" indent="5"/>
    </xf>
    <xf numFmtId="0" fontId="8" fillId="0" borderId="7" xfId="0" applyFont="1" applyBorder="1" applyAlignment="1">
      <alignment horizontal="distributed" vertical="center" indent="4"/>
    </xf>
    <xf numFmtId="0" fontId="8" fillId="0" borderId="5" xfId="0" applyFont="1" applyBorder="1" applyAlignment="1">
      <alignment horizontal="distributed" vertical="center" wrapText="1" indent="3"/>
    </xf>
    <xf numFmtId="0" fontId="8" fillId="0" borderId="6" xfId="0" applyFont="1" applyBorder="1" applyAlignment="1">
      <alignment horizontal="distributed" vertical="center" wrapText="1" indent="3"/>
    </xf>
    <xf numFmtId="0" fontId="8" fillId="0" borderId="64" xfId="0" applyFont="1" applyBorder="1" applyAlignment="1">
      <alignment horizontal="distributed" vertical="center" wrapText="1" indent="3"/>
    </xf>
    <xf numFmtId="0" fontId="12"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center" wrapText="1"/>
    </xf>
    <xf numFmtId="0" fontId="12" fillId="0" borderId="39" xfId="0" applyFont="1" applyBorder="1" applyAlignment="1">
      <alignment vertical="top" wrapText="1"/>
    </xf>
    <xf numFmtId="0" fontId="14" fillId="0" borderId="52" xfId="0" applyFont="1" applyBorder="1" applyAlignment="1">
      <alignment vertical="top" wrapText="1"/>
    </xf>
    <xf numFmtId="0" fontId="14" fillId="0" borderId="40" xfId="0" applyFont="1" applyBorder="1" applyAlignment="1">
      <alignment vertical="center" wrapText="1"/>
    </xf>
    <xf numFmtId="0" fontId="8" fillId="0" borderId="22" xfId="1" applyFont="1" applyBorder="1" applyAlignment="1">
      <alignment horizontal="distributed" vertical="center" indent="6"/>
    </xf>
    <xf numFmtId="0" fontId="8" fillId="0" borderId="28" xfId="1" applyFont="1" applyBorder="1" applyAlignment="1">
      <alignment horizontal="distributed" vertical="center" indent="6"/>
    </xf>
    <xf numFmtId="0" fontId="8" fillId="0" borderId="30" xfId="1" applyFont="1" applyBorder="1" applyAlignment="1">
      <alignment horizontal="distributed" vertical="center" indent="6"/>
    </xf>
    <xf numFmtId="0" fontId="8" fillId="0" borderId="5" xfId="0" applyFont="1" applyBorder="1" applyAlignment="1">
      <alignment horizontal="distributed" vertical="center" indent="7"/>
    </xf>
    <xf numFmtId="0" fontId="8" fillId="0" borderId="6" xfId="0" applyFont="1" applyBorder="1" applyAlignment="1">
      <alignment horizontal="distributed" vertical="center" indent="7"/>
    </xf>
    <xf numFmtId="0" fontId="8" fillId="0" borderId="7" xfId="0" applyFont="1" applyBorder="1" applyAlignment="1">
      <alignment horizontal="distributed" vertical="center" indent="7"/>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12" fillId="0" borderId="3" xfId="0" applyFont="1" applyBorder="1" applyAlignment="1">
      <alignment vertical="top" wrapText="1"/>
    </xf>
    <xf numFmtId="0" fontId="8" fillId="0" borderId="39" xfId="0" applyFont="1" applyBorder="1" applyAlignment="1">
      <alignment horizontal="center" vertical="center" wrapText="1"/>
    </xf>
    <xf numFmtId="0" fontId="8" fillId="0" borderId="2" xfId="0" applyFont="1" applyBorder="1" applyAlignment="1">
      <alignment horizontal="distributed" vertical="center" wrapText="1" indent="1"/>
    </xf>
    <xf numFmtId="0" fontId="9" fillId="0" borderId="1" xfId="0" applyFont="1" applyBorder="1" applyAlignment="1">
      <alignment horizontal="center" vertical="center" wrapText="1"/>
    </xf>
    <xf numFmtId="0" fontId="9" fillId="0" borderId="2" xfId="1" applyFont="1" applyBorder="1" applyAlignment="1">
      <alignment horizontal="center" vertical="center" wrapText="1"/>
    </xf>
    <xf numFmtId="0" fontId="8" fillId="0" borderId="7" xfId="0" applyFont="1" applyBorder="1" applyAlignment="1">
      <alignment horizontal="distributed" vertical="center" wrapText="1" indent="3"/>
    </xf>
    <xf numFmtId="0" fontId="8" fillId="0" borderId="5" xfId="0" applyFont="1" applyBorder="1" applyAlignment="1">
      <alignment horizontal="distributed" vertical="center" indent="8"/>
    </xf>
    <xf numFmtId="0" fontId="8" fillId="0" borderId="6" xfId="0" applyFont="1" applyBorder="1" applyAlignment="1">
      <alignment horizontal="distributed" vertical="center" indent="8"/>
    </xf>
    <xf numFmtId="0" fontId="8" fillId="0" borderId="7" xfId="0" applyFont="1" applyBorder="1" applyAlignment="1">
      <alignment horizontal="distributed" vertical="center" indent="8"/>
    </xf>
    <xf numFmtId="0" fontId="8" fillId="0" borderId="5" xfId="0" applyFont="1" applyBorder="1" applyAlignment="1">
      <alignment horizontal="distributed" vertical="center" wrapText="1" indent="4"/>
    </xf>
    <xf numFmtId="0" fontId="8" fillId="0" borderId="6" xfId="0" applyFont="1" applyBorder="1" applyAlignment="1">
      <alignment horizontal="distributed" vertical="center" wrapText="1" indent="4"/>
    </xf>
    <xf numFmtId="0" fontId="8" fillId="0" borderId="64" xfId="0" applyFont="1" applyBorder="1" applyAlignment="1">
      <alignment horizontal="distributed" vertical="center" wrapText="1" indent="4"/>
    </xf>
    <xf numFmtId="0" fontId="8" fillId="0" borderId="22" xfId="1" applyNumberFormat="1" applyFont="1" applyBorder="1" applyAlignment="1">
      <alignment horizontal="distributed" vertical="center" wrapText="1" indent="6"/>
    </xf>
    <xf numFmtId="0" fontId="8" fillId="0" borderId="28" xfId="1" applyNumberFormat="1" applyFont="1" applyBorder="1" applyAlignment="1">
      <alignment horizontal="distributed" vertical="center" wrapText="1" indent="6"/>
    </xf>
    <xf numFmtId="0" fontId="8" fillId="0" borderId="5" xfId="0" applyFont="1" applyBorder="1" applyAlignment="1">
      <alignment horizontal="distributed" vertical="center" wrapText="1" indent="7"/>
    </xf>
    <xf numFmtId="0" fontId="8" fillId="0" borderId="6" xfId="0" applyFont="1" applyBorder="1" applyAlignment="1">
      <alignment horizontal="distributed" vertical="center" wrapText="1" indent="7"/>
    </xf>
    <xf numFmtId="0" fontId="8" fillId="0" borderId="7" xfId="0" applyFont="1" applyBorder="1" applyAlignment="1">
      <alignment horizontal="distributed" vertical="center" wrapText="1" indent="7"/>
    </xf>
    <xf numFmtId="0" fontId="8" fillId="0" borderId="7" xfId="0" applyFont="1" applyBorder="1" applyAlignment="1">
      <alignment horizontal="distributed" vertical="center" wrapText="1" indent="4"/>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2" xfId="0" applyFont="1" applyBorder="1" applyAlignment="1">
      <alignment horizontal="distributed" vertical="center" wrapText="1" indent="10"/>
    </xf>
    <xf numFmtId="0" fontId="8" fillId="0" borderId="28" xfId="0" applyFont="1" applyBorder="1" applyAlignment="1">
      <alignment horizontal="distributed" vertical="center" wrapText="1" indent="10"/>
    </xf>
    <xf numFmtId="0" fontId="8" fillId="0" borderId="30" xfId="0" applyFont="1" applyBorder="1" applyAlignment="1">
      <alignment horizontal="distributed" vertical="center" wrapText="1" indent="10"/>
    </xf>
    <xf numFmtId="0" fontId="8" fillId="0" borderId="22" xfId="0" applyFont="1" applyBorder="1" applyAlignment="1">
      <alignment horizontal="distributed" vertical="center" wrapText="1" indent="2"/>
    </xf>
    <xf numFmtId="0" fontId="8" fillId="0" borderId="28" xfId="0" applyFont="1" applyBorder="1" applyAlignment="1">
      <alignment horizontal="distributed" vertical="center" wrapText="1" indent="2"/>
    </xf>
    <xf numFmtId="0" fontId="8" fillId="0" borderId="30" xfId="0" applyFont="1" applyBorder="1" applyAlignment="1">
      <alignment horizontal="distributed" vertical="center" wrapText="1" indent="2"/>
    </xf>
  </cellXfs>
  <cellStyles count="3">
    <cellStyle name="桁区切り" xfId="2" builtinId="6"/>
    <cellStyle name="標準" xfId="0" builtinId="0"/>
    <cellStyle name="標準_Sheet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2551" name="Line 1">
          <a:extLst>
            <a:ext uri="{FF2B5EF4-FFF2-40B4-BE49-F238E27FC236}">
              <a16:creationId xmlns:a16="http://schemas.microsoft.com/office/drawing/2014/main" id="{00000000-0008-0000-0100-0000F7090000}"/>
            </a:ext>
          </a:extLst>
        </xdr:cNvPr>
        <xdr:cNvSpPr>
          <a:spLocks noChangeShapeType="1"/>
        </xdr:cNvSpPr>
      </xdr:nvSpPr>
      <xdr:spPr>
        <a:xfrm>
          <a:off x="0" y="1276350"/>
          <a:ext cx="1314450" cy="8153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5</xdr:row>
      <xdr:rowOff>0</xdr:rowOff>
    </xdr:from>
    <xdr:to>
      <xdr:col>19</xdr:col>
      <xdr:colOff>0</xdr:colOff>
      <xdr:row>8</xdr:row>
      <xdr:rowOff>0</xdr:rowOff>
    </xdr:to>
    <xdr:sp macro="" textlink="">
      <xdr:nvSpPr>
        <xdr:cNvPr id="2552" name="Line 2">
          <a:extLst>
            <a:ext uri="{FF2B5EF4-FFF2-40B4-BE49-F238E27FC236}">
              <a16:creationId xmlns:a16="http://schemas.microsoft.com/office/drawing/2014/main" id="{00000000-0008-0000-0100-0000F8090000}"/>
            </a:ext>
          </a:extLst>
        </xdr:cNvPr>
        <xdr:cNvSpPr>
          <a:spLocks noChangeShapeType="1"/>
        </xdr:cNvSpPr>
      </xdr:nvSpPr>
      <xdr:spPr>
        <a:xfrm>
          <a:off x="13687425" y="1276350"/>
          <a:ext cx="1314450" cy="8153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876300</xdr:colOff>
      <xdr:row>10</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a:xfrm>
          <a:off x="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4" name="Line 1">
          <a:extLst>
            <a:ext uri="{FF2B5EF4-FFF2-40B4-BE49-F238E27FC236}">
              <a16:creationId xmlns:a16="http://schemas.microsoft.com/office/drawing/2014/main" id="{00000000-0008-0000-0A00-000004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5" name="Line 1">
          <a:extLst>
            <a:ext uri="{FF2B5EF4-FFF2-40B4-BE49-F238E27FC236}">
              <a16:creationId xmlns:a16="http://schemas.microsoft.com/office/drawing/2014/main" id="{00000000-0008-0000-0A00-000005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6" name="Line 1">
          <a:extLst>
            <a:ext uri="{FF2B5EF4-FFF2-40B4-BE49-F238E27FC236}">
              <a16:creationId xmlns:a16="http://schemas.microsoft.com/office/drawing/2014/main" id="{00000000-0008-0000-0A00-000006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876300</xdr:colOff>
      <xdr:row>10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a:xfrm>
          <a:off x="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3" name="Line 1">
          <a:extLst>
            <a:ext uri="{FF2B5EF4-FFF2-40B4-BE49-F238E27FC236}">
              <a16:creationId xmlns:a16="http://schemas.microsoft.com/office/drawing/2014/main" id="{00000000-0008-0000-0B00-000003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4" name="Line 1">
          <a:extLst>
            <a:ext uri="{FF2B5EF4-FFF2-40B4-BE49-F238E27FC236}">
              <a16:creationId xmlns:a16="http://schemas.microsoft.com/office/drawing/2014/main" id="{00000000-0008-0000-0B00-000004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5" name="Line 1">
          <a:extLst>
            <a:ext uri="{FF2B5EF4-FFF2-40B4-BE49-F238E27FC236}">
              <a16:creationId xmlns:a16="http://schemas.microsoft.com/office/drawing/2014/main" id="{00000000-0008-0000-0B00-000005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6" name="Line 1">
          <a:extLst>
            <a:ext uri="{FF2B5EF4-FFF2-40B4-BE49-F238E27FC236}">
              <a16:creationId xmlns:a16="http://schemas.microsoft.com/office/drawing/2014/main" id="{00000000-0008-0000-0B00-000006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12530" name="Line 1">
          <a:extLst>
            <a:ext uri="{FF2B5EF4-FFF2-40B4-BE49-F238E27FC236}">
              <a16:creationId xmlns:a16="http://schemas.microsoft.com/office/drawing/2014/main" id="{00000000-0008-0000-0D00-0000F2300000}"/>
            </a:ext>
          </a:extLst>
        </xdr:cNvPr>
        <xdr:cNvSpPr>
          <a:spLocks noChangeShapeType="1"/>
        </xdr:cNvSpPr>
      </xdr:nvSpPr>
      <xdr:spPr>
        <a:xfrm>
          <a:off x="0" y="1276350"/>
          <a:ext cx="1162050" cy="7658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9</xdr:row>
      <xdr:rowOff>0</xdr:rowOff>
    </xdr:to>
    <xdr:sp macro="" textlink="">
      <xdr:nvSpPr>
        <xdr:cNvPr id="13558" name="Line 1">
          <a:extLst>
            <a:ext uri="{FF2B5EF4-FFF2-40B4-BE49-F238E27FC236}">
              <a16:creationId xmlns:a16="http://schemas.microsoft.com/office/drawing/2014/main" id="{00000000-0008-0000-0F00-0000F6340000}"/>
            </a:ext>
          </a:extLst>
        </xdr:cNvPr>
        <xdr:cNvSpPr>
          <a:spLocks noChangeShapeType="1"/>
        </xdr:cNvSpPr>
      </xdr:nvSpPr>
      <xdr:spPr>
        <a:xfrm>
          <a:off x="0" y="1276350"/>
          <a:ext cx="1314450" cy="10706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9</xdr:row>
      <xdr:rowOff>0</xdr:rowOff>
    </xdr:to>
    <xdr:sp macro="" textlink="">
      <xdr:nvSpPr>
        <xdr:cNvPr id="24819" name="Line 1">
          <a:extLst>
            <a:ext uri="{FF2B5EF4-FFF2-40B4-BE49-F238E27FC236}">
              <a16:creationId xmlns:a16="http://schemas.microsoft.com/office/drawing/2014/main" id="{00000000-0008-0000-1000-0000F3600000}"/>
            </a:ext>
          </a:extLst>
        </xdr:cNvPr>
        <xdr:cNvSpPr>
          <a:spLocks noChangeShapeType="1"/>
        </xdr:cNvSpPr>
      </xdr:nvSpPr>
      <xdr:spPr>
        <a:xfrm>
          <a:off x="0" y="1276350"/>
          <a:ext cx="1162050" cy="10325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9</xdr:row>
      <xdr:rowOff>0</xdr:rowOff>
    </xdr:to>
    <xdr:sp macro="" textlink="">
      <xdr:nvSpPr>
        <xdr:cNvPr id="14579" name="Line 1">
          <a:extLst>
            <a:ext uri="{FF2B5EF4-FFF2-40B4-BE49-F238E27FC236}">
              <a16:creationId xmlns:a16="http://schemas.microsoft.com/office/drawing/2014/main" id="{00000000-0008-0000-1100-0000F3380000}"/>
            </a:ext>
          </a:extLst>
        </xdr:cNvPr>
        <xdr:cNvSpPr>
          <a:spLocks noChangeShapeType="1"/>
        </xdr:cNvSpPr>
      </xdr:nvSpPr>
      <xdr:spPr>
        <a:xfrm>
          <a:off x="0" y="1276350"/>
          <a:ext cx="1162050" cy="10325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10</xdr:row>
      <xdr:rowOff>0</xdr:rowOff>
    </xdr:to>
    <xdr:sp macro="" textlink="">
      <xdr:nvSpPr>
        <xdr:cNvPr id="15855" name="Line 1">
          <a:extLst>
            <a:ext uri="{FF2B5EF4-FFF2-40B4-BE49-F238E27FC236}">
              <a16:creationId xmlns:a16="http://schemas.microsoft.com/office/drawing/2014/main" id="{00000000-0008-0000-1200-0000EF3D0000}"/>
            </a:ext>
          </a:extLst>
        </xdr:cNvPr>
        <xdr:cNvSpPr>
          <a:spLocks noChangeShapeType="1"/>
        </xdr:cNvSpPr>
      </xdr:nvSpPr>
      <xdr:spPr>
        <a:xfrm>
          <a:off x="0" y="1276350"/>
          <a:ext cx="12382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0</xdr:colOff>
      <xdr:row>5</xdr:row>
      <xdr:rowOff>0</xdr:rowOff>
    </xdr:from>
    <xdr:to>
      <xdr:col>20</xdr:col>
      <xdr:colOff>0</xdr:colOff>
      <xdr:row>10</xdr:row>
      <xdr:rowOff>0</xdr:rowOff>
    </xdr:to>
    <xdr:sp macro="" textlink="">
      <xdr:nvSpPr>
        <xdr:cNvPr id="15856" name="Line 2">
          <a:extLst>
            <a:ext uri="{FF2B5EF4-FFF2-40B4-BE49-F238E27FC236}">
              <a16:creationId xmlns:a16="http://schemas.microsoft.com/office/drawing/2014/main" id="{00000000-0008-0000-1200-0000F03D0000}"/>
            </a:ext>
          </a:extLst>
        </xdr:cNvPr>
        <xdr:cNvSpPr>
          <a:spLocks noChangeShapeType="1"/>
        </xdr:cNvSpPr>
      </xdr:nvSpPr>
      <xdr:spPr>
        <a:xfrm>
          <a:off x="12592050" y="1276350"/>
          <a:ext cx="12001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10</xdr:row>
      <xdr:rowOff>0</xdr:rowOff>
    </xdr:to>
    <xdr:sp macro="" textlink="">
      <xdr:nvSpPr>
        <xdr:cNvPr id="26120" name="Line 1">
          <a:extLst>
            <a:ext uri="{FF2B5EF4-FFF2-40B4-BE49-F238E27FC236}">
              <a16:creationId xmlns:a16="http://schemas.microsoft.com/office/drawing/2014/main" id="{00000000-0008-0000-1300-000008660000}"/>
            </a:ext>
          </a:extLst>
        </xdr:cNvPr>
        <xdr:cNvSpPr>
          <a:spLocks noChangeShapeType="1"/>
        </xdr:cNvSpPr>
      </xdr:nvSpPr>
      <xdr:spPr>
        <a:xfrm>
          <a:off x="0" y="1276350"/>
          <a:ext cx="12382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0</xdr:colOff>
      <xdr:row>5</xdr:row>
      <xdr:rowOff>0</xdr:rowOff>
    </xdr:from>
    <xdr:to>
      <xdr:col>20</xdr:col>
      <xdr:colOff>0</xdr:colOff>
      <xdr:row>10</xdr:row>
      <xdr:rowOff>0</xdr:rowOff>
    </xdr:to>
    <xdr:sp macro="" textlink="">
      <xdr:nvSpPr>
        <xdr:cNvPr id="26121" name="Line 2">
          <a:extLst>
            <a:ext uri="{FF2B5EF4-FFF2-40B4-BE49-F238E27FC236}">
              <a16:creationId xmlns:a16="http://schemas.microsoft.com/office/drawing/2014/main" id="{00000000-0008-0000-1300-000009660000}"/>
            </a:ext>
          </a:extLst>
        </xdr:cNvPr>
        <xdr:cNvSpPr>
          <a:spLocks noChangeShapeType="1"/>
        </xdr:cNvSpPr>
      </xdr:nvSpPr>
      <xdr:spPr>
        <a:xfrm>
          <a:off x="12592050" y="1276350"/>
          <a:ext cx="12001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10</xdr:row>
      <xdr:rowOff>0</xdr:rowOff>
    </xdr:to>
    <xdr:sp macro="" textlink="">
      <xdr:nvSpPr>
        <xdr:cNvPr id="16955" name="Line 1">
          <a:extLst>
            <a:ext uri="{FF2B5EF4-FFF2-40B4-BE49-F238E27FC236}">
              <a16:creationId xmlns:a16="http://schemas.microsoft.com/office/drawing/2014/main" id="{00000000-0008-0000-1400-00003B420000}"/>
            </a:ext>
          </a:extLst>
        </xdr:cNvPr>
        <xdr:cNvSpPr>
          <a:spLocks noChangeShapeType="1"/>
        </xdr:cNvSpPr>
      </xdr:nvSpPr>
      <xdr:spPr>
        <a:xfrm>
          <a:off x="0" y="1276350"/>
          <a:ext cx="12382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0</xdr:colOff>
      <xdr:row>5</xdr:row>
      <xdr:rowOff>0</xdr:rowOff>
    </xdr:from>
    <xdr:to>
      <xdr:col>20</xdr:col>
      <xdr:colOff>0</xdr:colOff>
      <xdr:row>10</xdr:row>
      <xdr:rowOff>0</xdr:rowOff>
    </xdr:to>
    <xdr:sp macro="" textlink="">
      <xdr:nvSpPr>
        <xdr:cNvPr id="16956" name="Line 2">
          <a:extLst>
            <a:ext uri="{FF2B5EF4-FFF2-40B4-BE49-F238E27FC236}">
              <a16:creationId xmlns:a16="http://schemas.microsoft.com/office/drawing/2014/main" id="{00000000-0008-0000-1400-00003C420000}"/>
            </a:ext>
          </a:extLst>
        </xdr:cNvPr>
        <xdr:cNvSpPr>
          <a:spLocks noChangeShapeType="1"/>
        </xdr:cNvSpPr>
      </xdr:nvSpPr>
      <xdr:spPr>
        <a:xfrm>
          <a:off x="12592050" y="1276350"/>
          <a:ext cx="12001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0</xdr:colOff>
      <xdr:row>5</xdr:row>
      <xdr:rowOff>0</xdr:rowOff>
    </xdr:from>
    <xdr:to>
      <xdr:col>20</xdr:col>
      <xdr:colOff>0</xdr:colOff>
      <xdr:row>10</xdr:row>
      <xdr:rowOff>0</xdr:rowOff>
    </xdr:to>
    <xdr:sp macro="" textlink="">
      <xdr:nvSpPr>
        <xdr:cNvPr id="16957" name="Line 2">
          <a:extLst>
            <a:ext uri="{FF2B5EF4-FFF2-40B4-BE49-F238E27FC236}">
              <a16:creationId xmlns:a16="http://schemas.microsoft.com/office/drawing/2014/main" id="{00000000-0008-0000-1400-00003D420000}"/>
            </a:ext>
          </a:extLst>
        </xdr:cNvPr>
        <xdr:cNvSpPr>
          <a:spLocks noChangeShapeType="1"/>
        </xdr:cNvSpPr>
      </xdr:nvSpPr>
      <xdr:spPr>
        <a:xfrm>
          <a:off x="12592050" y="1276350"/>
          <a:ext cx="1200150" cy="137350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9</xdr:row>
      <xdr:rowOff>0</xdr:rowOff>
    </xdr:to>
    <xdr:sp macro="" textlink="">
      <xdr:nvSpPr>
        <xdr:cNvPr id="17896" name="Line 1">
          <a:extLst>
            <a:ext uri="{FF2B5EF4-FFF2-40B4-BE49-F238E27FC236}">
              <a16:creationId xmlns:a16="http://schemas.microsoft.com/office/drawing/2014/main" id="{00000000-0008-0000-1500-0000E8450000}"/>
            </a:ext>
          </a:extLst>
        </xdr:cNvPr>
        <xdr:cNvSpPr>
          <a:spLocks noChangeShapeType="1"/>
        </xdr:cNvSpPr>
      </xdr:nvSpPr>
      <xdr:spPr>
        <a:xfrm>
          <a:off x="0" y="1276350"/>
          <a:ext cx="1314450" cy="20955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0</xdr:colOff>
      <xdr:row>5</xdr:row>
      <xdr:rowOff>0</xdr:rowOff>
    </xdr:from>
    <xdr:to>
      <xdr:col>17</xdr:col>
      <xdr:colOff>0</xdr:colOff>
      <xdr:row>9</xdr:row>
      <xdr:rowOff>0</xdr:rowOff>
    </xdr:to>
    <xdr:sp macro="" textlink="">
      <xdr:nvSpPr>
        <xdr:cNvPr id="17897" name="Line 2">
          <a:extLst>
            <a:ext uri="{FF2B5EF4-FFF2-40B4-BE49-F238E27FC236}">
              <a16:creationId xmlns:a16="http://schemas.microsoft.com/office/drawing/2014/main" id="{00000000-0008-0000-1500-0000E9450000}"/>
            </a:ext>
          </a:extLst>
        </xdr:cNvPr>
        <xdr:cNvSpPr>
          <a:spLocks noChangeShapeType="1"/>
        </xdr:cNvSpPr>
      </xdr:nvSpPr>
      <xdr:spPr>
        <a:xfrm>
          <a:off x="12420600" y="1276350"/>
          <a:ext cx="1276350" cy="20955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4017" name="Line 1">
          <a:extLst>
            <a:ext uri="{FF2B5EF4-FFF2-40B4-BE49-F238E27FC236}">
              <a16:creationId xmlns:a16="http://schemas.microsoft.com/office/drawing/2014/main" id="{00000000-0008-0000-0200-0000B10F0000}"/>
            </a:ext>
          </a:extLst>
        </xdr:cNvPr>
        <xdr:cNvSpPr>
          <a:spLocks noChangeShapeType="1"/>
        </xdr:cNvSpPr>
      </xdr:nvSpPr>
      <xdr:spPr>
        <a:xfrm>
          <a:off x="0" y="1276350"/>
          <a:ext cx="1314450" cy="9677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0</xdr:colOff>
      <xdr:row>5</xdr:row>
      <xdr:rowOff>0</xdr:rowOff>
    </xdr:from>
    <xdr:to>
      <xdr:col>32</xdr:col>
      <xdr:colOff>0</xdr:colOff>
      <xdr:row>8</xdr:row>
      <xdr:rowOff>0</xdr:rowOff>
    </xdr:to>
    <xdr:sp macro="" textlink="">
      <xdr:nvSpPr>
        <xdr:cNvPr id="4018" name="Line 3">
          <a:extLst>
            <a:ext uri="{FF2B5EF4-FFF2-40B4-BE49-F238E27FC236}">
              <a16:creationId xmlns:a16="http://schemas.microsoft.com/office/drawing/2014/main" id="{00000000-0008-0000-0200-0000B20F0000}"/>
            </a:ext>
          </a:extLst>
        </xdr:cNvPr>
        <xdr:cNvSpPr>
          <a:spLocks noChangeShapeType="1"/>
        </xdr:cNvSpPr>
      </xdr:nvSpPr>
      <xdr:spPr>
        <a:xfrm>
          <a:off x="17497425" y="1276350"/>
          <a:ext cx="0" cy="9677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0</xdr:colOff>
      <xdr:row>5</xdr:row>
      <xdr:rowOff>0</xdr:rowOff>
    </xdr:from>
    <xdr:to>
      <xdr:col>10</xdr:col>
      <xdr:colOff>0</xdr:colOff>
      <xdr:row>8</xdr:row>
      <xdr:rowOff>0</xdr:rowOff>
    </xdr:to>
    <xdr:sp macro="" textlink="">
      <xdr:nvSpPr>
        <xdr:cNvPr id="4019" name="Line 4">
          <a:extLst>
            <a:ext uri="{FF2B5EF4-FFF2-40B4-BE49-F238E27FC236}">
              <a16:creationId xmlns:a16="http://schemas.microsoft.com/office/drawing/2014/main" id="{00000000-0008-0000-0200-0000B30F0000}"/>
            </a:ext>
          </a:extLst>
        </xdr:cNvPr>
        <xdr:cNvSpPr>
          <a:spLocks noChangeShapeType="1"/>
        </xdr:cNvSpPr>
      </xdr:nvSpPr>
      <xdr:spPr>
        <a:xfrm>
          <a:off x="7181850" y="1276350"/>
          <a:ext cx="0" cy="9677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22</xdr:col>
      <xdr:colOff>0</xdr:colOff>
      <xdr:row>8</xdr:row>
      <xdr:rowOff>0</xdr:rowOff>
    </xdr:to>
    <xdr:sp macro="" textlink="">
      <xdr:nvSpPr>
        <xdr:cNvPr id="4020" name="Line 5">
          <a:extLst>
            <a:ext uri="{FF2B5EF4-FFF2-40B4-BE49-F238E27FC236}">
              <a16:creationId xmlns:a16="http://schemas.microsoft.com/office/drawing/2014/main" id="{00000000-0008-0000-0200-0000B40F0000}"/>
            </a:ext>
          </a:extLst>
        </xdr:cNvPr>
        <xdr:cNvSpPr>
          <a:spLocks noChangeShapeType="1"/>
        </xdr:cNvSpPr>
      </xdr:nvSpPr>
      <xdr:spPr>
        <a:xfrm>
          <a:off x="13906500" y="1276350"/>
          <a:ext cx="1314450" cy="9677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9</xdr:row>
      <xdr:rowOff>10160</xdr:rowOff>
    </xdr:to>
    <xdr:sp macro="" textlink="">
      <xdr:nvSpPr>
        <xdr:cNvPr id="27110" name="Line 1">
          <a:extLst>
            <a:ext uri="{FF2B5EF4-FFF2-40B4-BE49-F238E27FC236}">
              <a16:creationId xmlns:a16="http://schemas.microsoft.com/office/drawing/2014/main" id="{00000000-0008-0000-1600-0000E6690000}"/>
            </a:ext>
          </a:extLst>
        </xdr:cNvPr>
        <xdr:cNvSpPr>
          <a:spLocks noChangeShapeType="1"/>
        </xdr:cNvSpPr>
      </xdr:nvSpPr>
      <xdr:spPr>
        <a:xfrm>
          <a:off x="0" y="1276350"/>
          <a:ext cx="1323975" cy="21056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37465</xdr:colOff>
      <xdr:row>4</xdr:row>
      <xdr:rowOff>245110</xdr:rowOff>
    </xdr:from>
    <xdr:to>
      <xdr:col>18</xdr:col>
      <xdr:colOff>47625</xdr:colOff>
      <xdr:row>9</xdr:row>
      <xdr:rowOff>0</xdr:rowOff>
    </xdr:to>
    <xdr:sp macro="" textlink="">
      <xdr:nvSpPr>
        <xdr:cNvPr id="27111" name="Line 2">
          <a:extLst>
            <a:ext uri="{FF2B5EF4-FFF2-40B4-BE49-F238E27FC236}">
              <a16:creationId xmlns:a16="http://schemas.microsoft.com/office/drawing/2014/main" id="{00000000-0008-0000-1600-0000E7690000}"/>
            </a:ext>
          </a:extLst>
        </xdr:cNvPr>
        <xdr:cNvSpPr>
          <a:spLocks noChangeShapeType="1"/>
        </xdr:cNvSpPr>
      </xdr:nvSpPr>
      <xdr:spPr>
        <a:xfrm>
          <a:off x="12467590" y="1266190"/>
          <a:ext cx="1324610" cy="21056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9</xdr:row>
      <xdr:rowOff>0</xdr:rowOff>
    </xdr:to>
    <xdr:sp macro="" textlink="">
      <xdr:nvSpPr>
        <xdr:cNvPr id="18917" name="Line 1">
          <a:extLst>
            <a:ext uri="{FF2B5EF4-FFF2-40B4-BE49-F238E27FC236}">
              <a16:creationId xmlns:a16="http://schemas.microsoft.com/office/drawing/2014/main" id="{00000000-0008-0000-1700-0000E5490000}"/>
            </a:ext>
          </a:extLst>
        </xdr:cNvPr>
        <xdr:cNvSpPr>
          <a:spLocks noChangeShapeType="1"/>
        </xdr:cNvSpPr>
      </xdr:nvSpPr>
      <xdr:spPr>
        <a:xfrm>
          <a:off x="0" y="1276350"/>
          <a:ext cx="1323975" cy="20955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428625</xdr:colOff>
      <xdr:row>5</xdr:row>
      <xdr:rowOff>0</xdr:rowOff>
    </xdr:from>
    <xdr:to>
      <xdr:col>18</xdr:col>
      <xdr:colOff>9525</xdr:colOff>
      <xdr:row>9</xdr:row>
      <xdr:rowOff>10160</xdr:rowOff>
    </xdr:to>
    <xdr:sp macro="" textlink="">
      <xdr:nvSpPr>
        <xdr:cNvPr id="18918" name="Line 2">
          <a:extLst>
            <a:ext uri="{FF2B5EF4-FFF2-40B4-BE49-F238E27FC236}">
              <a16:creationId xmlns:a16="http://schemas.microsoft.com/office/drawing/2014/main" id="{00000000-0008-0000-1700-0000E6490000}"/>
            </a:ext>
          </a:extLst>
        </xdr:cNvPr>
        <xdr:cNvSpPr>
          <a:spLocks noChangeShapeType="1"/>
        </xdr:cNvSpPr>
      </xdr:nvSpPr>
      <xdr:spPr>
        <a:xfrm>
          <a:off x="12306300" y="1276350"/>
          <a:ext cx="1447800" cy="21056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10</xdr:row>
      <xdr:rowOff>0</xdr:rowOff>
    </xdr:to>
    <xdr:sp macro="" textlink="">
      <xdr:nvSpPr>
        <xdr:cNvPr id="2" name="Line 1">
          <a:extLst>
            <a:ext uri="{FF2B5EF4-FFF2-40B4-BE49-F238E27FC236}">
              <a16:creationId xmlns:a16="http://schemas.microsoft.com/office/drawing/2014/main" id="{00000000-0008-0000-1800-000002000000}"/>
            </a:ext>
          </a:extLst>
        </xdr:cNvPr>
        <xdr:cNvSpPr>
          <a:spLocks noChangeShapeType="1"/>
        </xdr:cNvSpPr>
      </xdr:nvSpPr>
      <xdr:spPr>
        <a:xfrm>
          <a:off x="0" y="1276350"/>
          <a:ext cx="1314450" cy="15087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5</xdr:row>
      <xdr:rowOff>0</xdr:rowOff>
    </xdr:from>
    <xdr:to>
      <xdr:col>19</xdr:col>
      <xdr:colOff>0</xdr:colOff>
      <xdr:row>10</xdr:row>
      <xdr:rowOff>0</xdr:rowOff>
    </xdr:to>
    <xdr:sp macro="" textlink="">
      <xdr:nvSpPr>
        <xdr:cNvPr id="3" name="Line 2">
          <a:extLst>
            <a:ext uri="{FF2B5EF4-FFF2-40B4-BE49-F238E27FC236}">
              <a16:creationId xmlns:a16="http://schemas.microsoft.com/office/drawing/2014/main" id="{00000000-0008-0000-1800-000003000000}"/>
            </a:ext>
          </a:extLst>
        </xdr:cNvPr>
        <xdr:cNvSpPr>
          <a:spLocks noChangeShapeType="1"/>
        </xdr:cNvSpPr>
      </xdr:nvSpPr>
      <xdr:spPr>
        <a:xfrm>
          <a:off x="13192125" y="1276350"/>
          <a:ext cx="1314450" cy="15087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0</xdr:colOff>
      <xdr:row>5</xdr:row>
      <xdr:rowOff>0</xdr:rowOff>
    </xdr:from>
    <xdr:to>
      <xdr:col>36</xdr:col>
      <xdr:colOff>0</xdr:colOff>
      <xdr:row>10</xdr:row>
      <xdr:rowOff>0</xdr:rowOff>
    </xdr:to>
    <xdr:sp macro="" textlink="">
      <xdr:nvSpPr>
        <xdr:cNvPr id="4" name="Line 3">
          <a:extLst>
            <a:ext uri="{FF2B5EF4-FFF2-40B4-BE49-F238E27FC236}">
              <a16:creationId xmlns:a16="http://schemas.microsoft.com/office/drawing/2014/main" id="{00000000-0008-0000-1800-000004000000}"/>
            </a:ext>
          </a:extLst>
        </xdr:cNvPr>
        <xdr:cNvSpPr>
          <a:spLocks noChangeShapeType="1"/>
        </xdr:cNvSpPr>
      </xdr:nvSpPr>
      <xdr:spPr>
        <a:xfrm>
          <a:off x="27184350" y="1276350"/>
          <a:ext cx="1314450" cy="15087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9</xdr:row>
      <xdr:rowOff>0</xdr:rowOff>
    </xdr:to>
    <xdr:sp macro="" textlink="">
      <xdr:nvSpPr>
        <xdr:cNvPr id="4587" name="Line 1">
          <a:extLst>
            <a:ext uri="{FF2B5EF4-FFF2-40B4-BE49-F238E27FC236}">
              <a16:creationId xmlns:a16="http://schemas.microsoft.com/office/drawing/2014/main" id="{00000000-0008-0000-0300-0000EB110000}"/>
            </a:ext>
          </a:extLst>
        </xdr:cNvPr>
        <xdr:cNvSpPr>
          <a:spLocks noChangeShapeType="1"/>
        </xdr:cNvSpPr>
      </xdr:nvSpPr>
      <xdr:spPr>
        <a:xfrm>
          <a:off x="0" y="1276350"/>
          <a:ext cx="1314450" cy="11010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0</xdr:colOff>
      <xdr:row>5</xdr:row>
      <xdr:rowOff>0</xdr:rowOff>
    </xdr:from>
    <xdr:to>
      <xdr:col>18</xdr:col>
      <xdr:colOff>0</xdr:colOff>
      <xdr:row>9</xdr:row>
      <xdr:rowOff>0</xdr:rowOff>
    </xdr:to>
    <xdr:sp macro="" textlink="">
      <xdr:nvSpPr>
        <xdr:cNvPr id="4" name="Line 2">
          <a:extLst>
            <a:ext uri="{FF2B5EF4-FFF2-40B4-BE49-F238E27FC236}">
              <a16:creationId xmlns:a16="http://schemas.microsoft.com/office/drawing/2014/main" id="{00000000-0008-0000-0300-000004000000}"/>
            </a:ext>
          </a:extLst>
        </xdr:cNvPr>
        <xdr:cNvSpPr>
          <a:spLocks noChangeShapeType="1"/>
        </xdr:cNvSpPr>
      </xdr:nvSpPr>
      <xdr:spPr>
        <a:xfrm>
          <a:off x="13258800" y="1276350"/>
          <a:ext cx="1314450" cy="11010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363" name="Line 1">
          <a:extLst>
            <a:ext uri="{FF2B5EF4-FFF2-40B4-BE49-F238E27FC236}">
              <a16:creationId xmlns:a16="http://schemas.microsoft.com/office/drawing/2014/main" id="{00000000-0008-0000-0400-0000F3140000}"/>
            </a:ext>
          </a:extLst>
        </xdr:cNvPr>
        <xdr:cNvSpPr>
          <a:spLocks noChangeShapeType="1"/>
        </xdr:cNvSpPr>
      </xdr:nvSpPr>
      <xdr:spPr>
        <a:xfrm>
          <a:off x="0" y="1276350"/>
          <a:ext cx="1314450" cy="8153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27889" name="Line 1">
          <a:extLst>
            <a:ext uri="{FF2B5EF4-FFF2-40B4-BE49-F238E27FC236}">
              <a16:creationId xmlns:a16="http://schemas.microsoft.com/office/drawing/2014/main" id="{00000000-0008-0000-0500-0000F16C0000}"/>
            </a:ext>
          </a:extLst>
        </xdr:cNvPr>
        <xdr:cNvSpPr>
          <a:spLocks noChangeShapeType="1"/>
        </xdr:cNvSpPr>
      </xdr:nvSpPr>
      <xdr:spPr>
        <a:xfrm>
          <a:off x="0" y="1276350"/>
          <a:ext cx="1314450" cy="8153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5</xdr:row>
      <xdr:rowOff>0</xdr:rowOff>
    </xdr:from>
    <xdr:to>
      <xdr:col>2</xdr:col>
      <xdr:colOff>0</xdr:colOff>
      <xdr:row>8</xdr:row>
      <xdr:rowOff>0</xdr:rowOff>
    </xdr:to>
    <xdr:sp macro="" textlink="">
      <xdr:nvSpPr>
        <xdr:cNvPr id="3" name="Line 1">
          <a:extLst>
            <a:ext uri="{FF2B5EF4-FFF2-40B4-BE49-F238E27FC236}">
              <a16:creationId xmlns:a16="http://schemas.microsoft.com/office/drawing/2014/main" id="{1D24BE3C-F53E-4401-9934-5A752EBEE943}"/>
            </a:ext>
          </a:extLst>
        </xdr:cNvPr>
        <xdr:cNvSpPr>
          <a:spLocks noChangeShapeType="1"/>
        </xdr:cNvSpPr>
      </xdr:nvSpPr>
      <xdr:spPr>
        <a:xfrm>
          <a:off x="0" y="1238250"/>
          <a:ext cx="1314450" cy="8001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6392" name="Line 1">
          <a:extLst>
            <a:ext uri="{FF2B5EF4-FFF2-40B4-BE49-F238E27FC236}">
              <a16:creationId xmlns:a16="http://schemas.microsoft.com/office/drawing/2014/main" id="{00000000-0008-0000-0600-0000F8180000}"/>
            </a:ext>
          </a:extLst>
        </xdr:cNvPr>
        <xdr:cNvSpPr>
          <a:spLocks noChangeShapeType="1"/>
        </xdr:cNvSpPr>
      </xdr:nvSpPr>
      <xdr:spPr>
        <a:xfrm>
          <a:off x="0" y="1276350"/>
          <a:ext cx="1314450" cy="139636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9525</xdr:colOff>
      <xdr:row>8</xdr:row>
      <xdr:rowOff>0</xdr:rowOff>
    </xdr:to>
    <xdr:sp macro="" textlink="">
      <xdr:nvSpPr>
        <xdr:cNvPr id="7453" name="Line 2">
          <a:extLst>
            <a:ext uri="{FF2B5EF4-FFF2-40B4-BE49-F238E27FC236}">
              <a16:creationId xmlns:a16="http://schemas.microsoft.com/office/drawing/2014/main" id="{00000000-0008-0000-0700-00001D1D0000}"/>
            </a:ext>
          </a:extLst>
        </xdr:cNvPr>
        <xdr:cNvSpPr>
          <a:spLocks noChangeShapeType="1"/>
        </xdr:cNvSpPr>
      </xdr:nvSpPr>
      <xdr:spPr>
        <a:xfrm>
          <a:off x="0" y="1238250"/>
          <a:ext cx="1943100" cy="10858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40</xdr:row>
      <xdr:rowOff>0</xdr:rowOff>
    </xdr:from>
    <xdr:to>
      <xdr:col>5</xdr:col>
      <xdr:colOff>9525</xdr:colOff>
      <xdr:row>43</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a:xfrm>
          <a:off x="0" y="12260580"/>
          <a:ext cx="1943100" cy="109093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876300</xdr:colOff>
      <xdr:row>10</xdr:row>
      <xdr:rowOff>0</xdr:rowOff>
    </xdr:to>
    <xdr:sp macro="" textlink="">
      <xdr:nvSpPr>
        <xdr:cNvPr id="8442" name="Line 1">
          <a:extLst>
            <a:ext uri="{FF2B5EF4-FFF2-40B4-BE49-F238E27FC236}">
              <a16:creationId xmlns:a16="http://schemas.microsoft.com/office/drawing/2014/main" id="{00000000-0008-0000-0800-0000FA200000}"/>
            </a:ext>
          </a:extLst>
        </xdr:cNvPr>
        <xdr:cNvSpPr>
          <a:spLocks noChangeShapeType="1"/>
        </xdr:cNvSpPr>
      </xdr:nvSpPr>
      <xdr:spPr>
        <a:xfrm>
          <a:off x="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6" name="Line 1">
          <a:extLst>
            <a:ext uri="{FF2B5EF4-FFF2-40B4-BE49-F238E27FC236}">
              <a16:creationId xmlns:a16="http://schemas.microsoft.com/office/drawing/2014/main" id="{00000000-0008-0000-0800-000006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7" name="Line 1">
          <a:extLst>
            <a:ext uri="{FF2B5EF4-FFF2-40B4-BE49-F238E27FC236}">
              <a16:creationId xmlns:a16="http://schemas.microsoft.com/office/drawing/2014/main" id="{00000000-0008-0000-0800-000007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8" name="Line 1">
          <a:extLst>
            <a:ext uri="{FF2B5EF4-FFF2-40B4-BE49-F238E27FC236}">
              <a16:creationId xmlns:a16="http://schemas.microsoft.com/office/drawing/2014/main" id="{00000000-0008-0000-0800-000008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876300</xdr:colOff>
      <xdr:row>10</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a:xfrm>
          <a:off x="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3" name="Line 1">
          <a:extLst>
            <a:ext uri="{FF2B5EF4-FFF2-40B4-BE49-F238E27FC236}">
              <a16:creationId xmlns:a16="http://schemas.microsoft.com/office/drawing/2014/main" id="{00000000-0008-0000-0900-000003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5</xdr:row>
      <xdr:rowOff>0</xdr:rowOff>
    </xdr:from>
    <xdr:to>
      <xdr:col>21</xdr:col>
      <xdr:colOff>876300</xdr:colOff>
      <xdr:row>10</xdr:row>
      <xdr:rowOff>0</xdr:rowOff>
    </xdr:to>
    <xdr:sp macro="" textlink="">
      <xdr:nvSpPr>
        <xdr:cNvPr id="4" name="Line 1">
          <a:extLst>
            <a:ext uri="{FF2B5EF4-FFF2-40B4-BE49-F238E27FC236}">
              <a16:creationId xmlns:a16="http://schemas.microsoft.com/office/drawing/2014/main" id="{00000000-0008-0000-0900-000004000000}"/>
            </a:ext>
          </a:extLst>
        </xdr:cNvPr>
        <xdr:cNvSpPr>
          <a:spLocks noChangeShapeType="1"/>
        </xdr:cNvSpPr>
      </xdr:nvSpPr>
      <xdr:spPr>
        <a:xfrm>
          <a:off x="12268200"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0</xdr:colOff>
      <xdr:row>5</xdr:row>
      <xdr:rowOff>0</xdr:rowOff>
    </xdr:from>
    <xdr:to>
      <xdr:col>40</xdr:col>
      <xdr:colOff>876300</xdr:colOff>
      <xdr:row>10</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a:xfrm>
          <a:off x="24069675" y="1276350"/>
          <a:ext cx="1304925" cy="1276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view="pageBreakPreview" zoomScaleSheetLayoutView="100" workbookViewId="0"/>
  </sheetViews>
  <sheetFormatPr defaultRowHeight="20.100000000000001" customHeight="1" x14ac:dyDescent="0.15"/>
  <cols>
    <col min="1" max="1" width="18.75" style="1" customWidth="1"/>
    <col min="2" max="2" width="6.25" style="1" customWidth="1"/>
    <col min="3" max="3" width="55.625" style="1" customWidth="1"/>
    <col min="4" max="4" width="6.25" style="1" customWidth="1"/>
    <col min="5" max="5" width="10.625" style="1" customWidth="1"/>
    <col min="6" max="6" width="9" style="1" customWidth="1"/>
    <col min="7" max="16384" width="9" style="1"/>
  </cols>
  <sheetData>
    <row r="1" spans="1:7" ht="20.100000000000001" customHeight="1" x14ac:dyDescent="0.15">
      <c r="E1" s="13" t="s">
        <v>429</v>
      </c>
      <c r="F1" s="16" t="s">
        <v>449</v>
      </c>
      <c r="G1" s="1" t="s">
        <v>174</v>
      </c>
    </row>
    <row r="2" spans="1:7" ht="20.100000000000001" customHeight="1" x14ac:dyDescent="0.15">
      <c r="F2" s="1" t="s">
        <v>353</v>
      </c>
    </row>
    <row r="4" spans="1:7" ht="20.100000000000001" customHeight="1" x14ac:dyDescent="0.15">
      <c r="A4" s="418" t="str">
        <f>"市町村税の概要（令和"&amp;F1&amp;"年度調査分）"</f>
        <v>市町村税の概要（令和５年度調査分）</v>
      </c>
      <c r="B4" s="418"/>
      <c r="C4" s="418"/>
      <c r="D4" s="418"/>
      <c r="E4" s="14"/>
    </row>
    <row r="6" spans="1:7" ht="24" x14ac:dyDescent="0.15">
      <c r="A6" s="419" t="str">
        <f>"令和"&amp;F1&amp;"年度　市町村税の課税状況等の調"</f>
        <v>令和５年度　市町村税の課税状況等の調</v>
      </c>
      <c r="B6" s="419"/>
      <c r="C6" s="419"/>
      <c r="D6" s="419"/>
      <c r="E6" s="15"/>
    </row>
    <row r="10" spans="1:7" ht="20.100000000000001" customHeight="1" x14ac:dyDescent="0.15">
      <c r="A10" s="2" t="s">
        <v>318</v>
      </c>
      <c r="B10" s="2"/>
      <c r="E10" s="2"/>
    </row>
    <row r="12" spans="1:7" ht="13.5" customHeight="1" x14ac:dyDescent="0.15">
      <c r="A12" s="3" t="s">
        <v>20</v>
      </c>
      <c r="B12" s="420" t="s">
        <v>298</v>
      </c>
      <c r="C12" s="421"/>
      <c r="D12" s="11" t="s">
        <v>4</v>
      </c>
    </row>
    <row r="13" spans="1:7" ht="20.100000000000001" customHeight="1" x14ac:dyDescent="0.15">
      <c r="A13" s="4" t="s">
        <v>5</v>
      </c>
      <c r="B13" s="8" t="s">
        <v>273</v>
      </c>
      <c r="C13" s="10" t="s">
        <v>286</v>
      </c>
      <c r="D13" s="11">
        <v>1</v>
      </c>
    </row>
    <row r="14" spans="1:7" ht="20.100000000000001" customHeight="1" x14ac:dyDescent="0.15">
      <c r="A14" s="5"/>
      <c r="B14" s="8" t="s">
        <v>409</v>
      </c>
      <c r="C14" s="10" t="s">
        <v>261</v>
      </c>
      <c r="D14" s="11">
        <v>4</v>
      </c>
    </row>
    <row r="15" spans="1:7" ht="20.100000000000001" customHeight="1" x14ac:dyDescent="0.15">
      <c r="A15" s="5"/>
      <c r="B15" s="8" t="s">
        <v>31</v>
      </c>
      <c r="C15" s="10" t="s">
        <v>287</v>
      </c>
      <c r="D15" s="11">
        <v>8</v>
      </c>
    </row>
    <row r="16" spans="1:7" ht="20.100000000000001" customHeight="1" x14ac:dyDescent="0.15">
      <c r="A16" s="5"/>
      <c r="B16" s="8" t="s">
        <v>72</v>
      </c>
      <c r="C16" s="10" t="s">
        <v>121</v>
      </c>
      <c r="D16" s="11">
        <v>12</v>
      </c>
    </row>
    <row r="17" spans="1:4" ht="20.100000000000001" customHeight="1" x14ac:dyDescent="0.15">
      <c r="A17" s="6"/>
      <c r="B17" s="8" t="s">
        <v>410</v>
      </c>
      <c r="C17" s="10" t="s">
        <v>411</v>
      </c>
      <c r="D17" s="11">
        <v>13</v>
      </c>
    </row>
    <row r="18" spans="1:4" ht="20.100000000000001" customHeight="1" x14ac:dyDescent="0.15">
      <c r="A18" s="7" t="s">
        <v>44</v>
      </c>
      <c r="B18" s="8" t="s">
        <v>414</v>
      </c>
      <c r="C18" s="10" t="s">
        <v>286</v>
      </c>
      <c r="D18" s="11">
        <v>14</v>
      </c>
    </row>
    <row r="19" spans="1:4" ht="20.100000000000001" customHeight="1" x14ac:dyDescent="0.15">
      <c r="A19" s="4" t="s">
        <v>222</v>
      </c>
      <c r="B19" s="8" t="s">
        <v>415</v>
      </c>
      <c r="C19" s="10" t="s">
        <v>288</v>
      </c>
      <c r="D19" s="11">
        <v>16</v>
      </c>
    </row>
    <row r="20" spans="1:4" ht="20.100000000000001" customHeight="1" x14ac:dyDescent="0.15">
      <c r="A20" s="5"/>
      <c r="B20" s="8" t="s">
        <v>82</v>
      </c>
      <c r="C20" s="10" t="s">
        <v>290</v>
      </c>
      <c r="D20" s="11">
        <v>20</v>
      </c>
    </row>
    <row r="21" spans="1:4" ht="20.100000000000001" customHeight="1" x14ac:dyDescent="0.15">
      <c r="A21" s="5"/>
      <c r="B21" s="8" t="s">
        <v>418</v>
      </c>
      <c r="C21" s="10" t="s">
        <v>292</v>
      </c>
      <c r="D21" s="11">
        <v>26</v>
      </c>
    </row>
    <row r="22" spans="1:4" ht="20.100000000000001" customHeight="1" x14ac:dyDescent="0.15">
      <c r="A22" s="5"/>
      <c r="B22" s="8" t="s">
        <v>182</v>
      </c>
      <c r="C22" s="10" t="s">
        <v>194</v>
      </c>
      <c r="D22" s="11">
        <v>32</v>
      </c>
    </row>
    <row r="23" spans="1:4" ht="20.100000000000001" customHeight="1" x14ac:dyDescent="0.15">
      <c r="A23" s="6"/>
      <c r="B23" s="8" t="s">
        <v>419</v>
      </c>
      <c r="C23" s="10" t="s">
        <v>80</v>
      </c>
      <c r="D23" s="11">
        <v>38</v>
      </c>
    </row>
    <row r="24" spans="1:4" ht="20.100000000000001" customHeight="1" x14ac:dyDescent="0.15">
      <c r="A24" s="7" t="s">
        <v>94</v>
      </c>
      <c r="B24" s="8" t="s">
        <v>328</v>
      </c>
      <c r="C24" s="10" t="str">
        <f>"納税義務者数、生産量、課税標準額、調定済額、収入済額（令和"&amp;DBCS(F1-1)&amp;"年度分）"</f>
        <v>納税義務者数、生産量、課税標準額、調定済額、収入済額（令和４年度分）</v>
      </c>
      <c r="D24" s="11">
        <v>44</v>
      </c>
    </row>
    <row r="25" spans="1:4" ht="20.100000000000001" customHeight="1" x14ac:dyDescent="0.15">
      <c r="A25" s="7" t="s">
        <v>294</v>
      </c>
      <c r="B25" s="8" t="s">
        <v>420</v>
      </c>
      <c r="C25" s="10" t="str">
        <f>"入湯客数、特別徴収義務者数（令和"&amp;DBCS(F1-1)&amp;"年度分）"</f>
        <v>入湯客数、特別徴収義務者数（令和４年度分）</v>
      </c>
      <c r="D25" s="11">
        <v>46</v>
      </c>
    </row>
    <row r="26" spans="1:4" ht="20.100000000000001" customHeight="1" x14ac:dyDescent="0.15">
      <c r="A26" s="7" t="s">
        <v>295</v>
      </c>
      <c r="B26" s="8" t="s">
        <v>212</v>
      </c>
      <c r="C26" s="10" t="str">
        <f>"納税義務者数、事業所床面積等、課税標準額、調定済額、収入済額（令和"&amp;DBCS(F1-1)&amp;"年度分）"</f>
        <v>納税義務者数、事業所床面積等、課税標準額、調定済額、収入済額（令和４年度分）</v>
      </c>
      <c r="D26" s="11">
        <v>47</v>
      </c>
    </row>
    <row r="27" spans="1:4" ht="20.100000000000001" customHeight="1" x14ac:dyDescent="0.15">
      <c r="A27" s="4" t="s">
        <v>297</v>
      </c>
      <c r="B27" s="8" t="s">
        <v>257</v>
      </c>
      <c r="C27" s="10" t="str">
        <f>"加入者の状況（基礎課税分）（令和"&amp;DBCS(F1)&amp;"年３月３１日現在）"</f>
        <v>加入者の状況（基礎課税分）（令和５年３月３１日現在）</v>
      </c>
      <c r="D27" s="11">
        <v>48</v>
      </c>
    </row>
    <row r="28" spans="1:4" ht="20.100000000000001" customHeight="1" x14ac:dyDescent="0.15">
      <c r="A28" s="5"/>
      <c r="B28" s="8" t="s">
        <v>417</v>
      </c>
      <c r="C28" s="10" t="str">
        <f>"加入者の状況（後期高齢者支援金等課税分）（令和"&amp;DBCS(F1)&amp;"年３月３１日現在）"</f>
        <v>加入者の状況（後期高齢者支援金等課税分）（令和５年３月３１日現在）</v>
      </c>
      <c r="D28" s="11">
        <v>50</v>
      </c>
    </row>
    <row r="29" spans="1:4" ht="20.100000000000001" customHeight="1" x14ac:dyDescent="0.15">
      <c r="A29" s="5"/>
      <c r="B29" s="8" t="s">
        <v>53</v>
      </c>
      <c r="C29" s="10" t="str">
        <f>"加入者の状況（介護納付金課税分）（令和"&amp;DBCS(F1)&amp;"年３月３１日現在）"</f>
        <v>加入者の状況（介護納付金課税分）（令和５年３月３１日現在）</v>
      </c>
      <c r="D29" s="11">
        <v>51</v>
      </c>
    </row>
    <row r="30" spans="1:4" ht="20.100000000000001" customHeight="1" x14ac:dyDescent="0.15">
      <c r="A30" s="5"/>
      <c r="B30" s="8" t="s">
        <v>161</v>
      </c>
      <c r="C30" s="10" t="str">
        <f>"課税の実績額等（基礎課税分）（令和"&amp;DBCS(F1-1)&amp;"年度分）"</f>
        <v>課税の実績額等（基礎課税分）（令和４年度分）</v>
      </c>
      <c r="D30" s="11">
        <v>52</v>
      </c>
    </row>
    <row r="31" spans="1:4" ht="20.100000000000001" customHeight="1" x14ac:dyDescent="0.15">
      <c r="A31" s="5"/>
      <c r="B31" s="8" t="s">
        <v>421</v>
      </c>
      <c r="C31" s="10" t="str">
        <f>"課税の実績額等（後期高齢者支援金等課税分）（令和"&amp;DBCS(F1-1)&amp;"年度分）"</f>
        <v>課税の実績額等（後期高齢者支援金等課税分）（令和４年度分）</v>
      </c>
      <c r="D31" s="11">
        <v>56</v>
      </c>
    </row>
    <row r="32" spans="1:4" ht="20.100000000000001" customHeight="1" x14ac:dyDescent="0.15">
      <c r="A32" s="5"/>
      <c r="B32" s="8" t="s">
        <v>422</v>
      </c>
      <c r="C32" s="10" t="str">
        <f>"課税の実績額等（介護納付金課税分）（令和"&amp;DBCS(F1-1)&amp;"年度分）"</f>
        <v>課税の実績額等（介護納付金課税分）（令和４年度分）</v>
      </c>
      <c r="D32" s="11">
        <v>60</v>
      </c>
    </row>
    <row r="33" spans="1:4" ht="20.100000000000001" customHeight="1" x14ac:dyDescent="0.15">
      <c r="A33" s="5"/>
      <c r="B33" s="8" t="s">
        <v>395</v>
      </c>
      <c r="C33" s="10" t="str">
        <f>"課税方法等（基礎課税分）（令和"&amp;DBCS(F1-1)&amp;"年度分）"</f>
        <v>課税方法等（基礎課税分）（令和４年度分）</v>
      </c>
      <c r="D33" s="11">
        <v>64</v>
      </c>
    </row>
    <row r="34" spans="1:4" ht="20.100000000000001" customHeight="1" x14ac:dyDescent="0.15">
      <c r="A34" s="5"/>
      <c r="B34" s="8" t="s">
        <v>283</v>
      </c>
      <c r="C34" s="10" t="str">
        <f>"課税方法等（後期高齢者支援金等課税分）（令和"&amp;DBCS(F1-1)&amp;"年度分）"</f>
        <v>課税方法等（後期高齢者支援金等課税分）（令和４年度分）</v>
      </c>
      <c r="D34" s="11">
        <v>67</v>
      </c>
    </row>
    <row r="35" spans="1:4" ht="20.100000000000001" customHeight="1" x14ac:dyDescent="0.15">
      <c r="A35" s="6"/>
      <c r="B35" s="8" t="s">
        <v>423</v>
      </c>
      <c r="C35" s="10" t="str">
        <f>"課税方法等（介護納付金課税分）（令和"&amp;DBCS(F1-1)&amp;"年度分）"</f>
        <v>課税方法等（介護納付金課税分）（令和４年度分）</v>
      </c>
      <c r="D35" s="11">
        <v>70</v>
      </c>
    </row>
    <row r="36" spans="1:4" ht="20.100000000000001" customHeight="1" x14ac:dyDescent="0.15">
      <c r="A36" s="6" t="s">
        <v>152</v>
      </c>
      <c r="B36" s="9" t="s">
        <v>424</v>
      </c>
      <c r="C36" s="10" t="str">
        <f>"徴収に要する経費等（令和"&amp;DBCS(F1-1)&amp;"年度分）"</f>
        <v>徴収に要する経費等（令和４年度分）</v>
      </c>
      <c r="D36" s="11">
        <v>73</v>
      </c>
    </row>
    <row r="37" spans="1:4" ht="20.100000000000001" customHeight="1" x14ac:dyDescent="0.15">
      <c r="D37" s="12"/>
    </row>
    <row r="39" spans="1:4" ht="20.100000000000001" customHeight="1" x14ac:dyDescent="0.15">
      <c r="D39" s="12"/>
    </row>
    <row r="40" spans="1:4" ht="20.100000000000001" customHeight="1" x14ac:dyDescent="0.15">
      <c r="D40" s="13" t="s">
        <v>450</v>
      </c>
    </row>
    <row r="41" spans="1:4" ht="20.100000000000001" customHeight="1" x14ac:dyDescent="0.15">
      <c r="D41" s="12"/>
    </row>
    <row r="43" spans="1:4" ht="20.100000000000001" customHeight="1" x14ac:dyDescent="0.15">
      <c r="D43" s="12"/>
    </row>
    <row r="44" spans="1:4" ht="20.100000000000001" customHeight="1" x14ac:dyDescent="0.15">
      <c r="D44" s="12"/>
    </row>
    <row r="45" spans="1:4" ht="20.100000000000001" customHeight="1" x14ac:dyDescent="0.15">
      <c r="D45" s="12"/>
    </row>
    <row r="46" spans="1:4" ht="20.100000000000001" customHeight="1" x14ac:dyDescent="0.15">
      <c r="D46" s="12"/>
    </row>
    <row r="47" spans="1:4" ht="20.100000000000001" customHeight="1" x14ac:dyDescent="0.15">
      <c r="D47" s="12"/>
    </row>
    <row r="48" spans="1:4" ht="20.100000000000001" customHeight="1" x14ac:dyDescent="0.15">
      <c r="D48" s="12"/>
    </row>
  </sheetData>
  <mergeCells count="3">
    <mergeCell ref="A4:D4"/>
    <mergeCell ref="A6:D6"/>
    <mergeCell ref="B12:C12"/>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K37"/>
  <sheetViews>
    <sheetView view="pageBreakPreview" zoomScaleSheetLayoutView="100" workbookViewId="0"/>
  </sheetViews>
  <sheetFormatPr defaultColWidth="10.625" defaultRowHeight="20.100000000000001" customHeight="1" x14ac:dyDescent="0.15"/>
  <cols>
    <col min="1" max="1" width="5.625" style="17" customWidth="1"/>
    <col min="2" max="2" width="11.625" style="17" customWidth="1"/>
    <col min="3" max="19" width="8.125" style="17" customWidth="1"/>
    <col min="20" max="20" width="5.625" style="18" customWidth="1"/>
    <col min="21" max="21" width="5.625" style="17" customWidth="1"/>
    <col min="22" max="22" width="11.625" style="17" customWidth="1"/>
    <col min="23" max="38" width="8.25" style="17" customWidth="1"/>
    <col min="39" max="39" width="5.625" style="18" customWidth="1"/>
    <col min="40" max="40" width="5.625" style="17" customWidth="1"/>
    <col min="41" max="41" width="11.625" style="17" customWidth="1"/>
    <col min="42" max="59" width="8.125" style="17" customWidth="1"/>
    <col min="60" max="60" width="5.625" style="18" customWidth="1"/>
    <col min="61" max="16384" width="10.625" style="17"/>
  </cols>
  <sheetData>
    <row r="1" spans="1:63" s="64" customFormat="1" ht="20.100000000000001" customHeight="1" x14ac:dyDescent="0.15">
      <c r="A1" s="64" t="str">
        <f>目次!A6</f>
        <v>令和５年度　市町村税の課税状況等の調</v>
      </c>
      <c r="T1" s="93"/>
      <c r="AM1" s="93"/>
      <c r="BH1" s="93"/>
    </row>
    <row r="2" spans="1:63" s="64" customFormat="1" ht="20.100000000000001" customHeight="1" x14ac:dyDescent="0.15">
      <c r="A2" s="64" t="s">
        <v>427</v>
      </c>
      <c r="T2" s="93"/>
      <c r="AM2" s="93"/>
      <c r="BH2" s="93"/>
    </row>
    <row r="3" spans="1:63" ht="20.100000000000001" customHeight="1" x14ac:dyDescent="0.15">
      <c r="BI3" s="64"/>
    </row>
    <row r="4" spans="1:63" ht="20.100000000000001" customHeight="1" x14ac:dyDescent="0.15">
      <c r="A4" s="17" t="s">
        <v>335</v>
      </c>
      <c r="U4" s="17" t="str">
        <f>$A$4</f>
        <v>第９表　　非課税台数</v>
      </c>
      <c r="AN4" s="17" t="str">
        <f>$A$4</f>
        <v>第９表　　非課税台数</v>
      </c>
      <c r="BI4" s="64"/>
    </row>
    <row r="5" spans="1:63" ht="20.100000000000001" customHeight="1" x14ac:dyDescent="0.15">
      <c r="I5" s="101"/>
      <c r="J5" s="64"/>
      <c r="K5" s="64"/>
      <c r="L5" s="64"/>
      <c r="M5" s="64"/>
      <c r="N5" s="64"/>
      <c r="O5" s="64"/>
      <c r="U5" s="17" t="s">
        <v>114</v>
      </c>
      <c r="AN5" s="17" t="s">
        <v>114</v>
      </c>
      <c r="BI5" s="64"/>
    </row>
    <row r="6" spans="1:63" ht="20.100000000000001" customHeight="1" x14ac:dyDescent="0.15">
      <c r="A6" s="19"/>
      <c r="B6" s="26" t="s">
        <v>9</v>
      </c>
      <c r="C6" s="445" t="s">
        <v>364</v>
      </c>
      <c r="D6" s="446"/>
      <c r="E6" s="446"/>
      <c r="F6" s="446"/>
      <c r="G6" s="501"/>
      <c r="H6" s="502" t="s">
        <v>0</v>
      </c>
      <c r="I6" s="503"/>
      <c r="J6" s="503"/>
      <c r="K6" s="503"/>
      <c r="L6" s="503"/>
      <c r="M6" s="503"/>
      <c r="N6" s="503"/>
      <c r="O6" s="503"/>
      <c r="P6" s="503"/>
      <c r="Q6" s="503"/>
      <c r="R6" s="503"/>
      <c r="S6" s="504"/>
      <c r="T6" s="494" t="s">
        <v>342</v>
      </c>
      <c r="U6" s="19"/>
      <c r="V6" s="26" t="s">
        <v>9</v>
      </c>
      <c r="W6" s="505" t="s">
        <v>352</v>
      </c>
      <c r="X6" s="506"/>
      <c r="Y6" s="506"/>
      <c r="Z6" s="506"/>
      <c r="AA6" s="506"/>
      <c r="AB6" s="506"/>
      <c r="AC6" s="506"/>
      <c r="AD6" s="506"/>
      <c r="AE6" s="506"/>
      <c r="AF6" s="506"/>
      <c r="AG6" s="506"/>
      <c r="AH6" s="506"/>
      <c r="AI6" s="506"/>
      <c r="AJ6" s="506"/>
      <c r="AK6" s="506"/>
      <c r="AL6" s="507"/>
      <c r="AM6" s="494" t="s">
        <v>342</v>
      </c>
      <c r="AN6" s="19"/>
      <c r="AO6" s="26" t="s">
        <v>9</v>
      </c>
      <c r="AP6" s="505" t="s">
        <v>369</v>
      </c>
      <c r="AQ6" s="506"/>
      <c r="AR6" s="506"/>
      <c r="AS6" s="506"/>
      <c r="AT6" s="506"/>
      <c r="AU6" s="506"/>
      <c r="AV6" s="506"/>
      <c r="AW6" s="506"/>
      <c r="AX6" s="506"/>
      <c r="AY6" s="506"/>
      <c r="AZ6" s="506"/>
      <c r="BA6" s="506"/>
      <c r="BB6" s="506"/>
      <c r="BC6" s="506"/>
      <c r="BD6" s="509"/>
      <c r="BE6" s="490" t="s">
        <v>83</v>
      </c>
      <c r="BF6" s="490" t="s">
        <v>329</v>
      </c>
      <c r="BG6" s="492" t="s">
        <v>226</v>
      </c>
      <c r="BH6" s="494" t="s">
        <v>342</v>
      </c>
      <c r="BI6" s="64"/>
    </row>
    <row r="7" spans="1:63" ht="20.100000000000001" customHeight="1" x14ac:dyDescent="0.15">
      <c r="A7" s="112"/>
      <c r="B7" s="114"/>
      <c r="C7" s="438" t="s">
        <v>93</v>
      </c>
      <c r="D7" s="438" t="s">
        <v>27</v>
      </c>
      <c r="E7" s="438" t="s">
        <v>206</v>
      </c>
      <c r="F7" s="438" t="s">
        <v>207</v>
      </c>
      <c r="G7" s="438" t="s">
        <v>99</v>
      </c>
      <c r="H7" s="438" t="s">
        <v>383</v>
      </c>
      <c r="I7" s="438" t="s">
        <v>81</v>
      </c>
      <c r="J7" s="438" t="s">
        <v>331</v>
      </c>
      <c r="K7" s="438" t="s">
        <v>360</v>
      </c>
      <c r="L7" s="438" t="s">
        <v>361</v>
      </c>
      <c r="M7" s="438" t="s">
        <v>362</v>
      </c>
      <c r="N7" s="438" t="s">
        <v>259</v>
      </c>
      <c r="O7" s="496" t="s">
        <v>363</v>
      </c>
      <c r="P7" s="510" t="s">
        <v>384</v>
      </c>
      <c r="Q7" s="511"/>
      <c r="R7" s="511"/>
      <c r="S7" s="512"/>
      <c r="T7" s="456"/>
      <c r="U7" s="112"/>
      <c r="V7" s="114"/>
      <c r="W7" s="182" t="s">
        <v>325</v>
      </c>
      <c r="X7" s="499" t="s">
        <v>366</v>
      </c>
      <c r="Y7" s="513"/>
      <c r="Z7" s="513"/>
      <c r="AA7" s="513"/>
      <c r="AB7" s="500"/>
      <c r="AC7" s="499" t="s">
        <v>225</v>
      </c>
      <c r="AD7" s="513"/>
      <c r="AE7" s="513"/>
      <c r="AF7" s="513"/>
      <c r="AG7" s="500"/>
      <c r="AH7" s="499" t="s">
        <v>324</v>
      </c>
      <c r="AI7" s="513"/>
      <c r="AJ7" s="513"/>
      <c r="AK7" s="513"/>
      <c r="AL7" s="514"/>
      <c r="AM7" s="456"/>
      <c r="AN7" s="112"/>
      <c r="AO7" s="114"/>
      <c r="AP7" s="499" t="s">
        <v>367</v>
      </c>
      <c r="AQ7" s="513"/>
      <c r="AR7" s="513"/>
      <c r="AS7" s="513"/>
      <c r="AT7" s="500"/>
      <c r="AU7" s="499" t="s">
        <v>370</v>
      </c>
      <c r="AV7" s="513"/>
      <c r="AW7" s="513"/>
      <c r="AX7" s="513"/>
      <c r="AY7" s="500"/>
      <c r="AZ7" s="436" t="s">
        <v>196</v>
      </c>
      <c r="BA7" s="450" t="s">
        <v>38</v>
      </c>
      <c r="BB7" s="438" t="s">
        <v>64</v>
      </c>
      <c r="BC7" s="516" t="s">
        <v>368</v>
      </c>
      <c r="BD7" s="518" t="s">
        <v>67</v>
      </c>
      <c r="BE7" s="450"/>
      <c r="BF7" s="491"/>
      <c r="BG7" s="493"/>
      <c r="BH7" s="456"/>
      <c r="BI7" s="64"/>
    </row>
    <row r="8" spans="1:63" ht="20.100000000000001" customHeight="1" x14ac:dyDescent="0.15">
      <c r="A8" s="20"/>
      <c r="B8" s="27"/>
      <c r="C8" s="495"/>
      <c r="D8" s="495"/>
      <c r="E8" s="495"/>
      <c r="F8" s="495"/>
      <c r="G8" s="495"/>
      <c r="H8" s="495"/>
      <c r="I8" s="495"/>
      <c r="J8" s="439"/>
      <c r="K8" s="439"/>
      <c r="L8" s="495"/>
      <c r="M8" s="439"/>
      <c r="N8" s="495"/>
      <c r="O8" s="495"/>
      <c r="P8" s="499" t="s">
        <v>365</v>
      </c>
      <c r="Q8" s="500"/>
      <c r="R8" s="499" t="s">
        <v>92</v>
      </c>
      <c r="S8" s="500"/>
      <c r="T8" s="456"/>
      <c r="U8" s="20"/>
      <c r="V8" s="27"/>
      <c r="W8" s="162" t="s">
        <v>349</v>
      </c>
      <c r="X8" s="499" t="s">
        <v>365</v>
      </c>
      <c r="Y8" s="500"/>
      <c r="Z8" s="499" t="s">
        <v>92</v>
      </c>
      <c r="AA8" s="500"/>
      <c r="AB8" s="162" t="s">
        <v>349</v>
      </c>
      <c r="AC8" s="499" t="s">
        <v>365</v>
      </c>
      <c r="AD8" s="500"/>
      <c r="AE8" s="499" t="s">
        <v>92</v>
      </c>
      <c r="AF8" s="500"/>
      <c r="AG8" s="162" t="s">
        <v>349</v>
      </c>
      <c r="AH8" s="499" t="s">
        <v>365</v>
      </c>
      <c r="AI8" s="500"/>
      <c r="AJ8" s="499" t="s">
        <v>92</v>
      </c>
      <c r="AK8" s="500"/>
      <c r="AL8" s="162" t="s">
        <v>349</v>
      </c>
      <c r="AM8" s="456"/>
      <c r="AN8" s="20"/>
      <c r="AO8" s="27"/>
      <c r="AP8" s="499" t="s">
        <v>365</v>
      </c>
      <c r="AQ8" s="500"/>
      <c r="AR8" s="499" t="s">
        <v>92</v>
      </c>
      <c r="AS8" s="500"/>
      <c r="AT8" s="508" t="s">
        <v>349</v>
      </c>
      <c r="AU8" s="499" t="s">
        <v>365</v>
      </c>
      <c r="AV8" s="500"/>
      <c r="AW8" s="499" t="s">
        <v>371</v>
      </c>
      <c r="AX8" s="500"/>
      <c r="AY8" s="508" t="s">
        <v>349</v>
      </c>
      <c r="AZ8" s="515"/>
      <c r="BA8" s="517"/>
      <c r="BB8" s="495"/>
      <c r="BC8" s="450"/>
      <c r="BD8" s="508"/>
      <c r="BE8" s="450"/>
      <c r="BF8" s="491"/>
      <c r="BG8" s="493"/>
      <c r="BH8" s="456"/>
      <c r="BI8" s="64"/>
    </row>
    <row r="9" spans="1:63" ht="20.100000000000001" customHeight="1" x14ac:dyDescent="0.15">
      <c r="A9" s="20"/>
      <c r="B9" s="27"/>
      <c r="C9" s="495"/>
      <c r="D9" s="495"/>
      <c r="E9" s="495"/>
      <c r="F9" s="495"/>
      <c r="G9" s="495"/>
      <c r="H9" s="495"/>
      <c r="I9" s="495"/>
      <c r="J9" s="439"/>
      <c r="K9" s="439"/>
      <c r="L9" s="495"/>
      <c r="M9" s="439"/>
      <c r="N9" s="495"/>
      <c r="O9" s="495"/>
      <c r="P9" s="402" t="s">
        <v>47</v>
      </c>
      <c r="Q9" s="402" t="s">
        <v>90</v>
      </c>
      <c r="R9" s="402" t="s">
        <v>47</v>
      </c>
      <c r="S9" s="402" t="s">
        <v>90</v>
      </c>
      <c r="T9" s="456"/>
      <c r="U9" s="20"/>
      <c r="V9" s="27"/>
      <c r="W9" s="162"/>
      <c r="X9" s="402" t="s">
        <v>47</v>
      </c>
      <c r="Y9" s="402" t="s">
        <v>90</v>
      </c>
      <c r="Z9" s="402" t="s">
        <v>47</v>
      </c>
      <c r="AA9" s="402" t="s">
        <v>90</v>
      </c>
      <c r="AB9" s="162"/>
      <c r="AC9" s="183" t="s">
        <v>47</v>
      </c>
      <c r="AD9" s="402" t="s">
        <v>90</v>
      </c>
      <c r="AE9" s="402" t="s">
        <v>47</v>
      </c>
      <c r="AF9" s="402" t="s">
        <v>90</v>
      </c>
      <c r="AG9" s="162"/>
      <c r="AH9" s="183" t="s">
        <v>47</v>
      </c>
      <c r="AI9" s="402" t="s">
        <v>90</v>
      </c>
      <c r="AJ9" s="402" t="s">
        <v>47</v>
      </c>
      <c r="AK9" s="402" t="s">
        <v>90</v>
      </c>
      <c r="AL9" s="162"/>
      <c r="AM9" s="456"/>
      <c r="AN9" s="20"/>
      <c r="AO9" s="27"/>
      <c r="AP9" s="183" t="s">
        <v>47</v>
      </c>
      <c r="AQ9" s="402" t="s">
        <v>90</v>
      </c>
      <c r="AR9" s="402" t="s">
        <v>47</v>
      </c>
      <c r="AS9" s="402" t="s">
        <v>90</v>
      </c>
      <c r="AT9" s="508"/>
      <c r="AU9" s="183" t="s">
        <v>47</v>
      </c>
      <c r="AV9" s="402" t="s">
        <v>90</v>
      </c>
      <c r="AW9" s="402" t="s">
        <v>47</v>
      </c>
      <c r="AX9" s="402" t="s">
        <v>90</v>
      </c>
      <c r="AY9" s="508"/>
      <c r="AZ9" s="515"/>
      <c r="BA9" s="517"/>
      <c r="BB9" s="495"/>
      <c r="BC9" s="450"/>
      <c r="BD9" s="508"/>
      <c r="BE9" s="450"/>
      <c r="BF9" s="491"/>
      <c r="BG9" s="493"/>
      <c r="BH9" s="456"/>
      <c r="BI9" s="64"/>
    </row>
    <row r="10" spans="1:63" ht="20.100000000000001" customHeight="1" x14ac:dyDescent="0.15">
      <c r="A10" s="113" t="s">
        <v>26</v>
      </c>
      <c r="B10" s="27"/>
      <c r="C10" s="41" t="s">
        <v>85</v>
      </c>
      <c r="D10" s="41" t="s">
        <v>85</v>
      </c>
      <c r="E10" s="41" t="s">
        <v>85</v>
      </c>
      <c r="F10" s="41" t="s">
        <v>85</v>
      </c>
      <c r="G10" s="41" t="s">
        <v>85</v>
      </c>
      <c r="H10" s="41" t="s">
        <v>85</v>
      </c>
      <c r="I10" s="41" t="s">
        <v>85</v>
      </c>
      <c r="J10" s="41" t="s">
        <v>85</v>
      </c>
      <c r="K10" s="41" t="s">
        <v>85</v>
      </c>
      <c r="L10" s="41" t="s">
        <v>85</v>
      </c>
      <c r="M10" s="41" t="s">
        <v>85</v>
      </c>
      <c r="N10" s="41" t="s">
        <v>85</v>
      </c>
      <c r="O10" s="41" t="s">
        <v>85</v>
      </c>
      <c r="P10" s="41" t="s">
        <v>85</v>
      </c>
      <c r="Q10" s="41" t="s">
        <v>85</v>
      </c>
      <c r="R10" s="41" t="s">
        <v>85</v>
      </c>
      <c r="S10" s="41" t="s">
        <v>85</v>
      </c>
      <c r="T10" s="456"/>
      <c r="U10" s="113" t="s">
        <v>26</v>
      </c>
      <c r="V10" s="27"/>
      <c r="W10" s="41" t="s">
        <v>85</v>
      </c>
      <c r="X10" s="41" t="s">
        <v>85</v>
      </c>
      <c r="Y10" s="41" t="s">
        <v>85</v>
      </c>
      <c r="Z10" s="41" t="s">
        <v>85</v>
      </c>
      <c r="AA10" s="41" t="s">
        <v>85</v>
      </c>
      <c r="AB10" s="41" t="s">
        <v>85</v>
      </c>
      <c r="AC10" s="131" t="s">
        <v>85</v>
      </c>
      <c r="AD10" s="41" t="s">
        <v>85</v>
      </c>
      <c r="AE10" s="41" t="s">
        <v>85</v>
      </c>
      <c r="AF10" s="41" t="s">
        <v>85</v>
      </c>
      <c r="AG10" s="41" t="s">
        <v>85</v>
      </c>
      <c r="AH10" s="131" t="s">
        <v>85</v>
      </c>
      <c r="AI10" s="41" t="s">
        <v>85</v>
      </c>
      <c r="AJ10" s="41" t="s">
        <v>85</v>
      </c>
      <c r="AK10" s="41" t="s">
        <v>85</v>
      </c>
      <c r="AL10" s="41" t="s">
        <v>85</v>
      </c>
      <c r="AM10" s="456"/>
      <c r="AN10" s="113" t="s">
        <v>26</v>
      </c>
      <c r="AO10" s="27"/>
      <c r="AP10" s="131" t="s">
        <v>85</v>
      </c>
      <c r="AQ10" s="41" t="s">
        <v>85</v>
      </c>
      <c r="AR10" s="41" t="s">
        <v>85</v>
      </c>
      <c r="AS10" s="41" t="s">
        <v>85</v>
      </c>
      <c r="AT10" s="41" t="s">
        <v>85</v>
      </c>
      <c r="AU10" s="131" t="s">
        <v>85</v>
      </c>
      <c r="AV10" s="41" t="s">
        <v>85</v>
      </c>
      <c r="AW10" s="41" t="s">
        <v>85</v>
      </c>
      <c r="AX10" s="41" t="s">
        <v>85</v>
      </c>
      <c r="AY10" s="41" t="s">
        <v>85</v>
      </c>
      <c r="AZ10" s="35" t="s">
        <v>85</v>
      </c>
      <c r="BA10" s="41" t="s">
        <v>85</v>
      </c>
      <c r="BB10" s="41" t="s">
        <v>85</v>
      </c>
      <c r="BC10" s="41" t="s">
        <v>85</v>
      </c>
      <c r="BD10" s="41" t="s">
        <v>85</v>
      </c>
      <c r="BE10" s="41" t="s">
        <v>85</v>
      </c>
      <c r="BF10" s="41" t="s">
        <v>85</v>
      </c>
      <c r="BG10" s="59" t="s">
        <v>85</v>
      </c>
      <c r="BH10" s="456"/>
      <c r="BI10" s="64"/>
    </row>
    <row r="11" spans="1:63" ht="20.100000000000001" customHeight="1" x14ac:dyDescent="0.15">
      <c r="A11" s="22">
        <v>1</v>
      </c>
      <c r="B11" s="29" t="s">
        <v>160</v>
      </c>
      <c r="C11" s="118">
        <v>24</v>
      </c>
      <c r="D11" s="125">
        <v>0</v>
      </c>
      <c r="E11" s="125">
        <v>0</v>
      </c>
      <c r="F11" s="125">
        <v>0</v>
      </c>
      <c r="G11" s="125">
        <f>SUM(C11:F11)</f>
        <v>24</v>
      </c>
      <c r="H11" s="125">
        <v>45</v>
      </c>
      <c r="I11" s="146">
        <v>0</v>
      </c>
      <c r="J11" s="146">
        <v>0</v>
      </c>
      <c r="K11" s="146">
        <v>0</v>
      </c>
      <c r="L11" s="146">
        <v>0</v>
      </c>
      <c r="M11" s="146">
        <v>0</v>
      </c>
      <c r="N11" s="146">
        <v>0</v>
      </c>
      <c r="O11" s="146">
        <f>SUM(I11:N11)</f>
        <v>0</v>
      </c>
      <c r="P11" s="146">
        <v>0</v>
      </c>
      <c r="Q11" s="146">
        <v>34</v>
      </c>
      <c r="R11" s="146">
        <v>0</v>
      </c>
      <c r="S11" s="146">
        <v>35</v>
      </c>
      <c r="T11" s="128">
        <v>1</v>
      </c>
      <c r="U11" s="22">
        <v>1</v>
      </c>
      <c r="V11" s="29" t="s">
        <v>160</v>
      </c>
      <c r="W11" s="146">
        <f>SUM(P11:S11)</f>
        <v>69</v>
      </c>
      <c r="X11" s="146">
        <v>0</v>
      </c>
      <c r="Y11" s="146">
        <v>28</v>
      </c>
      <c r="Z11" s="146">
        <v>0</v>
      </c>
      <c r="AA11" s="146">
        <v>66</v>
      </c>
      <c r="AB11" s="146">
        <f>SUM(X11:AA11)</f>
        <v>94</v>
      </c>
      <c r="AC11" s="146">
        <v>0</v>
      </c>
      <c r="AD11" s="146">
        <v>19</v>
      </c>
      <c r="AE11" s="146">
        <v>0</v>
      </c>
      <c r="AF11" s="146">
        <v>103</v>
      </c>
      <c r="AG11" s="146">
        <f>SUM(AC11:AF11)</f>
        <v>122</v>
      </c>
      <c r="AH11" s="146">
        <v>0</v>
      </c>
      <c r="AI11" s="146">
        <v>0</v>
      </c>
      <c r="AJ11" s="146">
        <v>0</v>
      </c>
      <c r="AK11" s="146">
        <v>0</v>
      </c>
      <c r="AL11" s="146">
        <f t="shared" ref="AL11:AL35" si="0">SUM(AH11:AK11)</f>
        <v>0</v>
      </c>
      <c r="AM11" s="128">
        <v>1</v>
      </c>
      <c r="AN11" s="22">
        <v>1</v>
      </c>
      <c r="AO11" s="29" t="s">
        <v>160</v>
      </c>
      <c r="AP11" s="146">
        <v>0</v>
      </c>
      <c r="AQ11" s="146">
        <v>0</v>
      </c>
      <c r="AR11" s="146">
        <v>0</v>
      </c>
      <c r="AS11" s="146">
        <v>0</v>
      </c>
      <c r="AT11" s="146">
        <f>SUM(AP11:AS11)</f>
        <v>0</v>
      </c>
      <c r="AU11" s="146">
        <v>0</v>
      </c>
      <c r="AV11" s="146">
        <v>0</v>
      </c>
      <c r="AW11" s="146">
        <v>0</v>
      </c>
      <c r="AX11" s="146">
        <v>0</v>
      </c>
      <c r="AY11" s="146">
        <f>SUM(AU11:AX11)</f>
        <v>0</v>
      </c>
      <c r="AZ11" s="146">
        <f>SUM(W11,AB11,AG11,AL11,AT11,AY11)</f>
        <v>285</v>
      </c>
      <c r="BA11" s="146">
        <v>3</v>
      </c>
      <c r="BB11" s="146">
        <v>27</v>
      </c>
      <c r="BC11" s="146">
        <v>31</v>
      </c>
      <c r="BD11" s="146">
        <f t="shared" ref="BD11:BD35" si="1">SUM(H11,O11,AZ11,BA11:BC11)</f>
        <v>391</v>
      </c>
      <c r="BE11" s="146">
        <v>88</v>
      </c>
      <c r="BF11" s="146">
        <f>SUM(G11,H11,BE11)</f>
        <v>157</v>
      </c>
      <c r="BG11" s="185">
        <f>SUM(BD11,BF11)-H11</f>
        <v>503</v>
      </c>
      <c r="BH11" s="128">
        <v>1</v>
      </c>
      <c r="BI11" s="64"/>
      <c r="BK11" s="84"/>
    </row>
    <row r="12" spans="1:63" ht="20.100000000000001" customHeight="1" x14ac:dyDescent="0.15">
      <c r="A12" s="23">
        <v>2</v>
      </c>
      <c r="B12" s="30" t="s">
        <v>164</v>
      </c>
      <c r="C12" s="119">
        <v>1</v>
      </c>
      <c r="D12" s="120">
        <v>0</v>
      </c>
      <c r="E12" s="120">
        <v>2</v>
      </c>
      <c r="F12" s="120">
        <v>0</v>
      </c>
      <c r="G12" s="120">
        <f t="shared" ref="G12:G35" si="2">SUM(C12:F12)</f>
        <v>3</v>
      </c>
      <c r="H12" s="120">
        <v>3</v>
      </c>
      <c r="I12" s="122">
        <v>0</v>
      </c>
      <c r="J12" s="122">
        <v>0</v>
      </c>
      <c r="K12" s="122">
        <v>0</v>
      </c>
      <c r="L12" s="122">
        <v>0</v>
      </c>
      <c r="M12" s="122">
        <v>0</v>
      </c>
      <c r="N12" s="122">
        <v>0</v>
      </c>
      <c r="O12" s="122">
        <f t="shared" ref="O12:O35" si="3">SUM(I12:N12)</f>
        <v>0</v>
      </c>
      <c r="P12" s="122">
        <v>0</v>
      </c>
      <c r="Q12" s="122">
        <v>18</v>
      </c>
      <c r="R12" s="122">
        <v>0</v>
      </c>
      <c r="S12" s="122">
        <v>19</v>
      </c>
      <c r="T12" s="52">
        <v>2</v>
      </c>
      <c r="U12" s="23">
        <v>2</v>
      </c>
      <c r="V12" s="30" t="s">
        <v>164</v>
      </c>
      <c r="W12" s="122">
        <f t="shared" ref="W12:W35" si="4">SUM(P12:S12)</f>
        <v>37</v>
      </c>
      <c r="X12" s="122">
        <v>0</v>
      </c>
      <c r="Y12" s="122">
        <v>12</v>
      </c>
      <c r="Z12" s="122">
        <v>0</v>
      </c>
      <c r="AA12" s="122">
        <v>31</v>
      </c>
      <c r="AB12" s="122">
        <f t="shared" ref="AB12:AB35" si="5">SUM(X12:AA12)</f>
        <v>43</v>
      </c>
      <c r="AC12" s="122">
        <v>0</v>
      </c>
      <c r="AD12" s="122">
        <v>5</v>
      </c>
      <c r="AE12" s="122">
        <v>0</v>
      </c>
      <c r="AF12" s="122">
        <v>7</v>
      </c>
      <c r="AG12" s="122">
        <f t="shared" ref="AG12:AG35" si="6">SUM(AC12:AF12)</f>
        <v>12</v>
      </c>
      <c r="AH12" s="122">
        <v>0</v>
      </c>
      <c r="AI12" s="122">
        <v>0</v>
      </c>
      <c r="AJ12" s="122">
        <v>0</v>
      </c>
      <c r="AK12" s="122">
        <v>0</v>
      </c>
      <c r="AL12" s="122">
        <f t="shared" si="0"/>
        <v>0</v>
      </c>
      <c r="AM12" s="52">
        <v>2</v>
      </c>
      <c r="AN12" s="23">
        <v>2</v>
      </c>
      <c r="AO12" s="30" t="s">
        <v>164</v>
      </c>
      <c r="AP12" s="122">
        <v>0</v>
      </c>
      <c r="AQ12" s="122">
        <v>0</v>
      </c>
      <c r="AR12" s="122">
        <v>0</v>
      </c>
      <c r="AS12" s="122">
        <v>0</v>
      </c>
      <c r="AT12" s="122">
        <f t="shared" ref="AT12:AT35" si="7">SUM(AP12:AS12)</f>
        <v>0</v>
      </c>
      <c r="AU12" s="122">
        <v>0</v>
      </c>
      <c r="AV12" s="122">
        <v>0</v>
      </c>
      <c r="AW12" s="122">
        <v>0</v>
      </c>
      <c r="AX12" s="122">
        <v>0</v>
      </c>
      <c r="AY12" s="122">
        <f t="shared" ref="AY12:AY35" si="8">SUM(AU12:AX12)</f>
        <v>0</v>
      </c>
      <c r="AZ12" s="122">
        <f t="shared" ref="AZ12:AZ35" si="9">SUM(W12,AB12,AG12,AL12,AT12,AY12)</f>
        <v>92</v>
      </c>
      <c r="BA12" s="122">
        <v>0</v>
      </c>
      <c r="BB12" s="122">
        <v>10</v>
      </c>
      <c r="BC12" s="122">
        <v>9</v>
      </c>
      <c r="BD12" s="122">
        <f t="shared" si="1"/>
        <v>114</v>
      </c>
      <c r="BE12" s="122">
        <v>0</v>
      </c>
      <c r="BF12" s="122">
        <f t="shared" ref="BF12:BF35" si="10">SUM(G12,H12,BE12)</f>
        <v>6</v>
      </c>
      <c r="BG12" s="134">
        <f t="shared" ref="BG12:BG35" si="11">SUM(BD12,BF12)-H12</f>
        <v>117</v>
      </c>
      <c r="BH12" s="52">
        <v>2</v>
      </c>
      <c r="BI12" s="64"/>
      <c r="BK12" s="84"/>
    </row>
    <row r="13" spans="1:63" ht="20.100000000000001" customHeight="1" x14ac:dyDescent="0.15">
      <c r="A13" s="23">
        <v>3</v>
      </c>
      <c r="B13" s="30" t="s">
        <v>165</v>
      </c>
      <c r="C13" s="120">
        <v>3</v>
      </c>
      <c r="D13" s="120">
        <v>0</v>
      </c>
      <c r="E13" s="120">
        <v>0</v>
      </c>
      <c r="F13" s="120">
        <v>0</v>
      </c>
      <c r="G13" s="120">
        <f t="shared" si="2"/>
        <v>3</v>
      </c>
      <c r="H13" s="120">
        <v>0</v>
      </c>
      <c r="I13" s="120">
        <v>0</v>
      </c>
      <c r="J13" s="120">
        <v>0</v>
      </c>
      <c r="K13" s="120">
        <v>0</v>
      </c>
      <c r="L13" s="120">
        <v>0</v>
      </c>
      <c r="M13" s="120">
        <v>0</v>
      </c>
      <c r="N13" s="120">
        <v>0</v>
      </c>
      <c r="O13" s="120">
        <f t="shared" si="3"/>
        <v>0</v>
      </c>
      <c r="P13" s="122">
        <v>0</v>
      </c>
      <c r="Q13" s="122">
        <v>25</v>
      </c>
      <c r="R13" s="122">
        <v>0</v>
      </c>
      <c r="S13" s="122">
        <v>81</v>
      </c>
      <c r="T13" s="52">
        <v>3</v>
      </c>
      <c r="U13" s="23">
        <v>3</v>
      </c>
      <c r="V13" s="30" t="s">
        <v>165</v>
      </c>
      <c r="W13" s="122">
        <f t="shared" si="4"/>
        <v>106</v>
      </c>
      <c r="X13" s="122">
        <v>0</v>
      </c>
      <c r="Y13" s="122">
        <v>23</v>
      </c>
      <c r="Z13" s="122">
        <v>0</v>
      </c>
      <c r="AA13" s="122">
        <v>90</v>
      </c>
      <c r="AB13" s="122">
        <f t="shared" si="5"/>
        <v>113</v>
      </c>
      <c r="AC13" s="122">
        <v>0</v>
      </c>
      <c r="AD13" s="122">
        <v>19</v>
      </c>
      <c r="AE13" s="122">
        <v>0</v>
      </c>
      <c r="AF13" s="122">
        <v>62</v>
      </c>
      <c r="AG13" s="122">
        <f t="shared" si="6"/>
        <v>81</v>
      </c>
      <c r="AH13" s="122">
        <v>0</v>
      </c>
      <c r="AI13" s="122">
        <v>0</v>
      </c>
      <c r="AJ13" s="122">
        <v>0</v>
      </c>
      <c r="AK13" s="122">
        <v>0</v>
      </c>
      <c r="AL13" s="122">
        <f t="shared" si="0"/>
        <v>0</v>
      </c>
      <c r="AM13" s="52">
        <v>3</v>
      </c>
      <c r="AN13" s="23">
        <v>3</v>
      </c>
      <c r="AO13" s="30" t="s">
        <v>165</v>
      </c>
      <c r="AP13" s="122">
        <v>0</v>
      </c>
      <c r="AQ13" s="122">
        <v>0</v>
      </c>
      <c r="AR13" s="122">
        <v>0</v>
      </c>
      <c r="AS13" s="122">
        <v>0</v>
      </c>
      <c r="AT13" s="122">
        <f t="shared" si="7"/>
        <v>0</v>
      </c>
      <c r="AU13" s="122">
        <v>0</v>
      </c>
      <c r="AV13" s="122">
        <v>0</v>
      </c>
      <c r="AW13" s="122">
        <v>0</v>
      </c>
      <c r="AX13" s="122">
        <v>0</v>
      </c>
      <c r="AY13" s="122">
        <f t="shared" si="8"/>
        <v>0</v>
      </c>
      <c r="AZ13" s="122">
        <f t="shared" si="9"/>
        <v>300</v>
      </c>
      <c r="BA13" s="122">
        <v>0</v>
      </c>
      <c r="BB13" s="122">
        <v>20</v>
      </c>
      <c r="BC13" s="122">
        <v>13</v>
      </c>
      <c r="BD13" s="122">
        <f t="shared" si="1"/>
        <v>333</v>
      </c>
      <c r="BE13" s="122">
        <v>0</v>
      </c>
      <c r="BF13" s="122">
        <f t="shared" si="10"/>
        <v>3</v>
      </c>
      <c r="BG13" s="134">
        <f t="shared" si="11"/>
        <v>336</v>
      </c>
      <c r="BH13" s="52">
        <v>3</v>
      </c>
      <c r="BI13" s="64"/>
      <c r="BK13" s="84"/>
    </row>
    <row r="14" spans="1:63" ht="20.100000000000001" customHeight="1" x14ac:dyDescent="0.15">
      <c r="A14" s="23">
        <v>4</v>
      </c>
      <c r="B14" s="30" t="s">
        <v>166</v>
      </c>
      <c r="C14" s="120">
        <v>0</v>
      </c>
      <c r="D14" s="120">
        <v>3</v>
      </c>
      <c r="E14" s="120">
        <v>1</v>
      </c>
      <c r="F14" s="120">
        <v>0</v>
      </c>
      <c r="G14" s="120">
        <f t="shared" si="2"/>
        <v>4</v>
      </c>
      <c r="H14" s="120">
        <v>1</v>
      </c>
      <c r="I14" s="120">
        <v>0</v>
      </c>
      <c r="J14" s="120">
        <v>0</v>
      </c>
      <c r="K14" s="120">
        <v>0</v>
      </c>
      <c r="L14" s="120">
        <v>0</v>
      </c>
      <c r="M14" s="120">
        <v>0</v>
      </c>
      <c r="N14" s="120">
        <v>0</v>
      </c>
      <c r="O14" s="120">
        <f t="shared" si="3"/>
        <v>0</v>
      </c>
      <c r="P14" s="122">
        <v>0</v>
      </c>
      <c r="Q14" s="122">
        <v>12</v>
      </c>
      <c r="R14" s="122">
        <v>0</v>
      </c>
      <c r="S14" s="122">
        <v>9</v>
      </c>
      <c r="T14" s="52">
        <v>4</v>
      </c>
      <c r="U14" s="23">
        <v>4</v>
      </c>
      <c r="V14" s="30" t="s">
        <v>166</v>
      </c>
      <c r="W14" s="122">
        <f t="shared" si="4"/>
        <v>21</v>
      </c>
      <c r="X14" s="122">
        <v>0</v>
      </c>
      <c r="Y14" s="122">
        <v>15</v>
      </c>
      <c r="Z14" s="122">
        <v>0</v>
      </c>
      <c r="AA14" s="122">
        <v>17</v>
      </c>
      <c r="AB14" s="122">
        <f t="shared" si="5"/>
        <v>32</v>
      </c>
      <c r="AC14" s="122">
        <v>0</v>
      </c>
      <c r="AD14" s="122">
        <v>9</v>
      </c>
      <c r="AE14" s="122">
        <v>0</v>
      </c>
      <c r="AF14" s="122">
        <v>16</v>
      </c>
      <c r="AG14" s="122">
        <f t="shared" si="6"/>
        <v>25</v>
      </c>
      <c r="AH14" s="122">
        <v>0</v>
      </c>
      <c r="AI14" s="122">
        <v>0</v>
      </c>
      <c r="AJ14" s="122">
        <v>0</v>
      </c>
      <c r="AK14" s="122">
        <v>0</v>
      </c>
      <c r="AL14" s="122">
        <f t="shared" si="0"/>
        <v>0</v>
      </c>
      <c r="AM14" s="52">
        <v>4</v>
      </c>
      <c r="AN14" s="23">
        <v>4</v>
      </c>
      <c r="AO14" s="30" t="s">
        <v>166</v>
      </c>
      <c r="AP14" s="122">
        <v>0</v>
      </c>
      <c r="AQ14" s="122">
        <v>0</v>
      </c>
      <c r="AR14" s="122">
        <v>0</v>
      </c>
      <c r="AS14" s="122">
        <v>0</v>
      </c>
      <c r="AT14" s="122">
        <f t="shared" si="7"/>
        <v>0</v>
      </c>
      <c r="AU14" s="122">
        <v>0</v>
      </c>
      <c r="AV14" s="122">
        <v>0</v>
      </c>
      <c r="AW14" s="122">
        <v>0</v>
      </c>
      <c r="AX14" s="122">
        <v>0</v>
      </c>
      <c r="AY14" s="122">
        <f t="shared" si="8"/>
        <v>0</v>
      </c>
      <c r="AZ14" s="122">
        <f t="shared" si="9"/>
        <v>78</v>
      </c>
      <c r="BA14" s="122">
        <v>0</v>
      </c>
      <c r="BB14" s="122">
        <v>3</v>
      </c>
      <c r="BC14" s="122">
        <v>7</v>
      </c>
      <c r="BD14" s="122">
        <f t="shared" si="1"/>
        <v>89</v>
      </c>
      <c r="BE14" s="122">
        <v>0</v>
      </c>
      <c r="BF14" s="122">
        <f t="shared" si="10"/>
        <v>5</v>
      </c>
      <c r="BG14" s="134">
        <f t="shared" si="11"/>
        <v>93</v>
      </c>
      <c r="BH14" s="52">
        <v>4</v>
      </c>
      <c r="BI14" s="64"/>
      <c r="BK14" s="84"/>
    </row>
    <row r="15" spans="1:63" ht="20.100000000000001" customHeight="1" x14ac:dyDescent="0.15">
      <c r="A15" s="24">
        <v>5</v>
      </c>
      <c r="B15" s="30" t="s">
        <v>169</v>
      </c>
      <c r="C15" s="121">
        <v>0</v>
      </c>
      <c r="D15" s="121">
        <v>1</v>
      </c>
      <c r="E15" s="121">
        <v>0</v>
      </c>
      <c r="F15" s="121">
        <v>0</v>
      </c>
      <c r="G15" s="121">
        <f t="shared" si="2"/>
        <v>1</v>
      </c>
      <c r="H15" s="121">
        <v>0</v>
      </c>
      <c r="I15" s="121">
        <v>0</v>
      </c>
      <c r="J15" s="121">
        <v>0</v>
      </c>
      <c r="K15" s="121">
        <v>0</v>
      </c>
      <c r="L15" s="121">
        <v>0</v>
      </c>
      <c r="M15" s="121">
        <v>0</v>
      </c>
      <c r="N15" s="121">
        <v>0</v>
      </c>
      <c r="O15" s="121">
        <f t="shared" si="3"/>
        <v>0</v>
      </c>
      <c r="P15" s="121">
        <v>0</v>
      </c>
      <c r="Q15" s="121">
        <v>4</v>
      </c>
      <c r="R15" s="121">
        <v>0</v>
      </c>
      <c r="S15" s="121">
        <v>47</v>
      </c>
      <c r="T15" s="53">
        <v>5</v>
      </c>
      <c r="U15" s="24">
        <v>5</v>
      </c>
      <c r="V15" s="30" t="s">
        <v>169</v>
      </c>
      <c r="W15" s="121">
        <f t="shared" si="4"/>
        <v>51</v>
      </c>
      <c r="X15" s="121">
        <v>0</v>
      </c>
      <c r="Y15" s="121">
        <v>2</v>
      </c>
      <c r="Z15" s="121">
        <v>0</v>
      </c>
      <c r="AA15" s="121">
        <v>8</v>
      </c>
      <c r="AB15" s="121">
        <f t="shared" si="5"/>
        <v>10</v>
      </c>
      <c r="AC15" s="121">
        <v>0</v>
      </c>
      <c r="AD15" s="121">
        <v>7</v>
      </c>
      <c r="AE15" s="121">
        <v>0</v>
      </c>
      <c r="AF15" s="121">
        <v>29</v>
      </c>
      <c r="AG15" s="121">
        <f t="shared" si="6"/>
        <v>36</v>
      </c>
      <c r="AH15" s="121">
        <v>0</v>
      </c>
      <c r="AI15" s="121">
        <v>0</v>
      </c>
      <c r="AJ15" s="121">
        <v>0</v>
      </c>
      <c r="AK15" s="121">
        <v>0</v>
      </c>
      <c r="AL15" s="121">
        <f t="shared" si="0"/>
        <v>0</v>
      </c>
      <c r="AM15" s="53">
        <v>5</v>
      </c>
      <c r="AN15" s="24">
        <v>5</v>
      </c>
      <c r="AO15" s="30" t="s">
        <v>169</v>
      </c>
      <c r="AP15" s="121">
        <v>0</v>
      </c>
      <c r="AQ15" s="121">
        <v>0</v>
      </c>
      <c r="AR15" s="121">
        <v>0</v>
      </c>
      <c r="AS15" s="121">
        <v>0</v>
      </c>
      <c r="AT15" s="121">
        <f t="shared" si="7"/>
        <v>0</v>
      </c>
      <c r="AU15" s="121">
        <v>0</v>
      </c>
      <c r="AV15" s="121">
        <v>0</v>
      </c>
      <c r="AW15" s="121">
        <v>0</v>
      </c>
      <c r="AX15" s="121">
        <v>0</v>
      </c>
      <c r="AY15" s="121">
        <f t="shared" si="8"/>
        <v>0</v>
      </c>
      <c r="AZ15" s="121">
        <f t="shared" si="9"/>
        <v>97</v>
      </c>
      <c r="BA15" s="121">
        <v>0</v>
      </c>
      <c r="BB15" s="121">
        <v>1</v>
      </c>
      <c r="BC15" s="121">
        <v>2</v>
      </c>
      <c r="BD15" s="122">
        <f t="shared" si="1"/>
        <v>100</v>
      </c>
      <c r="BE15" s="121">
        <v>0</v>
      </c>
      <c r="BF15" s="122">
        <f t="shared" si="10"/>
        <v>1</v>
      </c>
      <c r="BG15" s="135">
        <f t="shared" si="11"/>
        <v>101</v>
      </c>
      <c r="BH15" s="53">
        <v>5</v>
      </c>
      <c r="BI15" s="64"/>
      <c r="BK15" s="84"/>
    </row>
    <row r="16" spans="1:63" ht="20.100000000000001" customHeight="1" x14ac:dyDescent="0.15">
      <c r="A16" s="23">
        <v>6</v>
      </c>
      <c r="B16" s="178" t="s">
        <v>171</v>
      </c>
      <c r="C16" s="119">
        <v>1</v>
      </c>
      <c r="D16" s="120">
        <v>1</v>
      </c>
      <c r="E16" s="120">
        <v>0</v>
      </c>
      <c r="F16" s="120">
        <v>0</v>
      </c>
      <c r="G16" s="120">
        <f t="shared" si="2"/>
        <v>2</v>
      </c>
      <c r="H16" s="120">
        <v>0</v>
      </c>
      <c r="I16" s="120">
        <v>0</v>
      </c>
      <c r="J16" s="120">
        <v>0</v>
      </c>
      <c r="K16" s="120">
        <v>0</v>
      </c>
      <c r="L16" s="120">
        <v>0</v>
      </c>
      <c r="M16" s="120">
        <v>0</v>
      </c>
      <c r="N16" s="120">
        <v>0</v>
      </c>
      <c r="O16" s="120">
        <f t="shared" si="3"/>
        <v>0</v>
      </c>
      <c r="P16" s="120">
        <v>0</v>
      </c>
      <c r="Q16" s="120">
        <v>12</v>
      </c>
      <c r="R16" s="120">
        <v>0</v>
      </c>
      <c r="S16" s="120">
        <v>17</v>
      </c>
      <c r="T16" s="52">
        <v>6</v>
      </c>
      <c r="U16" s="23">
        <v>6</v>
      </c>
      <c r="V16" s="178" t="s">
        <v>171</v>
      </c>
      <c r="W16" s="120">
        <f t="shared" si="4"/>
        <v>29</v>
      </c>
      <c r="X16" s="120">
        <v>0</v>
      </c>
      <c r="Y16" s="120">
        <v>4</v>
      </c>
      <c r="Z16" s="120">
        <v>0</v>
      </c>
      <c r="AA16" s="120">
        <v>37</v>
      </c>
      <c r="AB16" s="120">
        <f t="shared" si="5"/>
        <v>41</v>
      </c>
      <c r="AC16" s="120">
        <v>0</v>
      </c>
      <c r="AD16" s="120">
        <v>7</v>
      </c>
      <c r="AE16" s="120">
        <v>0</v>
      </c>
      <c r="AF16" s="120">
        <v>29</v>
      </c>
      <c r="AG16" s="120">
        <f t="shared" si="6"/>
        <v>36</v>
      </c>
      <c r="AH16" s="120">
        <v>0</v>
      </c>
      <c r="AI16" s="120">
        <v>0</v>
      </c>
      <c r="AJ16" s="120">
        <v>0</v>
      </c>
      <c r="AK16" s="120">
        <v>0</v>
      </c>
      <c r="AL16" s="120">
        <f t="shared" si="0"/>
        <v>0</v>
      </c>
      <c r="AM16" s="52">
        <v>6</v>
      </c>
      <c r="AN16" s="23">
        <v>6</v>
      </c>
      <c r="AO16" s="178" t="s">
        <v>171</v>
      </c>
      <c r="AP16" s="120">
        <v>0</v>
      </c>
      <c r="AQ16" s="120">
        <v>0</v>
      </c>
      <c r="AR16" s="120">
        <v>0</v>
      </c>
      <c r="AS16" s="120">
        <v>0</v>
      </c>
      <c r="AT16" s="120">
        <f t="shared" si="7"/>
        <v>0</v>
      </c>
      <c r="AU16" s="120">
        <v>0</v>
      </c>
      <c r="AV16" s="120">
        <v>0</v>
      </c>
      <c r="AW16" s="120">
        <v>0</v>
      </c>
      <c r="AX16" s="120">
        <v>0</v>
      </c>
      <c r="AY16" s="120">
        <f t="shared" si="8"/>
        <v>0</v>
      </c>
      <c r="AZ16" s="129">
        <f t="shared" si="9"/>
        <v>106</v>
      </c>
      <c r="BA16" s="120">
        <v>1</v>
      </c>
      <c r="BB16" s="120">
        <v>0</v>
      </c>
      <c r="BC16" s="120">
        <v>19</v>
      </c>
      <c r="BD16" s="168">
        <f t="shared" si="1"/>
        <v>126</v>
      </c>
      <c r="BE16" s="120">
        <v>0</v>
      </c>
      <c r="BF16" s="168">
        <f t="shared" si="10"/>
        <v>2</v>
      </c>
      <c r="BG16" s="133">
        <f t="shared" si="11"/>
        <v>128</v>
      </c>
      <c r="BH16" s="52">
        <v>6</v>
      </c>
      <c r="BI16" s="64"/>
      <c r="BK16" s="84"/>
    </row>
    <row r="17" spans="1:63" s="64" customFormat="1" ht="20.100000000000001" customHeight="1" x14ac:dyDescent="0.15">
      <c r="A17" s="23">
        <v>7</v>
      </c>
      <c r="B17" s="30" t="s">
        <v>172</v>
      </c>
      <c r="C17" s="119">
        <v>1</v>
      </c>
      <c r="D17" s="120">
        <v>0</v>
      </c>
      <c r="E17" s="120">
        <v>0</v>
      </c>
      <c r="F17" s="120">
        <v>0</v>
      </c>
      <c r="G17" s="120">
        <f t="shared" si="2"/>
        <v>1</v>
      </c>
      <c r="H17" s="120">
        <v>0</v>
      </c>
      <c r="I17" s="120">
        <v>0</v>
      </c>
      <c r="J17" s="120">
        <v>0</v>
      </c>
      <c r="K17" s="120">
        <v>0</v>
      </c>
      <c r="L17" s="120">
        <v>0</v>
      </c>
      <c r="M17" s="120">
        <v>0</v>
      </c>
      <c r="N17" s="120">
        <v>0</v>
      </c>
      <c r="O17" s="120">
        <f t="shared" si="3"/>
        <v>0</v>
      </c>
      <c r="P17" s="120">
        <v>0</v>
      </c>
      <c r="Q17" s="120">
        <v>11</v>
      </c>
      <c r="R17" s="120">
        <v>0</v>
      </c>
      <c r="S17" s="120">
        <v>8</v>
      </c>
      <c r="T17" s="52">
        <v>7</v>
      </c>
      <c r="U17" s="23">
        <v>7</v>
      </c>
      <c r="V17" s="30" t="s">
        <v>172</v>
      </c>
      <c r="W17" s="120">
        <f t="shared" si="4"/>
        <v>19</v>
      </c>
      <c r="X17" s="120">
        <v>0</v>
      </c>
      <c r="Y17" s="120">
        <v>3</v>
      </c>
      <c r="Z17" s="120">
        <v>0</v>
      </c>
      <c r="AA17" s="120">
        <v>1</v>
      </c>
      <c r="AB17" s="120">
        <f t="shared" si="5"/>
        <v>4</v>
      </c>
      <c r="AC17" s="120">
        <v>0</v>
      </c>
      <c r="AD17" s="120">
        <v>4</v>
      </c>
      <c r="AE17" s="120">
        <v>0</v>
      </c>
      <c r="AF17" s="120">
        <v>5</v>
      </c>
      <c r="AG17" s="120">
        <f t="shared" si="6"/>
        <v>9</v>
      </c>
      <c r="AH17" s="120">
        <v>0</v>
      </c>
      <c r="AI17" s="120">
        <v>0</v>
      </c>
      <c r="AJ17" s="120">
        <v>0</v>
      </c>
      <c r="AK17" s="120">
        <v>0</v>
      </c>
      <c r="AL17" s="120">
        <f t="shared" si="0"/>
        <v>0</v>
      </c>
      <c r="AM17" s="52">
        <v>7</v>
      </c>
      <c r="AN17" s="23">
        <v>7</v>
      </c>
      <c r="AO17" s="30" t="s">
        <v>172</v>
      </c>
      <c r="AP17" s="120">
        <v>0</v>
      </c>
      <c r="AQ17" s="120">
        <v>0</v>
      </c>
      <c r="AR17" s="120">
        <v>0</v>
      </c>
      <c r="AS17" s="120">
        <v>0</v>
      </c>
      <c r="AT17" s="120">
        <f t="shared" si="7"/>
        <v>0</v>
      </c>
      <c r="AU17" s="120">
        <v>0</v>
      </c>
      <c r="AV17" s="120">
        <v>0</v>
      </c>
      <c r="AW17" s="120">
        <v>0</v>
      </c>
      <c r="AX17" s="120">
        <v>0</v>
      </c>
      <c r="AY17" s="120">
        <f t="shared" si="8"/>
        <v>0</v>
      </c>
      <c r="AZ17" s="129">
        <f t="shared" si="9"/>
        <v>32</v>
      </c>
      <c r="BA17" s="120">
        <v>1</v>
      </c>
      <c r="BB17" s="120">
        <v>5</v>
      </c>
      <c r="BC17" s="120">
        <v>5</v>
      </c>
      <c r="BD17" s="122">
        <f t="shared" si="1"/>
        <v>43</v>
      </c>
      <c r="BE17" s="120">
        <v>0</v>
      </c>
      <c r="BF17" s="122">
        <f t="shared" si="10"/>
        <v>1</v>
      </c>
      <c r="BG17" s="133">
        <f t="shared" si="11"/>
        <v>44</v>
      </c>
      <c r="BH17" s="52">
        <v>7</v>
      </c>
      <c r="BK17" s="122"/>
    </row>
    <row r="18" spans="1:63" ht="20.100000000000001" customHeight="1" x14ac:dyDescent="0.15">
      <c r="A18" s="23">
        <v>8</v>
      </c>
      <c r="B18" s="30" t="s">
        <v>176</v>
      </c>
      <c r="C18" s="122">
        <v>6</v>
      </c>
      <c r="D18" s="122">
        <v>3</v>
      </c>
      <c r="E18" s="122">
        <v>1</v>
      </c>
      <c r="F18" s="122">
        <v>0</v>
      </c>
      <c r="G18" s="122">
        <f t="shared" si="2"/>
        <v>10</v>
      </c>
      <c r="H18" s="122">
        <v>2</v>
      </c>
      <c r="I18" s="122">
        <v>0</v>
      </c>
      <c r="J18" s="122">
        <v>0</v>
      </c>
      <c r="K18" s="122">
        <v>0</v>
      </c>
      <c r="L18" s="122">
        <v>0</v>
      </c>
      <c r="M18" s="122">
        <v>0</v>
      </c>
      <c r="N18" s="122">
        <v>0</v>
      </c>
      <c r="O18" s="122">
        <f t="shared" si="3"/>
        <v>0</v>
      </c>
      <c r="P18" s="122">
        <v>0</v>
      </c>
      <c r="Q18" s="122">
        <v>20</v>
      </c>
      <c r="R18" s="122">
        <v>0</v>
      </c>
      <c r="S18" s="122">
        <v>20</v>
      </c>
      <c r="T18" s="52">
        <v>8</v>
      </c>
      <c r="U18" s="23">
        <v>8</v>
      </c>
      <c r="V18" s="30" t="s">
        <v>176</v>
      </c>
      <c r="W18" s="122">
        <f t="shared" si="4"/>
        <v>40</v>
      </c>
      <c r="X18" s="122">
        <v>0</v>
      </c>
      <c r="Y18" s="122">
        <v>9</v>
      </c>
      <c r="Z18" s="122">
        <v>0</v>
      </c>
      <c r="AA18" s="122">
        <v>13</v>
      </c>
      <c r="AB18" s="122">
        <f t="shared" si="5"/>
        <v>22</v>
      </c>
      <c r="AC18" s="122">
        <v>0</v>
      </c>
      <c r="AD18" s="122">
        <v>5</v>
      </c>
      <c r="AE18" s="122">
        <v>0</v>
      </c>
      <c r="AF18" s="122">
        <v>17</v>
      </c>
      <c r="AG18" s="122">
        <f t="shared" si="6"/>
        <v>22</v>
      </c>
      <c r="AH18" s="122">
        <v>0</v>
      </c>
      <c r="AI18" s="122">
        <v>0</v>
      </c>
      <c r="AJ18" s="122">
        <v>0</v>
      </c>
      <c r="AK18" s="122">
        <v>0</v>
      </c>
      <c r="AL18" s="122">
        <f t="shared" si="0"/>
        <v>0</v>
      </c>
      <c r="AM18" s="52">
        <v>8</v>
      </c>
      <c r="AN18" s="23">
        <v>8</v>
      </c>
      <c r="AO18" s="30" t="s">
        <v>176</v>
      </c>
      <c r="AP18" s="122">
        <v>0</v>
      </c>
      <c r="AQ18" s="122">
        <v>0</v>
      </c>
      <c r="AR18" s="122">
        <v>0</v>
      </c>
      <c r="AS18" s="122">
        <v>0</v>
      </c>
      <c r="AT18" s="122">
        <f t="shared" si="7"/>
        <v>0</v>
      </c>
      <c r="AU18" s="122">
        <v>0</v>
      </c>
      <c r="AV18" s="122">
        <v>0</v>
      </c>
      <c r="AW18" s="122">
        <v>0</v>
      </c>
      <c r="AX18" s="122">
        <v>0</v>
      </c>
      <c r="AY18" s="122">
        <f t="shared" si="8"/>
        <v>0</v>
      </c>
      <c r="AZ18" s="129">
        <f t="shared" si="9"/>
        <v>84</v>
      </c>
      <c r="BA18" s="122">
        <v>0</v>
      </c>
      <c r="BB18" s="122">
        <v>21</v>
      </c>
      <c r="BC18" s="122">
        <v>16</v>
      </c>
      <c r="BD18" s="122">
        <f t="shared" si="1"/>
        <v>123</v>
      </c>
      <c r="BE18" s="122">
        <v>0</v>
      </c>
      <c r="BF18" s="122">
        <f t="shared" si="10"/>
        <v>12</v>
      </c>
      <c r="BG18" s="134">
        <f t="shared" si="11"/>
        <v>133</v>
      </c>
      <c r="BH18" s="52">
        <v>8</v>
      </c>
      <c r="BI18" s="64"/>
      <c r="BK18" s="84"/>
    </row>
    <row r="19" spans="1:63" ht="20.100000000000001" customHeight="1" x14ac:dyDescent="0.15">
      <c r="A19" s="23">
        <v>9</v>
      </c>
      <c r="B19" s="30" t="s">
        <v>178</v>
      </c>
      <c r="C19" s="122">
        <v>0</v>
      </c>
      <c r="D19" s="122">
        <v>0</v>
      </c>
      <c r="E19" s="122">
        <v>1</v>
      </c>
      <c r="F19" s="122">
        <v>0</v>
      </c>
      <c r="G19" s="122">
        <f t="shared" si="2"/>
        <v>1</v>
      </c>
      <c r="H19" s="122">
        <v>0</v>
      </c>
      <c r="I19" s="122">
        <v>0</v>
      </c>
      <c r="J19" s="122">
        <v>0</v>
      </c>
      <c r="K19" s="122">
        <v>0</v>
      </c>
      <c r="L19" s="122">
        <v>0</v>
      </c>
      <c r="M19" s="122">
        <v>0</v>
      </c>
      <c r="N19" s="122">
        <v>0</v>
      </c>
      <c r="O19" s="122">
        <f t="shared" si="3"/>
        <v>0</v>
      </c>
      <c r="P19" s="122">
        <v>0</v>
      </c>
      <c r="Q19" s="122">
        <v>9</v>
      </c>
      <c r="R19" s="122">
        <v>0</v>
      </c>
      <c r="S19" s="122">
        <v>11</v>
      </c>
      <c r="T19" s="52">
        <v>9</v>
      </c>
      <c r="U19" s="23">
        <v>9</v>
      </c>
      <c r="V19" s="30" t="s">
        <v>178</v>
      </c>
      <c r="W19" s="122">
        <f t="shared" si="4"/>
        <v>20</v>
      </c>
      <c r="X19" s="122">
        <v>0</v>
      </c>
      <c r="Y19" s="122">
        <v>8</v>
      </c>
      <c r="Z19" s="122">
        <v>0</v>
      </c>
      <c r="AA19" s="122">
        <v>3</v>
      </c>
      <c r="AB19" s="122">
        <f t="shared" si="5"/>
        <v>11</v>
      </c>
      <c r="AC19" s="122">
        <v>0</v>
      </c>
      <c r="AD19" s="122">
        <v>4</v>
      </c>
      <c r="AE19" s="122">
        <v>0</v>
      </c>
      <c r="AF19" s="122">
        <v>16</v>
      </c>
      <c r="AG19" s="122">
        <f t="shared" si="6"/>
        <v>20</v>
      </c>
      <c r="AH19" s="122">
        <v>0</v>
      </c>
      <c r="AI19" s="122">
        <v>0</v>
      </c>
      <c r="AJ19" s="122">
        <v>0</v>
      </c>
      <c r="AK19" s="122">
        <v>0</v>
      </c>
      <c r="AL19" s="122">
        <f t="shared" si="0"/>
        <v>0</v>
      </c>
      <c r="AM19" s="52">
        <v>9</v>
      </c>
      <c r="AN19" s="23">
        <v>9</v>
      </c>
      <c r="AO19" s="30" t="s">
        <v>178</v>
      </c>
      <c r="AP19" s="122">
        <v>0</v>
      </c>
      <c r="AQ19" s="122">
        <v>0</v>
      </c>
      <c r="AR19" s="122">
        <v>0</v>
      </c>
      <c r="AS19" s="122">
        <v>0</v>
      </c>
      <c r="AT19" s="122">
        <f t="shared" si="7"/>
        <v>0</v>
      </c>
      <c r="AU19" s="122">
        <v>0</v>
      </c>
      <c r="AV19" s="122">
        <v>0</v>
      </c>
      <c r="AW19" s="122">
        <v>0</v>
      </c>
      <c r="AX19" s="122">
        <v>0</v>
      </c>
      <c r="AY19" s="122">
        <f t="shared" si="8"/>
        <v>0</v>
      </c>
      <c r="AZ19" s="129">
        <f t="shared" si="9"/>
        <v>51</v>
      </c>
      <c r="BA19" s="122">
        <v>0</v>
      </c>
      <c r="BB19" s="122">
        <v>0</v>
      </c>
      <c r="BC19" s="122">
        <v>5</v>
      </c>
      <c r="BD19" s="122">
        <f t="shared" si="1"/>
        <v>56</v>
      </c>
      <c r="BE19" s="122">
        <v>0</v>
      </c>
      <c r="BF19" s="122">
        <f t="shared" si="10"/>
        <v>1</v>
      </c>
      <c r="BG19" s="134">
        <f t="shared" si="11"/>
        <v>57</v>
      </c>
      <c r="BH19" s="52">
        <v>9</v>
      </c>
      <c r="BI19" s="64"/>
      <c r="BK19" s="84"/>
    </row>
    <row r="20" spans="1:63" ht="20.100000000000001" customHeight="1" x14ac:dyDescent="0.15">
      <c r="A20" s="24">
        <v>10</v>
      </c>
      <c r="B20" s="33" t="s">
        <v>179</v>
      </c>
      <c r="C20" s="121">
        <v>4</v>
      </c>
      <c r="D20" s="121">
        <v>5</v>
      </c>
      <c r="E20" s="121">
        <v>1</v>
      </c>
      <c r="F20" s="121">
        <v>0</v>
      </c>
      <c r="G20" s="121">
        <f t="shared" si="2"/>
        <v>10</v>
      </c>
      <c r="H20" s="121">
        <v>0</v>
      </c>
      <c r="I20" s="121">
        <v>0</v>
      </c>
      <c r="J20" s="121">
        <v>0</v>
      </c>
      <c r="K20" s="121">
        <v>0</v>
      </c>
      <c r="L20" s="121">
        <v>0</v>
      </c>
      <c r="M20" s="121">
        <v>0</v>
      </c>
      <c r="N20" s="121">
        <v>0</v>
      </c>
      <c r="O20" s="121">
        <f t="shared" si="3"/>
        <v>0</v>
      </c>
      <c r="P20" s="121">
        <v>0</v>
      </c>
      <c r="Q20" s="121">
        <v>16</v>
      </c>
      <c r="R20" s="121">
        <v>0</v>
      </c>
      <c r="S20" s="121">
        <v>31</v>
      </c>
      <c r="T20" s="53">
        <v>10</v>
      </c>
      <c r="U20" s="24">
        <v>10</v>
      </c>
      <c r="V20" s="33" t="s">
        <v>179</v>
      </c>
      <c r="W20" s="121">
        <f t="shared" si="4"/>
        <v>47</v>
      </c>
      <c r="X20" s="121">
        <v>0</v>
      </c>
      <c r="Y20" s="121">
        <v>9</v>
      </c>
      <c r="Z20" s="121">
        <v>0</v>
      </c>
      <c r="AA20" s="121">
        <v>50</v>
      </c>
      <c r="AB20" s="121">
        <f t="shared" si="5"/>
        <v>59</v>
      </c>
      <c r="AC20" s="121">
        <v>0</v>
      </c>
      <c r="AD20" s="121">
        <v>11</v>
      </c>
      <c r="AE20" s="121">
        <v>0</v>
      </c>
      <c r="AF20" s="121">
        <v>70</v>
      </c>
      <c r="AG20" s="121">
        <f t="shared" si="6"/>
        <v>81</v>
      </c>
      <c r="AH20" s="121">
        <v>0</v>
      </c>
      <c r="AI20" s="121">
        <v>0</v>
      </c>
      <c r="AJ20" s="121">
        <v>0</v>
      </c>
      <c r="AK20" s="121">
        <v>0</v>
      </c>
      <c r="AL20" s="121">
        <f t="shared" si="0"/>
        <v>0</v>
      </c>
      <c r="AM20" s="53">
        <v>10</v>
      </c>
      <c r="AN20" s="24">
        <v>10</v>
      </c>
      <c r="AO20" s="33" t="s">
        <v>179</v>
      </c>
      <c r="AP20" s="121">
        <v>0</v>
      </c>
      <c r="AQ20" s="121">
        <v>0</v>
      </c>
      <c r="AR20" s="121">
        <v>0</v>
      </c>
      <c r="AS20" s="121">
        <v>0</v>
      </c>
      <c r="AT20" s="121">
        <f t="shared" si="7"/>
        <v>0</v>
      </c>
      <c r="AU20" s="121">
        <v>0</v>
      </c>
      <c r="AV20" s="121">
        <v>0</v>
      </c>
      <c r="AW20" s="121">
        <v>0</v>
      </c>
      <c r="AX20" s="121">
        <v>0</v>
      </c>
      <c r="AY20" s="121">
        <f t="shared" si="8"/>
        <v>0</v>
      </c>
      <c r="AZ20" s="184">
        <f t="shared" si="9"/>
        <v>187</v>
      </c>
      <c r="BA20" s="121">
        <v>1</v>
      </c>
      <c r="BB20" s="121">
        <v>28</v>
      </c>
      <c r="BC20" s="121">
        <v>25</v>
      </c>
      <c r="BD20" s="121">
        <f t="shared" si="1"/>
        <v>241</v>
      </c>
      <c r="BE20" s="121">
        <v>0</v>
      </c>
      <c r="BF20" s="121">
        <f t="shared" si="10"/>
        <v>10</v>
      </c>
      <c r="BG20" s="135">
        <f t="shared" si="11"/>
        <v>251</v>
      </c>
      <c r="BH20" s="53">
        <v>10</v>
      </c>
      <c r="BI20" s="64"/>
      <c r="BK20" s="84"/>
    </row>
    <row r="21" spans="1:63" ht="20.100000000000001" customHeight="1" x14ac:dyDescent="0.15">
      <c r="A21" s="23">
        <v>11</v>
      </c>
      <c r="B21" s="30" t="s">
        <v>180</v>
      </c>
      <c r="C21" s="122">
        <v>2</v>
      </c>
      <c r="D21" s="122">
        <v>0</v>
      </c>
      <c r="E21" s="122">
        <v>0</v>
      </c>
      <c r="F21" s="122">
        <v>0</v>
      </c>
      <c r="G21" s="122">
        <f t="shared" si="2"/>
        <v>2</v>
      </c>
      <c r="H21" s="122">
        <v>0</v>
      </c>
      <c r="I21" s="122">
        <v>0</v>
      </c>
      <c r="J21" s="122">
        <v>0</v>
      </c>
      <c r="K21" s="122">
        <v>0</v>
      </c>
      <c r="L21" s="122">
        <v>0</v>
      </c>
      <c r="M21" s="122">
        <v>0</v>
      </c>
      <c r="N21" s="122">
        <v>0</v>
      </c>
      <c r="O21" s="122">
        <f t="shared" si="3"/>
        <v>0</v>
      </c>
      <c r="P21" s="122">
        <v>0</v>
      </c>
      <c r="Q21" s="122">
        <v>11</v>
      </c>
      <c r="R21" s="122">
        <v>0</v>
      </c>
      <c r="S21" s="122">
        <v>17</v>
      </c>
      <c r="T21" s="52">
        <v>11</v>
      </c>
      <c r="U21" s="23">
        <v>11</v>
      </c>
      <c r="V21" s="30" t="s">
        <v>180</v>
      </c>
      <c r="W21" s="120">
        <f t="shared" si="4"/>
        <v>28</v>
      </c>
      <c r="X21" s="122">
        <v>0</v>
      </c>
      <c r="Y21" s="122">
        <v>4</v>
      </c>
      <c r="Z21" s="122">
        <v>0</v>
      </c>
      <c r="AA21" s="122">
        <v>22</v>
      </c>
      <c r="AB21" s="120">
        <f t="shared" si="5"/>
        <v>26</v>
      </c>
      <c r="AC21" s="122">
        <v>0</v>
      </c>
      <c r="AD21" s="122">
        <v>5</v>
      </c>
      <c r="AE21" s="122">
        <v>0</v>
      </c>
      <c r="AF21" s="122">
        <v>11</v>
      </c>
      <c r="AG21" s="120">
        <f t="shared" si="6"/>
        <v>16</v>
      </c>
      <c r="AH21" s="122">
        <v>0</v>
      </c>
      <c r="AI21" s="122">
        <v>0</v>
      </c>
      <c r="AJ21" s="122">
        <v>0</v>
      </c>
      <c r="AK21" s="122">
        <v>0</v>
      </c>
      <c r="AL21" s="120">
        <f t="shared" si="0"/>
        <v>0</v>
      </c>
      <c r="AM21" s="52">
        <v>11</v>
      </c>
      <c r="AN21" s="23">
        <v>11</v>
      </c>
      <c r="AO21" s="30" t="s">
        <v>180</v>
      </c>
      <c r="AP21" s="122">
        <v>0</v>
      </c>
      <c r="AQ21" s="122">
        <v>0</v>
      </c>
      <c r="AR21" s="122">
        <v>0</v>
      </c>
      <c r="AS21" s="122">
        <v>0</v>
      </c>
      <c r="AT21" s="120">
        <f t="shared" si="7"/>
        <v>0</v>
      </c>
      <c r="AU21" s="122">
        <v>0</v>
      </c>
      <c r="AV21" s="122">
        <v>0</v>
      </c>
      <c r="AW21" s="122">
        <v>0</v>
      </c>
      <c r="AX21" s="122">
        <v>0</v>
      </c>
      <c r="AY21" s="120">
        <f t="shared" si="8"/>
        <v>0</v>
      </c>
      <c r="AZ21" s="129">
        <f t="shared" si="9"/>
        <v>70</v>
      </c>
      <c r="BA21" s="122">
        <v>0</v>
      </c>
      <c r="BB21" s="122">
        <v>4</v>
      </c>
      <c r="BC21" s="122">
        <v>5</v>
      </c>
      <c r="BD21" s="122">
        <f t="shared" si="1"/>
        <v>79</v>
      </c>
      <c r="BE21" s="122">
        <v>0</v>
      </c>
      <c r="BF21" s="122">
        <f t="shared" si="10"/>
        <v>2</v>
      </c>
      <c r="BG21" s="134">
        <f t="shared" si="11"/>
        <v>81</v>
      </c>
      <c r="BH21" s="52">
        <v>11</v>
      </c>
      <c r="BI21" s="64"/>
      <c r="BK21" s="84"/>
    </row>
    <row r="22" spans="1:63" ht="20.100000000000001" customHeight="1" x14ac:dyDescent="0.15">
      <c r="A22" s="23">
        <v>12</v>
      </c>
      <c r="B22" s="30" t="s">
        <v>312</v>
      </c>
      <c r="C22" s="122">
        <v>1</v>
      </c>
      <c r="D22" s="122">
        <v>0</v>
      </c>
      <c r="E22" s="122">
        <v>3</v>
      </c>
      <c r="F22" s="122">
        <v>0</v>
      </c>
      <c r="G22" s="122">
        <f t="shared" si="2"/>
        <v>4</v>
      </c>
      <c r="H22" s="122">
        <v>0</v>
      </c>
      <c r="I22" s="122">
        <v>0</v>
      </c>
      <c r="J22" s="122">
        <v>0</v>
      </c>
      <c r="K22" s="122">
        <v>0</v>
      </c>
      <c r="L22" s="122">
        <v>0</v>
      </c>
      <c r="M22" s="122">
        <v>0</v>
      </c>
      <c r="N22" s="122">
        <v>0</v>
      </c>
      <c r="O22" s="122">
        <f t="shared" si="3"/>
        <v>0</v>
      </c>
      <c r="P22" s="122">
        <v>0</v>
      </c>
      <c r="Q22" s="122">
        <v>6</v>
      </c>
      <c r="R22" s="122">
        <v>0</v>
      </c>
      <c r="S22" s="122">
        <v>16</v>
      </c>
      <c r="T22" s="52">
        <v>12</v>
      </c>
      <c r="U22" s="23">
        <v>12</v>
      </c>
      <c r="V22" s="30" t="s">
        <v>312</v>
      </c>
      <c r="W22" s="120">
        <f t="shared" si="4"/>
        <v>22</v>
      </c>
      <c r="X22" s="122">
        <v>0</v>
      </c>
      <c r="Y22" s="122">
        <v>6</v>
      </c>
      <c r="Z22" s="122">
        <v>0</v>
      </c>
      <c r="AA22" s="122">
        <v>11</v>
      </c>
      <c r="AB22" s="120">
        <f t="shared" si="5"/>
        <v>17</v>
      </c>
      <c r="AC22" s="122">
        <v>0</v>
      </c>
      <c r="AD22" s="122">
        <v>0</v>
      </c>
      <c r="AE22" s="122">
        <v>0</v>
      </c>
      <c r="AF22" s="122">
        <v>25</v>
      </c>
      <c r="AG22" s="120">
        <f t="shared" si="6"/>
        <v>25</v>
      </c>
      <c r="AH22" s="122">
        <v>0</v>
      </c>
      <c r="AI22" s="122">
        <v>0</v>
      </c>
      <c r="AJ22" s="122">
        <v>0</v>
      </c>
      <c r="AK22" s="122">
        <v>0</v>
      </c>
      <c r="AL22" s="120">
        <f t="shared" si="0"/>
        <v>0</v>
      </c>
      <c r="AM22" s="52">
        <v>12</v>
      </c>
      <c r="AN22" s="23">
        <v>12</v>
      </c>
      <c r="AO22" s="30" t="s">
        <v>312</v>
      </c>
      <c r="AP22" s="122">
        <v>0</v>
      </c>
      <c r="AQ22" s="122">
        <v>0</v>
      </c>
      <c r="AR22" s="122">
        <v>0</v>
      </c>
      <c r="AS22" s="122">
        <v>0</v>
      </c>
      <c r="AT22" s="120">
        <f t="shared" si="7"/>
        <v>0</v>
      </c>
      <c r="AU22" s="122">
        <v>0</v>
      </c>
      <c r="AV22" s="122">
        <v>0</v>
      </c>
      <c r="AW22" s="122">
        <v>0</v>
      </c>
      <c r="AX22" s="122">
        <v>0</v>
      </c>
      <c r="AY22" s="120">
        <f t="shared" si="8"/>
        <v>0</v>
      </c>
      <c r="AZ22" s="129">
        <f t="shared" si="9"/>
        <v>64</v>
      </c>
      <c r="BA22" s="122">
        <v>0</v>
      </c>
      <c r="BB22" s="122">
        <v>2</v>
      </c>
      <c r="BC22" s="122">
        <v>6</v>
      </c>
      <c r="BD22" s="122">
        <f t="shared" si="1"/>
        <v>72</v>
      </c>
      <c r="BE22" s="122">
        <v>0</v>
      </c>
      <c r="BF22" s="122">
        <f t="shared" si="10"/>
        <v>4</v>
      </c>
      <c r="BG22" s="134">
        <f t="shared" si="11"/>
        <v>76</v>
      </c>
      <c r="BH22" s="52">
        <v>12</v>
      </c>
      <c r="BI22" s="64"/>
      <c r="BK22" s="84"/>
    </row>
    <row r="23" spans="1:63" ht="20.100000000000001" customHeight="1" x14ac:dyDescent="0.15">
      <c r="A23" s="23">
        <v>13</v>
      </c>
      <c r="B23" s="30" t="s">
        <v>313</v>
      </c>
      <c r="C23" s="122">
        <v>3</v>
      </c>
      <c r="D23" s="122">
        <v>0</v>
      </c>
      <c r="E23" s="122">
        <v>0</v>
      </c>
      <c r="F23" s="122">
        <v>0</v>
      </c>
      <c r="G23" s="122">
        <f t="shared" si="2"/>
        <v>3</v>
      </c>
      <c r="H23" s="122">
        <v>0</v>
      </c>
      <c r="I23" s="122">
        <v>0</v>
      </c>
      <c r="J23" s="122">
        <v>0</v>
      </c>
      <c r="K23" s="122">
        <v>0</v>
      </c>
      <c r="L23" s="122">
        <v>0</v>
      </c>
      <c r="M23" s="122">
        <v>0</v>
      </c>
      <c r="N23" s="122">
        <v>0</v>
      </c>
      <c r="O23" s="122">
        <f t="shared" si="3"/>
        <v>0</v>
      </c>
      <c r="P23" s="122">
        <v>0</v>
      </c>
      <c r="Q23" s="122">
        <v>3</v>
      </c>
      <c r="R23" s="122">
        <v>0</v>
      </c>
      <c r="S23" s="122">
        <v>5</v>
      </c>
      <c r="T23" s="52">
        <v>13</v>
      </c>
      <c r="U23" s="23">
        <v>13</v>
      </c>
      <c r="V23" s="30" t="s">
        <v>313</v>
      </c>
      <c r="W23" s="122">
        <f t="shared" si="4"/>
        <v>8</v>
      </c>
      <c r="X23" s="122">
        <v>0</v>
      </c>
      <c r="Y23" s="122">
        <v>1</v>
      </c>
      <c r="Z23" s="122">
        <v>0</v>
      </c>
      <c r="AA23" s="122">
        <v>28</v>
      </c>
      <c r="AB23" s="122">
        <f t="shared" si="5"/>
        <v>29</v>
      </c>
      <c r="AC23" s="122">
        <v>0</v>
      </c>
      <c r="AD23" s="122">
        <v>3</v>
      </c>
      <c r="AE23" s="122">
        <v>0</v>
      </c>
      <c r="AF23" s="122">
        <v>10</v>
      </c>
      <c r="AG23" s="122">
        <f t="shared" si="6"/>
        <v>13</v>
      </c>
      <c r="AH23" s="122">
        <v>0</v>
      </c>
      <c r="AI23" s="122">
        <v>0</v>
      </c>
      <c r="AJ23" s="122">
        <v>0</v>
      </c>
      <c r="AK23" s="122">
        <v>0</v>
      </c>
      <c r="AL23" s="122">
        <f t="shared" si="0"/>
        <v>0</v>
      </c>
      <c r="AM23" s="52">
        <v>13</v>
      </c>
      <c r="AN23" s="23">
        <v>13</v>
      </c>
      <c r="AO23" s="30" t="s">
        <v>313</v>
      </c>
      <c r="AP23" s="122">
        <v>0</v>
      </c>
      <c r="AQ23" s="122">
        <v>0</v>
      </c>
      <c r="AR23" s="122">
        <v>0</v>
      </c>
      <c r="AS23" s="122">
        <v>0</v>
      </c>
      <c r="AT23" s="122">
        <f t="shared" si="7"/>
        <v>0</v>
      </c>
      <c r="AU23" s="122">
        <v>0</v>
      </c>
      <c r="AV23" s="122">
        <v>0</v>
      </c>
      <c r="AW23" s="122">
        <v>0</v>
      </c>
      <c r="AX23" s="122">
        <v>0</v>
      </c>
      <c r="AY23" s="122">
        <f t="shared" si="8"/>
        <v>0</v>
      </c>
      <c r="AZ23" s="129">
        <f t="shared" si="9"/>
        <v>50</v>
      </c>
      <c r="BA23" s="122">
        <v>3</v>
      </c>
      <c r="BB23" s="122">
        <v>7</v>
      </c>
      <c r="BC23" s="122">
        <v>13</v>
      </c>
      <c r="BD23" s="122">
        <f t="shared" si="1"/>
        <v>73</v>
      </c>
      <c r="BE23" s="122">
        <v>0</v>
      </c>
      <c r="BF23" s="122">
        <f t="shared" si="10"/>
        <v>3</v>
      </c>
      <c r="BG23" s="134">
        <f t="shared" si="11"/>
        <v>76</v>
      </c>
      <c r="BH23" s="52">
        <v>13</v>
      </c>
      <c r="BI23" s="64"/>
      <c r="BK23" s="84"/>
    </row>
    <row r="24" spans="1:63" ht="20.100000000000001" customHeight="1" x14ac:dyDescent="0.15">
      <c r="A24" s="23">
        <v>14</v>
      </c>
      <c r="B24" s="30" t="s">
        <v>181</v>
      </c>
      <c r="C24" s="122">
        <v>0</v>
      </c>
      <c r="D24" s="122">
        <v>0</v>
      </c>
      <c r="E24" s="122">
        <v>0</v>
      </c>
      <c r="F24" s="122">
        <v>0</v>
      </c>
      <c r="G24" s="122">
        <f t="shared" si="2"/>
        <v>0</v>
      </c>
      <c r="H24" s="122">
        <v>0</v>
      </c>
      <c r="I24" s="122">
        <v>0</v>
      </c>
      <c r="J24" s="122">
        <v>0</v>
      </c>
      <c r="K24" s="122">
        <v>0</v>
      </c>
      <c r="L24" s="122">
        <v>0</v>
      </c>
      <c r="M24" s="122">
        <v>0</v>
      </c>
      <c r="N24" s="122">
        <v>0</v>
      </c>
      <c r="O24" s="122">
        <f t="shared" si="3"/>
        <v>0</v>
      </c>
      <c r="P24" s="122">
        <v>0</v>
      </c>
      <c r="Q24" s="122">
        <v>1</v>
      </c>
      <c r="R24" s="122">
        <v>0</v>
      </c>
      <c r="S24" s="122">
        <v>4</v>
      </c>
      <c r="T24" s="52">
        <v>14</v>
      </c>
      <c r="U24" s="23">
        <v>14</v>
      </c>
      <c r="V24" s="30" t="s">
        <v>181</v>
      </c>
      <c r="W24" s="122">
        <f t="shared" si="4"/>
        <v>5</v>
      </c>
      <c r="X24" s="122">
        <v>0</v>
      </c>
      <c r="Y24" s="122">
        <v>0</v>
      </c>
      <c r="Z24" s="122">
        <v>0</v>
      </c>
      <c r="AA24" s="122">
        <v>0</v>
      </c>
      <c r="AB24" s="122">
        <f t="shared" si="5"/>
        <v>0</v>
      </c>
      <c r="AC24" s="122">
        <v>0</v>
      </c>
      <c r="AD24" s="122">
        <v>2</v>
      </c>
      <c r="AE24" s="122">
        <v>0</v>
      </c>
      <c r="AF24" s="122">
        <v>5</v>
      </c>
      <c r="AG24" s="122">
        <f t="shared" si="6"/>
        <v>7</v>
      </c>
      <c r="AH24" s="122">
        <v>0</v>
      </c>
      <c r="AI24" s="122">
        <v>0</v>
      </c>
      <c r="AJ24" s="122">
        <v>0</v>
      </c>
      <c r="AK24" s="122">
        <v>0</v>
      </c>
      <c r="AL24" s="122">
        <f t="shared" si="0"/>
        <v>0</v>
      </c>
      <c r="AM24" s="52">
        <v>14</v>
      </c>
      <c r="AN24" s="23">
        <v>14</v>
      </c>
      <c r="AO24" s="30" t="s">
        <v>181</v>
      </c>
      <c r="AP24" s="122">
        <v>0</v>
      </c>
      <c r="AQ24" s="122">
        <v>0</v>
      </c>
      <c r="AR24" s="122">
        <v>0</v>
      </c>
      <c r="AS24" s="122">
        <v>0</v>
      </c>
      <c r="AT24" s="122">
        <f t="shared" si="7"/>
        <v>0</v>
      </c>
      <c r="AU24" s="122">
        <v>0</v>
      </c>
      <c r="AV24" s="122">
        <v>0</v>
      </c>
      <c r="AW24" s="122">
        <v>0</v>
      </c>
      <c r="AX24" s="122">
        <v>0</v>
      </c>
      <c r="AY24" s="122">
        <f t="shared" si="8"/>
        <v>0</v>
      </c>
      <c r="AZ24" s="129">
        <f t="shared" si="9"/>
        <v>12</v>
      </c>
      <c r="BA24" s="122">
        <v>0</v>
      </c>
      <c r="BB24" s="122">
        <v>5</v>
      </c>
      <c r="BC24" s="122">
        <v>2</v>
      </c>
      <c r="BD24" s="122">
        <f t="shared" si="1"/>
        <v>19</v>
      </c>
      <c r="BE24" s="122">
        <v>0</v>
      </c>
      <c r="BF24" s="122">
        <f t="shared" si="10"/>
        <v>0</v>
      </c>
      <c r="BG24" s="134">
        <f t="shared" si="11"/>
        <v>19</v>
      </c>
      <c r="BH24" s="52">
        <v>14</v>
      </c>
      <c r="BI24" s="64"/>
      <c r="BK24" s="84"/>
    </row>
    <row r="25" spans="1:63" ht="20.100000000000001" customHeight="1" x14ac:dyDescent="0.15">
      <c r="A25" s="24">
        <v>15</v>
      </c>
      <c r="B25" s="30" t="s">
        <v>183</v>
      </c>
      <c r="C25" s="121">
        <v>0</v>
      </c>
      <c r="D25" s="121">
        <v>0</v>
      </c>
      <c r="E25" s="121">
        <v>0</v>
      </c>
      <c r="F25" s="121">
        <v>0</v>
      </c>
      <c r="G25" s="121">
        <f t="shared" si="2"/>
        <v>0</v>
      </c>
      <c r="H25" s="121">
        <v>0</v>
      </c>
      <c r="I25" s="121">
        <v>0</v>
      </c>
      <c r="J25" s="121">
        <v>0</v>
      </c>
      <c r="K25" s="121">
        <v>0</v>
      </c>
      <c r="L25" s="121">
        <v>0</v>
      </c>
      <c r="M25" s="121">
        <v>0</v>
      </c>
      <c r="N25" s="121">
        <v>0</v>
      </c>
      <c r="O25" s="121">
        <f t="shared" si="3"/>
        <v>0</v>
      </c>
      <c r="P25" s="121">
        <v>0</v>
      </c>
      <c r="Q25" s="121">
        <v>3</v>
      </c>
      <c r="R25" s="121">
        <v>0</v>
      </c>
      <c r="S25" s="121">
        <v>7</v>
      </c>
      <c r="T25" s="52">
        <v>15</v>
      </c>
      <c r="U25" s="24">
        <v>15</v>
      </c>
      <c r="V25" s="30" t="s">
        <v>183</v>
      </c>
      <c r="W25" s="121">
        <f t="shared" si="4"/>
        <v>10</v>
      </c>
      <c r="X25" s="121">
        <v>0</v>
      </c>
      <c r="Y25" s="121">
        <v>0</v>
      </c>
      <c r="Z25" s="121">
        <v>0</v>
      </c>
      <c r="AA25" s="121">
        <v>2</v>
      </c>
      <c r="AB25" s="121">
        <f t="shared" si="5"/>
        <v>2</v>
      </c>
      <c r="AC25" s="121">
        <v>0</v>
      </c>
      <c r="AD25" s="121">
        <v>4</v>
      </c>
      <c r="AE25" s="121">
        <v>0</v>
      </c>
      <c r="AF25" s="121">
        <v>2</v>
      </c>
      <c r="AG25" s="121">
        <f t="shared" si="6"/>
        <v>6</v>
      </c>
      <c r="AH25" s="121">
        <v>0</v>
      </c>
      <c r="AI25" s="121">
        <v>0</v>
      </c>
      <c r="AJ25" s="121">
        <v>0</v>
      </c>
      <c r="AK25" s="121">
        <v>0</v>
      </c>
      <c r="AL25" s="121">
        <f t="shared" si="0"/>
        <v>0</v>
      </c>
      <c r="AM25" s="52">
        <v>15</v>
      </c>
      <c r="AN25" s="24">
        <v>15</v>
      </c>
      <c r="AO25" s="30" t="s">
        <v>183</v>
      </c>
      <c r="AP25" s="121">
        <v>0</v>
      </c>
      <c r="AQ25" s="121">
        <v>0</v>
      </c>
      <c r="AR25" s="121">
        <v>0</v>
      </c>
      <c r="AS25" s="121">
        <v>0</v>
      </c>
      <c r="AT25" s="121">
        <f t="shared" si="7"/>
        <v>0</v>
      </c>
      <c r="AU25" s="121">
        <v>0</v>
      </c>
      <c r="AV25" s="121">
        <v>0</v>
      </c>
      <c r="AW25" s="121">
        <v>0</v>
      </c>
      <c r="AX25" s="121">
        <v>0</v>
      </c>
      <c r="AY25" s="121">
        <f t="shared" si="8"/>
        <v>0</v>
      </c>
      <c r="AZ25" s="184">
        <f t="shared" si="9"/>
        <v>18</v>
      </c>
      <c r="BA25" s="121">
        <v>0</v>
      </c>
      <c r="BB25" s="121">
        <v>3</v>
      </c>
      <c r="BC25" s="121">
        <v>0</v>
      </c>
      <c r="BD25" s="122">
        <f t="shared" si="1"/>
        <v>21</v>
      </c>
      <c r="BE25" s="121">
        <v>0</v>
      </c>
      <c r="BF25" s="122">
        <f t="shared" si="10"/>
        <v>0</v>
      </c>
      <c r="BG25" s="135">
        <f t="shared" si="11"/>
        <v>21</v>
      </c>
      <c r="BH25" s="52">
        <v>15</v>
      </c>
      <c r="BI25" s="64"/>
      <c r="BJ25" s="64"/>
      <c r="BK25" s="84"/>
    </row>
    <row r="26" spans="1:63" ht="20.100000000000001" customHeight="1" x14ac:dyDescent="0.15">
      <c r="A26" s="23">
        <v>16</v>
      </c>
      <c r="B26" s="31" t="s">
        <v>184</v>
      </c>
      <c r="C26" s="122">
        <v>2</v>
      </c>
      <c r="D26" s="122">
        <v>0</v>
      </c>
      <c r="E26" s="122">
        <v>0</v>
      </c>
      <c r="F26" s="122">
        <v>0</v>
      </c>
      <c r="G26" s="122">
        <f t="shared" si="2"/>
        <v>2</v>
      </c>
      <c r="H26" s="122">
        <v>0</v>
      </c>
      <c r="I26" s="122">
        <v>0</v>
      </c>
      <c r="J26" s="122">
        <v>0</v>
      </c>
      <c r="K26" s="122">
        <v>0</v>
      </c>
      <c r="L26" s="122">
        <v>0</v>
      </c>
      <c r="M26" s="122">
        <v>0</v>
      </c>
      <c r="N26" s="122">
        <v>0</v>
      </c>
      <c r="O26" s="122">
        <f t="shared" si="3"/>
        <v>0</v>
      </c>
      <c r="P26" s="122">
        <v>0</v>
      </c>
      <c r="Q26" s="122">
        <v>1</v>
      </c>
      <c r="R26" s="122">
        <v>0</v>
      </c>
      <c r="S26" s="122">
        <v>3</v>
      </c>
      <c r="T26" s="179">
        <v>16</v>
      </c>
      <c r="U26" s="23">
        <v>16</v>
      </c>
      <c r="V26" s="31" t="s">
        <v>184</v>
      </c>
      <c r="W26" s="120">
        <f t="shared" si="4"/>
        <v>4</v>
      </c>
      <c r="X26" s="122">
        <v>0</v>
      </c>
      <c r="Y26" s="122">
        <v>0</v>
      </c>
      <c r="Z26" s="122">
        <v>0</v>
      </c>
      <c r="AA26" s="122">
        <v>4</v>
      </c>
      <c r="AB26" s="120">
        <f t="shared" si="5"/>
        <v>4</v>
      </c>
      <c r="AC26" s="122">
        <v>0</v>
      </c>
      <c r="AD26" s="122">
        <v>0</v>
      </c>
      <c r="AE26" s="122">
        <v>0</v>
      </c>
      <c r="AF26" s="122">
        <v>8</v>
      </c>
      <c r="AG26" s="120">
        <f t="shared" si="6"/>
        <v>8</v>
      </c>
      <c r="AH26" s="122">
        <v>0</v>
      </c>
      <c r="AI26" s="122">
        <v>0</v>
      </c>
      <c r="AJ26" s="122">
        <v>0</v>
      </c>
      <c r="AK26" s="122">
        <v>0</v>
      </c>
      <c r="AL26" s="120">
        <f t="shared" si="0"/>
        <v>0</v>
      </c>
      <c r="AM26" s="179">
        <v>16</v>
      </c>
      <c r="AN26" s="23">
        <v>16</v>
      </c>
      <c r="AO26" s="31" t="s">
        <v>184</v>
      </c>
      <c r="AP26" s="122">
        <v>0</v>
      </c>
      <c r="AQ26" s="122">
        <v>0</v>
      </c>
      <c r="AR26" s="122">
        <v>0</v>
      </c>
      <c r="AS26" s="122">
        <v>0</v>
      </c>
      <c r="AT26" s="120">
        <f t="shared" si="7"/>
        <v>0</v>
      </c>
      <c r="AU26" s="122">
        <v>0</v>
      </c>
      <c r="AV26" s="122">
        <v>0</v>
      </c>
      <c r="AW26" s="122">
        <v>0</v>
      </c>
      <c r="AX26" s="122">
        <v>0</v>
      </c>
      <c r="AY26" s="120">
        <f t="shared" si="8"/>
        <v>0</v>
      </c>
      <c r="AZ26" s="129">
        <f t="shared" si="9"/>
        <v>16</v>
      </c>
      <c r="BA26" s="122">
        <v>0</v>
      </c>
      <c r="BB26" s="122">
        <v>7</v>
      </c>
      <c r="BC26" s="122">
        <v>3</v>
      </c>
      <c r="BD26" s="168">
        <f t="shared" si="1"/>
        <v>26</v>
      </c>
      <c r="BE26" s="122">
        <v>0</v>
      </c>
      <c r="BF26" s="168">
        <f t="shared" si="10"/>
        <v>2</v>
      </c>
      <c r="BG26" s="134">
        <f t="shared" si="11"/>
        <v>28</v>
      </c>
      <c r="BH26" s="179">
        <v>16</v>
      </c>
      <c r="BI26" s="64"/>
      <c r="BJ26" s="64"/>
      <c r="BK26" s="84"/>
    </row>
    <row r="27" spans="1:63" ht="20.100000000000001" customHeight="1" x14ac:dyDescent="0.15">
      <c r="A27" s="23">
        <v>17</v>
      </c>
      <c r="B27" s="30" t="s">
        <v>314</v>
      </c>
      <c r="C27" s="122">
        <v>0</v>
      </c>
      <c r="D27" s="122">
        <v>0</v>
      </c>
      <c r="E27" s="122">
        <v>0</v>
      </c>
      <c r="F27" s="122">
        <v>0</v>
      </c>
      <c r="G27" s="122">
        <f t="shared" si="2"/>
        <v>0</v>
      </c>
      <c r="H27" s="122">
        <v>0</v>
      </c>
      <c r="I27" s="122">
        <v>0</v>
      </c>
      <c r="J27" s="122">
        <v>0</v>
      </c>
      <c r="K27" s="122">
        <v>0</v>
      </c>
      <c r="L27" s="122">
        <v>0</v>
      </c>
      <c r="M27" s="122">
        <v>0</v>
      </c>
      <c r="N27" s="122">
        <v>0</v>
      </c>
      <c r="O27" s="122">
        <f t="shared" si="3"/>
        <v>0</v>
      </c>
      <c r="P27" s="122">
        <v>0</v>
      </c>
      <c r="Q27" s="122">
        <v>10</v>
      </c>
      <c r="R27" s="122">
        <v>0</v>
      </c>
      <c r="S27" s="122">
        <v>14</v>
      </c>
      <c r="T27" s="52">
        <v>17</v>
      </c>
      <c r="U27" s="23">
        <v>17</v>
      </c>
      <c r="V27" s="30" t="s">
        <v>314</v>
      </c>
      <c r="W27" s="120">
        <f t="shared" si="4"/>
        <v>24</v>
      </c>
      <c r="X27" s="122">
        <v>0</v>
      </c>
      <c r="Y27" s="122">
        <v>10</v>
      </c>
      <c r="Z27" s="122">
        <v>0</v>
      </c>
      <c r="AA27" s="122">
        <v>15</v>
      </c>
      <c r="AB27" s="120">
        <f t="shared" si="5"/>
        <v>25</v>
      </c>
      <c r="AC27" s="122">
        <v>0</v>
      </c>
      <c r="AD27" s="122">
        <v>1</v>
      </c>
      <c r="AE27" s="122">
        <v>0</v>
      </c>
      <c r="AF27" s="122">
        <v>30</v>
      </c>
      <c r="AG27" s="120">
        <f t="shared" si="6"/>
        <v>31</v>
      </c>
      <c r="AH27" s="122">
        <v>0</v>
      </c>
      <c r="AI27" s="122">
        <v>0</v>
      </c>
      <c r="AJ27" s="122">
        <v>0</v>
      </c>
      <c r="AK27" s="122">
        <v>0</v>
      </c>
      <c r="AL27" s="120">
        <f t="shared" si="0"/>
        <v>0</v>
      </c>
      <c r="AM27" s="52">
        <v>17</v>
      </c>
      <c r="AN27" s="23">
        <v>17</v>
      </c>
      <c r="AO27" s="30" t="s">
        <v>314</v>
      </c>
      <c r="AP27" s="122">
        <v>0</v>
      </c>
      <c r="AQ27" s="122">
        <v>0</v>
      </c>
      <c r="AR27" s="122">
        <v>0</v>
      </c>
      <c r="AS27" s="122">
        <v>0</v>
      </c>
      <c r="AT27" s="120">
        <f t="shared" si="7"/>
        <v>0</v>
      </c>
      <c r="AU27" s="122">
        <v>0</v>
      </c>
      <c r="AV27" s="122">
        <v>0</v>
      </c>
      <c r="AW27" s="122">
        <v>0</v>
      </c>
      <c r="AX27" s="122">
        <v>0</v>
      </c>
      <c r="AY27" s="120">
        <f t="shared" si="8"/>
        <v>0</v>
      </c>
      <c r="AZ27" s="129">
        <f t="shared" si="9"/>
        <v>80</v>
      </c>
      <c r="BA27" s="122">
        <v>0</v>
      </c>
      <c r="BB27" s="122">
        <v>1</v>
      </c>
      <c r="BC27" s="122">
        <v>7</v>
      </c>
      <c r="BD27" s="122">
        <f t="shared" si="1"/>
        <v>88</v>
      </c>
      <c r="BE27" s="122">
        <v>0</v>
      </c>
      <c r="BF27" s="122">
        <f t="shared" si="10"/>
        <v>0</v>
      </c>
      <c r="BG27" s="134">
        <f t="shared" si="11"/>
        <v>88</v>
      </c>
      <c r="BH27" s="52">
        <v>17</v>
      </c>
      <c r="BI27" s="64"/>
      <c r="BJ27" s="64"/>
      <c r="BK27" s="84"/>
    </row>
    <row r="28" spans="1:63" ht="20.100000000000001" customHeight="1" x14ac:dyDescent="0.15">
      <c r="A28" s="23">
        <v>18</v>
      </c>
      <c r="B28" s="30" t="s">
        <v>315</v>
      </c>
      <c r="C28" s="122">
        <v>0</v>
      </c>
      <c r="D28" s="122">
        <v>0</v>
      </c>
      <c r="E28" s="122">
        <v>0</v>
      </c>
      <c r="F28" s="122">
        <v>0</v>
      </c>
      <c r="G28" s="122">
        <f t="shared" si="2"/>
        <v>0</v>
      </c>
      <c r="H28" s="122">
        <v>0</v>
      </c>
      <c r="I28" s="122">
        <v>0</v>
      </c>
      <c r="J28" s="122">
        <v>0</v>
      </c>
      <c r="K28" s="122">
        <v>0</v>
      </c>
      <c r="L28" s="122">
        <v>0</v>
      </c>
      <c r="M28" s="122">
        <v>0</v>
      </c>
      <c r="N28" s="122">
        <v>0</v>
      </c>
      <c r="O28" s="122">
        <f t="shared" si="3"/>
        <v>0</v>
      </c>
      <c r="P28" s="122">
        <v>0</v>
      </c>
      <c r="Q28" s="122">
        <v>0</v>
      </c>
      <c r="R28" s="122">
        <v>0</v>
      </c>
      <c r="S28" s="122">
        <v>3</v>
      </c>
      <c r="T28" s="52">
        <v>18</v>
      </c>
      <c r="U28" s="23">
        <v>18</v>
      </c>
      <c r="V28" s="30" t="s">
        <v>315</v>
      </c>
      <c r="W28" s="122">
        <f t="shared" si="4"/>
        <v>3</v>
      </c>
      <c r="X28" s="122">
        <v>0</v>
      </c>
      <c r="Y28" s="122">
        <v>3</v>
      </c>
      <c r="Z28" s="122">
        <v>0</v>
      </c>
      <c r="AA28" s="122">
        <v>10</v>
      </c>
      <c r="AB28" s="122">
        <f t="shared" si="5"/>
        <v>13</v>
      </c>
      <c r="AC28" s="122">
        <v>0</v>
      </c>
      <c r="AD28" s="122">
        <v>0</v>
      </c>
      <c r="AE28" s="122">
        <v>0</v>
      </c>
      <c r="AF28" s="122">
        <v>7</v>
      </c>
      <c r="AG28" s="122">
        <f t="shared" si="6"/>
        <v>7</v>
      </c>
      <c r="AH28" s="122">
        <v>0</v>
      </c>
      <c r="AI28" s="122">
        <v>0</v>
      </c>
      <c r="AJ28" s="122">
        <v>0</v>
      </c>
      <c r="AK28" s="122">
        <v>0</v>
      </c>
      <c r="AL28" s="122">
        <f t="shared" si="0"/>
        <v>0</v>
      </c>
      <c r="AM28" s="52">
        <v>18</v>
      </c>
      <c r="AN28" s="23">
        <v>18</v>
      </c>
      <c r="AO28" s="30" t="s">
        <v>315</v>
      </c>
      <c r="AP28" s="122">
        <v>0</v>
      </c>
      <c r="AQ28" s="122">
        <v>0</v>
      </c>
      <c r="AR28" s="122">
        <v>0</v>
      </c>
      <c r="AS28" s="122">
        <v>0</v>
      </c>
      <c r="AT28" s="122">
        <f t="shared" si="7"/>
        <v>0</v>
      </c>
      <c r="AU28" s="122">
        <v>0</v>
      </c>
      <c r="AV28" s="122">
        <v>0</v>
      </c>
      <c r="AW28" s="122">
        <v>0</v>
      </c>
      <c r="AX28" s="122">
        <v>0</v>
      </c>
      <c r="AY28" s="122">
        <f t="shared" si="8"/>
        <v>0</v>
      </c>
      <c r="AZ28" s="122">
        <f t="shared" si="9"/>
        <v>23</v>
      </c>
      <c r="BA28" s="122">
        <v>0</v>
      </c>
      <c r="BB28" s="122">
        <v>1</v>
      </c>
      <c r="BC28" s="122">
        <v>6</v>
      </c>
      <c r="BD28" s="122">
        <f t="shared" si="1"/>
        <v>30</v>
      </c>
      <c r="BE28" s="122">
        <v>0</v>
      </c>
      <c r="BF28" s="122">
        <f t="shared" si="10"/>
        <v>0</v>
      </c>
      <c r="BG28" s="134">
        <f t="shared" si="11"/>
        <v>30</v>
      </c>
      <c r="BH28" s="52">
        <v>18</v>
      </c>
      <c r="BI28" s="64"/>
      <c r="BJ28" s="64"/>
      <c r="BK28" s="84"/>
    </row>
    <row r="29" spans="1:63" ht="20.100000000000001" customHeight="1" x14ac:dyDescent="0.15">
      <c r="A29" s="23">
        <v>19</v>
      </c>
      <c r="B29" s="30" t="s">
        <v>139</v>
      </c>
      <c r="C29" s="122">
        <v>0</v>
      </c>
      <c r="D29" s="122">
        <v>1</v>
      </c>
      <c r="E29" s="122">
        <v>0</v>
      </c>
      <c r="F29" s="122">
        <v>0</v>
      </c>
      <c r="G29" s="122">
        <f t="shared" si="2"/>
        <v>1</v>
      </c>
      <c r="H29" s="122">
        <v>0</v>
      </c>
      <c r="I29" s="122">
        <v>0</v>
      </c>
      <c r="J29" s="122">
        <v>0</v>
      </c>
      <c r="K29" s="122">
        <v>0</v>
      </c>
      <c r="L29" s="122">
        <v>0</v>
      </c>
      <c r="M29" s="122">
        <v>0</v>
      </c>
      <c r="N29" s="122">
        <v>0</v>
      </c>
      <c r="O29" s="122">
        <f t="shared" si="3"/>
        <v>0</v>
      </c>
      <c r="P29" s="122">
        <v>0</v>
      </c>
      <c r="Q29" s="122">
        <v>2</v>
      </c>
      <c r="R29" s="122">
        <v>0</v>
      </c>
      <c r="S29" s="122">
        <v>2</v>
      </c>
      <c r="T29" s="52">
        <v>19</v>
      </c>
      <c r="U29" s="23">
        <v>19</v>
      </c>
      <c r="V29" s="30" t="s">
        <v>139</v>
      </c>
      <c r="W29" s="122">
        <f t="shared" si="4"/>
        <v>4</v>
      </c>
      <c r="X29" s="122">
        <v>0</v>
      </c>
      <c r="Y29" s="122">
        <v>1</v>
      </c>
      <c r="Z29" s="122">
        <v>0</v>
      </c>
      <c r="AA29" s="122">
        <v>6</v>
      </c>
      <c r="AB29" s="122">
        <f t="shared" si="5"/>
        <v>7</v>
      </c>
      <c r="AC29" s="122">
        <v>0</v>
      </c>
      <c r="AD29" s="122">
        <v>0</v>
      </c>
      <c r="AE29" s="122">
        <v>0</v>
      </c>
      <c r="AF29" s="122">
        <v>6</v>
      </c>
      <c r="AG29" s="122">
        <f t="shared" si="6"/>
        <v>6</v>
      </c>
      <c r="AH29" s="122">
        <v>0</v>
      </c>
      <c r="AI29" s="122">
        <v>0</v>
      </c>
      <c r="AJ29" s="122">
        <v>0</v>
      </c>
      <c r="AK29" s="122">
        <v>0</v>
      </c>
      <c r="AL29" s="122">
        <f t="shared" si="0"/>
        <v>0</v>
      </c>
      <c r="AM29" s="52">
        <v>19</v>
      </c>
      <c r="AN29" s="23">
        <v>19</v>
      </c>
      <c r="AO29" s="30" t="s">
        <v>139</v>
      </c>
      <c r="AP29" s="122">
        <v>0</v>
      </c>
      <c r="AQ29" s="122">
        <v>0</v>
      </c>
      <c r="AR29" s="122">
        <v>0</v>
      </c>
      <c r="AS29" s="122">
        <v>0</v>
      </c>
      <c r="AT29" s="122">
        <f t="shared" si="7"/>
        <v>0</v>
      </c>
      <c r="AU29" s="122">
        <v>0</v>
      </c>
      <c r="AV29" s="122">
        <v>0</v>
      </c>
      <c r="AW29" s="122">
        <v>0</v>
      </c>
      <c r="AX29" s="122">
        <v>0</v>
      </c>
      <c r="AY29" s="122">
        <f t="shared" si="8"/>
        <v>0</v>
      </c>
      <c r="AZ29" s="122">
        <f t="shared" si="9"/>
        <v>17</v>
      </c>
      <c r="BA29" s="122">
        <v>0</v>
      </c>
      <c r="BB29" s="122">
        <v>0</v>
      </c>
      <c r="BC29" s="122">
        <v>4</v>
      </c>
      <c r="BD29" s="122">
        <f t="shared" si="1"/>
        <v>21</v>
      </c>
      <c r="BE29" s="122">
        <v>0</v>
      </c>
      <c r="BF29" s="122">
        <f t="shared" si="10"/>
        <v>1</v>
      </c>
      <c r="BG29" s="134">
        <f t="shared" si="11"/>
        <v>22</v>
      </c>
      <c r="BH29" s="52">
        <v>19</v>
      </c>
      <c r="BI29" s="64"/>
      <c r="BJ29" s="64"/>
      <c r="BK29" s="84"/>
    </row>
    <row r="30" spans="1:63" ht="20.100000000000001" customHeight="1" x14ac:dyDescent="0.15">
      <c r="A30" s="24">
        <v>20</v>
      </c>
      <c r="B30" s="33" t="s">
        <v>186</v>
      </c>
      <c r="C30" s="121">
        <v>0</v>
      </c>
      <c r="D30" s="121">
        <v>0</v>
      </c>
      <c r="E30" s="121">
        <v>0</v>
      </c>
      <c r="F30" s="121">
        <v>0</v>
      </c>
      <c r="G30" s="121">
        <f t="shared" si="2"/>
        <v>0</v>
      </c>
      <c r="H30" s="121">
        <v>0</v>
      </c>
      <c r="I30" s="121">
        <v>0</v>
      </c>
      <c r="J30" s="121">
        <v>0</v>
      </c>
      <c r="K30" s="121">
        <v>0</v>
      </c>
      <c r="L30" s="121">
        <v>0</v>
      </c>
      <c r="M30" s="121">
        <v>0</v>
      </c>
      <c r="N30" s="121">
        <v>0</v>
      </c>
      <c r="O30" s="121">
        <f t="shared" si="3"/>
        <v>0</v>
      </c>
      <c r="P30" s="121">
        <v>0</v>
      </c>
      <c r="Q30" s="121">
        <v>0</v>
      </c>
      <c r="R30" s="121">
        <v>0</v>
      </c>
      <c r="S30" s="121">
        <v>4</v>
      </c>
      <c r="T30" s="53">
        <v>20</v>
      </c>
      <c r="U30" s="24">
        <v>20</v>
      </c>
      <c r="V30" s="33" t="s">
        <v>186</v>
      </c>
      <c r="W30" s="121">
        <f t="shared" si="4"/>
        <v>4</v>
      </c>
      <c r="X30" s="121">
        <v>0</v>
      </c>
      <c r="Y30" s="121">
        <v>1</v>
      </c>
      <c r="Z30" s="121">
        <v>0</v>
      </c>
      <c r="AA30" s="121">
        <v>8</v>
      </c>
      <c r="AB30" s="121">
        <f t="shared" si="5"/>
        <v>9</v>
      </c>
      <c r="AC30" s="121">
        <v>0</v>
      </c>
      <c r="AD30" s="121">
        <v>0</v>
      </c>
      <c r="AE30" s="121">
        <v>0</v>
      </c>
      <c r="AF30" s="121">
        <v>2</v>
      </c>
      <c r="AG30" s="121">
        <f t="shared" si="6"/>
        <v>2</v>
      </c>
      <c r="AH30" s="121">
        <v>0</v>
      </c>
      <c r="AI30" s="121">
        <v>0</v>
      </c>
      <c r="AJ30" s="121">
        <v>0</v>
      </c>
      <c r="AK30" s="121">
        <v>0</v>
      </c>
      <c r="AL30" s="121">
        <f t="shared" si="0"/>
        <v>0</v>
      </c>
      <c r="AM30" s="53">
        <v>20</v>
      </c>
      <c r="AN30" s="24">
        <v>20</v>
      </c>
      <c r="AO30" s="33" t="s">
        <v>186</v>
      </c>
      <c r="AP30" s="121">
        <v>0</v>
      </c>
      <c r="AQ30" s="121">
        <v>0</v>
      </c>
      <c r="AR30" s="121">
        <v>0</v>
      </c>
      <c r="AS30" s="121">
        <v>0</v>
      </c>
      <c r="AT30" s="121">
        <f t="shared" si="7"/>
        <v>0</v>
      </c>
      <c r="AU30" s="121">
        <v>0</v>
      </c>
      <c r="AV30" s="121">
        <v>0</v>
      </c>
      <c r="AW30" s="121">
        <v>0</v>
      </c>
      <c r="AX30" s="121">
        <v>0</v>
      </c>
      <c r="AY30" s="121">
        <f t="shared" si="8"/>
        <v>0</v>
      </c>
      <c r="AZ30" s="121">
        <f t="shared" si="9"/>
        <v>15</v>
      </c>
      <c r="BA30" s="121">
        <v>0</v>
      </c>
      <c r="BB30" s="121">
        <v>0</v>
      </c>
      <c r="BC30" s="121">
        <v>1</v>
      </c>
      <c r="BD30" s="121">
        <f t="shared" si="1"/>
        <v>16</v>
      </c>
      <c r="BE30" s="121">
        <v>0</v>
      </c>
      <c r="BF30" s="121">
        <f t="shared" si="10"/>
        <v>0</v>
      </c>
      <c r="BG30" s="135">
        <f t="shared" si="11"/>
        <v>16</v>
      </c>
      <c r="BH30" s="53">
        <v>20</v>
      </c>
      <c r="BI30" s="64"/>
      <c r="BJ30" s="64"/>
      <c r="BK30" s="84"/>
    </row>
    <row r="31" spans="1:63" ht="20.100000000000001" customHeight="1" x14ac:dyDescent="0.15">
      <c r="A31" s="23">
        <v>21</v>
      </c>
      <c r="B31" s="30" t="s">
        <v>187</v>
      </c>
      <c r="C31" s="122">
        <v>0</v>
      </c>
      <c r="D31" s="122">
        <v>0</v>
      </c>
      <c r="E31" s="122">
        <v>0</v>
      </c>
      <c r="F31" s="122">
        <v>0</v>
      </c>
      <c r="G31" s="122">
        <f t="shared" si="2"/>
        <v>0</v>
      </c>
      <c r="H31" s="122">
        <v>0</v>
      </c>
      <c r="I31" s="122">
        <v>0</v>
      </c>
      <c r="J31" s="122">
        <v>0</v>
      </c>
      <c r="K31" s="122">
        <v>0</v>
      </c>
      <c r="L31" s="122">
        <v>0</v>
      </c>
      <c r="M31" s="122">
        <v>0</v>
      </c>
      <c r="N31" s="122">
        <v>0</v>
      </c>
      <c r="O31" s="122">
        <f t="shared" si="3"/>
        <v>0</v>
      </c>
      <c r="P31" s="122">
        <v>0</v>
      </c>
      <c r="Q31" s="122">
        <v>1</v>
      </c>
      <c r="R31" s="122">
        <v>0</v>
      </c>
      <c r="S31" s="122">
        <v>6</v>
      </c>
      <c r="T31" s="52">
        <v>21</v>
      </c>
      <c r="U31" s="23">
        <v>21</v>
      </c>
      <c r="V31" s="30" t="s">
        <v>187</v>
      </c>
      <c r="W31" s="122">
        <f t="shared" si="4"/>
        <v>7</v>
      </c>
      <c r="X31" s="122">
        <v>0</v>
      </c>
      <c r="Y31" s="122">
        <v>2</v>
      </c>
      <c r="Z31" s="122">
        <v>0</v>
      </c>
      <c r="AA31" s="122">
        <v>7</v>
      </c>
      <c r="AB31" s="122">
        <f t="shared" si="5"/>
        <v>9</v>
      </c>
      <c r="AC31" s="122">
        <v>0</v>
      </c>
      <c r="AD31" s="122">
        <v>0</v>
      </c>
      <c r="AE31" s="122">
        <v>0</v>
      </c>
      <c r="AF31" s="122">
        <v>7</v>
      </c>
      <c r="AG31" s="122">
        <f t="shared" si="6"/>
        <v>7</v>
      </c>
      <c r="AH31" s="122">
        <v>0</v>
      </c>
      <c r="AI31" s="122">
        <v>0</v>
      </c>
      <c r="AJ31" s="122">
        <v>0</v>
      </c>
      <c r="AK31" s="122">
        <v>0</v>
      </c>
      <c r="AL31" s="122">
        <f t="shared" si="0"/>
        <v>0</v>
      </c>
      <c r="AM31" s="52">
        <v>21</v>
      </c>
      <c r="AN31" s="23">
        <v>21</v>
      </c>
      <c r="AO31" s="30" t="s">
        <v>187</v>
      </c>
      <c r="AP31" s="122">
        <v>0</v>
      </c>
      <c r="AQ31" s="122">
        <v>0</v>
      </c>
      <c r="AR31" s="122">
        <v>0</v>
      </c>
      <c r="AS31" s="122">
        <v>0</v>
      </c>
      <c r="AT31" s="122">
        <f t="shared" si="7"/>
        <v>0</v>
      </c>
      <c r="AU31" s="122">
        <v>0</v>
      </c>
      <c r="AV31" s="122">
        <v>0</v>
      </c>
      <c r="AW31" s="122">
        <v>0</v>
      </c>
      <c r="AX31" s="122">
        <v>0</v>
      </c>
      <c r="AY31" s="122">
        <f t="shared" si="8"/>
        <v>0</v>
      </c>
      <c r="AZ31" s="122">
        <f t="shared" si="9"/>
        <v>23</v>
      </c>
      <c r="BA31" s="122">
        <v>0</v>
      </c>
      <c r="BB31" s="122">
        <v>1</v>
      </c>
      <c r="BC31" s="122">
        <v>1</v>
      </c>
      <c r="BD31" s="122">
        <f t="shared" si="1"/>
        <v>25</v>
      </c>
      <c r="BE31" s="122">
        <v>0</v>
      </c>
      <c r="BF31" s="122">
        <f t="shared" si="10"/>
        <v>0</v>
      </c>
      <c r="BG31" s="134">
        <f t="shared" si="11"/>
        <v>25</v>
      </c>
      <c r="BH31" s="52">
        <v>21</v>
      </c>
      <c r="BI31" s="64"/>
      <c r="BK31" s="84"/>
    </row>
    <row r="32" spans="1:63" ht="20.100000000000001" customHeight="1" x14ac:dyDescent="0.15">
      <c r="A32" s="23">
        <v>22</v>
      </c>
      <c r="B32" s="30" t="s">
        <v>188</v>
      </c>
      <c r="C32" s="122">
        <v>0</v>
      </c>
      <c r="D32" s="122">
        <v>0</v>
      </c>
      <c r="E32" s="122">
        <v>0</v>
      </c>
      <c r="F32" s="122">
        <v>0</v>
      </c>
      <c r="G32" s="122">
        <f t="shared" si="2"/>
        <v>0</v>
      </c>
      <c r="H32" s="122">
        <v>0</v>
      </c>
      <c r="I32" s="122">
        <v>0</v>
      </c>
      <c r="J32" s="122">
        <v>0</v>
      </c>
      <c r="K32" s="122">
        <v>0</v>
      </c>
      <c r="L32" s="122">
        <v>0</v>
      </c>
      <c r="M32" s="122">
        <v>0</v>
      </c>
      <c r="N32" s="122">
        <v>0</v>
      </c>
      <c r="O32" s="122">
        <f t="shared" si="3"/>
        <v>0</v>
      </c>
      <c r="P32" s="122">
        <v>0</v>
      </c>
      <c r="Q32" s="122">
        <v>2</v>
      </c>
      <c r="R32" s="122">
        <v>0</v>
      </c>
      <c r="S32" s="122">
        <v>3</v>
      </c>
      <c r="T32" s="52">
        <v>22</v>
      </c>
      <c r="U32" s="23">
        <v>22</v>
      </c>
      <c r="V32" s="30" t="s">
        <v>188</v>
      </c>
      <c r="W32" s="122">
        <f t="shared" si="4"/>
        <v>5</v>
      </c>
      <c r="X32" s="122">
        <v>0</v>
      </c>
      <c r="Y32" s="122">
        <v>1</v>
      </c>
      <c r="Z32" s="122">
        <v>0</v>
      </c>
      <c r="AA32" s="122">
        <v>2</v>
      </c>
      <c r="AB32" s="122">
        <f t="shared" si="5"/>
        <v>3</v>
      </c>
      <c r="AC32" s="122">
        <v>0</v>
      </c>
      <c r="AD32" s="122">
        <v>1</v>
      </c>
      <c r="AE32" s="122">
        <v>0</v>
      </c>
      <c r="AF32" s="122">
        <v>3</v>
      </c>
      <c r="AG32" s="122">
        <f t="shared" si="6"/>
        <v>4</v>
      </c>
      <c r="AH32" s="122">
        <v>0</v>
      </c>
      <c r="AI32" s="122">
        <v>0</v>
      </c>
      <c r="AJ32" s="122">
        <v>0</v>
      </c>
      <c r="AK32" s="122">
        <v>0</v>
      </c>
      <c r="AL32" s="122">
        <f t="shared" si="0"/>
        <v>0</v>
      </c>
      <c r="AM32" s="52">
        <v>22</v>
      </c>
      <c r="AN32" s="23">
        <v>22</v>
      </c>
      <c r="AO32" s="30" t="s">
        <v>188</v>
      </c>
      <c r="AP32" s="122">
        <v>0</v>
      </c>
      <c r="AQ32" s="122">
        <v>0</v>
      </c>
      <c r="AR32" s="122">
        <v>0</v>
      </c>
      <c r="AS32" s="122">
        <v>0</v>
      </c>
      <c r="AT32" s="122">
        <f t="shared" si="7"/>
        <v>0</v>
      </c>
      <c r="AU32" s="122">
        <v>0</v>
      </c>
      <c r="AV32" s="122">
        <v>0</v>
      </c>
      <c r="AW32" s="122">
        <v>0</v>
      </c>
      <c r="AX32" s="122">
        <v>0</v>
      </c>
      <c r="AY32" s="122">
        <f t="shared" si="8"/>
        <v>0</v>
      </c>
      <c r="AZ32" s="122">
        <f t="shared" si="9"/>
        <v>12</v>
      </c>
      <c r="BA32" s="122">
        <v>0</v>
      </c>
      <c r="BB32" s="122">
        <v>15</v>
      </c>
      <c r="BC32" s="122">
        <v>1</v>
      </c>
      <c r="BD32" s="122">
        <f t="shared" si="1"/>
        <v>28</v>
      </c>
      <c r="BE32" s="122">
        <v>0</v>
      </c>
      <c r="BF32" s="122">
        <f t="shared" si="10"/>
        <v>0</v>
      </c>
      <c r="BG32" s="134">
        <f t="shared" si="11"/>
        <v>28</v>
      </c>
      <c r="BH32" s="52">
        <v>22</v>
      </c>
      <c r="BI32" s="64"/>
      <c r="BK32" s="84"/>
    </row>
    <row r="33" spans="1:63" ht="20.100000000000001" customHeight="1" x14ac:dyDescent="0.15">
      <c r="A33" s="23">
        <v>23</v>
      </c>
      <c r="B33" s="30" t="s">
        <v>190</v>
      </c>
      <c r="C33" s="122">
        <v>2</v>
      </c>
      <c r="D33" s="122">
        <v>2</v>
      </c>
      <c r="E33" s="122">
        <v>1</v>
      </c>
      <c r="F33" s="122">
        <v>0</v>
      </c>
      <c r="G33" s="122">
        <f t="shared" si="2"/>
        <v>5</v>
      </c>
      <c r="H33" s="122">
        <v>0</v>
      </c>
      <c r="I33" s="122">
        <v>0</v>
      </c>
      <c r="J33" s="122">
        <v>0</v>
      </c>
      <c r="K33" s="122">
        <v>0</v>
      </c>
      <c r="L33" s="122">
        <v>0</v>
      </c>
      <c r="M33" s="122">
        <v>0</v>
      </c>
      <c r="N33" s="122">
        <v>0</v>
      </c>
      <c r="O33" s="122">
        <f t="shared" si="3"/>
        <v>0</v>
      </c>
      <c r="P33" s="122">
        <v>0</v>
      </c>
      <c r="Q33" s="122">
        <v>5</v>
      </c>
      <c r="R33" s="122">
        <v>0</v>
      </c>
      <c r="S33" s="122">
        <v>21</v>
      </c>
      <c r="T33" s="52">
        <v>23</v>
      </c>
      <c r="U33" s="23">
        <v>23</v>
      </c>
      <c r="V33" s="30" t="s">
        <v>190</v>
      </c>
      <c r="W33" s="122">
        <f t="shared" si="4"/>
        <v>26</v>
      </c>
      <c r="X33" s="122">
        <v>0</v>
      </c>
      <c r="Y33" s="122">
        <v>3</v>
      </c>
      <c r="Z33" s="122">
        <v>0</v>
      </c>
      <c r="AA33" s="122">
        <v>7</v>
      </c>
      <c r="AB33" s="122">
        <f t="shared" si="5"/>
        <v>10</v>
      </c>
      <c r="AC33" s="122">
        <v>0</v>
      </c>
      <c r="AD33" s="122">
        <v>0</v>
      </c>
      <c r="AE33" s="122">
        <v>0</v>
      </c>
      <c r="AF33" s="122">
        <v>9</v>
      </c>
      <c r="AG33" s="122">
        <f t="shared" si="6"/>
        <v>9</v>
      </c>
      <c r="AH33" s="122">
        <v>0</v>
      </c>
      <c r="AI33" s="122">
        <v>0</v>
      </c>
      <c r="AJ33" s="122">
        <v>0</v>
      </c>
      <c r="AK33" s="122">
        <v>0</v>
      </c>
      <c r="AL33" s="122">
        <f>SUM(AH33:AK33)</f>
        <v>0</v>
      </c>
      <c r="AM33" s="52">
        <v>23</v>
      </c>
      <c r="AN33" s="23">
        <v>23</v>
      </c>
      <c r="AO33" s="30" t="s">
        <v>190</v>
      </c>
      <c r="AP33" s="122">
        <v>0</v>
      </c>
      <c r="AQ33" s="122">
        <v>0</v>
      </c>
      <c r="AR33" s="122">
        <v>0</v>
      </c>
      <c r="AS33" s="122">
        <v>0</v>
      </c>
      <c r="AT33" s="122">
        <f t="shared" si="7"/>
        <v>0</v>
      </c>
      <c r="AU33" s="122">
        <v>0</v>
      </c>
      <c r="AV33" s="122">
        <v>0</v>
      </c>
      <c r="AW33" s="122">
        <v>0</v>
      </c>
      <c r="AX33" s="122">
        <v>0</v>
      </c>
      <c r="AY33" s="122">
        <f t="shared" si="8"/>
        <v>0</v>
      </c>
      <c r="AZ33" s="122">
        <f t="shared" si="9"/>
        <v>45</v>
      </c>
      <c r="BA33" s="122">
        <v>0</v>
      </c>
      <c r="BB33" s="122">
        <v>2</v>
      </c>
      <c r="BC33" s="122">
        <v>11</v>
      </c>
      <c r="BD33" s="122">
        <f t="shared" si="1"/>
        <v>58</v>
      </c>
      <c r="BE33" s="122">
        <v>0</v>
      </c>
      <c r="BF33" s="122">
        <f t="shared" si="10"/>
        <v>5</v>
      </c>
      <c r="BG33" s="134">
        <f t="shared" si="11"/>
        <v>63</v>
      </c>
      <c r="BH33" s="52">
        <v>23</v>
      </c>
      <c r="BI33" s="64"/>
      <c r="BK33" s="84"/>
    </row>
    <row r="34" spans="1:63" ht="20.100000000000001" customHeight="1" x14ac:dyDescent="0.15">
      <c r="A34" s="23">
        <v>24</v>
      </c>
      <c r="B34" s="30" t="s">
        <v>191</v>
      </c>
      <c r="C34" s="122">
        <v>2</v>
      </c>
      <c r="D34" s="122">
        <v>0</v>
      </c>
      <c r="E34" s="122">
        <v>0</v>
      </c>
      <c r="F34" s="122">
        <v>0</v>
      </c>
      <c r="G34" s="122">
        <f t="shared" si="2"/>
        <v>2</v>
      </c>
      <c r="H34" s="122">
        <v>0</v>
      </c>
      <c r="I34" s="122">
        <v>0</v>
      </c>
      <c r="J34" s="122">
        <v>0</v>
      </c>
      <c r="K34" s="122">
        <v>0</v>
      </c>
      <c r="L34" s="122">
        <v>0</v>
      </c>
      <c r="M34" s="122">
        <v>0</v>
      </c>
      <c r="N34" s="122">
        <v>0</v>
      </c>
      <c r="O34" s="122">
        <f t="shared" si="3"/>
        <v>0</v>
      </c>
      <c r="P34" s="122">
        <v>0</v>
      </c>
      <c r="Q34" s="122">
        <v>1</v>
      </c>
      <c r="R34" s="122">
        <v>0</v>
      </c>
      <c r="S34" s="122">
        <v>1</v>
      </c>
      <c r="T34" s="52">
        <v>24</v>
      </c>
      <c r="U34" s="23">
        <v>24</v>
      </c>
      <c r="V34" s="30" t="s">
        <v>191</v>
      </c>
      <c r="W34" s="122">
        <f t="shared" si="4"/>
        <v>2</v>
      </c>
      <c r="X34" s="122">
        <v>0</v>
      </c>
      <c r="Y34" s="122">
        <v>1</v>
      </c>
      <c r="Z34" s="122">
        <v>0</v>
      </c>
      <c r="AA34" s="122">
        <v>2</v>
      </c>
      <c r="AB34" s="122">
        <f t="shared" si="5"/>
        <v>3</v>
      </c>
      <c r="AC34" s="122">
        <v>0</v>
      </c>
      <c r="AD34" s="122">
        <v>0</v>
      </c>
      <c r="AE34" s="122">
        <v>0</v>
      </c>
      <c r="AF34" s="122">
        <v>0</v>
      </c>
      <c r="AG34" s="122">
        <f t="shared" si="6"/>
        <v>0</v>
      </c>
      <c r="AH34" s="122">
        <v>0</v>
      </c>
      <c r="AI34" s="122">
        <v>0</v>
      </c>
      <c r="AJ34" s="122">
        <v>0</v>
      </c>
      <c r="AK34" s="122">
        <v>0</v>
      </c>
      <c r="AL34" s="122">
        <f t="shared" si="0"/>
        <v>0</v>
      </c>
      <c r="AM34" s="52">
        <v>24</v>
      </c>
      <c r="AN34" s="23">
        <v>24</v>
      </c>
      <c r="AO34" s="30" t="s">
        <v>191</v>
      </c>
      <c r="AP34" s="122">
        <v>0</v>
      </c>
      <c r="AQ34" s="122">
        <v>0</v>
      </c>
      <c r="AR34" s="122">
        <v>0</v>
      </c>
      <c r="AS34" s="122">
        <v>0</v>
      </c>
      <c r="AT34" s="122">
        <f t="shared" si="7"/>
        <v>0</v>
      </c>
      <c r="AU34" s="122">
        <v>0</v>
      </c>
      <c r="AV34" s="122">
        <v>0</v>
      </c>
      <c r="AW34" s="122">
        <v>0</v>
      </c>
      <c r="AX34" s="122">
        <v>0</v>
      </c>
      <c r="AY34" s="122">
        <f t="shared" si="8"/>
        <v>0</v>
      </c>
      <c r="AZ34" s="122">
        <f t="shared" si="9"/>
        <v>5</v>
      </c>
      <c r="BA34" s="122">
        <v>0</v>
      </c>
      <c r="BB34" s="122">
        <v>0</v>
      </c>
      <c r="BC34" s="122">
        <v>16</v>
      </c>
      <c r="BD34" s="122">
        <f t="shared" si="1"/>
        <v>21</v>
      </c>
      <c r="BE34" s="122">
        <v>0</v>
      </c>
      <c r="BF34" s="122">
        <f t="shared" si="10"/>
        <v>2</v>
      </c>
      <c r="BG34" s="134">
        <f t="shared" si="11"/>
        <v>23</v>
      </c>
      <c r="BH34" s="52">
        <v>24</v>
      </c>
      <c r="BI34" s="64"/>
      <c r="BK34" s="84"/>
    </row>
    <row r="35" spans="1:63" ht="20.100000000000001" customHeight="1" x14ac:dyDescent="0.15">
      <c r="A35" s="23">
        <v>25</v>
      </c>
      <c r="B35" s="30" t="s">
        <v>12</v>
      </c>
      <c r="C35" s="122">
        <v>0</v>
      </c>
      <c r="D35" s="122">
        <v>0</v>
      </c>
      <c r="E35" s="122">
        <v>0</v>
      </c>
      <c r="F35" s="122">
        <v>0</v>
      </c>
      <c r="G35" s="122">
        <f t="shared" si="2"/>
        <v>0</v>
      </c>
      <c r="H35" s="122">
        <v>0</v>
      </c>
      <c r="I35" s="122">
        <v>0</v>
      </c>
      <c r="J35" s="122">
        <v>0</v>
      </c>
      <c r="K35" s="122">
        <v>0</v>
      </c>
      <c r="L35" s="122">
        <v>0</v>
      </c>
      <c r="M35" s="122">
        <v>0</v>
      </c>
      <c r="N35" s="122">
        <v>0</v>
      </c>
      <c r="O35" s="122">
        <f t="shared" si="3"/>
        <v>0</v>
      </c>
      <c r="P35" s="122">
        <v>0</v>
      </c>
      <c r="Q35" s="122">
        <v>1</v>
      </c>
      <c r="R35" s="122">
        <v>0</v>
      </c>
      <c r="S35" s="122">
        <v>1</v>
      </c>
      <c r="T35" s="180">
        <v>25</v>
      </c>
      <c r="U35" s="23">
        <v>25</v>
      </c>
      <c r="V35" s="30" t="s">
        <v>12</v>
      </c>
      <c r="W35" s="122">
        <f t="shared" si="4"/>
        <v>2</v>
      </c>
      <c r="X35" s="122">
        <v>0</v>
      </c>
      <c r="Y35" s="122">
        <v>0</v>
      </c>
      <c r="Z35" s="122">
        <v>0</v>
      </c>
      <c r="AA35" s="122">
        <v>5</v>
      </c>
      <c r="AB35" s="122">
        <f t="shared" si="5"/>
        <v>5</v>
      </c>
      <c r="AC35" s="122">
        <v>0</v>
      </c>
      <c r="AD35" s="122">
        <v>0</v>
      </c>
      <c r="AE35" s="122">
        <v>0</v>
      </c>
      <c r="AF35" s="122">
        <v>6</v>
      </c>
      <c r="AG35" s="122">
        <f t="shared" si="6"/>
        <v>6</v>
      </c>
      <c r="AH35" s="122">
        <v>0</v>
      </c>
      <c r="AI35" s="122">
        <v>0</v>
      </c>
      <c r="AJ35" s="122">
        <v>0</v>
      </c>
      <c r="AK35" s="122">
        <v>0</v>
      </c>
      <c r="AL35" s="122">
        <f t="shared" si="0"/>
        <v>0</v>
      </c>
      <c r="AM35" s="180">
        <v>25</v>
      </c>
      <c r="AN35" s="23">
        <v>25</v>
      </c>
      <c r="AO35" s="30" t="s">
        <v>12</v>
      </c>
      <c r="AP35" s="122">
        <v>0</v>
      </c>
      <c r="AQ35" s="122">
        <v>0</v>
      </c>
      <c r="AR35" s="122">
        <v>0</v>
      </c>
      <c r="AS35" s="122">
        <v>0</v>
      </c>
      <c r="AT35" s="122">
        <f t="shared" si="7"/>
        <v>0</v>
      </c>
      <c r="AU35" s="122">
        <v>0</v>
      </c>
      <c r="AV35" s="122">
        <v>0</v>
      </c>
      <c r="AW35" s="122">
        <v>0</v>
      </c>
      <c r="AX35" s="122">
        <v>0</v>
      </c>
      <c r="AY35" s="122">
        <f t="shared" si="8"/>
        <v>0</v>
      </c>
      <c r="AZ35" s="122">
        <f t="shared" si="9"/>
        <v>13</v>
      </c>
      <c r="BA35" s="122">
        <v>0</v>
      </c>
      <c r="BB35" s="122">
        <v>4</v>
      </c>
      <c r="BC35" s="122">
        <v>2</v>
      </c>
      <c r="BD35" s="122">
        <f t="shared" si="1"/>
        <v>19</v>
      </c>
      <c r="BE35" s="122">
        <v>0</v>
      </c>
      <c r="BF35" s="122">
        <f t="shared" si="10"/>
        <v>0</v>
      </c>
      <c r="BG35" s="134">
        <f t="shared" si="11"/>
        <v>19</v>
      </c>
      <c r="BH35" s="180">
        <v>25</v>
      </c>
      <c r="BI35" s="64"/>
      <c r="BK35" s="84"/>
    </row>
    <row r="36" spans="1:63" ht="20.100000000000001" customHeight="1" x14ac:dyDescent="0.15">
      <c r="A36" s="497" t="s">
        <v>246</v>
      </c>
      <c r="B36" s="498"/>
      <c r="C36" s="127">
        <f t="shared" ref="C36:S36" si="12">SUM(C11:C35)</f>
        <v>52</v>
      </c>
      <c r="D36" s="127">
        <f t="shared" si="12"/>
        <v>16</v>
      </c>
      <c r="E36" s="127">
        <f t="shared" si="12"/>
        <v>10</v>
      </c>
      <c r="F36" s="127">
        <f t="shared" si="12"/>
        <v>0</v>
      </c>
      <c r="G36" s="127">
        <f t="shared" si="12"/>
        <v>78</v>
      </c>
      <c r="H36" s="127">
        <f t="shared" si="12"/>
        <v>51</v>
      </c>
      <c r="I36" s="127">
        <f t="shared" si="12"/>
        <v>0</v>
      </c>
      <c r="J36" s="127">
        <f t="shared" si="12"/>
        <v>0</v>
      </c>
      <c r="K36" s="127">
        <f t="shared" si="12"/>
        <v>0</v>
      </c>
      <c r="L36" s="127">
        <f t="shared" si="12"/>
        <v>0</v>
      </c>
      <c r="M36" s="127">
        <f t="shared" si="12"/>
        <v>0</v>
      </c>
      <c r="N36" s="127">
        <f t="shared" si="12"/>
        <v>0</v>
      </c>
      <c r="O36" s="127">
        <f t="shared" si="12"/>
        <v>0</v>
      </c>
      <c r="P36" s="127">
        <f t="shared" si="12"/>
        <v>0</v>
      </c>
      <c r="Q36" s="127">
        <f t="shared" si="12"/>
        <v>208</v>
      </c>
      <c r="R36" s="127">
        <f t="shared" si="12"/>
        <v>0</v>
      </c>
      <c r="S36" s="127">
        <f t="shared" si="12"/>
        <v>385</v>
      </c>
      <c r="T36" s="181"/>
      <c r="U36" s="431" t="s">
        <v>216</v>
      </c>
      <c r="V36" s="432"/>
      <c r="W36" s="127">
        <f t="shared" ref="W36:AK36" si="13">SUM(W11:W35)</f>
        <v>593</v>
      </c>
      <c r="X36" s="127">
        <f t="shared" si="13"/>
        <v>0</v>
      </c>
      <c r="Y36" s="127">
        <f t="shared" si="13"/>
        <v>146</v>
      </c>
      <c r="Z36" s="127">
        <f t="shared" si="13"/>
        <v>0</v>
      </c>
      <c r="AA36" s="127">
        <f t="shared" si="13"/>
        <v>445</v>
      </c>
      <c r="AB36" s="127">
        <f t="shared" si="13"/>
        <v>591</v>
      </c>
      <c r="AC36" s="127">
        <f t="shared" si="13"/>
        <v>0</v>
      </c>
      <c r="AD36" s="127">
        <f t="shared" si="13"/>
        <v>106</v>
      </c>
      <c r="AE36" s="127">
        <f t="shared" si="13"/>
        <v>0</v>
      </c>
      <c r="AF36" s="127">
        <f t="shared" si="13"/>
        <v>485</v>
      </c>
      <c r="AG36" s="127">
        <f t="shared" si="13"/>
        <v>591</v>
      </c>
      <c r="AH36" s="127">
        <f t="shared" si="13"/>
        <v>0</v>
      </c>
      <c r="AI36" s="127">
        <f t="shared" si="13"/>
        <v>0</v>
      </c>
      <c r="AJ36" s="127">
        <f t="shared" si="13"/>
        <v>0</v>
      </c>
      <c r="AK36" s="127">
        <f t="shared" si="13"/>
        <v>0</v>
      </c>
      <c r="AL36" s="127">
        <f>SUM(AL11:AL35)</f>
        <v>0</v>
      </c>
      <c r="AM36" s="181"/>
      <c r="AN36" s="431" t="s">
        <v>216</v>
      </c>
      <c r="AO36" s="432"/>
      <c r="AP36" s="127">
        <f t="shared" ref="AP36:BG36" si="14">SUM(AP11:AP35)</f>
        <v>0</v>
      </c>
      <c r="AQ36" s="127">
        <f t="shared" si="14"/>
        <v>0</v>
      </c>
      <c r="AR36" s="127">
        <f t="shared" si="14"/>
        <v>0</v>
      </c>
      <c r="AS36" s="127">
        <f t="shared" si="14"/>
        <v>0</v>
      </c>
      <c r="AT36" s="127">
        <f t="shared" si="14"/>
        <v>0</v>
      </c>
      <c r="AU36" s="127">
        <f t="shared" si="14"/>
        <v>0</v>
      </c>
      <c r="AV36" s="127">
        <f t="shared" si="14"/>
        <v>0</v>
      </c>
      <c r="AW36" s="127">
        <f t="shared" si="14"/>
        <v>0</v>
      </c>
      <c r="AX36" s="127">
        <f t="shared" si="14"/>
        <v>0</v>
      </c>
      <c r="AY36" s="127">
        <f t="shared" si="14"/>
        <v>0</v>
      </c>
      <c r="AZ36" s="127">
        <f t="shared" si="14"/>
        <v>1775</v>
      </c>
      <c r="BA36" s="127">
        <f t="shared" si="14"/>
        <v>9</v>
      </c>
      <c r="BB36" s="127">
        <f t="shared" si="14"/>
        <v>167</v>
      </c>
      <c r="BC36" s="127">
        <f t="shared" si="14"/>
        <v>210</v>
      </c>
      <c r="BD36" s="127">
        <f t="shared" si="14"/>
        <v>2212</v>
      </c>
      <c r="BE36" s="127">
        <f t="shared" si="14"/>
        <v>88</v>
      </c>
      <c r="BF36" s="127">
        <f t="shared" si="14"/>
        <v>217</v>
      </c>
      <c r="BG36" s="137">
        <f t="shared" si="14"/>
        <v>2378</v>
      </c>
      <c r="BH36" s="181"/>
      <c r="BI36" s="64"/>
    </row>
    <row r="37" spans="1:63" ht="20.100000000000001" customHeight="1" x14ac:dyDescent="0.15">
      <c r="BI37" s="64"/>
    </row>
  </sheetData>
  <mergeCells count="51">
    <mergeCell ref="AP6:BD6"/>
    <mergeCell ref="P7:S7"/>
    <mergeCell ref="X7:AB7"/>
    <mergeCell ref="AC7:AG7"/>
    <mergeCell ref="AH7:AL7"/>
    <mergeCell ref="AP7:AT7"/>
    <mergeCell ref="AU7:AY7"/>
    <mergeCell ref="AZ7:AZ9"/>
    <mergeCell ref="BA7:BA9"/>
    <mergeCell ref="BB7:BB9"/>
    <mergeCell ref="BC7:BC9"/>
    <mergeCell ref="BD7:BD9"/>
    <mergeCell ref="AY8:AY9"/>
    <mergeCell ref="X8:Y8"/>
    <mergeCell ref="Z8:AA8"/>
    <mergeCell ref="AC8:AD8"/>
    <mergeCell ref="AU8:AV8"/>
    <mergeCell ref="AW8:AX8"/>
    <mergeCell ref="AT8:AT9"/>
    <mergeCell ref="AP8:AQ8"/>
    <mergeCell ref="AR8:AS8"/>
    <mergeCell ref="A36:B36"/>
    <mergeCell ref="U36:V36"/>
    <mergeCell ref="AN36:AO36"/>
    <mergeCell ref="T6:T10"/>
    <mergeCell ref="AM6:AM10"/>
    <mergeCell ref="O7:O9"/>
    <mergeCell ref="AE8:AF8"/>
    <mergeCell ref="AH8:AI8"/>
    <mergeCell ref="AJ8:AK8"/>
    <mergeCell ref="P8:Q8"/>
    <mergeCell ref="R8:S8"/>
    <mergeCell ref="C6:G6"/>
    <mergeCell ref="H6:S6"/>
    <mergeCell ref="W6:AL6"/>
    <mergeCell ref="BE6:BE9"/>
    <mergeCell ref="BF6:BF9"/>
    <mergeCell ref="BG6:BG9"/>
    <mergeCell ref="BH6:BH10"/>
    <mergeCell ref="C7:C9"/>
    <mergeCell ref="D7:D9"/>
    <mergeCell ref="E7:E9"/>
    <mergeCell ref="F7:F9"/>
    <mergeCell ref="G7:G9"/>
    <mergeCell ref="H7:H9"/>
    <mergeCell ref="I7:I9"/>
    <mergeCell ref="J7:J9"/>
    <mergeCell ref="K7:K9"/>
    <mergeCell ref="L7:L9"/>
    <mergeCell ref="M7:M9"/>
    <mergeCell ref="N7:N9"/>
  </mergeCells>
  <phoneticPr fontId="2"/>
  <pageMargins left="0.78740157480314965" right="0.78740157480314965" top="0.78740157480314965" bottom="0.74803149606299213" header="0.51181102362204722" footer="0.51181102362204722"/>
  <pageSetup paperSize="9" firstPageNumber="25" fitToWidth="0" orientation="portrait" useFirstPageNumber="1" r:id="rId1"/>
  <headerFooter scaleWithDoc="0" alignWithMargins="0">
    <oddFooter>&amp;C- &amp;P -</oddFooter>
  </headerFooter>
  <colBreaks count="5" manualBreakCount="5">
    <brk id="10" max="35" man="1"/>
    <brk id="20" max="35" man="1"/>
    <brk id="30" max="35" man="1"/>
    <brk id="39" max="35" man="1"/>
    <brk id="49" max="3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BK37"/>
  <sheetViews>
    <sheetView view="pageBreakPreview" zoomScaleSheetLayoutView="100" workbookViewId="0"/>
  </sheetViews>
  <sheetFormatPr defaultColWidth="10.625" defaultRowHeight="20.100000000000001" customHeight="1" x14ac:dyDescent="0.15"/>
  <cols>
    <col min="1" max="1" width="5.625" style="17" customWidth="1"/>
    <col min="2" max="2" width="11.625" style="17" customWidth="1"/>
    <col min="3" max="19" width="8.125" style="17" customWidth="1"/>
    <col min="20" max="20" width="5.625" style="18" customWidth="1"/>
    <col min="21" max="21" width="5.625" style="17" customWidth="1"/>
    <col min="22" max="22" width="11.625" style="17" customWidth="1"/>
    <col min="23" max="38" width="8.25" style="17" customWidth="1"/>
    <col min="39" max="39" width="5.625" style="18" customWidth="1"/>
    <col min="40" max="40" width="5.625" style="17" customWidth="1"/>
    <col min="41" max="41" width="11.625" style="17" customWidth="1"/>
    <col min="42" max="59" width="8.125" style="17" customWidth="1"/>
    <col min="60" max="60" width="5.625" style="18" customWidth="1"/>
    <col min="61" max="16384" width="10.625" style="17"/>
  </cols>
  <sheetData>
    <row r="1" spans="1:63" s="64" customFormat="1" ht="20.100000000000001" customHeight="1" x14ac:dyDescent="0.15">
      <c r="A1" s="64" t="str">
        <f>目次!A6</f>
        <v>令和５年度　市町村税の課税状況等の調</v>
      </c>
      <c r="T1" s="93"/>
      <c r="AM1" s="93"/>
      <c r="BH1" s="93"/>
    </row>
    <row r="2" spans="1:63" s="64" customFormat="1" ht="20.100000000000001" customHeight="1" x14ac:dyDescent="0.15">
      <c r="A2" s="64" t="s">
        <v>427</v>
      </c>
      <c r="T2" s="93"/>
      <c r="AM2" s="93"/>
      <c r="BH2" s="93"/>
    </row>
    <row r="3" spans="1:63" ht="20.100000000000001" customHeight="1" x14ac:dyDescent="0.15">
      <c r="BI3" s="64"/>
    </row>
    <row r="4" spans="1:63" ht="20.100000000000001" customHeight="1" x14ac:dyDescent="0.15">
      <c r="A4" s="17" t="s">
        <v>337</v>
      </c>
      <c r="U4" s="17" t="str">
        <f>$A$4</f>
        <v>第１０表　　課税免除台数</v>
      </c>
      <c r="AN4" s="17" t="str">
        <f>$A$4</f>
        <v>第１０表　　課税免除台数</v>
      </c>
      <c r="BI4" s="64"/>
    </row>
    <row r="5" spans="1:63" ht="20.100000000000001" customHeight="1" x14ac:dyDescent="0.15">
      <c r="I5" s="101"/>
      <c r="J5" s="64"/>
      <c r="K5" s="64"/>
      <c r="L5" s="64"/>
      <c r="M5" s="64"/>
      <c r="N5" s="64"/>
      <c r="O5" s="64"/>
      <c r="U5" s="17" t="s">
        <v>114</v>
      </c>
      <c r="AN5" s="17" t="s">
        <v>114</v>
      </c>
      <c r="BI5" s="64"/>
    </row>
    <row r="6" spans="1:63" ht="20.100000000000001" customHeight="1" x14ac:dyDescent="0.15">
      <c r="A6" s="19"/>
      <c r="B6" s="26" t="s">
        <v>9</v>
      </c>
      <c r="C6" s="445" t="s">
        <v>364</v>
      </c>
      <c r="D6" s="446"/>
      <c r="E6" s="446"/>
      <c r="F6" s="446"/>
      <c r="G6" s="501"/>
      <c r="H6" s="502" t="s">
        <v>0</v>
      </c>
      <c r="I6" s="503"/>
      <c r="J6" s="503"/>
      <c r="K6" s="503"/>
      <c r="L6" s="503"/>
      <c r="M6" s="503"/>
      <c r="N6" s="503"/>
      <c r="O6" s="503"/>
      <c r="P6" s="503"/>
      <c r="Q6" s="503"/>
      <c r="R6" s="503"/>
      <c r="S6" s="504"/>
      <c r="T6" s="494" t="s">
        <v>342</v>
      </c>
      <c r="U6" s="19"/>
      <c r="V6" s="26" t="s">
        <v>9</v>
      </c>
      <c r="W6" s="505" t="s">
        <v>352</v>
      </c>
      <c r="X6" s="506"/>
      <c r="Y6" s="506"/>
      <c r="Z6" s="506"/>
      <c r="AA6" s="506"/>
      <c r="AB6" s="506"/>
      <c r="AC6" s="506"/>
      <c r="AD6" s="506"/>
      <c r="AE6" s="506"/>
      <c r="AF6" s="506"/>
      <c r="AG6" s="506"/>
      <c r="AH6" s="506"/>
      <c r="AI6" s="506"/>
      <c r="AJ6" s="506"/>
      <c r="AK6" s="506"/>
      <c r="AL6" s="507"/>
      <c r="AM6" s="494" t="s">
        <v>342</v>
      </c>
      <c r="AN6" s="19"/>
      <c r="AO6" s="26" t="s">
        <v>9</v>
      </c>
      <c r="AP6" s="505" t="s">
        <v>369</v>
      </c>
      <c r="AQ6" s="506"/>
      <c r="AR6" s="506"/>
      <c r="AS6" s="506"/>
      <c r="AT6" s="506"/>
      <c r="AU6" s="506"/>
      <c r="AV6" s="506"/>
      <c r="AW6" s="506"/>
      <c r="AX6" s="506"/>
      <c r="AY6" s="506"/>
      <c r="AZ6" s="506"/>
      <c r="BA6" s="506"/>
      <c r="BB6" s="506"/>
      <c r="BC6" s="506"/>
      <c r="BD6" s="509"/>
      <c r="BE6" s="490" t="s">
        <v>83</v>
      </c>
      <c r="BF6" s="490" t="s">
        <v>329</v>
      </c>
      <c r="BG6" s="492" t="s">
        <v>226</v>
      </c>
      <c r="BH6" s="494" t="s">
        <v>342</v>
      </c>
      <c r="BI6" s="64"/>
    </row>
    <row r="7" spans="1:63" ht="20.100000000000001" customHeight="1" x14ac:dyDescent="0.15">
      <c r="A7" s="112"/>
      <c r="B7" s="114"/>
      <c r="C7" s="438" t="s">
        <v>93</v>
      </c>
      <c r="D7" s="438" t="s">
        <v>27</v>
      </c>
      <c r="E7" s="438" t="s">
        <v>206</v>
      </c>
      <c r="F7" s="438" t="s">
        <v>207</v>
      </c>
      <c r="G7" s="438" t="s">
        <v>99</v>
      </c>
      <c r="H7" s="438" t="s">
        <v>383</v>
      </c>
      <c r="I7" s="438" t="s">
        <v>81</v>
      </c>
      <c r="J7" s="438" t="s">
        <v>331</v>
      </c>
      <c r="K7" s="438" t="s">
        <v>360</v>
      </c>
      <c r="L7" s="438" t="s">
        <v>361</v>
      </c>
      <c r="M7" s="438" t="s">
        <v>362</v>
      </c>
      <c r="N7" s="438" t="s">
        <v>259</v>
      </c>
      <c r="O7" s="496" t="s">
        <v>363</v>
      </c>
      <c r="P7" s="510" t="s">
        <v>384</v>
      </c>
      <c r="Q7" s="511"/>
      <c r="R7" s="511"/>
      <c r="S7" s="512"/>
      <c r="T7" s="456"/>
      <c r="U7" s="112"/>
      <c r="V7" s="114"/>
      <c r="W7" s="182" t="s">
        <v>325</v>
      </c>
      <c r="X7" s="499" t="s">
        <v>366</v>
      </c>
      <c r="Y7" s="513"/>
      <c r="Z7" s="513"/>
      <c r="AA7" s="513"/>
      <c r="AB7" s="500"/>
      <c r="AC7" s="499" t="s">
        <v>225</v>
      </c>
      <c r="AD7" s="513"/>
      <c r="AE7" s="513"/>
      <c r="AF7" s="513"/>
      <c r="AG7" s="500"/>
      <c r="AH7" s="499" t="s">
        <v>324</v>
      </c>
      <c r="AI7" s="513"/>
      <c r="AJ7" s="513"/>
      <c r="AK7" s="513"/>
      <c r="AL7" s="514"/>
      <c r="AM7" s="456"/>
      <c r="AN7" s="112"/>
      <c r="AO7" s="114"/>
      <c r="AP7" s="499" t="s">
        <v>367</v>
      </c>
      <c r="AQ7" s="513"/>
      <c r="AR7" s="513"/>
      <c r="AS7" s="513"/>
      <c r="AT7" s="500"/>
      <c r="AU7" s="499" t="s">
        <v>370</v>
      </c>
      <c r="AV7" s="513"/>
      <c r="AW7" s="513"/>
      <c r="AX7" s="513"/>
      <c r="AY7" s="500"/>
      <c r="AZ7" s="436" t="s">
        <v>196</v>
      </c>
      <c r="BA7" s="450" t="s">
        <v>38</v>
      </c>
      <c r="BB7" s="438" t="s">
        <v>64</v>
      </c>
      <c r="BC7" s="516" t="s">
        <v>368</v>
      </c>
      <c r="BD7" s="518" t="s">
        <v>67</v>
      </c>
      <c r="BE7" s="450"/>
      <c r="BF7" s="491"/>
      <c r="BG7" s="493"/>
      <c r="BH7" s="456"/>
      <c r="BI7" s="64"/>
    </row>
    <row r="8" spans="1:63" ht="20.100000000000001" customHeight="1" x14ac:dyDescent="0.15">
      <c r="A8" s="20"/>
      <c r="B8" s="27"/>
      <c r="C8" s="495"/>
      <c r="D8" s="495"/>
      <c r="E8" s="495"/>
      <c r="F8" s="495"/>
      <c r="G8" s="495"/>
      <c r="H8" s="495"/>
      <c r="I8" s="495"/>
      <c r="J8" s="439"/>
      <c r="K8" s="439"/>
      <c r="L8" s="495"/>
      <c r="M8" s="439"/>
      <c r="N8" s="495"/>
      <c r="O8" s="495"/>
      <c r="P8" s="499" t="s">
        <v>365</v>
      </c>
      <c r="Q8" s="500"/>
      <c r="R8" s="499" t="s">
        <v>92</v>
      </c>
      <c r="S8" s="500"/>
      <c r="T8" s="456"/>
      <c r="U8" s="20"/>
      <c r="V8" s="27"/>
      <c r="W8" s="162" t="s">
        <v>349</v>
      </c>
      <c r="X8" s="499" t="s">
        <v>365</v>
      </c>
      <c r="Y8" s="500"/>
      <c r="Z8" s="499" t="s">
        <v>92</v>
      </c>
      <c r="AA8" s="500"/>
      <c r="AB8" s="162" t="s">
        <v>349</v>
      </c>
      <c r="AC8" s="499" t="s">
        <v>365</v>
      </c>
      <c r="AD8" s="500"/>
      <c r="AE8" s="499" t="s">
        <v>92</v>
      </c>
      <c r="AF8" s="500"/>
      <c r="AG8" s="162" t="s">
        <v>349</v>
      </c>
      <c r="AH8" s="499" t="s">
        <v>365</v>
      </c>
      <c r="AI8" s="500"/>
      <c r="AJ8" s="499" t="s">
        <v>92</v>
      </c>
      <c r="AK8" s="500"/>
      <c r="AL8" s="162" t="s">
        <v>349</v>
      </c>
      <c r="AM8" s="456"/>
      <c r="AN8" s="20"/>
      <c r="AO8" s="27"/>
      <c r="AP8" s="499" t="s">
        <v>365</v>
      </c>
      <c r="AQ8" s="500"/>
      <c r="AR8" s="499" t="s">
        <v>92</v>
      </c>
      <c r="AS8" s="500"/>
      <c r="AT8" s="508" t="s">
        <v>349</v>
      </c>
      <c r="AU8" s="499" t="s">
        <v>365</v>
      </c>
      <c r="AV8" s="500"/>
      <c r="AW8" s="499" t="s">
        <v>371</v>
      </c>
      <c r="AX8" s="500"/>
      <c r="AY8" s="508" t="s">
        <v>349</v>
      </c>
      <c r="AZ8" s="515"/>
      <c r="BA8" s="517"/>
      <c r="BB8" s="495"/>
      <c r="BC8" s="450"/>
      <c r="BD8" s="508"/>
      <c r="BE8" s="450"/>
      <c r="BF8" s="491"/>
      <c r="BG8" s="493"/>
      <c r="BH8" s="456"/>
      <c r="BI8" s="64"/>
    </row>
    <row r="9" spans="1:63" ht="20.100000000000001" customHeight="1" x14ac:dyDescent="0.15">
      <c r="A9" s="20"/>
      <c r="B9" s="27"/>
      <c r="C9" s="495"/>
      <c r="D9" s="495"/>
      <c r="E9" s="495"/>
      <c r="F9" s="495"/>
      <c r="G9" s="495"/>
      <c r="H9" s="495"/>
      <c r="I9" s="495"/>
      <c r="J9" s="439"/>
      <c r="K9" s="439"/>
      <c r="L9" s="495"/>
      <c r="M9" s="439"/>
      <c r="N9" s="495"/>
      <c r="O9" s="495"/>
      <c r="P9" s="402" t="s">
        <v>47</v>
      </c>
      <c r="Q9" s="402" t="s">
        <v>90</v>
      </c>
      <c r="R9" s="402" t="s">
        <v>47</v>
      </c>
      <c r="S9" s="402" t="s">
        <v>90</v>
      </c>
      <c r="T9" s="456"/>
      <c r="U9" s="20"/>
      <c r="V9" s="27"/>
      <c r="W9" s="162"/>
      <c r="X9" s="402" t="s">
        <v>47</v>
      </c>
      <c r="Y9" s="402" t="s">
        <v>90</v>
      </c>
      <c r="Z9" s="402" t="s">
        <v>47</v>
      </c>
      <c r="AA9" s="402" t="s">
        <v>90</v>
      </c>
      <c r="AB9" s="162"/>
      <c r="AC9" s="183" t="s">
        <v>47</v>
      </c>
      <c r="AD9" s="402" t="s">
        <v>90</v>
      </c>
      <c r="AE9" s="402" t="s">
        <v>47</v>
      </c>
      <c r="AF9" s="402" t="s">
        <v>90</v>
      </c>
      <c r="AG9" s="162"/>
      <c r="AH9" s="183" t="s">
        <v>47</v>
      </c>
      <c r="AI9" s="402" t="s">
        <v>90</v>
      </c>
      <c r="AJ9" s="402" t="s">
        <v>47</v>
      </c>
      <c r="AK9" s="402" t="s">
        <v>90</v>
      </c>
      <c r="AL9" s="162"/>
      <c r="AM9" s="456"/>
      <c r="AN9" s="20"/>
      <c r="AO9" s="27"/>
      <c r="AP9" s="183" t="s">
        <v>47</v>
      </c>
      <c r="AQ9" s="402" t="s">
        <v>90</v>
      </c>
      <c r="AR9" s="402" t="s">
        <v>47</v>
      </c>
      <c r="AS9" s="402" t="s">
        <v>90</v>
      </c>
      <c r="AT9" s="508"/>
      <c r="AU9" s="183" t="s">
        <v>47</v>
      </c>
      <c r="AV9" s="402" t="s">
        <v>90</v>
      </c>
      <c r="AW9" s="402" t="s">
        <v>47</v>
      </c>
      <c r="AX9" s="402" t="s">
        <v>90</v>
      </c>
      <c r="AY9" s="508"/>
      <c r="AZ9" s="515"/>
      <c r="BA9" s="517"/>
      <c r="BB9" s="495"/>
      <c r="BC9" s="450"/>
      <c r="BD9" s="508"/>
      <c r="BE9" s="450"/>
      <c r="BF9" s="491"/>
      <c r="BG9" s="493"/>
      <c r="BH9" s="456"/>
      <c r="BI9" s="64"/>
    </row>
    <row r="10" spans="1:63" ht="20.100000000000001" customHeight="1" x14ac:dyDescent="0.15">
      <c r="A10" s="113" t="s">
        <v>26</v>
      </c>
      <c r="B10" s="27"/>
      <c r="C10" s="41" t="s">
        <v>85</v>
      </c>
      <c r="D10" s="41" t="s">
        <v>85</v>
      </c>
      <c r="E10" s="41" t="s">
        <v>85</v>
      </c>
      <c r="F10" s="41" t="s">
        <v>85</v>
      </c>
      <c r="G10" s="41" t="s">
        <v>85</v>
      </c>
      <c r="H10" s="41" t="s">
        <v>85</v>
      </c>
      <c r="I10" s="41" t="s">
        <v>85</v>
      </c>
      <c r="J10" s="41" t="s">
        <v>85</v>
      </c>
      <c r="K10" s="41" t="s">
        <v>85</v>
      </c>
      <c r="L10" s="41" t="s">
        <v>85</v>
      </c>
      <c r="M10" s="41" t="s">
        <v>85</v>
      </c>
      <c r="N10" s="41" t="s">
        <v>85</v>
      </c>
      <c r="O10" s="41" t="s">
        <v>85</v>
      </c>
      <c r="P10" s="41" t="s">
        <v>85</v>
      </c>
      <c r="Q10" s="41" t="s">
        <v>85</v>
      </c>
      <c r="R10" s="41" t="s">
        <v>85</v>
      </c>
      <c r="S10" s="41" t="s">
        <v>85</v>
      </c>
      <c r="T10" s="456"/>
      <c r="U10" s="113" t="s">
        <v>26</v>
      </c>
      <c r="V10" s="27"/>
      <c r="W10" s="41" t="s">
        <v>85</v>
      </c>
      <c r="X10" s="41" t="s">
        <v>85</v>
      </c>
      <c r="Y10" s="41" t="s">
        <v>85</v>
      </c>
      <c r="Z10" s="41" t="s">
        <v>85</v>
      </c>
      <c r="AA10" s="41" t="s">
        <v>85</v>
      </c>
      <c r="AB10" s="41" t="s">
        <v>85</v>
      </c>
      <c r="AC10" s="131" t="s">
        <v>85</v>
      </c>
      <c r="AD10" s="41" t="s">
        <v>85</v>
      </c>
      <c r="AE10" s="41" t="s">
        <v>85</v>
      </c>
      <c r="AF10" s="41" t="s">
        <v>85</v>
      </c>
      <c r="AG10" s="41" t="s">
        <v>85</v>
      </c>
      <c r="AH10" s="131" t="s">
        <v>85</v>
      </c>
      <c r="AI10" s="41" t="s">
        <v>85</v>
      </c>
      <c r="AJ10" s="41" t="s">
        <v>85</v>
      </c>
      <c r="AK10" s="41" t="s">
        <v>85</v>
      </c>
      <c r="AL10" s="41" t="s">
        <v>85</v>
      </c>
      <c r="AM10" s="456"/>
      <c r="AN10" s="113" t="s">
        <v>26</v>
      </c>
      <c r="AO10" s="27"/>
      <c r="AP10" s="131" t="s">
        <v>85</v>
      </c>
      <c r="AQ10" s="41" t="s">
        <v>85</v>
      </c>
      <c r="AR10" s="41" t="s">
        <v>85</v>
      </c>
      <c r="AS10" s="41" t="s">
        <v>85</v>
      </c>
      <c r="AT10" s="41" t="s">
        <v>85</v>
      </c>
      <c r="AU10" s="131" t="s">
        <v>85</v>
      </c>
      <c r="AV10" s="41" t="s">
        <v>85</v>
      </c>
      <c r="AW10" s="41" t="s">
        <v>85</v>
      </c>
      <c r="AX10" s="41" t="s">
        <v>85</v>
      </c>
      <c r="AY10" s="41" t="s">
        <v>85</v>
      </c>
      <c r="AZ10" s="35" t="s">
        <v>85</v>
      </c>
      <c r="BA10" s="41" t="s">
        <v>85</v>
      </c>
      <c r="BB10" s="41" t="s">
        <v>85</v>
      </c>
      <c r="BC10" s="41" t="s">
        <v>85</v>
      </c>
      <c r="BD10" s="41" t="s">
        <v>85</v>
      </c>
      <c r="BE10" s="41" t="s">
        <v>85</v>
      </c>
      <c r="BF10" s="41" t="s">
        <v>85</v>
      </c>
      <c r="BG10" s="59" t="s">
        <v>85</v>
      </c>
      <c r="BH10" s="456"/>
      <c r="BI10" s="64"/>
    </row>
    <row r="11" spans="1:63" ht="20.100000000000001" customHeight="1" x14ac:dyDescent="0.15">
      <c r="A11" s="22">
        <v>1</v>
      </c>
      <c r="B11" s="29" t="s">
        <v>160</v>
      </c>
      <c r="C11" s="118">
        <v>9</v>
      </c>
      <c r="D11" s="125">
        <v>0</v>
      </c>
      <c r="E11" s="125">
        <v>4</v>
      </c>
      <c r="F11" s="125">
        <v>0</v>
      </c>
      <c r="G11" s="125">
        <f>SUM(C11:F11)</f>
        <v>13</v>
      </c>
      <c r="H11" s="125">
        <v>0</v>
      </c>
      <c r="I11" s="146">
        <v>0</v>
      </c>
      <c r="J11" s="146">
        <v>0</v>
      </c>
      <c r="K11" s="146">
        <v>0</v>
      </c>
      <c r="L11" s="146">
        <v>0</v>
      </c>
      <c r="M11" s="146">
        <v>0</v>
      </c>
      <c r="N11" s="146">
        <v>0</v>
      </c>
      <c r="O11" s="146">
        <f t="shared" ref="O11:O35" si="0">SUM(I11:N11)</f>
        <v>0</v>
      </c>
      <c r="P11" s="125">
        <v>2</v>
      </c>
      <c r="Q11" s="146">
        <v>432</v>
      </c>
      <c r="R11" s="146">
        <v>1</v>
      </c>
      <c r="S11" s="146">
        <v>60</v>
      </c>
      <c r="T11" s="128">
        <v>1</v>
      </c>
      <c r="U11" s="22">
        <v>1</v>
      </c>
      <c r="V11" s="29" t="s">
        <v>160</v>
      </c>
      <c r="W11" s="146">
        <v>495</v>
      </c>
      <c r="X11" s="146">
        <v>1</v>
      </c>
      <c r="Y11" s="146">
        <v>506</v>
      </c>
      <c r="Z11" s="146">
        <v>0</v>
      </c>
      <c r="AA11" s="146">
        <v>24</v>
      </c>
      <c r="AB11" s="146">
        <f t="shared" ref="AB11:AB35" si="1">SUM(X11:AA11)</f>
        <v>531</v>
      </c>
      <c r="AC11" s="146">
        <v>0</v>
      </c>
      <c r="AD11" s="146">
        <v>261</v>
      </c>
      <c r="AE11" s="146">
        <v>0</v>
      </c>
      <c r="AF11" s="146">
        <v>41</v>
      </c>
      <c r="AG11" s="146">
        <f t="shared" ref="AG11:AG35" si="2">SUM(AC11:AF11)</f>
        <v>302</v>
      </c>
      <c r="AH11" s="146">
        <v>0</v>
      </c>
      <c r="AI11" s="146">
        <v>0</v>
      </c>
      <c r="AJ11" s="146">
        <v>0</v>
      </c>
      <c r="AK11" s="146">
        <v>0</v>
      </c>
      <c r="AL11" s="146">
        <f>SUM(AH11:AK11)</f>
        <v>0</v>
      </c>
      <c r="AM11" s="128">
        <v>1</v>
      </c>
      <c r="AN11" s="22">
        <v>1</v>
      </c>
      <c r="AO11" s="29" t="s">
        <v>160</v>
      </c>
      <c r="AP11" s="146">
        <v>0</v>
      </c>
      <c r="AQ11" s="146">
        <v>0</v>
      </c>
      <c r="AR11" s="146">
        <v>0</v>
      </c>
      <c r="AS11" s="146">
        <v>0</v>
      </c>
      <c r="AT11" s="146">
        <f t="shared" ref="AT11:AT35" si="3">SUM(AP11:AS11)</f>
        <v>0</v>
      </c>
      <c r="AU11" s="146">
        <v>0</v>
      </c>
      <c r="AV11" s="146">
        <v>0</v>
      </c>
      <c r="AW11" s="146">
        <v>0</v>
      </c>
      <c r="AX11" s="146">
        <v>0</v>
      </c>
      <c r="AY11" s="146">
        <f t="shared" ref="AY11:AY35" si="4">SUM(AU11:AX11)</f>
        <v>0</v>
      </c>
      <c r="AZ11" s="146">
        <f t="shared" ref="AZ11:AZ35" si="5">SUM(W11,AB11,AG11,AL11,AT11,AY11)</f>
        <v>1328</v>
      </c>
      <c r="BA11" s="146">
        <v>0</v>
      </c>
      <c r="BB11" s="146">
        <v>0</v>
      </c>
      <c r="BC11" s="146">
        <v>1</v>
      </c>
      <c r="BD11" s="146">
        <f t="shared" ref="BD11:BD35" si="6">SUM(H11,O11,AZ11,BA11:BC11)</f>
        <v>1329</v>
      </c>
      <c r="BE11" s="146">
        <v>8</v>
      </c>
      <c r="BF11" s="146">
        <f t="shared" ref="BF11:BF35" si="7">SUM(G11,H11,BE11)</f>
        <v>21</v>
      </c>
      <c r="BG11" s="185">
        <f t="shared" ref="BG11:BG35" si="8">SUM(BD11,BF11)-H11</f>
        <v>1350</v>
      </c>
      <c r="BH11" s="128">
        <v>1</v>
      </c>
      <c r="BI11" s="64"/>
      <c r="BK11" s="84"/>
    </row>
    <row r="12" spans="1:63" ht="20.100000000000001" customHeight="1" x14ac:dyDescent="0.15">
      <c r="A12" s="23">
        <v>2</v>
      </c>
      <c r="B12" s="30" t="s">
        <v>164</v>
      </c>
      <c r="C12" s="119">
        <v>2</v>
      </c>
      <c r="D12" s="120">
        <v>0</v>
      </c>
      <c r="E12" s="120">
        <v>2</v>
      </c>
      <c r="F12" s="120">
        <v>0</v>
      </c>
      <c r="G12" s="120">
        <f t="shared" ref="G12:G35" si="9">SUM(C12:F12)</f>
        <v>4</v>
      </c>
      <c r="H12" s="120">
        <v>0</v>
      </c>
      <c r="I12" s="122">
        <v>0</v>
      </c>
      <c r="J12" s="122">
        <v>0</v>
      </c>
      <c r="K12" s="122">
        <v>0</v>
      </c>
      <c r="L12" s="122">
        <v>0</v>
      </c>
      <c r="M12" s="122">
        <v>0</v>
      </c>
      <c r="N12" s="122">
        <v>0</v>
      </c>
      <c r="O12" s="122">
        <f t="shared" si="0"/>
        <v>0</v>
      </c>
      <c r="P12" s="120">
        <v>1</v>
      </c>
      <c r="Q12" s="122">
        <v>95</v>
      </c>
      <c r="R12" s="122">
        <v>1</v>
      </c>
      <c r="S12" s="122">
        <v>31</v>
      </c>
      <c r="T12" s="52">
        <v>2</v>
      </c>
      <c r="U12" s="23">
        <v>2</v>
      </c>
      <c r="V12" s="30" t="s">
        <v>164</v>
      </c>
      <c r="W12" s="122">
        <v>128</v>
      </c>
      <c r="X12" s="122">
        <v>0</v>
      </c>
      <c r="Y12" s="122">
        <v>113</v>
      </c>
      <c r="Z12" s="122">
        <v>0</v>
      </c>
      <c r="AA12" s="122">
        <v>27</v>
      </c>
      <c r="AB12" s="122">
        <f t="shared" si="1"/>
        <v>140</v>
      </c>
      <c r="AC12" s="122">
        <v>1</v>
      </c>
      <c r="AD12" s="122">
        <v>49</v>
      </c>
      <c r="AE12" s="122">
        <v>0</v>
      </c>
      <c r="AF12" s="122">
        <v>21</v>
      </c>
      <c r="AG12" s="122">
        <f t="shared" si="2"/>
        <v>71</v>
      </c>
      <c r="AH12" s="122">
        <v>0</v>
      </c>
      <c r="AI12" s="122">
        <v>0</v>
      </c>
      <c r="AJ12" s="122">
        <v>0</v>
      </c>
      <c r="AK12" s="122">
        <v>0</v>
      </c>
      <c r="AL12" s="122">
        <f t="shared" ref="AL12:AL35" si="10">SUM(AH12:AK12)</f>
        <v>0</v>
      </c>
      <c r="AM12" s="52">
        <v>2</v>
      </c>
      <c r="AN12" s="23">
        <v>2</v>
      </c>
      <c r="AO12" s="30" t="s">
        <v>164</v>
      </c>
      <c r="AP12" s="122">
        <v>0</v>
      </c>
      <c r="AQ12" s="122">
        <v>0</v>
      </c>
      <c r="AR12" s="122">
        <v>0</v>
      </c>
      <c r="AS12" s="122">
        <v>0</v>
      </c>
      <c r="AT12" s="122">
        <f t="shared" si="3"/>
        <v>0</v>
      </c>
      <c r="AU12" s="122">
        <v>0</v>
      </c>
      <c r="AV12" s="122">
        <v>0</v>
      </c>
      <c r="AW12" s="122">
        <v>0</v>
      </c>
      <c r="AX12" s="122">
        <v>0</v>
      </c>
      <c r="AY12" s="122">
        <f t="shared" si="4"/>
        <v>0</v>
      </c>
      <c r="AZ12" s="122">
        <f t="shared" si="5"/>
        <v>339</v>
      </c>
      <c r="BA12" s="122">
        <v>0</v>
      </c>
      <c r="BB12" s="122">
        <v>2</v>
      </c>
      <c r="BC12" s="122">
        <v>3</v>
      </c>
      <c r="BD12" s="122">
        <f t="shared" si="6"/>
        <v>344</v>
      </c>
      <c r="BE12" s="122">
        <v>4</v>
      </c>
      <c r="BF12" s="122">
        <f t="shared" si="7"/>
        <v>8</v>
      </c>
      <c r="BG12" s="134">
        <f t="shared" si="8"/>
        <v>352</v>
      </c>
      <c r="BH12" s="52">
        <v>2</v>
      </c>
      <c r="BI12" s="64"/>
      <c r="BK12" s="84"/>
    </row>
    <row r="13" spans="1:63" ht="20.100000000000001" customHeight="1" x14ac:dyDescent="0.15">
      <c r="A13" s="23">
        <v>3</v>
      </c>
      <c r="B13" s="30" t="s">
        <v>165</v>
      </c>
      <c r="C13" s="120">
        <v>1</v>
      </c>
      <c r="D13" s="120">
        <v>0</v>
      </c>
      <c r="E13" s="120">
        <v>1</v>
      </c>
      <c r="F13" s="120">
        <v>0</v>
      </c>
      <c r="G13" s="120">
        <f t="shared" si="9"/>
        <v>2</v>
      </c>
      <c r="H13" s="120">
        <v>0</v>
      </c>
      <c r="I13" s="120">
        <v>0</v>
      </c>
      <c r="J13" s="120">
        <v>0</v>
      </c>
      <c r="K13" s="120">
        <v>0</v>
      </c>
      <c r="L13" s="120">
        <v>0</v>
      </c>
      <c r="M13" s="120">
        <v>0</v>
      </c>
      <c r="N13" s="120">
        <v>0</v>
      </c>
      <c r="O13" s="120">
        <f t="shared" si="0"/>
        <v>0</v>
      </c>
      <c r="P13" s="120">
        <v>0</v>
      </c>
      <c r="Q13" s="122">
        <v>136</v>
      </c>
      <c r="R13" s="122">
        <v>0</v>
      </c>
      <c r="S13" s="122">
        <v>31</v>
      </c>
      <c r="T13" s="52">
        <v>3</v>
      </c>
      <c r="U13" s="23">
        <v>3</v>
      </c>
      <c r="V13" s="30" t="s">
        <v>165</v>
      </c>
      <c r="W13" s="122">
        <v>167</v>
      </c>
      <c r="X13" s="122">
        <v>1</v>
      </c>
      <c r="Y13" s="122">
        <v>150</v>
      </c>
      <c r="Z13" s="122">
        <v>0</v>
      </c>
      <c r="AA13" s="122">
        <v>35</v>
      </c>
      <c r="AB13" s="122">
        <f t="shared" si="1"/>
        <v>186</v>
      </c>
      <c r="AC13" s="122">
        <v>0</v>
      </c>
      <c r="AD13" s="122">
        <v>97</v>
      </c>
      <c r="AE13" s="122">
        <v>0</v>
      </c>
      <c r="AF13" s="122">
        <v>27</v>
      </c>
      <c r="AG13" s="122">
        <f t="shared" si="2"/>
        <v>124</v>
      </c>
      <c r="AH13" s="122">
        <v>0</v>
      </c>
      <c r="AI13" s="122">
        <v>0</v>
      </c>
      <c r="AJ13" s="122">
        <v>0</v>
      </c>
      <c r="AK13" s="122">
        <v>0</v>
      </c>
      <c r="AL13" s="122">
        <f t="shared" si="10"/>
        <v>0</v>
      </c>
      <c r="AM13" s="52">
        <v>3</v>
      </c>
      <c r="AN13" s="23">
        <v>3</v>
      </c>
      <c r="AO13" s="30" t="s">
        <v>165</v>
      </c>
      <c r="AP13" s="122">
        <v>0</v>
      </c>
      <c r="AQ13" s="122">
        <v>0</v>
      </c>
      <c r="AR13" s="122">
        <v>0</v>
      </c>
      <c r="AS13" s="122">
        <v>0</v>
      </c>
      <c r="AT13" s="122">
        <f t="shared" si="3"/>
        <v>0</v>
      </c>
      <c r="AU13" s="122">
        <v>0</v>
      </c>
      <c r="AV13" s="122">
        <v>0</v>
      </c>
      <c r="AW13" s="122">
        <v>0</v>
      </c>
      <c r="AX13" s="122">
        <v>0</v>
      </c>
      <c r="AY13" s="122">
        <f t="shared" si="4"/>
        <v>0</v>
      </c>
      <c r="AZ13" s="122">
        <f t="shared" si="5"/>
        <v>477</v>
      </c>
      <c r="BA13" s="122">
        <v>0</v>
      </c>
      <c r="BB13" s="122">
        <v>0</v>
      </c>
      <c r="BC13" s="122">
        <v>0</v>
      </c>
      <c r="BD13" s="122">
        <f t="shared" si="6"/>
        <v>477</v>
      </c>
      <c r="BE13" s="122">
        <v>2</v>
      </c>
      <c r="BF13" s="122">
        <f t="shared" si="7"/>
        <v>4</v>
      </c>
      <c r="BG13" s="134">
        <f t="shared" si="8"/>
        <v>481</v>
      </c>
      <c r="BH13" s="52">
        <v>3</v>
      </c>
      <c r="BI13" s="64"/>
      <c r="BK13" s="84"/>
    </row>
    <row r="14" spans="1:63" ht="20.100000000000001" customHeight="1" x14ac:dyDescent="0.15">
      <c r="A14" s="23">
        <v>4</v>
      </c>
      <c r="B14" s="30" t="s">
        <v>166</v>
      </c>
      <c r="C14" s="120">
        <v>2</v>
      </c>
      <c r="D14" s="120">
        <v>0</v>
      </c>
      <c r="E14" s="120">
        <v>1</v>
      </c>
      <c r="F14" s="120">
        <v>0</v>
      </c>
      <c r="G14" s="120">
        <f t="shared" si="9"/>
        <v>3</v>
      </c>
      <c r="H14" s="120">
        <v>0</v>
      </c>
      <c r="I14" s="120">
        <v>0</v>
      </c>
      <c r="J14" s="120">
        <v>0</v>
      </c>
      <c r="K14" s="120">
        <v>0</v>
      </c>
      <c r="L14" s="120">
        <v>0</v>
      </c>
      <c r="M14" s="120">
        <v>0</v>
      </c>
      <c r="N14" s="120">
        <v>0</v>
      </c>
      <c r="O14" s="120">
        <f t="shared" si="0"/>
        <v>0</v>
      </c>
      <c r="P14" s="120">
        <v>0</v>
      </c>
      <c r="Q14" s="122">
        <v>113</v>
      </c>
      <c r="R14" s="122">
        <v>2</v>
      </c>
      <c r="S14" s="122">
        <v>39</v>
      </c>
      <c r="T14" s="52">
        <v>4</v>
      </c>
      <c r="U14" s="23">
        <v>4</v>
      </c>
      <c r="V14" s="30" t="s">
        <v>166</v>
      </c>
      <c r="W14" s="122">
        <v>154</v>
      </c>
      <c r="X14" s="122">
        <v>0</v>
      </c>
      <c r="Y14" s="122">
        <v>137</v>
      </c>
      <c r="Z14" s="122">
        <v>0</v>
      </c>
      <c r="AA14" s="122">
        <v>35</v>
      </c>
      <c r="AB14" s="122">
        <f t="shared" si="1"/>
        <v>172</v>
      </c>
      <c r="AC14" s="122">
        <v>0</v>
      </c>
      <c r="AD14" s="122">
        <v>70</v>
      </c>
      <c r="AE14" s="122">
        <v>1</v>
      </c>
      <c r="AF14" s="122">
        <v>19</v>
      </c>
      <c r="AG14" s="122">
        <f t="shared" si="2"/>
        <v>90</v>
      </c>
      <c r="AH14" s="122">
        <v>0</v>
      </c>
      <c r="AI14" s="122">
        <v>0</v>
      </c>
      <c r="AJ14" s="122">
        <v>0</v>
      </c>
      <c r="AK14" s="122">
        <v>0</v>
      </c>
      <c r="AL14" s="122">
        <f t="shared" si="10"/>
        <v>0</v>
      </c>
      <c r="AM14" s="52">
        <v>4</v>
      </c>
      <c r="AN14" s="23">
        <v>4</v>
      </c>
      <c r="AO14" s="30" t="s">
        <v>166</v>
      </c>
      <c r="AP14" s="122">
        <v>0</v>
      </c>
      <c r="AQ14" s="122">
        <v>0</v>
      </c>
      <c r="AR14" s="122">
        <v>0</v>
      </c>
      <c r="AS14" s="122">
        <v>0</v>
      </c>
      <c r="AT14" s="122">
        <f t="shared" si="3"/>
        <v>0</v>
      </c>
      <c r="AU14" s="122">
        <v>0</v>
      </c>
      <c r="AV14" s="122">
        <v>0</v>
      </c>
      <c r="AW14" s="122">
        <v>0</v>
      </c>
      <c r="AX14" s="122">
        <v>0</v>
      </c>
      <c r="AY14" s="122">
        <f t="shared" si="4"/>
        <v>0</v>
      </c>
      <c r="AZ14" s="122">
        <f t="shared" si="5"/>
        <v>416</v>
      </c>
      <c r="BA14" s="122">
        <v>0</v>
      </c>
      <c r="BB14" s="122">
        <v>2</v>
      </c>
      <c r="BC14" s="122">
        <v>3</v>
      </c>
      <c r="BD14" s="122">
        <f t="shared" si="6"/>
        <v>421</v>
      </c>
      <c r="BE14" s="122">
        <v>5</v>
      </c>
      <c r="BF14" s="122">
        <f t="shared" si="7"/>
        <v>8</v>
      </c>
      <c r="BG14" s="134">
        <f t="shared" si="8"/>
        <v>429</v>
      </c>
      <c r="BH14" s="52">
        <v>4</v>
      </c>
      <c r="BI14" s="64"/>
      <c r="BK14" s="84"/>
    </row>
    <row r="15" spans="1:63" ht="20.100000000000001" customHeight="1" x14ac:dyDescent="0.15">
      <c r="A15" s="24">
        <v>5</v>
      </c>
      <c r="B15" s="30" t="s">
        <v>169</v>
      </c>
      <c r="C15" s="121">
        <v>1</v>
      </c>
      <c r="D15" s="121">
        <v>0</v>
      </c>
      <c r="E15" s="121">
        <v>0</v>
      </c>
      <c r="F15" s="121">
        <v>0</v>
      </c>
      <c r="G15" s="121">
        <f t="shared" si="9"/>
        <v>1</v>
      </c>
      <c r="H15" s="121">
        <v>0</v>
      </c>
      <c r="I15" s="121">
        <v>0</v>
      </c>
      <c r="J15" s="121">
        <v>0</v>
      </c>
      <c r="K15" s="121">
        <v>0</v>
      </c>
      <c r="L15" s="121">
        <v>0</v>
      </c>
      <c r="M15" s="121">
        <v>0</v>
      </c>
      <c r="N15" s="121">
        <v>0</v>
      </c>
      <c r="O15" s="121">
        <f t="shared" si="0"/>
        <v>0</v>
      </c>
      <c r="P15" s="121">
        <v>0</v>
      </c>
      <c r="Q15" s="121">
        <v>37</v>
      </c>
      <c r="R15" s="121">
        <v>0</v>
      </c>
      <c r="S15" s="121">
        <v>5</v>
      </c>
      <c r="T15" s="53">
        <v>5</v>
      </c>
      <c r="U15" s="24">
        <v>5</v>
      </c>
      <c r="V15" s="30" t="s">
        <v>169</v>
      </c>
      <c r="W15" s="121">
        <v>42</v>
      </c>
      <c r="X15" s="121">
        <v>0</v>
      </c>
      <c r="Y15" s="121">
        <v>36</v>
      </c>
      <c r="Z15" s="121">
        <v>0</v>
      </c>
      <c r="AA15" s="121">
        <v>8</v>
      </c>
      <c r="AB15" s="121">
        <f t="shared" si="1"/>
        <v>44</v>
      </c>
      <c r="AC15" s="121">
        <v>0</v>
      </c>
      <c r="AD15" s="121">
        <v>25</v>
      </c>
      <c r="AE15" s="121">
        <v>1</v>
      </c>
      <c r="AF15" s="121">
        <v>11</v>
      </c>
      <c r="AG15" s="121">
        <f t="shared" si="2"/>
        <v>37</v>
      </c>
      <c r="AH15" s="121">
        <v>0</v>
      </c>
      <c r="AI15" s="121">
        <v>0</v>
      </c>
      <c r="AJ15" s="121">
        <v>0</v>
      </c>
      <c r="AK15" s="121">
        <v>0</v>
      </c>
      <c r="AL15" s="121">
        <f t="shared" si="10"/>
        <v>0</v>
      </c>
      <c r="AM15" s="53">
        <v>5</v>
      </c>
      <c r="AN15" s="24">
        <v>5</v>
      </c>
      <c r="AO15" s="30" t="s">
        <v>169</v>
      </c>
      <c r="AP15" s="121">
        <v>0</v>
      </c>
      <c r="AQ15" s="121">
        <v>0</v>
      </c>
      <c r="AR15" s="121">
        <v>0</v>
      </c>
      <c r="AS15" s="121">
        <v>0</v>
      </c>
      <c r="AT15" s="121">
        <f t="shared" si="3"/>
        <v>0</v>
      </c>
      <c r="AU15" s="121">
        <v>0</v>
      </c>
      <c r="AV15" s="121">
        <v>0</v>
      </c>
      <c r="AW15" s="121">
        <v>0</v>
      </c>
      <c r="AX15" s="121">
        <v>0</v>
      </c>
      <c r="AY15" s="121">
        <f t="shared" si="4"/>
        <v>0</v>
      </c>
      <c r="AZ15" s="121">
        <f t="shared" si="5"/>
        <v>123</v>
      </c>
      <c r="BA15" s="121">
        <v>0</v>
      </c>
      <c r="BB15" s="121">
        <v>0</v>
      </c>
      <c r="BC15" s="121">
        <v>0</v>
      </c>
      <c r="BD15" s="122">
        <f t="shared" si="6"/>
        <v>123</v>
      </c>
      <c r="BE15" s="121">
        <v>0</v>
      </c>
      <c r="BF15" s="122">
        <f t="shared" si="7"/>
        <v>1</v>
      </c>
      <c r="BG15" s="135">
        <f t="shared" si="8"/>
        <v>124</v>
      </c>
      <c r="BH15" s="53">
        <v>5</v>
      </c>
      <c r="BI15" s="64"/>
      <c r="BK15" s="84"/>
    </row>
    <row r="16" spans="1:63" ht="20.100000000000001" customHeight="1" x14ac:dyDescent="0.15">
      <c r="A16" s="23">
        <v>6</v>
      </c>
      <c r="B16" s="178" t="s">
        <v>171</v>
      </c>
      <c r="C16" s="119">
        <v>1</v>
      </c>
      <c r="D16" s="120">
        <v>0</v>
      </c>
      <c r="E16" s="120">
        <v>0</v>
      </c>
      <c r="F16" s="120">
        <v>0</v>
      </c>
      <c r="G16" s="120">
        <f t="shared" si="9"/>
        <v>1</v>
      </c>
      <c r="H16" s="120">
        <v>0</v>
      </c>
      <c r="I16" s="120">
        <v>0</v>
      </c>
      <c r="J16" s="120">
        <v>0</v>
      </c>
      <c r="K16" s="120">
        <v>0</v>
      </c>
      <c r="L16" s="120">
        <v>0</v>
      </c>
      <c r="M16" s="120">
        <v>0</v>
      </c>
      <c r="N16" s="120">
        <v>0</v>
      </c>
      <c r="O16" s="120">
        <f t="shared" si="0"/>
        <v>0</v>
      </c>
      <c r="P16" s="120">
        <v>0</v>
      </c>
      <c r="Q16" s="120">
        <v>74</v>
      </c>
      <c r="R16" s="120">
        <v>0</v>
      </c>
      <c r="S16" s="120">
        <v>22</v>
      </c>
      <c r="T16" s="52">
        <v>6</v>
      </c>
      <c r="U16" s="23">
        <v>6</v>
      </c>
      <c r="V16" s="178" t="s">
        <v>171</v>
      </c>
      <c r="W16" s="120">
        <v>96</v>
      </c>
      <c r="X16" s="120">
        <v>0</v>
      </c>
      <c r="Y16" s="120">
        <v>71</v>
      </c>
      <c r="Z16" s="120">
        <v>0</v>
      </c>
      <c r="AA16" s="120">
        <v>15</v>
      </c>
      <c r="AB16" s="120">
        <f t="shared" si="1"/>
        <v>86</v>
      </c>
      <c r="AC16" s="120">
        <v>0</v>
      </c>
      <c r="AD16" s="120">
        <v>42</v>
      </c>
      <c r="AE16" s="120">
        <v>0</v>
      </c>
      <c r="AF16" s="120">
        <v>11</v>
      </c>
      <c r="AG16" s="120">
        <f t="shared" si="2"/>
        <v>53</v>
      </c>
      <c r="AH16" s="120">
        <v>0</v>
      </c>
      <c r="AI16" s="120">
        <v>0</v>
      </c>
      <c r="AJ16" s="120">
        <v>0</v>
      </c>
      <c r="AK16" s="120">
        <v>0</v>
      </c>
      <c r="AL16" s="120">
        <f t="shared" si="10"/>
        <v>0</v>
      </c>
      <c r="AM16" s="52">
        <v>6</v>
      </c>
      <c r="AN16" s="23">
        <v>6</v>
      </c>
      <c r="AO16" s="178" t="s">
        <v>171</v>
      </c>
      <c r="AP16" s="120">
        <v>0</v>
      </c>
      <c r="AQ16" s="120">
        <v>0</v>
      </c>
      <c r="AR16" s="120">
        <v>0</v>
      </c>
      <c r="AS16" s="120">
        <v>0</v>
      </c>
      <c r="AT16" s="120">
        <f t="shared" si="3"/>
        <v>0</v>
      </c>
      <c r="AU16" s="120">
        <v>0</v>
      </c>
      <c r="AV16" s="120">
        <v>0</v>
      </c>
      <c r="AW16" s="120">
        <v>0</v>
      </c>
      <c r="AX16" s="120">
        <v>0</v>
      </c>
      <c r="AY16" s="120">
        <f t="shared" si="4"/>
        <v>0</v>
      </c>
      <c r="AZ16" s="129">
        <f t="shared" si="5"/>
        <v>235</v>
      </c>
      <c r="BA16" s="120">
        <v>0</v>
      </c>
      <c r="BB16" s="120">
        <v>2</v>
      </c>
      <c r="BC16" s="120">
        <v>2</v>
      </c>
      <c r="BD16" s="168">
        <f t="shared" si="6"/>
        <v>239</v>
      </c>
      <c r="BE16" s="120">
        <v>0</v>
      </c>
      <c r="BF16" s="168">
        <f t="shared" si="7"/>
        <v>1</v>
      </c>
      <c r="BG16" s="133">
        <f t="shared" si="8"/>
        <v>240</v>
      </c>
      <c r="BH16" s="52">
        <v>6</v>
      </c>
      <c r="BI16" s="64"/>
      <c r="BK16" s="84"/>
    </row>
    <row r="17" spans="1:63" s="64" customFormat="1" ht="20.100000000000001" customHeight="1" x14ac:dyDescent="0.15">
      <c r="A17" s="23">
        <v>7</v>
      </c>
      <c r="B17" s="30" t="s">
        <v>172</v>
      </c>
      <c r="C17" s="119">
        <v>0</v>
      </c>
      <c r="D17" s="120">
        <v>0</v>
      </c>
      <c r="E17" s="120">
        <v>0</v>
      </c>
      <c r="F17" s="120">
        <v>0</v>
      </c>
      <c r="G17" s="120">
        <f t="shared" si="9"/>
        <v>0</v>
      </c>
      <c r="H17" s="120">
        <v>0</v>
      </c>
      <c r="I17" s="120">
        <v>0</v>
      </c>
      <c r="J17" s="120">
        <v>0</v>
      </c>
      <c r="K17" s="120">
        <v>0</v>
      </c>
      <c r="L17" s="120">
        <v>0</v>
      </c>
      <c r="M17" s="120">
        <v>0</v>
      </c>
      <c r="N17" s="120">
        <v>0</v>
      </c>
      <c r="O17" s="120">
        <f t="shared" si="0"/>
        <v>0</v>
      </c>
      <c r="P17" s="120">
        <v>0</v>
      </c>
      <c r="Q17" s="120">
        <v>36</v>
      </c>
      <c r="R17" s="120">
        <v>0</v>
      </c>
      <c r="S17" s="120">
        <v>16</v>
      </c>
      <c r="T17" s="52">
        <v>7</v>
      </c>
      <c r="U17" s="23">
        <v>7</v>
      </c>
      <c r="V17" s="30" t="s">
        <v>172</v>
      </c>
      <c r="W17" s="120">
        <v>52</v>
      </c>
      <c r="X17" s="120">
        <v>0</v>
      </c>
      <c r="Y17" s="120">
        <v>71</v>
      </c>
      <c r="Z17" s="120">
        <v>0</v>
      </c>
      <c r="AA17" s="120">
        <v>11</v>
      </c>
      <c r="AB17" s="120">
        <f t="shared" si="1"/>
        <v>82</v>
      </c>
      <c r="AC17" s="120">
        <v>0</v>
      </c>
      <c r="AD17" s="120">
        <v>16</v>
      </c>
      <c r="AE17" s="120">
        <v>0</v>
      </c>
      <c r="AF17" s="120">
        <v>8</v>
      </c>
      <c r="AG17" s="120">
        <f t="shared" si="2"/>
        <v>24</v>
      </c>
      <c r="AH17" s="120">
        <v>0</v>
      </c>
      <c r="AI17" s="120">
        <v>0</v>
      </c>
      <c r="AJ17" s="120">
        <v>0</v>
      </c>
      <c r="AK17" s="120">
        <v>0</v>
      </c>
      <c r="AL17" s="120">
        <f t="shared" si="10"/>
        <v>0</v>
      </c>
      <c r="AM17" s="52">
        <v>7</v>
      </c>
      <c r="AN17" s="23">
        <v>7</v>
      </c>
      <c r="AO17" s="30" t="s">
        <v>172</v>
      </c>
      <c r="AP17" s="120">
        <v>0</v>
      </c>
      <c r="AQ17" s="120">
        <v>0</v>
      </c>
      <c r="AR17" s="120">
        <v>0</v>
      </c>
      <c r="AS17" s="120">
        <v>0</v>
      </c>
      <c r="AT17" s="120">
        <f t="shared" si="3"/>
        <v>0</v>
      </c>
      <c r="AU17" s="120">
        <v>0</v>
      </c>
      <c r="AV17" s="120">
        <v>0</v>
      </c>
      <c r="AW17" s="120">
        <v>0</v>
      </c>
      <c r="AX17" s="120">
        <v>0</v>
      </c>
      <c r="AY17" s="120">
        <f t="shared" si="4"/>
        <v>0</v>
      </c>
      <c r="AZ17" s="129">
        <f t="shared" si="5"/>
        <v>158</v>
      </c>
      <c r="BA17" s="120">
        <v>0</v>
      </c>
      <c r="BB17" s="120">
        <v>0</v>
      </c>
      <c r="BC17" s="120">
        <v>0</v>
      </c>
      <c r="BD17" s="122">
        <f t="shared" si="6"/>
        <v>158</v>
      </c>
      <c r="BE17" s="120">
        <v>0</v>
      </c>
      <c r="BF17" s="122">
        <f t="shared" si="7"/>
        <v>0</v>
      </c>
      <c r="BG17" s="133">
        <f t="shared" si="8"/>
        <v>158</v>
      </c>
      <c r="BH17" s="52">
        <v>7</v>
      </c>
      <c r="BK17" s="122"/>
    </row>
    <row r="18" spans="1:63" ht="20.100000000000001" customHeight="1" x14ac:dyDescent="0.15">
      <c r="A18" s="23">
        <v>8</v>
      </c>
      <c r="B18" s="30" t="s">
        <v>176</v>
      </c>
      <c r="C18" s="122">
        <v>5</v>
      </c>
      <c r="D18" s="122">
        <v>0</v>
      </c>
      <c r="E18" s="122">
        <v>0</v>
      </c>
      <c r="F18" s="122">
        <v>0</v>
      </c>
      <c r="G18" s="122">
        <f t="shared" si="9"/>
        <v>5</v>
      </c>
      <c r="H18" s="122">
        <v>0</v>
      </c>
      <c r="I18" s="122">
        <v>0</v>
      </c>
      <c r="J18" s="122">
        <v>0</v>
      </c>
      <c r="K18" s="122">
        <v>0</v>
      </c>
      <c r="L18" s="122">
        <v>0</v>
      </c>
      <c r="M18" s="122">
        <v>0</v>
      </c>
      <c r="N18" s="122">
        <v>0</v>
      </c>
      <c r="O18" s="122">
        <f t="shared" si="0"/>
        <v>0</v>
      </c>
      <c r="P18" s="122">
        <v>0</v>
      </c>
      <c r="Q18" s="122">
        <v>111</v>
      </c>
      <c r="R18" s="122">
        <v>0</v>
      </c>
      <c r="S18" s="122">
        <v>24</v>
      </c>
      <c r="T18" s="52">
        <v>8</v>
      </c>
      <c r="U18" s="23">
        <v>8</v>
      </c>
      <c r="V18" s="30" t="s">
        <v>176</v>
      </c>
      <c r="W18" s="122">
        <v>135</v>
      </c>
      <c r="X18" s="122">
        <v>0</v>
      </c>
      <c r="Y18" s="122">
        <v>115</v>
      </c>
      <c r="Z18" s="122">
        <v>0</v>
      </c>
      <c r="AA18" s="122">
        <v>30</v>
      </c>
      <c r="AB18" s="122">
        <f t="shared" si="1"/>
        <v>145</v>
      </c>
      <c r="AC18" s="122">
        <v>0</v>
      </c>
      <c r="AD18" s="122">
        <v>83</v>
      </c>
      <c r="AE18" s="122">
        <v>0</v>
      </c>
      <c r="AF18" s="122">
        <v>20</v>
      </c>
      <c r="AG18" s="122">
        <f t="shared" si="2"/>
        <v>103</v>
      </c>
      <c r="AH18" s="122">
        <v>0</v>
      </c>
      <c r="AI18" s="122">
        <v>0</v>
      </c>
      <c r="AJ18" s="122">
        <v>0</v>
      </c>
      <c r="AK18" s="122">
        <v>0</v>
      </c>
      <c r="AL18" s="122">
        <f t="shared" si="10"/>
        <v>0</v>
      </c>
      <c r="AM18" s="52">
        <v>8</v>
      </c>
      <c r="AN18" s="23">
        <v>8</v>
      </c>
      <c r="AO18" s="30" t="s">
        <v>176</v>
      </c>
      <c r="AP18" s="122">
        <v>0</v>
      </c>
      <c r="AQ18" s="122">
        <v>0</v>
      </c>
      <c r="AR18" s="122">
        <v>0</v>
      </c>
      <c r="AS18" s="122">
        <v>0</v>
      </c>
      <c r="AT18" s="122">
        <f t="shared" si="3"/>
        <v>0</v>
      </c>
      <c r="AU18" s="122">
        <v>0</v>
      </c>
      <c r="AV18" s="122">
        <v>0</v>
      </c>
      <c r="AW18" s="122">
        <v>0</v>
      </c>
      <c r="AX18" s="122">
        <v>0</v>
      </c>
      <c r="AY18" s="122">
        <f t="shared" si="4"/>
        <v>0</v>
      </c>
      <c r="AZ18" s="129">
        <f t="shared" si="5"/>
        <v>383</v>
      </c>
      <c r="BA18" s="122">
        <v>0</v>
      </c>
      <c r="BB18" s="122">
        <v>0</v>
      </c>
      <c r="BC18" s="122">
        <v>1</v>
      </c>
      <c r="BD18" s="122">
        <f t="shared" si="6"/>
        <v>384</v>
      </c>
      <c r="BE18" s="122">
        <v>3</v>
      </c>
      <c r="BF18" s="122">
        <f t="shared" si="7"/>
        <v>8</v>
      </c>
      <c r="BG18" s="134">
        <f t="shared" si="8"/>
        <v>392</v>
      </c>
      <c r="BH18" s="52">
        <v>8</v>
      </c>
      <c r="BI18" s="64"/>
      <c r="BK18" s="84"/>
    </row>
    <row r="19" spans="1:63" ht="20.100000000000001" customHeight="1" x14ac:dyDescent="0.15">
      <c r="A19" s="23">
        <v>9</v>
      </c>
      <c r="B19" s="30" t="s">
        <v>178</v>
      </c>
      <c r="C19" s="122">
        <v>0</v>
      </c>
      <c r="D19" s="122">
        <v>0</v>
      </c>
      <c r="E19" s="122">
        <v>0</v>
      </c>
      <c r="F19" s="122">
        <v>0</v>
      </c>
      <c r="G19" s="122">
        <f t="shared" si="9"/>
        <v>0</v>
      </c>
      <c r="H19" s="122">
        <v>0</v>
      </c>
      <c r="I19" s="122">
        <v>0</v>
      </c>
      <c r="J19" s="122">
        <v>0</v>
      </c>
      <c r="K19" s="122">
        <v>0</v>
      </c>
      <c r="L19" s="122">
        <v>0</v>
      </c>
      <c r="M19" s="122">
        <v>0</v>
      </c>
      <c r="N19" s="122">
        <v>0</v>
      </c>
      <c r="O19" s="122">
        <f t="shared" si="0"/>
        <v>0</v>
      </c>
      <c r="P19" s="122">
        <v>0</v>
      </c>
      <c r="Q19" s="122">
        <v>46</v>
      </c>
      <c r="R19" s="122">
        <v>0</v>
      </c>
      <c r="S19" s="122">
        <v>9</v>
      </c>
      <c r="T19" s="52">
        <v>9</v>
      </c>
      <c r="U19" s="23">
        <v>9</v>
      </c>
      <c r="V19" s="30" t="s">
        <v>178</v>
      </c>
      <c r="W19" s="122">
        <v>55</v>
      </c>
      <c r="X19" s="122">
        <v>0</v>
      </c>
      <c r="Y19" s="122">
        <v>56</v>
      </c>
      <c r="Z19" s="122">
        <v>0</v>
      </c>
      <c r="AA19" s="122">
        <v>1</v>
      </c>
      <c r="AB19" s="122">
        <f t="shared" si="1"/>
        <v>57</v>
      </c>
      <c r="AC19" s="122">
        <v>1</v>
      </c>
      <c r="AD19" s="122">
        <v>34</v>
      </c>
      <c r="AE19" s="122">
        <v>0</v>
      </c>
      <c r="AF19" s="122">
        <v>12</v>
      </c>
      <c r="AG19" s="122">
        <f t="shared" si="2"/>
        <v>47</v>
      </c>
      <c r="AH19" s="122">
        <v>0</v>
      </c>
      <c r="AI19" s="122">
        <v>0</v>
      </c>
      <c r="AJ19" s="122">
        <v>0</v>
      </c>
      <c r="AK19" s="122">
        <v>0</v>
      </c>
      <c r="AL19" s="122">
        <f t="shared" si="10"/>
        <v>0</v>
      </c>
      <c r="AM19" s="52">
        <v>9</v>
      </c>
      <c r="AN19" s="23">
        <v>9</v>
      </c>
      <c r="AO19" s="30" t="s">
        <v>178</v>
      </c>
      <c r="AP19" s="122">
        <v>0</v>
      </c>
      <c r="AQ19" s="122">
        <v>0</v>
      </c>
      <c r="AR19" s="122">
        <v>0</v>
      </c>
      <c r="AS19" s="122">
        <v>0</v>
      </c>
      <c r="AT19" s="122">
        <f t="shared" si="3"/>
        <v>0</v>
      </c>
      <c r="AU19" s="122">
        <v>0</v>
      </c>
      <c r="AV19" s="122">
        <v>0</v>
      </c>
      <c r="AW19" s="122">
        <v>0</v>
      </c>
      <c r="AX19" s="122">
        <v>0</v>
      </c>
      <c r="AY19" s="122">
        <f t="shared" si="4"/>
        <v>0</v>
      </c>
      <c r="AZ19" s="129">
        <f t="shared" si="5"/>
        <v>159</v>
      </c>
      <c r="BA19" s="122">
        <v>0</v>
      </c>
      <c r="BB19" s="122">
        <v>1</v>
      </c>
      <c r="BC19" s="122">
        <v>0</v>
      </c>
      <c r="BD19" s="122">
        <f t="shared" si="6"/>
        <v>160</v>
      </c>
      <c r="BE19" s="122">
        <v>0</v>
      </c>
      <c r="BF19" s="122">
        <f t="shared" si="7"/>
        <v>0</v>
      </c>
      <c r="BG19" s="134">
        <f t="shared" si="8"/>
        <v>160</v>
      </c>
      <c r="BH19" s="52">
        <v>9</v>
      </c>
      <c r="BI19" s="64"/>
      <c r="BK19" s="84"/>
    </row>
    <row r="20" spans="1:63" ht="20.100000000000001" customHeight="1" x14ac:dyDescent="0.15">
      <c r="A20" s="24">
        <v>10</v>
      </c>
      <c r="B20" s="33" t="s">
        <v>179</v>
      </c>
      <c r="C20" s="121">
        <v>6</v>
      </c>
      <c r="D20" s="121">
        <v>0</v>
      </c>
      <c r="E20" s="121">
        <v>2</v>
      </c>
      <c r="F20" s="121">
        <v>0</v>
      </c>
      <c r="G20" s="121">
        <f t="shared" si="9"/>
        <v>8</v>
      </c>
      <c r="H20" s="121">
        <v>0</v>
      </c>
      <c r="I20" s="121">
        <v>0</v>
      </c>
      <c r="J20" s="121">
        <v>0</v>
      </c>
      <c r="K20" s="121">
        <v>0</v>
      </c>
      <c r="L20" s="121">
        <v>0</v>
      </c>
      <c r="M20" s="121">
        <v>0</v>
      </c>
      <c r="N20" s="121">
        <v>0</v>
      </c>
      <c r="O20" s="121">
        <f t="shared" si="0"/>
        <v>0</v>
      </c>
      <c r="P20" s="121">
        <v>0</v>
      </c>
      <c r="Q20" s="121">
        <v>123</v>
      </c>
      <c r="R20" s="121">
        <v>0</v>
      </c>
      <c r="S20" s="121">
        <v>19</v>
      </c>
      <c r="T20" s="53">
        <v>10</v>
      </c>
      <c r="U20" s="24">
        <v>10</v>
      </c>
      <c r="V20" s="33" t="s">
        <v>179</v>
      </c>
      <c r="W20" s="121">
        <v>142</v>
      </c>
      <c r="X20" s="121">
        <v>0</v>
      </c>
      <c r="Y20" s="121">
        <v>115</v>
      </c>
      <c r="Z20" s="121">
        <v>0</v>
      </c>
      <c r="AA20" s="121">
        <v>17</v>
      </c>
      <c r="AB20" s="121">
        <f t="shared" si="1"/>
        <v>132</v>
      </c>
      <c r="AC20" s="121">
        <v>0</v>
      </c>
      <c r="AD20" s="121">
        <v>88</v>
      </c>
      <c r="AE20" s="121">
        <v>0</v>
      </c>
      <c r="AF20" s="121">
        <v>23</v>
      </c>
      <c r="AG20" s="121">
        <f t="shared" si="2"/>
        <v>111</v>
      </c>
      <c r="AH20" s="121">
        <v>0</v>
      </c>
      <c r="AI20" s="121">
        <v>0</v>
      </c>
      <c r="AJ20" s="121">
        <v>0</v>
      </c>
      <c r="AK20" s="121">
        <v>0</v>
      </c>
      <c r="AL20" s="121">
        <f t="shared" si="10"/>
        <v>0</v>
      </c>
      <c r="AM20" s="53">
        <v>10</v>
      </c>
      <c r="AN20" s="24">
        <v>10</v>
      </c>
      <c r="AO20" s="33" t="s">
        <v>179</v>
      </c>
      <c r="AP20" s="121">
        <v>0</v>
      </c>
      <c r="AQ20" s="121">
        <v>0</v>
      </c>
      <c r="AR20" s="121">
        <v>0</v>
      </c>
      <c r="AS20" s="121">
        <v>0</v>
      </c>
      <c r="AT20" s="121">
        <f t="shared" si="3"/>
        <v>0</v>
      </c>
      <c r="AU20" s="121">
        <v>0</v>
      </c>
      <c r="AV20" s="121">
        <v>0</v>
      </c>
      <c r="AW20" s="121">
        <v>0</v>
      </c>
      <c r="AX20" s="121">
        <v>0</v>
      </c>
      <c r="AY20" s="121">
        <f t="shared" si="4"/>
        <v>0</v>
      </c>
      <c r="AZ20" s="184">
        <f t="shared" si="5"/>
        <v>385</v>
      </c>
      <c r="BA20" s="121">
        <v>0</v>
      </c>
      <c r="BB20" s="121">
        <v>2</v>
      </c>
      <c r="BC20" s="121">
        <v>2</v>
      </c>
      <c r="BD20" s="121">
        <f t="shared" si="6"/>
        <v>389</v>
      </c>
      <c r="BE20" s="121">
        <v>4</v>
      </c>
      <c r="BF20" s="121">
        <f t="shared" si="7"/>
        <v>12</v>
      </c>
      <c r="BG20" s="135">
        <f t="shared" si="8"/>
        <v>401</v>
      </c>
      <c r="BH20" s="53">
        <v>10</v>
      </c>
      <c r="BI20" s="64"/>
      <c r="BK20" s="84"/>
    </row>
    <row r="21" spans="1:63" ht="20.100000000000001" customHeight="1" x14ac:dyDescent="0.15">
      <c r="A21" s="23">
        <v>11</v>
      </c>
      <c r="B21" s="30" t="s">
        <v>180</v>
      </c>
      <c r="C21" s="122">
        <v>3</v>
      </c>
      <c r="D21" s="122">
        <v>0</v>
      </c>
      <c r="E21" s="122">
        <v>1</v>
      </c>
      <c r="F21" s="122">
        <v>0</v>
      </c>
      <c r="G21" s="122">
        <f t="shared" si="9"/>
        <v>4</v>
      </c>
      <c r="H21" s="122">
        <v>0</v>
      </c>
      <c r="I21" s="122">
        <v>0</v>
      </c>
      <c r="J21" s="122">
        <v>0</v>
      </c>
      <c r="K21" s="122">
        <v>0</v>
      </c>
      <c r="L21" s="122">
        <v>0</v>
      </c>
      <c r="M21" s="122">
        <v>0</v>
      </c>
      <c r="N21" s="122">
        <v>0</v>
      </c>
      <c r="O21" s="122">
        <f t="shared" si="0"/>
        <v>0</v>
      </c>
      <c r="P21" s="122">
        <v>0</v>
      </c>
      <c r="Q21" s="122">
        <v>47</v>
      </c>
      <c r="R21" s="122">
        <v>0</v>
      </c>
      <c r="S21" s="122">
        <v>24</v>
      </c>
      <c r="T21" s="52">
        <v>11</v>
      </c>
      <c r="U21" s="23">
        <v>11</v>
      </c>
      <c r="V21" s="30" t="s">
        <v>180</v>
      </c>
      <c r="W21" s="120">
        <v>71</v>
      </c>
      <c r="X21" s="122">
        <v>0</v>
      </c>
      <c r="Y21" s="122">
        <v>37</v>
      </c>
      <c r="Z21" s="122">
        <v>0</v>
      </c>
      <c r="AA21" s="122">
        <v>19</v>
      </c>
      <c r="AB21" s="120">
        <f t="shared" si="1"/>
        <v>56</v>
      </c>
      <c r="AC21" s="122">
        <v>0</v>
      </c>
      <c r="AD21" s="122">
        <v>20</v>
      </c>
      <c r="AE21" s="122">
        <v>0</v>
      </c>
      <c r="AF21" s="122">
        <v>13</v>
      </c>
      <c r="AG21" s="120">
        <f t="shared" si="2"/>
        <v>33</v>
      </c>
      <c r="AH21" s="122">
        <v>0</v>
      </c>
      <c r="AI21" s="122">
        <v>0</v>
      </c>
      <c r="AJ21" s="122">
        <v>0</v>
      </c>
      <c r="AK21" s="122">
        <v>0</v>
      </c>
      <c r="AL21" s="120">
        <f t="shared" si="10"/>
        <v>0</v>
      </c>
      <c r="AM21" s="52">
        <v>11</v>
      </c>
      <c r="AN21" s="23">
        <v>11</v>
      </c>
      <c r="AO21" s="30" t="s">
        <v>180</v>
      </c>
      <c r="AP21" s="122">
        <v>0</v>
      </c>
      <c r="AQ21" s="122">
        <v>0</v>
      </c>
      <c r="AR21" s="122">
        <v>0</v>
      </c>
      <c r="AS21" s="122">
        <v>0</v>
      </c>
      <c r="AT21" s="120">
        <f t="shared" si="3"/>
        <v>0</v>
      </c>
      <c r="AU21" s="122">
        <v>0</v>
      </c>
      <c r="AV21" s="122">
        <v>0</v>
      </c>
      <c r="AW21" s="122">
        <v>0</v>
      </c>
      <c r="AX21" s="122">
        <v>0</v>
      </c>
      <c r="AY21" s="120">
        <f t="shared" si="4"/>
        <v>0</v>
      </c>
      <c r="AZ21" s="129">
        <f t="shared" si="5"/>
        <v>160</v>
      </c>
      <c r="BA21" s="122">
        <v>0</v>
      </c>
      <c r="BB21" s="122">
        <v>13</v>
      </c>
      <c r="BC21" s="122">
        <v>15</v>
      </c>
      <c r="BD21" s="122">
        <f t="shared" si="6"/>
        <v>188</v>
      </c>
      <c r="BE21" s="122">
        <v>2</v>
      </c>
      <c r="BF21" s="122">
        <f t="shared" si="7"/>
        <v>6</v>
      </c>
      <c r="BG21" s="134">
        <f t="shared" si="8"/>
        <v>194</v>
      </c>
      <c r="BH21" s="52">
        <v>11</v>
      </c>
      <c r="BI21" s="64"/>
      <c r="BK21" s="84"/>
    </row>
    <row r="22" spans="1:63" ht="20.100000000000001" customHeight="1" x14ac:dyDescent="0.15">
      <c r="A22" s="23">
        <v>12</v>
      </c>
      <c r="B22" s="30" t="s">
        <v>312</v>
      </c>
      <c r="C22" s="122">
        <v>1</v>
      </c>
      <c r="D22" s="122">
        <v>0</v>
      </c>
      <c r="E22" s="122">
        <v>0</v>
      </c>
      <c r="F22" s="122">
        <v>0</v>
      </c>
      <c r="G22" s="122">
        <f t="shared" si="9"/>
        <v>1</v>
      </c>
      <c r="H22" s="122">
        <v>0</v>
      </c>
      <c r="I22" s="122">
        <v>0</v>
      </c>
      <c r="J22" s="122">
        <v>0</v>
      </c>
      <c r="K22" s="122">
        <v>0</v>
      </c>
      <c r="L22" s="122">
        <v>0</v>
      </c>
      <c r="M22" s="122">
        <v>0</v>
      </c>
      <c r="N22" s="122">
        <v>0</v>
      </c>
      <c r="O22" s="122">
        <f t="shared" si="0"/>
        <v>0</v>
      </c>
      <c r="P22" s="122">
        <v>0</v>
      </c>
      <c r="Q22" s="122">
        <v>38</v>
      </c>
      <c r="R22" s="122">
        <v>0</v>
      </c>
      <c r="S22" s="122">
        <v>10</v>
      </c>
      <c r="T22" s="52">
        <v>12</v>
      </c>
      <c r="U22" s="23">
        <v>12</v>
      </c>
      <c r="V22" s="30" t="s">
        <v>312</v>
      </c>
      <c r="W22" s="120">
        <v>48</v>
      </c>
      <c r="X22" s="122">
        <v>0</v>
      </c>
      <c r="Y22" s="122">
        <v>47</v>
      </c>
      <c r="Z22" s="122">
        <v>0</v>
      </c>
      <c r="AA22" s="122">
        <v>8</v>
      </c>
      <c r="AB22" s="120">
        <f t="shared" si="1"/>
        <v>55</v>
      </c>
      <c r="AC22" s="122">
        <v>0</v>
      </c>
      <c r="AD22" s="122">
        <v>16</v>
      </c>
      <c r="AE22" s="122">
        <v>0</v>
      </c>
      <c r="AF22" s="122">
        <v>3</v>
      </c>
      <c r="AG22" s="120">
        <f t="shared" si="2"/>
        <v>19</v>
      </c>
      <c r="AH22" s="122">
        <v>0</v>
      </c>
      <c r="AI22" s="122">
        <v>0</v>
      </c>
      <c r="AJ22" s="122">
        <v>0</v>
      </c>
      <c r="AK22" s="122">
        <v>0</v>
      </c>
      <c r="AL22" s="120">
        <f t="shared" si="10"/>
        <v>0</v>
      </c>
      <c r="AM22" s="52">
        <v>12</v>
      </c>
      <c r="AN22" s="23">
        <v>12</v>
      </c>
      <c r="AO22" s="30" t="s">
        <v>312</v>
      </c>
      <c r="AP22" s="122">
        <v>0</v>
      </c>
      <c r="AQ22" s="122">
        <v>0</v>
      </c>
      <c r="AR22" s="122">
        <v>0</v>
      </c>
      <c r="AS22" s="122">
        <v>0</v>
      </c>
      <c r="AT22" s="120">
        <f t="shared" si="3"/>
        <v>0</v>
      </c>
      <c r="AU22" s="122">
        <v>0</v>
      </c>
      <c r="AV22" s="122">
        <v>0</v>
      </c>
      <c r="AW22" s="122">
        <v>0</v>
      </c>
      <c r="AX22" s="122">
        <v>0</v>
      </c>
      <c r="AY22" s="120">
        <f t="shared" si="4"/>
        <v>0</v>
      </c>
      <c r="AZ22" s="129">
        <f t="shared" si="5"/>
        <v>122</v>
      </c>
      <c r="BA22" s="122">
        <v>0</v>
      </c>
      <c r="BB22" s="122">
        <v>1</v>
      </c>
      <c r="BC22" s="122">
        <v>0</v>
      </c>
      <c r="BD22" s="122">
        <f t="shared" si="6"/>
        <v>123</v>
      </c>
      <c r="BE22" s="122">
        <v>1</v>
      </c>
      <c r="BF22" s="122">
        <f t="shared" si="7"/>
        <v>2</v>
      </c>
      <c r="BG22" s="134">
        <f t="shared" si="8"/>
        <v>125</v>
      </c>
      <c r="BH22" s="52">
        <v>12</v>
      </c>
      <c r="BI22" s="64"/>
      <c r="BK22" s="84"/>
    </row>
    <row r="23" spans="1:63" ht="20.100000000000001" customHeight="1" x14ac:dyDescent="0.15">
      <c r="A23" s="23">
        <v>13</v>
      </c>
      <c r="B23" s="30" t="s">
        <v>313</v>
      </c>
      <c r="C23" s="122">
        <v>8</v>
      </c>
      <c r="D23" s="122">
        <v>0</v>
      </c>
      <c r="E23" s="122">
        <v>0</v>
      </c>
      <c r="F23" s="122">
        <v>0</v>
      </c>
      <c r="G23" s="122">
        <f t="shared" si="9"/>
        <v>8</v>
      </c>
      <c r="H23" s="122">
        <v>0</v>
      </c>
      <c r="I23" s="122">
        <v>0</v>
      </c>
      <c r="J23" s="122">
        <v>0</v>
      </c>
      <c r="K23" s="122">
        <v>0</v>
      </c>
      <c r="L23" s="122">
        <v>0</v>
      </c>
      <c r="M23" s="122">
        <v>0</v>
      </c>
      <c r="N23" s="122">
        <v>0</v>
      </c>
      <c r="O23" s="122">
        <f t="shared" si="0"/>
        <v>0</v>
      </c>
      <c r="P23" s="122">
        <v>0</v>
      </c>
      <c r="Q23" s="122">
        <v>50</v>
      </c>
      <c r="R23" s="122">
        <v>0</v>
      </c>
      <c r="S23" s="122">
        <v>9</v>
      </c>
      <c r="T23" s="52">
        <v>13</v>
      </c>
      <c r="U23" s="23">
        <v>13</v>
      </c>
      <c r="V23" s="30" t="s">
        <v>313</v>
      </c>
      <c r="W23" s="122">
        <v>59</v>
      </c>
      <c r="X23" s="122">
        <v>0</v>
      </c>
      <c r="Y23" s="122">
        <v>43</v>
      </c>
      <c r="Z23" s="122">
        <v>0</v>
      </c>
      <c r="AA23" s="122">
        <v>9</v>
      </c>
      <c r="AB23" s="122">
        <f t="shared" si="1"/>
        <v>52</v>
      </c>
      <c r="AC23" s="122">
        <v>0</v>
      </c>
      <c r="AD23" s="122">
        <v>26</v>
      </c>
      <c r="AE23" s="122">
        <v>0</v>
      </c>
      <c r="AF23" s="122">
        <v>10</v>
      </c>
      <c r="AG23" s="122">
        <f t="shared" si="2"/>
        <v>36</v>
      </c>
      <c r="AH23" s="122">
        <v>0</v>
      </c>
      <c r="AI23" s="122">
        <v>0</v>
      </c>
      <c r="AJ23" s="122">
        <v>0</v>
      </c>
      <c r="AK23" s="122">
        <v>0</v>
      </c>
      <c r="AL23" s="122">
        <f t="shared" si="10"/>
        <v>0</v>
      </c>
      <c r="AM23" s="52">
        <v>13</v>
      </c>
      <c r="AN23" s="23">
        <v>13</v>
      </c>
      <c r="AO23" s="30" t="s">
        <v>313</v>
      </c>
      <c r="AP23" s="122">
        <v>0</v>
      </c>
      <c r="AQ23" s="122">
        <v>0</v>
      </c>
      <c r="AR23" s="122">
        <v>0</v>
      </c>
      <c r="AS23" s="122">
        <v>0</v>
      </c>
      <c r="AT23" s="122">
        <f t="shared" si="3"/>
        <v>0</v>
      </c>
      <c r="AU23" s="122">
        <v>0</v>
      </c>
      <c r="AV23" s="122">
        <v>0</v>
      </c>
      <c r="AW23" s="122">
        <v>0</v>
      </c>
      <c r="AX23" s="122">
        <v>0</v>
      </c>
      <c r="AY23" s="122">
        <f t="shared" si="4"/>
        <v>0</v>
      </c>
      <c r="AZ23" s="129">
        <f t="shared" si="5"/>
        <v>147</v>
      </c>
      <c r="BA23" s="122">
        <v>0</v>
      </c>
      <c r="BB23" s="122">
        <v>0</v>
      </c>
      <c r="BC23" s="122">
        <v>1</v>
      </c>
      <c r="BD23" s="122">
        <f t="shared" si="6"/>
        <v>148</v>
      </c>
      <c r="BE23" s="122">
        <v>0</v>
      </c>
      <c r="BF23" s="122">
        <f t="shared" si="7"/>
        <v>8</v>
      </c>
      <c r="BG23" s="134">
        <f t="shared" si="8"/>
        <v>156</v>
      </c>
      <c r="BH23" s="52">
        <v>13</v>
      </c>
      <c r="BI23" s="64"/>
      <c r="BK23" s="84"/>
    </row>
    <row r="24" spans="1:63" ht="20.100000000000001" customHeight="1" x14ac:dyDescent="0.15">
      <c r="A24" s="23">
        <v>14</v>
      </c>
      <c r="B24" s="30" t="s">
        <v>181</v>
      </c>
      <c r="C24" s="122">
        <v>0</v>
      </c>
      <c r="D24" s="122">
        <v>0</v>
      </c>
      <c r="E24" s="122">
        <v>0</v>
      </c>
      <c r="F24" s="122">
        <v>0</v>
      </c>
      <c r="G24" s="122">
        <f t="shared" si="9"/>
        <v>0</v>
      </c>
      <c r="H24" s="122">
        <v>0</v>
      </c>
      <c r="I24" s="122">
        <v>0</v>
      </c>
      <c r="J24" s="122">
        <v>0</v>
      </c>
      <c r="K24" s="122">
        <v>0</v>
      </c>
      <c r="L24" s="122">
        <v>0</v>
      </c>
      <c r="M24" s="122">
        <v>0</v>
      </c>
      <c r="N24" s="122">
        <v>0</v>
      </c>
      <c r="O24" s="122">
        <f t="shared" si="0"/>
        <v>0</v>
      </c>
      <c r="P24" s="122">
        <v>0</v>
      </c>
      <c r="Q24" s="122">
        <v>17</v>
      </c>
      <c r="R24" s="122">
        <v>0</v>
      </c>
      <c r="S24" s="122">
        <v>2</v>
      </c>
      <c r="T24" s="52">
        <v>14</v>
      </c>
      <c r="U24" s="23">
        <v>14</v>
      </c>
      <c r="V24" s="30" t="s">
        <v>181</v>
      </c>
      <c r="W24" s="122">
        <v>19</v>
      </c>
      <c r="X24" s="122">
        <v>0</v>
      </c>
      <c r="Y24" s="122">
        <v>11</v>
      </c>
      <c r="Z24" s="122">
        <v>0</v>
      </c>
      <c r="AA24" s="122">
        <v>1</v>
      </c>
      <c r="AB24" s="122">
        <f t="shared" si="1"/>
        <v>12</v>
      </c>
      <c r="AC24" s="122">
        <v>0</v>
      </c>
      <c r="AD24" s="122">
        <v>5</v>
      </c>
      <c r="AE24" s="122">
        <v>0</v>
      </c>
      <c r="AF24" s="122">
        <v>2</v>
      </c>
      <c r="AG24" s="122">
        <f t="shared" si="2"/>
        <v>7</v>
      </c>
      <c r="AH24" s="122">
        <v>0</v>
      </c>
      <c r="AI24" s="122">
        <v>0</v>
      </c>
      <c r="AJ24" s="122">
        <v>0</v>
      </c>
      <c r="AK24" s="122">
        <v>0</v>
      </c>
      <c r="AL24" s="122">
        <f t="shared" si="10"/>
        <v>0</v>
      </c>
      <c r="AM24" s="52">
        <v>14</v>
      </c>
      <c r="AN24" s="23">
        <v>14</v>
      </c>
      <c r="AO24" s="30" t="s">
        <v>181</v>
      </c>
      <c r="AP24" s="122">
        <v>0</v>
      </c>
      <c r="AQ24" s="122">
        <v>0</v>
      </c>
      <c r="AR24" s="122">
        <v>0</v>
      </c>
      <c r="AS24" s="122">
        <v>0</v>
      </c>
      <c r="AT24" s="122">
        <f t="shared" si="3"/>
        <v>0</v>
      </c>
      <c r="AU24" s="122">
        <v>0</v>
      </c>
      <c r="AV24" s="122">
        <v>0</v>
      </c>
      <c r="AW24" s="122">
        <v>0</v>
      </c>
      <c r="AX24" s="122">
        <v>0</v>
      </c>
      <c r="AY24" s="122">
        <f t="shared" si="4"/>
        <v>0</v>
      </c>
      <c r="AZ24" s="129">
        <f t="shared" si="5"/>
        <v>38</v>
      </c>
      <c r="BA24" s="122">
        <v>0</v>
      </c>
      <c r="BB24" s="122">
        <v>0</v>
      </c>
      <c r="BC24" s="122">
        <v>0</v>
      </c>
      <c r="BD24" s="122">
        <f t="shared" si="6"/>
        <v>38</v>
      </c>
      <c r="BE24" s="122">
        <v>0</v>
      </c>
      <c r="BF24" s="122">
        <f t="shared" si="7"/>
        <v>0</v>
      </c>
      <c r="BG24" s="134">
        <f t="shared" si="8"/>
        <v>38</v>
      </c>
      <c r="BH24" s="52">
        <v>14</v>
      </c>
      <c r="BI24" s="64"/>
      <c r="BK24" s="84"/>
    </row>
    <row r="25" spans="1:63" ht="20.100000000000001" customHeight="1" x14ac:dyDescent="0.15">
      <c r="A25" s="24">
        <v>15</v>
      </c>
      <c r="B25" s="30" t="s">
        <v>183</v>
      </c>
      <c r="C25" s="121">
        <v>0</v>
      </c>
      <c r="D25" s="121">
        <v>0</v>
      </c>
      <c r="E25" s="121">
        <v>0</v>
      </c>
      <c r="F25" s="121">
        <v>0</v>
      </c>
      <c r="G25" s="121">
        <f t="shared" si="9"/>
        <v>0</v>
      </c>
      <c r="H25" s="121">
        <v>0</v>
      </c>
      <c r="I25" s="121">
        <v>0</v>
      </c>
      <c r="J25" s="121">
        <v>0</v>
      </c>
      <c r="K25" s="121">
        <v>0</v>
      </c>
      <c r="L25" s="121">
        <v>0</v>
      </c>
      <c r="M25" s="121">
        <v>0</v>
      </c>
      <c r="N25" s="121">
        <v>0</v>
      </c>
      <c r="O25" s="121">
        <f t="shared" si="0"/>
        <v>0</v>
      </c>
      <c r="P25" s="121">
        <v>0</v>
      </c>
      <c r="Q25" s="121">
        <v>8</v>
      </c>
      <c r="R25" s="121">
        <v>0</v>
      </c>
      <c r="S25" s="121">
        <v>4</v>
      </c>
      <c r="T25" s="52">
        <v>15</v>
      </c>
      <c r="U25" s="24">
        <v>15</v>
      </c>
      <c r="V25" s="30" t="s">
        <v>183</v>
      </c>
      <c r="W25" s="121">
        <v>12</v>
      </c>
      <c r="X25" s="121">
        <v>0</v>
      </c>
      <c r="Y25" s="121">
        <v>7</v>
      </c>
      <c r="Z25" s="121">
        <v>0</v>
      </c>
      <c r="AA25" s="121">
        <v>2</v>
      </c>
      <c r="AB25" s="121">
        <f t="shared" si="1"/>
        <v>9</v>
      </c>
      <c r="AC25" s="121">
        <v>0</v>
      </c>
      <c r="AD25" s="121">
        <v>4</v>
      </c>
      <c r="AE25" s="121">
        <v>0</v>
      </c>
      <c r="AF25" s="121">
        <v>2</v>
      </c>
      <c r="AG25" s="121">
        <f t="shared" si="2"/>
        <v>6</v>
      </c>
      <c r="AH25" s="121">
        <v>0</v>
      </c>
      <c r="AI25" s="121">
        <v>0</v>
      </c>
      <c r="AJ25" s="121">
        <v>0</v>
      </c>
      <c r="AK25" s="121">
        <v>0</v>
      </c>
      <c r="AL25" s="121">
        <f t="shared" si="10"/>
        <v>0</v>
      </c>
      <c r="AM25" s="52">
        <v>15</v>
      </c>
      <c r="AN25" s="24">
        <v>15</v>
      </c>
      <c r="AO25" s="30" t="s">
        <v>183</v>
      </c>
      <c r="AP25" s="121">
        <v>0</v>
      </c>
      <c r="AQ25" s="121">
        <v>0</v>
      </c>
      <c r="AR25" s="121">
        <v>0</v>
      </c>
      <c r="AS25" s="121">
        <v>0</v>
      </c>
      <c r="AT25" s="121">
        <f t="shared" si="3"/>
        <v>0</v>
      </c>
      <c r="AU25" s="121">
        <v>0</v>
      </c>
      <c r="AV25" s="121">
        <v>0</v>
      </c>
      <c r="AW25" s="121">
        <v>0</v>
      </c>
      <c r="AX25" s="121">
        <v>0</v>
      </c>
      <c r="AY25" s="121">
        <f t="shared" si="4"/>
        <v>0</v>
      </c>
      <c r="AZ25" s="184">
        <f t="shared" si="5"/>
        <v>27</v>
      </c>
      <c r="BA25" s="121">
        <v>0</v>
      </c>
      <c r="BB25" s="121">
        <v>2</v>
      </c>
      <c r="BC25" s="121">
        <v>2</v>
      </c>
      <c r="BD25" s="122">
        <f t="shared" si="6"/>
        <v>31</v>
      </c>
      <c r="BE25" s="121">
        <v>0</v>
      </c>
      <c r="BF25" s="122">
        <f t="shared" si="7"/>
        <v>0</v>
      </c>
      <c r="BG25" s="135">
        <f t="shared" si="8"/>
        <v>31</v>
      </c>
      <c r="BH25" s="52">
        <v>15</v>
      </c>
      <c r="BI25" s="64"/>
      <c r="BJ25" s="64"/>
      <c r="BK25" s="84"/>
    </row>
    <row r="26" spans="1:63" ht="20.100000000000001" customHeight="1" x14ac:dyDescent="0.15">
      <c r="A26" s="23">
        <v>16</v>
      </c>
      <c r="B26" s="31" t="s">
        <v>184</v>
      </c>
      <c r="C26" s="122">
        <v>0</v>
      </c>
      <c r="D26" s="122">
        <v>1</v>
      </c>
      <c r="E26" s="122">
        <v>0</v>
      </c>
      <c r="F26" s="122">
        <v>0</v>
      </c>
      <c r="G26" s="122">
        <f t="shared" si="9"/>
        <v>1</v>
      </c>
      <c r="H26" s="122">
        <v>0</v>
      </c>
      <c r="I26" s="122">
        <v>0</v>
      </c>
      <c r="J26" s="122">
        <v>0</v>
      </c>
      <c r="K26" s="122">
        <v>0</v>
      </c>
      <c r="L26" s="122">
        <v>0</v>
      </c>
      <c r="M26" s="122">
        <v>0</v>
      </c>
      <c r="N26" s="122">
        <v>0</v>
      </c>
      <c r="O26" s="122">
        <f t="shared" si="0"/>
        <v>0</v>
      </c>
      <c r="P26" s="122">
        <v>0</v>
      </c>
      <c r="Q26" s="122">
        <v>10</v>
      </c>
      <c r="R26" s="122">
        <v>0</v>
      </c>
      <c r="S26" s="122">
        <v>2</v>
      </c>
      <c r="T26" s="179">
        <v>16</v>
      </c>
      <c r="U26" s="23">
        <v>16</v>
      </c>
      <c r="V26" s="31" t="s">
        <v>184</v>
      </c>
      <c r="W26" s="120">
        <v>12</v>
      </c>
      <c r="X26" s="122">
        <v>0</v>
      </c>
      <c r="Y26" s="122">
        <v>18</v>
      </c>
      <c r="Z26" s="122">
        <v>0</v>
      </c>
      <c r="AA26" s="122">
        <v>3</v>
      </c>
      <c r="AB26" s="120">
        <f t="shared" si="1"/>
        <v>21</v>
      </c>
      <c r="AC26" s="122">
        <v>0</v>
      </c>
      <c r="AD26" s="122">
        <v>6</v>
      </c>
      <c r="AE26" s="122">
        <v>0</v>
      </c>
      <c r="AF26" s="122">
        <v>2</v>
      </c>
      <c r="AG26" s="120">
        <f t="shared" si="2"/>
        <v>8</v>
      </c>
      <c r="AH26" s="122">
        <v>0</v>
      </c>
      <c r="AI26" s="122">
        <v>0</v>
      </c>
      <c r="AJ26" s="122">
        <v>0</v>
      </c>
      <c r="AK26" s="122">
        <v>0</v>
      </c>
      <c r="AL26" s="120">
        <f t="shared" si="10"/>
        <v>0</v>
      </c>
      <c r="AM26" s="179">
        <v>16</v>
      </c>
      <c r="AN26" s="23">
        <v>16</v>
      </c>
      <c r="AO26" s="31" t="s">
        <v>184</v>
      </c>
      <c r="AP26" s="122">
        <v>0</v>
      </c>
      <c r="AQ26" s="122">
        <v>0</v>
      </c>
      <c r="AR26" s="122">
        <v>0</v>
      </c>
      <c r="AS26" s="122">
        <v>0</v>
      </c>
      <c r="AT26" s="120">
        <f t="shared" si="3"/>
        <v>0</v>
      </c>
      <c r="AU26" s="122">
        <v>0</v>
      </c>
      <c r="AV26" s="122">
        <v>0</v>
      </c>
      <c r="AW26" s="122">
        <v>0</v>
      </c>
      <c r="AX26" s="122">
        <v>0</v>
      </c>
      <c r="AY26" s="120">
        <f t="shared" si="4"/>
        <v>0</v>
      </c>
      <c r="AZ26" s="129">
        <f t="shared" si="5"/>
        <v>41</v>
      </c>
      <c r="BA26" s="122">
        <v>0</v>
      </c>
      <c r="BB26" s="122">
        <v>0</v>
      </c>
      <c r="BC26" s="122">
        <v>1</v>
      </c>
      <c r="BD26" s="168">
        <f t="shared" si="6"/>
        <v>42</v>
      </c>
      <c r="BE26" s="122">
        <v>0</v>
      </c>
      <c r="BF26" s="168">
        <f t="shared" si="7"/>
        <v>1</v>
      </c>
      <c r="BG26" s="134">
        <f t="shared" si="8"/>
        <v>43</v>
      </c>
      <c r="BH26" s="179">
        <v>16</v>
      </c>
      <c r="BI26" s="64"/>
      <c r="BJ26" s="64"/>
      <c r="BK26" s="84"/>
    </row>
    <row r="27" spans="1:63" ht="20.100000000000001" customHeight="1" x14ac:dyDescent="0.15">
      <c r="A27" s="23">
        <v>17</v>
      </c>
      <c r="B27" s="30" t="s">
        <v>314</v>
      </c>
      <c r="C27" s="122">
        <v>3</v>
      </c>
      <c r="D27" s="122">
        <v>0</v>
      </c>
      <c r="E27" s="122">
        <v>1</v>
      </c>
      <c r="F27" s="122">
        <v>0</v>
      </c>
      <c r="G27" s="122">
        <f t="shared" si="9"/>
        <v>4</v>
      </c>
      <c r="H27" s="122">
        <v>0</v>
      </c>
      <c r="I27" s="122">
        <v>0</v>
      </c>
      <c r="J27" s="122">
        <v>0</v>
      </c>
      <c r="K27" s="122">
        <v>0</v>
      </c>
      <c r="L27" s="122">
        <v>0</v>
      </c>
      <c r="M27" s="122">
        <v>0</v>
      </c>
      <c r="N27" s="122">
        <v>0</v>
      </c>
      <c r="O27" s="122">
        <f t="shared" si="0"/>
        <v>0</v>
      </c>
      <c r="P27" s="122">
        <v>0</v>
      </c>
      <c r="Q27" s="122">
        <v>38</v>
      </c>
      <c r="R27" s="122">
        <v>0</v>
      </c>
      <c r="S27" s="122">
        <v>10</v>
      </c>
      <c r="T27" s="52">
        <v>17</v>
      </c>
      <c r="U27" s="23">
        <v>17</v>
      </c>
      <c r="V27" s="30" t="s">
        <v>314</v>
      </c>
      <c r="W27" s="120">
        <v>48</v>
      </c>
      <c r="X27" s="122">
        <v>0</v>
      </c>
      <c r="Y27" s="122">
        <v>18</v>
      </c>
      <c r="Z27" s="122">
        <v>0</v>
      </c>
      <c r="AA27" s="122">
        <v>6</v>
      </c>
      <c r="AB27" s="120">
        <f t="shared" si="1"/>
        <v>24</v>
      </c>
      <c r="AC27" s="122">
        <v>0</v>
      </c>
      <c r="AD27" s="122">
        <v>26</v>
      </c>
      <c r="AE27" s="122">
        <v>0</v>
      </c>
      <c r="AF27" s="122">
        <v>7</v>
      </c>
      <c r="AG27" s="120">
        <f t="shared" si="2"/>
        <v>33</v>
      </c>
      <c r="AH27" s="122">
        <v>0</v>
      </c>
      <c r="AI27" s="122">
        <v>0</v>
      </c>
      <c r="AJ27" s="122">
        <v>0</v>
      </c>
      <c r="AK27" s="122">
        <v>0</v>
      </c>
      <c r="AL27" s="120">
        <f t="shared" si="10"/>
        <v>0</v>
      </c>
      <c r="AM27" s="52">
        <v>17</v>
      </c>
      <c r="AN27" s="23">
        <v>17</v>
      </c>
      <c r="AO27" s="30" t="s">
        <v>314</v>
      </c>
      <c r="AP27" s="122">
        <v>0</v>
      </c>
      <c r="AQ27" s="122">
        <v>0</v>
      </c>
      <c r="AR27" s="122">
        <v>0</v>
      </c>
      <c r="AS27" s="122">
        <v>0</v>
      </c>
      <c r="AT27" s="120">
        <f t="shared" si="3"/>
        <v>0</v>
      </c>
      <c r="AU27" s="122">
        <v>0</v>
      </c>
      <c r="AV27" s="122">
        <v>0</v>
      </c>
      <c r="AW27" s="122">
        <v>0</v>
      </c>
      <c r="AX27" s="122">
        <v>0</v>
      </c>
      <c r="AY27" s="120">
        <f t="shared" si="4"/>
        <v>0</v>
      </c>
      <c r="AZ27" s="129">
        <f t="shared" si="5"/>
        <v>105</v>
      </c>
      <c r="BA27" s="122">
        <v>0</v>
      </c>
      <c r="BB27" s="122">
        <v>4</v>
      </c>
      <c r="BC27" s="122">
        <v>0</v>
      </c>
      <c r="BD27" s="122">
        <f t="shared" si="6"/>
        <v>109</v>
      </c>
      <c r="BE27" s="122">
        <v>0</v>
      </c>
      <c r="BF27" s="122">
        <f t="shared" si="7"/>
        <v>4</v>
      </c>
      <c r="BG27" s="134">
        <f t="shared" si="8"/>
        <v>113</v>
      </c>
      <c r="BH27" s="52">
        <v>17</v>
      </c>
      <c r="BI27" s="64"/>
      <c r="BJ27" s="64"/>
      <c r="BK27" s="84"/>
    </row>
    <row r="28" spans="1:63" ht="20.100000000000001" customHeight="1" x14ac:dyDescent="0.15">
      <c r="A28" s="23">
        <v>18</v>
      </c>
      <c r="B28" s="30" t="s">
        <v>315</v>
      </c>
      <c r="C28" s="122">
        <v>2</v>
      </c>
      <c r="D28" s="122">
        <v>0</v>
      </c>
      <c r="E28" s="122">
        <v>0</v>
      </c>
      <c r="F28" s="122">
        <v>0</v>
      </c>
      <c r="G28" s="122">
        <f t="shared" si="9"/>
        <v>2</v>
      </c>
      <c r="H28" s="122">
        <v>0</v>
      </c>
      <c r="I28" s="122">
        <v>0</v>
      </c>
      <c r="J28" s="122">
        <v>0</v>
      </c>
      <c r="K28" s="122">
        <v>0</v>
      </c>
      <c r="L28" s="122">
        <v>0</v>
      </c>
      <c r="M28" s="122">
        <v>0</v>
      </c>
      <c r="N28" s="122">
        <v>0</v>
      </c>
      <c r="O28" s="122">
        <f t="shared" si="0"/>
        <v>0</v>
      </c>
      <c r="P28" s="122">
        <v>0</v>
      </c>
      <c r="Q28" s="122">
        <v>11</v>
      </c>
      <c r="R28" s="122">
        <v>0</v>
      </c>
      <c r="S28" s="122">
        <v>4</v>
      </c>
      <c r="T28" s="52">
        <v>18</v>
      </c>
      <c r="U28" s="23">
        <v>18</v>
      </c>
      <c r="V28" s="30" t="s">
        <v>315</v>
      </c>
      <c r="W28" s="122">
        <v>15</v>
      </c>
      <c r="X28" s="122">
        <v>0</v>
      </c>
      <c r="Y28" s="122">
        <v>11</v>
      </c>
      <c r="Z28" s="122">
        <v>0</v>
      </c>
      <c r="AA28" s="122">
        <v>1</v>
      </c>
      <c r="AB28" s="122">
        <f t="shared" si="1"/>
        <v>12</v>
      </c>
      <c r="AC28" s="122">
        <v>0</v>
      </c>
      <c r="AD28" s="122">
        <v>8</v>
      </c>
      <c r="AE28" s="122">
        <v>0</v>
      </c>
      <c r="AF28" s="122">
        <v>2</v>
      </c>
      <c r="AG28" s="122">
        <f t="shared" si="2"/>
        <v>10</v>
      </c>
      <c r="AH28" s="122">
        <v>0</v>
      </c>
      <c r="AI28" s="122">
        <v>0</v>
      </c>
      <c r="AJ28" s="122">
        <v>0</v>
      </c>
      <c r="AK28" s="122">
        <v>0</v>
      </c>
      <c r="AL28" s="122">
        <f t="shared" si="10"/>
        <v>0</v>
      </c>
      <c r="AM28" s="52">
        <v>18</v>
      </c>
      <c r="AN28" s="23">
        <v>18</v>
      </c>
      <c r="AO28" s="30" t="s">
        <v>315</v>
      </c>
      <c r="AP28" s="122">
        <v>0</v>
      </c>
      <c r="AQ28" s="122">
        <v>0</v>
      </c>
      <c r="AR28" s="122">
        <v>0</v>
      </c>
      <c r="AS28" s="122">
        <v>0</v>
      </c>
      <c r="AT28" s="122">
        <f t="shared" si="3"/>
        <v>0</v>
      </c>
      <c r="AU28" s="122">
        <v>0</v>
      </c>
      <c r="AV28" s="122">
        <v>0</v>
      </c>
      <c r="AW28" s="122">
        <v>0</v>
      </c>
      <c r="AX28" s="122">
        <v>0</v>
      </c>
      <c r="AY28" s="122">
        <f t="shared" si="4"/>
        <v>0</v>
      </c>
      <c r="AZ28" s="122">
        <f t="shared" si="5"/>
        <v>37</v>
      </c>
      <c r="BA28" s="122">
        <v>0</v>
      </c>
      <c r="BB28" s="122">
        <v>2</v>
      </c>
      <c r="BC28" s="122">
        <v>0</v>
      </c>
      <c r="BD28" s="122">
        <f t="shared" si="6"/>
        <v>39</v>
      </c>
      <c r="BE28" s="122">
        <v>0</v>
      </c>
      <c r="BF28" s="122">
        <f t="shared" si="7"/>
        <v>2</v>
      </c>
      <c r="BG28" s="134">
        <f t="shared" si="8"/>
        <v>41</v>
      </c>
      <c r="BH28" s="52">
        <v>18</v>
      </c>
      <c r="BI28" s="64"/>
      <c r="BJ28" s="64"/>
      <c r="BK28" s="84"/>
    </row>
    <row r="29" spans="1:63" ht="20.100000000000001" customHeight="1" x14ac:dyDescent="0.15">
      <c r="A29" s="23">
        <v>19</v>
      </c>
      <c r="B29" s="30" t="s">
        <v>139</v>
      </c>
      <c r="C29" s="122">
        <v>1</v>
      </c>
      <c r="D29" s="122">
        <v>0</v>
      </c>
      <c r="E29" s="122">
        <v>0</v>
      </c>
      <c r="F29" s="122">
        <v>0</v>
      </c>
      <c r="G29" s="122">
        <f t="shared" si="9"/>
        <v>1</v>
      </c>
      <c r="H29" s="122">
        <v>0</v>
      </c>
      <c r="I29" s="122">
        <v>0</v>
      </c>
      <c r="J29" s="122">
        <v>0</v>
      </c>
      <c r="K29" s="122">
        <v>0</v>
      </c>
      <c r="L29" s="122">
        <v>0</v>
      </c>
      <c r="M29" s="122">
        <v>0</v>
      </c>
      <c r="N29" s="122">
        <v>0</v>
      </c>
      <c r="O29" s="122">
        <f t="shared" si="0"/>
        <v>0</v>
      </c>
      <c r="P29" s="122">
        <v>0</v>
      </c>
      <c r="Q29" s="122">
        <v>33</v>
      </c>
      <c r="R29" s="122">
        <v>0</v>
      </c>
      <c r="S29" s="122">
        <v>9</v>
      </c>
      <c r="T29" s="52">
        <v>19</v>
      </c>
      <c r="U29" s="23">
        <v>19</v>
      </c>
      <c r="V29" s="30" t="s">
        <v>139</v>
      </c>
      <c r="W29" s="122">
        <v>42</v>
      </c>
      <c r="X29" s="122">
        <v>0</v>
      </c>
      <c r="Y29" s="122">
        <v>37</v>
      </c>
      <c r="Z29" s="122">
        <v>0</v>
      </c>
      <c r="AA29" s="122">
        <v>5</v>
      </c>
      <c r="AB29" s="122">
        <f t="shared" si="1"/>
        <v>42</v>
      </c>
      <c r="AC29" s="122">
        <v>1</v>
      </c>
      <c r="AD29" s="122">
        <v>17</v>
      </c>
      <c r="AE29" s="122">
        <v>0</v>
      </c>
      <c r="AF29" s="122">
        <v>6</v>
      </c>
      <c r="AG29" s="122">
        <f t="shared" si="2"/>
        <v>24</v>
      </c>
      <c r="AH29" s="122">
        <v>0</v>
      </c>
      <c r="AI29" s="122">
        <v>0</v>
      </c>
      <c r="AJ29" s="122">
        <v>0</v>
      </c>
      <c r="AK29" s="122">
        <v>0</v>
      </c>
      <c r="AL29" s="122">
        <f t="shared" si="10"/>
        <v>0</v>
      </c>
      <c r="AM29" s="52">
        <v>19</v>
      </c>
      <c r="AN29" s="23">
        <v>19</v>
      </c>
      <c r="AO29" s="30" t="s">
        <v>139</v>
      </c>
      <c r="AP29" s="122">
        <v>0</v>
      </c>
      <c r="AQ29" s="122">
        <v>0</v>
      </c>
      <c r="AR29" s="122">
        <v>0</v>
      </c>
      <c r="AS29" s="122">
        <v>0</v>
      </c>
      <c r="AT29" s="122">
        <f t="shared" si="3"/>
        <v>0</v>
      </c>
      <c r="AU29" s="122">
        <v>0</v>
      </c>
      <c r="AV29" s="122">
        <v>0</v>
      </c>
      <c r="AW29" s="122">
        <v>0</v>
      </c>
      <c r="AX29" s="122">
        <v>0</v>
      </c>
      <c r="AY29" s="122">
        <f t="shared" si="4"/>
        <v>0</v>
      </c>
      <c r="AZ29" s="122">
        <f t="shared" si="5"/>
        <v>108</v>
      </c>
      <c r="BA29" s="122">
        <v>0</v>
      </c>
      <c r="BB29" s="122">
        <v>0</v>
      </c>
      <c r="BC29" s="122">
        <v>0</v>
      </c>
      <c r="BD29" s="122">
        <f t="shared" si="6"/>
        <v>108</v>
      </c>
      <c r="BE29" s="122">
        <v>0</v>
      </c>
      <c r="BF29" s="122">
        <f t="shared" si="7"/>
        <v>1</v>
      </c>
      <c r="BG29" s="134">
        <f t="shared" si="8"/>
        <v>109</v>
      </c>
      <c r="BH29" s="52">
        <v>19</v>
      </c>
      <c r="BI29" s="64"/>
      <c r="BJ29" s="64"/>
      <c r="BK29" s="84"/>
    </row>
    <row r="30" spans="1:63" ht="20.100000000000001" customHeight="1" x14ac:dyDescent="0.15">
      <c r="A30" s="24">
        <v>20</v>
      </c>
      <c r="B30" s="33" t="s">
        <v>186</v>
      </c>
      <c r="C30" s="121">
        <v>0</v>
      </c>
      <c r="D30" s="121">
        <v>0</v>
      </c>
      <c r="E30" s="121">
        <v>0</v>
      </c>
      <c r="F30" s="121">
        <v>0</v>
      </c>
      <c r="G30" s="121">
        <f t="shared" si="9"/>
        <v>0</v>
      </c>
      <c r="H30" s="121">
        <v>0</v>
      </c>
      <c r="I30" s="121">
        <v>0</v>
      </c>
      <c r="J30" s="121">
        <v>0</v>
      </c>
      <c r="K30" s="121">
        <v>0</v>
      </c>
      <c r="L30" s="121">
        <v>0</v>
      </c>
      <c r="M30" s="121">
        <v>0</v>
      </c>
      <c r="N30" s="121">
        <v>0</v>
      </c>
      <c r="O30" s="121">
        <f t="shared" si="0"/>
        <v>0</v>
      </c>
      <c r="P30" s="121">
        <v>0</v>
      </c>
      <c r="Q30" s="121">
        <v>15</v>
      </c>
      <c r="R30" s="121">
        <v>0</v>
      </c>
      <c r="S30" s="121">
        <v>7</v>
      </c>
      <c r="T30" s="53">
        <v>20</v>
      </c>
      <c r="U30" s="24">
        <v>20</v>
      </c>
      <c r="V30" s="33" t="s">
        <v>186</v>
      </c>
      <c r="W30" s="121">
        <v>22</v>
      </c>
      <c r="X30" s="121">
        <v>0</v>
      </c>
      <c r="Y30" s="121">
        <v>10</v>
      </c>
      <c r="Z30" s="121">
        <v>0</v>
      </c>
      <c r="AA30" s="121">
        <v>4</v>
      </c>
      <c r="AB30" s="121">
        <f t="shared" si="1"/>
        <v>14</v>
      </c>
      <c r="AC30" s="121">
        <v>0</v>
      </c>
      <c r="AD30" s="121">
        <v>9</v>
      </c>
      <c r="AE30" s="121">
        <v>0</v>
      </c>
      <c r="AF30" s="121">
        <v>4</v>
      </c>
      <c r="AG30" s="121">
        <f t="shared" si="2"/>
        <v>13</v>
      </c>
      <c r="AH30" s="121">
        <v>0</v>
      </c>
      <c r="AI30" s="121">
        <v>0</v>
      </c>
      <c r="AJ30" s="121">
        <v>0</v>
      </c>
      <c r="AK30" s="121">
        <v>0</v>
      </c>
      <c r="AL30" s="121">
        <f t="shared" si="10"/>
        <v>0</v>
      </c>
      <c r="AM30" s="53">
        <v>20</v>
      </c>
      <c r="AN30" s="24">
        <v>20</v>
      </c>
      <c r="AO30" s="33" t="s">
        <v>186</v>
      </c>
      <c r="AP30" s="121">
        <v>0</v>
      </c>
      <c r="AQ30" s="121">
        <v>0</v>
      </c>
      <c r="AR30" s="121">
        <v>0</v>
      </c>
      <c r="AS30" s="121">
        <v>0</v>
      </c>
      <c r="AT30" s="121">
        <f t="shared" si="3"/>
        <v>0</v>
      </c>
      <c r="AU30" s="121">
        <v>0</v>
      </c>
      <c r="AV30" s="121">
        <v>0</v>
      </c>
      <c r="AW30" s="121">
        <v>0</v>
      </c>
      <c r="AX30" s="121">
        <v>0</v>
      </c>
      <c r="AY30" s="121">
        <f t="shared" si="4"/>
        <v>0</v>
      </c>
      <c r="AZ30" s="121">
        <f t="shared" si="5"/>
        <v>49</v>
      </c>
      <c r="BA30" s="121">
        <v>0</v>
      </c>
      <c r="BB30" s="121">
        <v>1</v>
      </c>
      <c r="BC30" s="121">
        <v>0</v>
      </c>
      <c r="BD30" s="121">
        <f t="shared" si="6"/>
        <v>50</v>
      </c>
      <c r="BE30" s="121">
        <v>0</v>
      </c>
      <c r="BF30" s="121">
        <f t="shared" si="7"/>
        <v>0</v>
      </c>
      <c r="BG30" s="135">
        <f t="shared" si="8"/>
        <v>50</v>
      </c>
      <c r="BH30" s="53">
        <v>20</v>
      </c>
      <c r="BI30" s="64"/>
      <c r="BJ30" s="64"/>
      <c r="BK30" s="84"/>
    </row>
    <row r="31" spans="1:63" ht="20.100000000000001" customHeight="1" x14ac:dyDescent="0.15">
      <c r="A31" s="23">
        <v>21</v>
      </c>
      <c r="B31" s="30" t="s">
        <v>187</v>
      </c>
      <c r="C31" s="122">
        <v>0</v>
      </c>
      <c r="D31" s="122">
        <v>0</v>
      </c>
      <c r="E31" s="122">
        <v>0</v>
      </c>
      <c r="F31" s="122">
        <v>0</v>
      </c>
      <c r="G31" s="122">
        <f t="shared" si="9"/>
        <v>0</v>
      </c>
      <c r="H31" s="122">
        <v>0</v>
      </c>
      <c r="I31" s="122">
        <v>0</v>
      </c>
      <c r="J31" s="122">
        <v>0</v>
      </c>
      <c r="K31" s="122">
        <v>0</v>
      </c>
      <c r="L31" s="122">
        <v>0</v>
      </c>
      <c r="M31" s="122">
        <v>0</v>
      </c>
      <c r="N31" s="122">
        <v>0</v>
      </c>
      <c r="O31" s="122">
        <f t="shared" si="0"/>
        <v>0</v>
      </c>
      <c r="P31" s="122">
        <v>0</v>
      </c>
      <c r="Q31" s="122">
        <v>8</v>
      </c>
      <c r="R31" s="122">
        <v>0</v>
      </c>
      <c r="S31" s="122">
        <v>1</v>
      </c>
      <c r="T31" s="52">
        <v>21</v>
      </c>
      <c r="U31" s="23">
        <v>21</v>
      </c>
      <c r="V31" s="30" t="s">
        <v>187</v>
      </c>
      <c r="W31" s="122">
        <v>9</v>
      </c>
      <c r="X31" s="122">
        <v>0</v>
      </c>
      <c r="Y31" s="122">
        <v>6</v>
      </c>
      <c r="Z31" s="122">
        <v>0</v>
      </c>
      <c r="AA31" s="122">
        <v>3</v>
      </c>
      <c r="AB31" s="122">
        <f t="shared" si="1"/>
        <v>9</v>
      </c>
      <c r="AC31" s="122">
        <v>0</v>
      </c>
      <c r="AD31" s="122">
        <v>2</v>
      </c>
      <c r="AE31" s="122">
        <v>0</v>
      </c>
      <c r="AF31" s="122">
        <v>2</v>
      </c>
      <c r="AG31" s="122">
        <f t="shared" si="2"/>
        <v>4</v>
      </c>
      <c r="AH31" s="122">
        <v>0</v>
      </c>
      <c r="AI31" s="122">
        <v>0</v>
      </c>
      <c r="AJ31" s="122">
        <v>0</v>
      </c>
      <c r="AK31" s="122">
        <v>0</v>
      </c>
      <c r="AL31" s="122">
        <f t="shared" si="10"/>
        <v>0</v>
      </c>
      <c r="AM31" s="52">
        <v>21</v>
      </c>
      <c r="AN31" s="23">
        <v>21</v>
      </c>
      <c r="AO31" s="30" t="s">
        <v>187</v>
      </c>
      <c r="AP31" s="122">
        <v>0</v>
      </c>
      <c r="AQ31" s="122">
        <v>0</v>
      </c>
      <c r="AR31" s="122">
        <v>0</v>
      </c>
      <c r="AS31" s="122">
        <v>0</v>
      </c>
      <c r="AT31" s="122">
        <f t="shared" si="3"/>
        <v>0</v>
      </c>
      <c r="AU31" s="122">
        <v>0</v>
      </c>
      <c r="AV31" s="122">
        <v>0</v>
      </c>
      <c r="AW31" s="122">
        <v>0</v>
      </c>
      <c r="AX31" s="122">
        <v>0</v>
      </c>
      <c r="AY31" s="122">
        <f t="shared" si="4"/>
        <v>0</v>
      </c>
      <c r="AZ31" s="122">
        <f t="shared" si="5"/>
        <v>22</v>
      </c>
      <c r="BA31" s="122">
        <v>0</v>
      </c>
      <c r="BB31" s="122">
        <v>0</v>
      </c>
      <c r="BC31" s="122">
        <v>0</v>
      </c>
      <c r="BD31" s="122">
        <f t="shared" si="6"/>
        <v>22</v>
      </c>
      <c r="BE31" s="122">
        <v>0</v>
      </c>
      <c r="BF31" s="122">
        <f t="shared" si="7"/>
        <v>0</v>
      </c>
      <c r="BG31" s="134">
        <f t="shared" si="8"/>
        <v>22</v>
      </c>
      <c r="BH31" s="52">
        <v>21</v>
      </c>
      <c r="BI31" s="64"/>
      <c r="BK31" s="84"/>
    </row>
    <row r="32" spans="1:63" ht="20.100000000000001" customHeight="1" x14ac:dyDescent="0.15">
      <c r="A32" s="23">
        <v>22</v>
      </c>
      <c r="B32" s="30" t="s">
        <v>188</v>
      </c>
      <c r="C32" s="122">
        <v>0</v>
      </c>
      <c r="D32" s="122">
        <v>0</v>
      </c>
      <c r="E32" s="122">
        <v>0</v>
      </c>
      <c r="F32" s="122">
        <v>0</v>
      </c>
      <c r="G32" s="122">
        <f t="shared" si="9"/>
        <v>0</v>
      </c>
      <c r="H32" s="122">
        <v>0</v>
      </c>
      <c r="I32" s="122">
        <v>0</v>
      </c>
      <c r="J32" s="122">
        <v>0</v>
      </c>
      <c r="K32" s="122">
        <v>0</v>
      </c>
      <c r="L32" s="122">
        <v>0</v>
      </c>
      <c r="M32" s="122">
        <v>0</v>
      </c>
      <c r="N32" s="122">
        <v>0</v>
      </c>
      <c r="O32" s="122">
        <f t="shared" si="0"/>
        <v>0</v>
      </c>
      <c r="P32" s="122">
        <v>0</v>
      </c>
      <c r="Q32" s="122">
        <v>5</v>
      </c>
      <c r="R32" s="122">
        <v>0</v>
      </c>
      <c r="S32" s="122">
        <v>1</v>
      </c>
      <c r="T32" s="52">
        <v>22</v>
      </c>
      <c r="U32" s="23">
        <v>22</v>
      </c>
      <c r="V32" s="30" t="s">
        <v>188</v>
      </c>
      <c r="W32" s="122">
        <v>6</v>
      </c>
      <c r="X32" s="122">
        <v>0</v>
      </c>
      <c r="Y32" s="122">
        <v>1</v>
      </c>
      <c r="Z32" s="122">
        <v>0</v>
      </c>
      <c r="AA32" s="122">
        <v>0</v>
      </c>
      <c r="AB32" s="122">
        <f t="shared" si="1"/>
        <v>1</v>
      </c>
      <c r="AC32" s="122">
        <v>0</v>
      </c>
      <c r="AD32" s="122">
        <v>0</v>
      </c>
      <c r="AE32" s="122">
        <v>0</v>
      </c>
      <c r="AF32" s="122">
        <v>0</v>
      </c>
      <c r="AG32" s="122">
        <f t="shared" si="2"/>
        <v>0</v>
      </c>
      <c r="AH32" s="122">
        <v>0</v>
      </c>
      <c r="AI32" s="122">
        <v>0</v>
      </c>
      <c r="AJ32" s="122">
        <v>0</v>
      </c>
      <c r="AK32" s="122">
        <v>0</v>
      </c>
      <c r="AL32" s="122">
        <f t="shared" si="10"/>
        <v>0</v>
      </c>
      <c r="AM32" s="52">
        <v>22</v>
      </c>
      <c r="AN32" s="23">
        <v>22</v>
      </c>
      <c r="AO32" s="30" t="s">
        <v>188</v>
      </c>
      <c r="AP32" s="122">
        <v>0</v>
      </c>
      <c r="AQ32" s="122">
        <v>0</v>
      </c>
      <c r="AR32" s="122">
        <v>0</v>
      </c>
      <c r="AS32" s="122">
        <v>0</v>
      </c>
      <c r="AT32" s="122">
        <f t="shared" si="3"/>
        <v>0</v>
      </c>
      <c r="AU32" s="122">
        <v>0</v>
      </c>
      <c r="AV32" s="122">
        <v>0</v>
      </c>
      <c r="AW32" s="122">
        <v>0</v>
      </c>
      <c r="AX32" s="122">
        <v>0</v>
      </c>
      <c r="AY32" s="122">
        <f t="shared" si="4"/>
        <v>0</v>
      </c>
      <c r="AZ32" s="122">
        <f t="shared" si="5"/>
        <v>7</v>
      </c>
      <c r="BA32" s="122">
        <v>0</v>
      </c>
      <c r="BB32" s="122">
        <v>0</v>
      </c>
      <c r="BC32" s="122">
        <v>0</v>
      </c>
      <c r="BD32" s="122">
        <f t="shared" si="6"/>
        <v>7</v>
      </c>
      <c r="BE32" s="122">
        <v>0</v>
      </c>
      <c r="BF32" s="122">
        <f t="shared" si="7"/>
        <v>0</v>
      </c>
      <c r="BG32" s="134">
        <f t="shared" si="8"/>
        <v>7</v>
      </c>
      <c r="BH32" s="52">
        <v>22</v>
      </c>
      <c r="BI32" s="64"/>
      <c r="BK32" s="84"/>
    </row>
    <row r="33" spans="1:63" ht="20.100000000000001" customHeight="1" x14ac:dyDescent="0.15">
      <c r="A33" s="23">
        <v>23</v>
      </c>
      <c r="B33" s="30" t="s">
        <v>190</v>
      </c>
      <c r="C33" s="122">
        <v>1</v>
      </c>
      <c r="D33" s="122">
        <v>0</v>
      </c>
      <c r="E33" s="122">
        <v>0</v>
      </c>
      <c r="F33" s="122">
        <v>0</v>
      </c>
      <c r="G33" s="122">
        <f t="shared" si="9"/>
        <v>1</v>
      </c>
      <c r="H33" s="122">
        <v>0</v>
      </c>
      <c r="I33" s="122">
        <v>0</v>
      </c>
      <c r="J33" s="122">
        <v>0</v>
      </c>
      <c r="K33" s="122">
        <v>0</v>
      </c>
      <c r="L33" s="122">
        <v>0</v>
      </c>
      <c r="M33" s="122">
        <v>0</v>
      </c>
      <c r="N33" s="122">
        <v>0</v>
      </c>
      <c r="O33" s="122">
        <f t="shared" si="0"/>
        <v>0</v>
      </c>
      <c r="P33" s="122">
        <v>0</v>
      </c>
      <c r="Q33" s="122">
        <v>39</v>
      </c>
      <c r="R33" s="122">
        <v>0</v>
      </c>
      <c r="S33" s="122">
        <v>13</v>
      </c>
      <c r="T33" s="52">
        <v>23</v>
      </c>
      <c r="U33" s="23">
        <v>23</v>
      </c>
      <c r="V33" s="30" t="s">
        <v>190</v>
      </c>
      <c r="W33" s="122">
        <v>52</v>
      </c>
      <c r="X33" s="122">
        <v>0</v>
      </c>
      <c r="Y33" s="122">
        <v>42</v>
      </c>
      <c r="Z33" s="122">
        <v>0</v>
      </c>
      <c r="AA33" s="122">
        <v>5</v>
      </c>
      <c r="AB33" s="122">
        <f t="shared" si="1"/>
        <v>47</v>
      </c>
      <c r="AC33" s="122">
        <v>0</v>
      </c>
      <c r="AD33" s="122">
        <v>27</v>
      </c>
      <c r="AE33" s="122">
        <v>0</v>
      </c>
      <c r="AF33" s="122">
        <v>14</v>
      </c>
      <c r="AG33" s="122">
        <f t="shared" si="2"/>
        <v>41</v>
      </c>
      <c r="AH33" s="122">
        <v>0</v>
      </c>
      <c r="AI33" s="122">
        <v>0</v>
      </c>
      <c r="AJ33" s="122">
        <v>0</v>
      </c>
      <c r="AK33" s="122">
        <v>0</v>
      </c>
      <c r="AL33" s="122">
        <f t="shared" si="10"/>
        <v>0</v>
      </c>
      <c r="AM33" s="52">
        <v>23</v>
      </c>
      <c r="AN33" s="23">
        <v>23</v>
      </c>
      <c r="AO33" s="30" t="s">
        <v>190</v>
      </c>
      <c r="AP33" s="122">
        <v>0</v>
      </c>
      <c r="AQ33" s="122">
        <v>0</v>
      </c>
      <c r="AR33" s="122">
        <v>0</v>
      </c>
      <c r="AS33" s="122">
        <v>0</v>
      </c>
      <c r="AT33" s="122">
        <f t="shared" si="3"/>
        <v>0</v>
      </c>
      <c r="AU33" s="122">
        <v>0</v>
      </c>
      <c r="AV33" s="122">
        <v>0</v>
      </c>
      <c r="AW33" s="122">
        <v>0</v>
      </c>
      <c r="AX33" s="122">
        <v>0</v>
      </c>
      <c r="AY33" s="122">
        <f t="shared" si="4"/>
        <v>0</v>
      </c>
      <c r="AZ33" s="122">
        <f t="shared" si="5"/>
        <v>140</v>
      </c>
      <c r="BA33" s="122">
        <v>0</v>
      </c>
      <c r="BB33" s="122">
        <v>1</v>
      </c>
      <c r="BC33" s="122">
        <v>1</v>
      </c>
      <c r="BD33" s="122">
        <f t="shared" si="6"/>
        <v>142</v>
      </c>
      <c r="BE33" s="122">
        <v>0</v>
      </c>
      <c r="BF33" s="122">
        <f t="shared" si="7"/>
        <v>1</v>
      </c>
      <c r="BG33" s="134">
        <f t="shared" si="8"/>
        <v>143</v>
      </c>
      <c r="BH33" s="52">
        <v>23</v>
      </c>
      <c r="BI33" s="64"/>
      <c r="BK33" s="84"/>
    </row>
    <row r="34" spans="1:63" ht="20.100000000000001" customHeight="1" x14ac:dyDescent="0.15">
      <c r="A34" s="23">
        <v>24</v>
      </c>
      <c r="B34" s="30" t="s">
        <v>191</v>
      </c>
      <c r="C34" s="122">
        <v>0</v>
      </c>
      <c r="D34" s="122">
        <v>0</v>
      </c>
      <c r="E34" s="122">
        <v>0</v>
      </c>
      <c r="F34" s="122">
        <v>0</v>
      </c>
      <c r="G34" s="122">
        <f t="shared" si="9"/>
        <v>0</v>
      </c>
      <c r="H34" s="122">
        <v>0</v>
      </c>
      <c r="I34" s="122">
        <v>0</v>
      </c>
      <c r="J34" s="122">
        <v>0</v>
      </c>
      <c r="K34" s="122">
        <v>0</v>
      </c>
      <c r="L34" s="122">
        <v>0</v>
      </c>
      <c r="M34" s="122">
        <v>0</v>
      </c>
      <c r="N34" s="122">
        <v>0</v>
      </c>
      <c r="O34" s="122">
        <f t="shared" si="0"/>
        <v>0</v>
      </c>
      <c r="P34" s="122">
        <v>0</v>
      </c>
      <c r="Q34" s="122">
        <v>33</v>
      </c>
      <c r="R34" s="122">
        <v>0</v>
      </c>
      <c r="S34" s="122">
        <v>6</v>
      </c>
      <c r="T34" s="52">
        <v>24</v>
      </c>
      <c r="U34" s="23">
        <v>24</v>
      </c>
      <c r="V34" s="30" t="s">
        <v>191</v>
      </c>
      <c r="W34" s="122">
        <v>39</v>
      </c>
      <c r="X34" s="122">
        <v>0</v>
      </c>
      <c r="Y34" s="122">
        <v>39</v>
      </c>
      <c r="Z34" s="122">
        <v>0</v>
      </c>
      <c r="AA34" s="122">
        <v>7</v>
      </c>
      <c r="AB34" s="122">
        <f t="shared" si="1"/>
        <v>46</v>
      </c>
      <c r="AC34" s="122">
        <v>0</v>
      </c>
      <c r="AD34" s="122">
        <v>20</v>
      </c>
      <c r="AE34" s="122">
        <v>0</v>
      </c>
      <c r="AF34" s="122">
        <v>5</v>
      </c>
      <c r="AG34" s="122">
        <f t="shared" si="2"/>
        <v>25</v>
      </c>
      <c r="AH34" s="122">
        <v>0</v>
      </c>
      <c r="AI34" s="122">
        <v>0</v>
      </c>
      <c r="AJ34" s="122">
        <v>0</v>
      </c>
      <c r="AK34" s="122">
        <v>0</v>
      </c>
      <c r="AL34" s="122">
        <f t="shared" si="10"/>
        <v>0</v>
      </c>
      <c r="AM34" s="52">
        <v>24</v>
      </c>
      <c r="AN34" s="23">
        <v>24</v>
      </c>
      <c r="AO34" s="30" t="s">
        <v>191</v>
      </c>
      <c r="AP34" s="122">
        <v>0</v>
      </c>
      <c r="AQ34" s="122">
        <v>0</v>
      </c>
      <c r="AR34" s="122">
        <v>0</v>
      </c>
      <c r="AS34" s="122">
        <v>0</v>
      </c>
      <c r="AT34" s="122">
        <f t="shared" si="3"/>
        <v>0</v>
      </c>
      <c r="AU34" s="122">
        <v>0</v>
      </c>
      <c r="AV34" s="122">
        <v>0</v>
      </c>
      <c r="AW34" s="122">
        <v>0</v>
      </c>
      <c r="AX34" s="122">
        <v>0</v>
      </c>
      <c r="AY34" s="122">
        <f t="shared" si="4"/>
        <v>0</v>
      </c>
      <c r="AZ34" s="122">
        <f t="shared" si="5"/>
        <v>110</v>
      </c>
      <c r="BA34" s="122">
        <v>0</v>
      </c>
      <c r="BB34" s="122">
        <v>0</v>
      </c>
      <c r="BC34" s="122">
        <v>0</v>
      </c>
      <c r="BD34" s="122">
        <f t="shared" si="6"/>
        <v>110</v>
      </c>
      <c r="BE34" s="122">
        <v>0</v>
      </c>
      <c r="BF34" s="122">
        <f t="shared" si="7"/>
        <v>0</v>
      </c>
      <c r="BG34" s="134">
        <f t="shared" si="8"/>
        <v>110</v>
      </c>
      <c r="BH34" s="52">
        <v>24</v>
      </c>
      <c r="BI34" s="64"/>
      <c r="BK34" s="84"/>
    </row>
    <row r="35" spans="1:63" ht="20.100000000000001" customHeight="1" x14ac:dyDescent="0.15">
      <c r="A35" s="23">
        <v>25</v>
      </c>
      <c r="B35" s="30" t="s">
        <v>12</v>
      </c>
      <c r="C35" s="122">
        <v>0</v>
      </c>
      <c r="D35" s="122">
        <v>0</v>
      </c>
      <c r="E35" s="122">
        <v>0</v>
      </c>
      <c r="F35" s="122">
        <v>0</v>
      </c>
      <c r="G35" s="122">
        <f t="shared" si="9"/>
        <v>0</v>
      </c>
      <c r="H35" s="122">
        <v>0</v>
      </c>
      <c r="I35" s="122">
        <v>0</v>
      </c>
      <c r="J35" s="122">
        <v>0</v>
      </c>
      <c r="K35" s="122">
        <v>0</v>
      </c>
      <c r="L35" s="122">
        <v>0</v>
      </c>
      <c r="M35" s="122">
        <v>0</v>
      </c>
      <c r="N35" s="122">
        <v>0</v>
      </c>
      <c r="O35" s="122">
        <f t="shared" si="0"/>
        <v>0</v>
      </c>
      <c r="P35" s="122">
        <v>0</v>
      </c>
      <c r="Q35" s="122">
        <v>4</v>
      </c>
      <c r="R35" s="122">
        <v>0</v>
      </c>
      <c r="S35" s="122">
        <v>2</v>
      </c>
      <c r="T35" s="180">
        <v>25</v>
      </c>
      <c r="U35" s="23">
        <v>25</v>
      </c>
      <c r="V35" s="30" t="s">
        <v>12</v>
      </c>
      <c r="W35" s="122">
        <v>6</v>
      </c>
      <c r="X35" s="122">
        <v>0</v>
      </c>
      <c r="Y35" s="122">
        <v>6</v>
      </c>
      <c r="Z35" s="122">
        <v>0</v>
      </c>
      <c r="AA35" s="122">
        <v>0</v>
      </c>
      <c r="AB35" s="122">
        <f t="shared" si="1"/>
        <v>6</v>
      </c>
      <c r="AC35" s="122">
        <v>0</v>
      </c>
      <c r="AD35" s="122">
        <v>1</v>
      </c>
      <c r="AE35" s="122">
        <v>0</v>
      </c>
      <c r="AF35" s="122">
        <v>2</v>
      </c>
      <c r="AG35" s="122">
        <f t="shared" si="2"/>
        <v>3</v>
      </c>
      <c r="AH35" s="122">
        <v>0</v>
      </c>
      <c r="AI35" s="122">
        <v>0</v>
      </c>
      <c r="AJ35" s="122">
        <v>0</v>
      </c>
      <c r="AK35" s="122">
        <v>0</v>
      </c>
      <c r="AL35" s="122">
        <f t="shared" si="10"/>
        <v>0</v>
      </c>
      <c r="AM35" s="180">
        <v>25</v>
      </c>
      <c r="AN35" s="23">
        <v>25</v>
      </c>
      <c r="AO35" s="30" t="s">
        <v>12</v>
      </c>
      <c r="AP35" s="122">
        <v>0</v>
      </c>
      <c r="AQ35" s="122">
        <v>0</v>
      </c>
      <c r="AR35" s="122">
        <v>0</v>
      </c>
      <c r="AS35" s="122">
        <v>0</v>
      </c>
      <c r="AT35" s="122">
        <f t="shared" si="3"/>
        <v>0</v>
      </c>
      <c r="AU35" s="122">
        <v>0</v>
      </c>
      <c r="AV35" s="122">
        <v>0</v>
      </c>
      <c r="AW35" s="122">
        <v>0</v>
      </c>
      <c r="AX35" s="122">
        <v>0</v>
      </c>
      <c r="AY35" s="122">
        <f t="shared" si="4"/>
        <v>0</v>
      </c>
      <c r="AZ35" s="122">
        <f t="shared" si="5"/>
        <v>15</v>
      </c>
      <c r="BA35" s="122">
        <v>0</v>
      </c>
      <c r="BB35" s="122">
        <v>0</v>
      </c>
      <c r="BC35" s="122">
        <v>0</v>
      </c>
      <c r="BD35" s="122">
        <f t="shared" si="6"/>
        <v>15</v>
      </c>
      <c r="BE35" s="122">
        <v>0</v>
      </c>
      <c r="BF35" s="122">
        <f t="shared" si="7"/>
        <v>0</v>
      </c>
      <c r="BG35" s="134">
        <f t="shared" si="8"/>
        <v>15</v>
      </c>
      <c r="BH35" s="180">
        <v>25</v>
      </c>
      <c r="BI35" s="64"/>
      <c r="BK35" s="84"/>
    </row>
    <row r="36" spans="1:63" ht="20.100000000000001" customHeight="1" x14ac:dyDescent="0.15">
      <c r="A36" s="497" t="s">
        <v>246</v>
      </c>
      <c r="B36" s="498"/>
      <c r="C36" s="127">
        <f t="shared" ref="C36:S36" si="11">SUM(C11:C35)</f>
        <v>46</v>
      </c>
      <c r="D36" s="127">
        <f t="shared" si="11"/>
        <v>1</v>
      </c>
      <c r="E36" s="127">
        <f t="shared" si="11"/>
        <v>12</v>
      </c>
      <c r="F36" s="127">
        <f t="shared" si="11"/>
        <v>0</v>
      </c>
      <c r="G36" s="127">
        <f t="shared" si="11"/>
        <v>59</v>
      </c>
      <c r="H36" s="127">
        <f t="shared" si="11"/>
        <v>0</v>
      </c>
      <c r="I36" s="127">
        <f t="shared" si="11"/>
        <v>0</v>
      </c>
      <c r="J36" s="127">
        <f t="shared" si="11"/>
        <v>0</v>
      </c>
      <c r="K36" s="127">
        <f t="shared" si="11"/>
        <v>0</v>
      </c>
      <c r="L36" s="127">
        <f t="shared" si="11"/>
        <v>0</v>
      </c>
      <c r="M36" s="127">
        <f t="shared" si="11"/>
        <v>0</v>
      </c>
      <c r="N36" s="127">
        <f t="shared" si="11"/>
        <v>0</v>
      </c>
      <c r="O36" s="127">
        <f t="shared" si="11"/>
        <v>0</v>
      </c>
      <c r="P36" s="127">
        <f t="shared" si="11"/>
        <v>3</v>
      </c>
      <c r="Q36" s="127">
        <f t="shared" si="11"/>
        <v>1559</v>
      </c>
      <c r="R36" s="127">
        <f t="shared" si="11"/>
        <v>4</v>
      </c>
      <c r="S36" s="127">
        <f t="shared" si="11"/>
        <v>360</v>
      </c>
      <c r="T36" s="181"/>
      <c r="U36" s="431" t="s">
        <v>216</v>
      </c>
      <c r="V36" s="432"/>
      <c r="W36" s="127">
        <f t="shared" ref="W36:AL36" si="12">SUM(W11:W35)</f>
        <v>1926</v>
      </c>
      <c r="X36" s="127">
        <f t="shared" si="12"/>
        <v>2</v>
      </c>
      <c r="Y36" s="127">
        <f t="shared" si="12"/>
        <v>1703</v>
      </c>
      <c r="Z36" s="127">
        <f t="shared" si="12"/>
        <v>0</v>
      </c>
      <c r="AA36" s="127">
        <f t="shared" si="12"/>
        <v>276</v>
      </c>
      <c r="AB36" s="127">
        <f t="shared" si="12"/>
        <v>1981</v>
      </c>
      <c r="AC36" s="127">
        <f t="shared" si="12"/>
        <v>3</v>
      </c>
      <c r="AD36" s="127">
        <f t="shared" si="12"/>
        <v>952</v>
      </c>
      <c r="AE36" s="127">
        <f t="shared" si="12"/>
        <v>2</v>
      </c>
      <c r="AF36" s="127">
        <f t="shared" si="12"/>
        <v>267</v>
      </c>
      <c r="AG36" s="127">
        <f t="shared" si="12"/>
        <v>1224</v>
      </c>
      <c r="AH36" s="127">
        <f t="shared" si="12"/>
        <v>0</v>
      </c>
      <c r="AI36" s="127">
        <f t="shared" si="12"/>
        <v>0</v>
      </c>
      <c r="AJ36" s="127">
        <f t="shared" si="12"/>
        <v>0</v>
      </c>
      <c r="AK36" s="127">
        <f t="shared" si="12"/>
        <v>0</v>
      </c>
      <c r="AL36" s="127">
        <f t="shared" si="12"/>
        <v>0</v>
      </c>
      <c r="AM36" s="181"/>
      <c r="AN36" s="431" t="s">
        <v>216</v>
      </c>
      <c r="AO36" s="432"/>
      <c r="AP36" s="127">
        <f t="shared" ref="AP36:BG36" si="13">SUM(AP11:AP35)</f>
        <v>0</v>
      </c>
      <c r="AQ36" s="127">
        <f t="shared" si="13"/>
        <v>0</v>
      </c>
      <c r="AR36" s="127">
        <f t="shared" si="13"/>
        <v>0</v>
      </c>
      <c r="AS36" s="127">
        <f t="shared" si="13"/>
        <v>0</v>
      </c>
      <c r="AT36" s="127">
        <f t="shared" si="13"/>
        <v>0</v>
      </c>
      <c r="AU36" s="127">
        <f t="shared" si="13"/>
        <v>0</v>
      </c>
      <c r="AV36" s="127">
        <f t="shared" si="13"/>
        <v>0</v>
      </c>
      <c r="AW36" s="127">
        <f t="shared" si="13"/>
        <v>0</v>
      </c>
      <c r="AX36" s="127">
        <f t="shared" si="13"/>
        <v>0</v>
      </c>
      <c r="AY36" s="127">
        <f t="shared" si="13"/>
        <v>0</v>
      </c>
      <c r="AZ36" s="127">
        <f t="shared" si="13"/>
        <v>5131</v>
      </c>
      <c r="BA36" s="127">
        <f t="shared" si="13"/>
        <v>0</v>
      </c>
      <c r="BB36" s="127">
        <f t="shared" si="13"/>
        <v>33</v>
      </c>
      <c r="BC36" s="127">
        <f t="shared" si="13"/>
        <v>32</v>
      </c>
      <c r="BD36" s="127">
        <f t="shared" si="13"/>
        <v>5196</v>
      </c>
      <c r="BE36" s="127">
        <f t="shared" si="13"/>
        <v>29</v>
      </c>
      <c r="BF36" s="127">
        <f t="shared" si="13"/>
        <v>88</v>
      </c>
      <c r="BG36" s="137">
        <f t="shared" si="13"/>
        <v>5284</v>
      </c>
      <c r="BH36" s="181"/>
      <c r="BI36" s="64"/>
    </row>
    <row r="37" spans="1:63" ht="20.100000000000001" customHeight="1" x14ac:dyDescent="0.15">
      <c r="BI37" s="64"/>
    </row>
  </sheetData>
  <mergeCells count="51">
    <mergeCell ref="AP6:BD6"/>
    <mergeCell ref="P7:S7"/>
    <mergeCell ref="X7:AB7"/>
    <mergeCell ref="AC7:AG7"/>
    <mergeCell ref="AH7:AL7"/>
    <mergeCell ref="AP7:AT7"/>
    <mergeCell ref="AU7:AY7"/>
    <mergeCell ref="AZ7:AZ9"/>
    <mergeCell ref="BA7:BA9"/>
    <mergeCell ref="BB7:BB9"/>
    <mergeCell ref="BC7:BC9"/>
    <mergeCell ref="BD7:BD9"/>
    <mergeCell ref="AY8:AY9"/>
    <mergeCell ref="X8:Y8"/>
    <mergeCell ref="Z8:AA8"/>
    <mergeCell ref="AC8:AD8"/>
    <mergeCell ref="AU8:AV8"/>
    <mergeCell ref="AW8:AX8"/>
    <mergeCell ref="AT8:AT9"/>
    <mergeCell ref="AP8:AQ8"/>
    <mergeCell ref="AR8:AS8"/>
    <mergeCell ref="A36:B36"/>
    <mergeCell ref="U36:V36"/>
    <mergeCell ref="AN36:AO36"/>
    <mergeCell ref="T6:T10"/>
    <mergeCell ref="AM6:AM10"/>
    <mergeCell ref="O7:O9"/>
    <mergeCell ref="AE8:AF8"/>
    <mergeCell ref="AH8:AI8"/>
    <mergeCell ref="AJ8:AK8"/>
    <mergeCell ref="P8:Q8"/>
    <mergeCell ref="R8:S8"/>
    <mergeCell ref="C6:G6"/>
    <mergeCell ref="H6:S6"/>
    <mergeCell ref="W6:AL6"/>
    <mergeCell ref="BE6:BE9"/>
    <mergeCell ref="BF6:BF9"/>
    <mergeCell ref="BG6:BG9"/>
    <mergeCell ref="BH6:BH10"/>
    <mergeCell ref="C7:C9"/>
    <mergeCell ref="D7:D9"/>
    <mergeCell ref="E7:E9"/>
    <mergeCell ref="F7:F9"/>
    <mergeCell ref="G7:G9"/>
    <mergeCell ref="H7:H9"/>
    <mergeCell ref="I7:I9"/>
    <mergeCell ref="J7:J9"/>
    <mergeCell ref="K7:K9"/>
    <mergeCell ref="L7:L9"/>
    <mergeCell ref="M7:M9"/>
    <mergeCell ref="N7:N9"/>
  </mergeCells>
  <phoneticPr fontId="2"/>
  <pageMargins left="0.78740157480314965" right="0.78740157480314965" top="0.78740157480314965" bottom="0.74803149606299213" header="0.51181102362204722" footer="0.51181102362204722"/>
  <pageSetup paperSize="9" firstPageNumber="31" fitToWidth="0" orientation="portrait" useFirstPageNumber="1" r:id="rId1"/>
  <headerFooter scaleWithDoc="0" alignWithMargins="0">
    <oddFooter>&amp;C- &amp;P -</oddFooter>
  </headerFooter>
  <colBreaks count="5" manualBreakCount="5">
    <brk id="10" max="35" man="1"/>
    <brk id="20" max="35" man="1"/>
    <brk id="30" max="35" man="1"/>
    <brk id="39" max="35" man="1"/>
    <brk id="49" max="3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BK37"/>
  <sheetViews>
    <sheetView view="pageBreakPreview" zoomScaleSheetLayoutView="100" workbookViewId="0"/>
  </sheetViews>
  <sheetFormatPr defaultColWidth="10.625" defaultRowHeight="20.100000000000001" customHeight="1" x14ac:dyDescent="0.15"/>
  <cols>
    <col min="1" max="1" width="5.625" style="17" customWidth="1"/>
    <col min="2" max="2" width="11.625" style="17" customWidth="1"/>
    <col min="3" max="19" width="8.125" style="17" customWidth="1"/>
    <col min="20" max="20" width="5.625" style="18" customWidth="1"/>
    <col min="21" max="21" width="5.625" style="17" customWidth="1"/>
    <col min="22" max="22" width="11.625" style="17" customWidth="1"/>
    <col min="23" max="38" width="8.25" style="17" customWidth="1"/>
    <col min="39" max="39" width="5.625" style="18" customWidth="1"/>
    <col min="40" max="40" width="5.625" style="17" customWidth="1"/>
    <col min="41" max="41" width="11.625" style="17" customWidth="1"/>
    <col min="42" max="59" width="8.125" style="17" customWidth="1"/>
    <col min="60" max="60" width="5.625" style="18" customWidth="1"/>
    <col min="61" max="16384" width="10.625" style="17"/>
  </cols>
  <sheetData>
    <row r="1" spans="1:63" s="64" customFormat="1" ht="20.100000000000001" customHeight="1" x14ac:dyDescent="0.15">
      <c r="A1" s="64" t="str">
        <f>目次!A6</f>
        <v>令和５年度　市町村税の課税状況等の調</v>
      </c>
      <c r="T1" s="93"/>
      <c r="AM1" s="93"/>
      <c r="BH1" s="93"/>
    </row>
    <row r="2" spans="1:63" s="64" customFormat="1" ht="20.100000000000001" customHeight="1" x14ac:dyDescent="0.15">
      <c r="A2" s="64" t="s">
        <v>427</v>
      </c>
      <c r="T2" s="93"/>
      <c r="AM2" s="93"/>
      <c r="BH2" s="93"/>
    </row>
    <row r="3" spans="1:63" ht="20.100000000000001" customHeight="1" x14ac:dyDescent="0.15">
      <c r="BI3" s="64"/>
    </row>
    <row r="4" spans="1:63" ht="20.100000000000001" customHeight="1" x14ac:dyDescent="0.15">
      <c r="A4" s="17" t="s">
        <v>338</v>
      </c>
      <c r="U4" s="17" t="str">
        <f>$A$4</f>
        <v>第１１表　　課税台数</v>
      </c>
      <c r="AN4" s="17" t="str">
        <f>$A$4</f>
        <v>第１１表　　課税台数</v>
      </c>
      <c r="BI4" s="64"/>
    </row>
    <row r="5" spans="1:63" ht="20.100000000000001" customHeight="1" x14ac:dyDescent="0.15">
      <c r="I5" s="101"/>
      <c r="J5" s="64"/>
      <c r="K5" s="64"/>
      <c r="L5" s="64"/>
      <c r="M5" s="64"/>
      <c r="N5" s="64"/>
      <c r="O5" s="64"/>
      <c r="U5" s="17" t="s">
        <v>114</v>
      </c>
      <c r="AN5" s="17" t="s">
        <v>114</v>
      </c>
      <c r="BI5" s="64"/>
    </row>
    <row r="6" spans="1:63" ht="20.100000000000001" customHeight="1" x14ac:dyDescent="0.15">
      <c r="A6" s="19"/>
      <c r="B6" s="26" t="s">
        <v>9</v>
      </c>
      <c r="C6" s="445" t="s">
        <v>364</v>
      </c>
      <c r="D6" s="446"/>
      <c r="E6" s="446"/>
      <c r="F6" s="446"/>
      <c r="G6" s="501"/>
      <c r="H6" s="502" t="s">
        <v>0</v>
      </c>
      <c r="I6" s="503"/>
      <c r="J6" s="503"/>
      <c r="K6" s="503"/>
      <c r="L6" s="503"/>
      <c r="M6" s="503"/>
      <c r="N6" s="503"/>
      <c r="O6" s="503"/>
      <c r="P6" s="503"/>
      <c r="Q6" s="503"/>
      <c r="R6" s="503"/>
      <c r="S6" s="504"/>
      <c r="T6" s="494" t="s">
        <v>342</v>
      </c>
      <c r="U6" s="19"/>
      <c r="V6" s="26" t="s">
        <v>9</v>
      </c>
      <c r="W6" s="505" t="s">
        <v>352</v>
      </c>
      <c r="X6" s="506"/>
      <c r="Y6" s="506"/>
      <c r="Z6" s="506"/>
      <c r="AA6" s="506"/>
      <c r="AB6" s="506"/>
      <c r="AC6" s="506"/>
      <c r="AD6" s="506"/>
      <c r="AE6" s="506"/>
      <c r="AF6" s="506"/>
      <c r="AG6" s="506"/>
      <c r="AH6" s="506"/>
      <c r="AI6" s="506"/>
      <c r="AJ6" s="506"/>
      <c r="AK6" s="506"/>
      <c r="AL6" s="507"/>
      <c r="AM6" s="494" t="s">
        <v>342</v>
      </c>
      <c r="AN6" s="19"/>
      <c r="AO6" s="26" t="s">
        <v>9</v>
      </c>
      <c r="AP6" s="505" t="s">
        <v>369</v>
      </c>
      <c r="AQ6" s="506"/>
      <c r="AR6" s="506"/>
      <c r="AS6" s="506"/>
      <c r="AT6" s="506"/>
      <c r="AU6" s="506"/>
      <c r="AV6" s="506"/>
      <c r="AW6" s="506"/>
      <c r="AX6" s="506"/>
      <c r="AY6" s="506"/>
      <c r="AZ6" s="506"/>
      <c r="BA6" s="506"/>
      <c r="BB6" s="506"/>
      <c r="BC6" s="506"/>
      <c r="BD6" s="509"/>
      <c r="BE6" s="490" t="s">
        <v>83</v>
      </c>
      <c r="BF6" s="490" t="s">
        <v>329</v>
      </c>
      <c r="BG6" s="492" t="s">
        <v>226</v>
      </c>
      <c r="BH6" s="494" t="s">
        <v>342</v>
      </c>
      <c r="BI6" s="64"/>
    </row>
    <row r="7" spans="1:63" ht="20.100000000000001" customHeight="1" x14ac:dyDescent="0.15">
      <c r="A7" s="112"/>
      <c r="B7" s="114"/>
      <c r="C7" s="438" t="s">
        <v>93</v>
      </c>
      <c r="D7" s="438" t="s">
        <v>27</v>
      </c>
      <c r="E7" s="438" t="s">
        <v>206</v>
      </c>
      <c r="F7" s="438" t="s">
        <v>207</v>
      </c>
      <c r="G7" s="496" t="s">
        <v>99</v>
      </c>
      <c r="H7" s="438" t="s">
        <v>383</v>
      </c>
      <c r="I7" s="438" t="s">
        <v>81</v>
      </c>
      <c r="J7" s="438" t="s">
        <v>331</v>
      </c>
      <c r="K7" s="438" t="s">
        <v>360</v>
      </c>
      <c r="L7" s="438" t="s">
        <v>361</v>
      </c>
      <c r="M7" s="438" t="s">
        <v>362</v>
      </c>
      <c r="N7" s="438" t="s">
        <v>259</v>
      </c>
      <c r="O7" s="496" t="s">
        <v>363</v>
      </c>
      <c r="P7" s="510" t="s">
        <v>384</v>
      </c>
      <c r="Q7" s="511"/>
      <c r="R7" s="511"/>
      <c r="S7" s="512"/>
      <c r="T7" s="456"/>
      <c r="U7" s="112"/>
      <c r="V7" s="114"/>
      <c r="W7" s="182" t="s">
        <v>325</v>
      </c>
      <c r="X7" s="499" t="s">
        <v>366</v>
      </c>
      <c r="Y7" s="513"/>
      <c r="Z7" s="513"/>
      <c r="AA7" s="513"/>
      <c r="AB7" s="500"/>
      <c r="AC7" s="499" t="s">
        <v>225</v>
      </c>
      <c r="AD7" s="513"/>
      <c r="AE7" s="513"/>
      <c r="AF7" s="513"/>
      <c r="AG7" s="500"/>
      <c r="AH7" s="499" t="s">
        <v>324</v>
      </c>
      <c r="AI7" s="513"/>
      <c r="AJ7" s="513"/>
      <c r="AK7" s="513"/>
      <c r="AL7" s="514"/>
      <c r="AM7" s="456"/>
      <c r="AN7" s="112"/>
      <c r="AO7" s="114"/>
      <c r="AP7" s="499" t="s">
        <v>367</v>
      </c>
      <c r="AQ7" s="513"/>
      <c r="AR7" s="513"/>
      <c r="AS7" s="513"/>
      <c r="AT7" s="500"/>
      <c r="AU7" s="499" t="s">
        <v>370</v>
      </c>
      <c r="AV7" s="513"/>
      <c r="AW7" s="513"/>
      <c r="AX7" s="513"/>
      <c r="AY7" s="500"/>
      <c r="AZ7" s="436" t="s">
        <v>196</v>
      </c>
      <c r="BA7" s="450" t="s">
        <v>38</v>
      </c>
      <c r="BB7" s="438" t="s">
        <v>64</v>
      </c>
      <c r="BC7" s="516" t="s">
        <v>368</v>
      </c>
      <c r="BD7" s="518" t="s">
        <v>67</v>
      </c>
      <c r="BE7" s="450"/>
      <c r="BF7" s="491"/>
      <c r="BG7" s="493"/>
      <c r="BH7" s="456"/>
      <c r="BI7" s="64"/>
    </row>
    <row r="8" spans="1:63" ht="20.100000000000001" customHeight="1" x14ac:dyDescent="0.15">
      <c r="A8" s="20"/>
      <c r="B8" s="27"/>
      <c r="C8" s="495"/>
      <c r="D8" s="495"/>
      <c r="E8" s="495"/>
      <c r="F8" s="495"/>
      <c r="G8" s="495"/>
      <c r="H8" s="495"/>
      <c r="I8" s="495"/>
      <c r="J8" s="439"/>
      <c r="K8" s="439"/>
      <c r="L8" s="495"/>
      <c r="M8" s="439"/>
      <c r="N8" s="495"/>
      <c r="O8" s="495"/>
      <c r="P8" s="499" t="s">
        <v>365</v>
      </c>
      <c r="Q8" s="500"/>
      <c r="R8" s="499" t="s">
        <v>92</v>
      </c>
      <c r="S8" s="500"/>
      <c r="T8" s="456"/>
      <c r="U8" s="20"/>
      <c r="V8" s="27"/>
      <c r="W8" s="162" t="s">
        <v>349</v>
      </c>
      <c r="X8" s="499" t="s">
        <v>365</v>
      </c>
      <c r="Y8" s="500"/>
      <c r="Z8" s="499" t="s">
        <v>92</v>
      </c>
      <c r="AA8" s="500"/>
      <c r="AB8" s="162" t="s">
        <v>349</v>
      </c>
      <c r="AC8" s="499" t="s">
        <v>365</v>
      </c>
      <c r="AD8" s="500"/>
      <c r="AE8" s="499" t="s">
        <v>92</v>
      </c>
      <c r="AF8" s="500"/>
      <c r="AG8" s="162" t="s">
        <v>349</v>
      </c>
      <c r="AH8" s="499" t="s">
        <v>365</v>
      </c>
      <c r="AI8" s="500"/>
      <c r="AJ8" s="499" t="s">
        <v>92</v>
      </c>
      <c r="AK8" s="500"/>
      <c r="AL8" s="162" t="s">
        <v>349</v>
      </c>
      <c r="AM8" s="456"/>
      <c r="AN8" s="20"/>
      <c r="AO8" s="27"/>
      <c r="AP8" s="499" t="s">
        <v>365</v>
      </c>
      <c r="AQ8" s="500"/>
      <c r="AR8" s="499" t="s">
        <v>92</v>
      </c>
      <c r="AS8" s="500"/>
      <c r="AT8" s="508" t="s">
        <v>349</v>
      </c>
      <c r="AU8" s="499" t="s">
        <v>365</v>
      </c>
      <c r="AV8" s="500"/>
      <c r="AW8" s="499" t="s">
        <v>371</v>
      </c>
      <c r="AX8" s="500"/>
      <c r="AY8" s="508" t="s">
        <v>349</v>
      </c>
      <c r="AZ8" s="515"/>
      <c r="BA8" s="517"/>
      <c r="BB8" s="495"/>
      <c r="BC8" s="450"/>
      <c r="BD8" s="508"/>
      <c r="BE8" s="450"/>
      <c r="BF8" s="491"/>
      <c r="BG8" s="493"/>
      <c r="BH8" s="456"/>
      <c r="BI8" s="64"/>
    </row>
    <row r="9" spans="1:63" ht="20.100000000000001" customHeight="1" x14ac:dyDescent="0.15">
      <c r="A9" s="20"/>
      <c r="B9" s="27"/>
      <c r="C9" s="495"/>
      <c r="D9" s="495"/>
      <c r="E9" s="495"/>
      <c r="F9" s="495"/>
      <c r="G9" s="495"/>
      <c r="H9" s="495"/>
      <c r="I9" s="495"/>
      <c r="J9" s="439"/>
      <c r="K9" s="439"/>
      <c r="L9" s="495"/>
      <c r="M9" s="439"/>
      <c r="N9" s="495"/>
      <c r="O9" s="495"/>
      <c r="P9" s="402" t="s">
        <v>47</v>
      </c>
      <c r="Q9" s="402" t="s">
        <v>90</v>
      </c>
      <c r="R9" s="402" t="s">
        <v>47</v>
      </c>
      <c r="S9" s="402" t="s">
        <v>90</v>
      </c>
      <c r="T9" s="456"/>
      <c r="U9" s="20"/>
      <c r="V9" s="27"/>
      <c r="W9" s="162"/>
      <c r="X9" s="402" t="s">
        <v>47</v>
      </c>
      <c r="Y9" s="402" t="s">
        <v>90</v>
      </c>
      <c r="Z9" s="402" t="s">
        <v>47</v>
      </c>
      <c r="AA9" s="402" t="s">
        <v>90</v>
      </c>
      <c r="AB9" s="162"/>
      <c r="AC9" s="183" t="s">
        <v>47</v>
      </c>
      <c r="AD9" s="402" t="s">
        <v>90</v>
      </c>
      <c r="AE9" s="402" t="s">
        <v>47</v>
      </c>
      <c r="AF9" s="402" t="s">
        <v>90</v>
      </c>
      <c r="AG9" s="162"/>
      <c r="AH9" s="183" t="s">
        <v>47</v>
      </c>
      <c r="AI9" s="402" t="s">
        <v>90</v>
      </c>
      <c r="AJ9" s="402" t="s">
        <v>47</v>
      </c>
      <c r="AK9" s="402" t="s">
        <v>90</v>
      </c>
      <c r="AL9" s="162"/>
      <c r="AM9" s="456"/>
      <c r="AN9" s="20"/>
      <c r="AO9" s="27"/>
      <c r="AP9" s="183" t="s">
        <v>47</v>
      </c>
      <c r="AQ9" s="402" t="s">
        <v>90</v>
      </c>
      <c r="AR9" s="402" t="s">
        <v>47</v>
      </c>
      <c r="AS9" s="402" t="s">
        <v>90</v>
      </c>
      <c r="AT9" s="508"/>
      <c r="AU9" s="183" t="s">
        <v>47</v>
      </c>
      <c r="AV9" s="402" t="s">
        <v>90</v>
      </c>
      <c r="AW9" s="402" t="s">
        <v>47</v>
      </c>
      <c r="AX9" s="402" t="s">
        <v>90</v>
      </c>
      <c r="AY9" s="508"/>
      <c r="AZ9" s="515"/>
      <c r="BA9" s="517"/>
      <c r="BB9" s="495"/>
      <c r="BC9" s="450"/>
      <c r="BD9" s="508"/>
      <c r="BE9" s="450"/>
      <c r="BF9" s="491"/>
      <c r="BG9" s="493"/>
      <c r="BH9" s="456"/>
      <c r="BI9" s="64"/>
    </row>
    <row r="10" spans="1:63" ht="20.100000000000001" customHeight="1" x14ac:dyDescent="0.15">
      <c r="A10" s="113" t="s">
        <v>26</v>
      </c>
      <c r="B10" s="27"/>
      <c r="C10" s="41" t="s">
        <v>85</v>
      </c>
      <c r="D10" s="41" t="s">
        <v>85</v>
      </c>
      <c r="E10" s="41" t="s">
        <v>85</v>
      </c>
      <c r="F10" s="41" t="s">
        <v>85</v>
      </c>
      <c r="G10" s="41" t="s">
        <v>85</v>
      </c>
      <c r="H10" s="41" t="s">
        <v>85</v>
      </c>
      <c r="I10" s="41" t="s">
        <v>85</v>
      </c>
      <c r="J10" s="41" t="s">
        <v>85</v>
      </c>
      <c r="K10" s="41" t="s">
        <v>85</v>
      </c>
      <c r="L10" s="41" t="s">
        <v>85</v>
      </c>
      <c r="M10" s="41" t="s">
        <v>85</v>
      </c>
      <c r="N10" s="41" t="s">
        <v>85</v>
      </c>
      <c r="O10" s="41" t="s">
        <v>85</v>
      </c>
      <c r="P10" s="41" t="s">
        <v>85</v>
      </c>
      <c r="Q10" s="41" t="s">
        <v>85</v>
      </c>
      <c r="R10" s="41" t="s">
        <v>85</v>
      </c>
      <c r="S10" s="41" t="s">
        <v>85</v>
      </c>
      <c r="T10" s="456"/>
      <c r="U10" s="113" t="s">
        <v>26</v>
      </c>
      <c r="V10" s="27"/>
      <c r="W10" s="41" t="s">
        <v>85</v>
      </c>
      <c r="X10" s="41" t="s">
        <v>85</v>
      </c>
      <c r="Y10" s="41" t="s">
        <v>85</v>
      </c>
      <c r="Z10" s="41" t="s">
        <v>85</v>
      </c>
      <c r="AA10" s="41" t="s">
        <v>85</v>
      </c>
      <c r="AB10" s="41" t="s">
        <v>85</v>
      </c>
      <c r="AC10" s="131" t="s">
        <v>85</v>
      </c>
      <c r="AD10" s="41" t="s">
        <v>85</v>
      </c>
      <c r="AE10" s="41" t="s">
        <v>85</v>
      </c>
      <c r="AF10" s="41" t="s">
        <v>85</v>
      </c>
      <c r="AG10" s="41" t="s">
        <v>85</v>
      </c>
      <c r="AH10" s="131" t="s">
        <v>85</v>
      </c>
      <c r="AI10" s="41" t="s">
        <v>85</v>
      </c>
      <c r="AJ10" s="41" t="s">
        <v>85</v>
      </c>
      <c r="AK10" s="41" t="s">
        <v>85</v>
      </c>
      <c r="AL10" s="41" t="s">
        <v>85</v>
      </c>
      <c r="AM10" s="456"/>
      <c r="AN10" s="113" t="s">
        <v>26</v>
      </c>
      <c r="AO10" s="27"/>
      <c r="AP10" s="131" t="s">
        <v>85</v>
      </c>
      <c r="AQ10" s="41" t="s">
        <v>85</v>
      </c>
      <c r="AR10" s="41" t="s">
        <v>85</v>
      </c>
      <c r="AS10" s="41" t="s">
        <v>85</v>
      </c>
      <c r="AT10" s="41" t="s">
        <v>85</v>
      </c>
      <c r="AU10" s="131" t="s">
        <v>85</v>
      </c>
      <c r="AV10" s="41" t="s">
        <v>85</v>
      </c>
      <c r="AW10" s="41" t="s">
        <v>85</v>
      </c>
      <c r="AX10" s="41" t="s">
        <v>85</v>
      </c>
      <c r="AY10" s="41" t="s">
        <v>85</v>
      </c>
      <c r="AZ10" s="35" t="s">
        <v>85</v>
      </c>
      <c r="BA10" s="41" t="s">
        <v>85</v>
      </c>
      <c r="BB10" s="41" t="s">
        <v>85</v>
      </c>
      <c r="BC10" s="41" t="s">
        <v>85</v>
      </c>
      <c r="BD10" s="41" t="s">
        <v>85</v>
      </c>
      <c r="BE10" s="41" t="s">
        <v>85</v>
      </c>
      <c r="BF10" s="41" t="s">
        <v>85</v>
      </c>
      <c r="BG10" s="59" t="s">
        <v>85</v>
      </c>
      <c r="BH10" s="456"/>
      <c r="BI10" s="64"/>
    </row>
    <row r="11" spans="1:63" ht="20.100000000000001" customHeight="1" x14ac:dyDescent="0.15">
      <c r="A11" s="22">
        <v>1</v>
      </c>
      <c r="B11" s="29" t="s">
        <v>160</v>
      </c>
      <c r="C11" s="118">
        <v>4008</v>
      </c>
      <c r="D11" s="125">
        <v>690</v>
      </c>
      <c r="E11" s="125">
        <v>1116</v>
      </c>
      <c r="F11" s="125">
        <v>92</v>
      </c>
      <c r="G11" s="125">
        <f t="shared" ref="G11:G35" si="0">SUM(C11:F11)</f>
        <v>5906</v>
      </c>
      <c r="H11" s="125">
        <v>2792</v>
      </c>
      <c r="I11" s="146">
        <v>0</v>
      </c>
      <c r="J11" s="146">
        <v>0</v>
      </c>
      <c r="K11" s="146">
        <v>1</v>
      </c>
      <c r="L11" s="146">
        <v>0</v>
      </c>
      <c r="M11" s="146">
        <v>0</v>
      </c>
      <c r="N11" s="146">
        <v>0</v>
      </c>
      <c r="O11" s="146">
        <f t="shared" ref="O11:O35" si="1">SUM(I11:N11)</f>
        <v>1</v>
      </c>
      <c r="P11" s="146">
        <v>0</v>
      </c>
      <c r="Q11" s="146">
        <v>27470</v>
      </c>
      <c r="R11" s="146">
        <v>204</v>
      </c>
      <c r="S11" s="146">
        <v>4894</v>
      </c>
      <c r="T11" s="128">
        <v>1</v>
      </c>
      <c r="U11" s="22">
        <v>1</v>
      </c>
      <c r="V11" s="29" t="s">
        <v>160</v>
      </c>
      <c r="W11" s="146">
        <f t="shared" ref="W11:W35" si="2">SUM(P11:S11)</f>
        <v>32568</v>
      </c>
      <c r="X11" s="146">
        <v>0</v>
      </c>
      <c r="Y11" s="146">
        <v>31639</v>
      </c>
      <c r="Z11" s="146">
        <v>368</v>
      </c>
      <c r="AA11" s="146">
        <v>7025</v>
      </c>
      <c r="AB11" s="146">
        <f t="shared" ref="AB11:AB35" si="3">SUM(X11:AA11)</f>
        <v>39032</v>
      </c>
      <c r="AC11" s="146">
        <v>0</v>
      </c>
      <c r="AD11" s="146">
        <v>11398</v>
      </c>
      <c r="AE11" s="146">
        <v>77</v>
      </c>
      <c r="AF11" s="146">
        <v>4231</v>
      </c>
      <c r="AG11" s="146">
        <f t="shared" ref="AG11:AG35" si="4">SUM(AC11:AF11)</f>
        <v>15706</v>
      </c>
      <c r="AH11" s="146">
        <v>0</v>
      </c>
      <c r="AI11" s="146">
        <v>1</v>
      </c>
      <c r="AJ11" s="146">
        <v>0</v>
      </c>
      <c r="AK11" s="146">
        <v>0</v>
      </c>
      <c r="AL11" s="146">
        <f t="shared" ref="AL11:AL35" si="5">SUM(AH11:AK11)</f>
        <v>1</v>
      </c>
      <c r="AM11" s="128">
        <v>1</v>
      </c>
      <c r="AN11" s="22">
        <v>1</v>
      </c>
      <c r="AO11" s="29" t="s">
        <v>160</v>
      </c>
      <c r="AP11" s="146">
        <v>0</v>
      </c>
      <c r="AQ11" s="146">
        <v>0</v>
      </c>
      <c r="AR11" s="146">
        <v>0</v>
      </c>
      <c r="AS11" s="146">
        <v>0</v>
      </c>
      <c r="AT11" s="146">
        <f t="shared" ref="AT11:AT35" si="6">SUM(AP11:AS11)</f>
        <v>0</v>
      </c>
      <c r="AU11" s="146">
        <v>0</v>
      </c>
      <c r="AV11" s="146">
        <v>0</v>
      </c>
      <c r="AW11" s="146">
        <v>0</v>
      </c>
      <c r="AX11" s="146">
        <v>0</v>
      </c>
      <c r="AY11" s="146">
        <f t="shared" ref="AY11:AY35" si="7">SUM(AU11:AX11)</f>
        <v>0</v>
      </c>
      <c r="AZ11" s="146">
        <f t="shared" ref="AZ11:AZ35" si="8">SUM(W11,AB11,AG11,AL11,AT11,AY11)</f>
        <v>87307</v>
      </c>
      <c r="BA11" s="146">
        <v>1</v>
      </c>
      <c r="BB11" s="146">
        <v>1665</v>
      </c>
      <c r="BC11" s="146">
        <v>1352</v>
      </c>
      <c r="BD11" s="146">
        <f t="shared" ref="BD11:BD35" si="9">SUM(H11,O11,AZ11,BA11:BC11)</f>
        <v>93118</v>
      </c>
      <c r="BE11" s="146">
        <v>3533</v>
      </c>
      <c r="BF11" s="146">
        <f t="shared" ref="BF11:BF35" si="10">SUM(G11,H11,BE11)</f>
        <v>12231</v>
      </c>
      <c r="BG11" s="185">
        <f t="shared" ref="BG11:BG35" si="11">SUM(BD11,BF11)-H11</f>
        <v>102557</v>
      </c>
      <c r="BH11" s="128">
        <v>1</v>
      </c>
      <c r="BI11" s="64"/>
      <c r="BK11" s="84"/>
    </row>
    <row r="12" spans="1:63" ht="20.100000000000001" customHeight="1" x14ac:dyDescent="0.15">
      <c r="A12" s="23">
        <v>2</v>
      </c>
      <c r="B12" s="30" t="s">
        <v>164</v>
      </c>
      <c r="C12" s="119">
        <v>728</v>
      </c>
      <c r="D12" s="120">
        <v>77</v>
      </c>
      <c r="E12" s="120">
        <v>157</v>
      </c>
      <c r="F12" s="120">
        <v>24</v>
      </c>
      <c r="G12" s="120">
        <f t="shared" si="0"/>
        <v>986</v>
      </c>
      <c r="H12" s="120">
        <v>478</v>
      </c>
      <c r="I12" s="122">
        <v>0</v>
      </c>
      <c r="J12" s="122">
        <v>0</v>
      </c>
      <c r="K12" s="122">
        <v>3</v>
      </c>
      <c r="L12" s="122">
        <v>0</v>
      </c>
      <c r="M12" s="122">
        <v>0</v>
      </c>
      <c r="N12" s="122">
        <v>0</v>
      </c>
      <c r="O12" s="122">
        <f t="shared" si="1"/>
        <v>3</v>
      </c>
      <c r="P12" s="122">
        <v>2</v>
      </c>
      <c r="Q12" s="122">
        <v>5331</v>
      </c>
      <c r="R12" s="122">
        <v>37</v>
      </c>
      <c r="S12" s="122">
        <v>2074</v>
      </c>
      <c r="T12" s="52">
        <v>2</v>
      </c>
      <c r="U12" s="23">
        <v>2</v>
      </c>
      <c r="V12" s="30" t="s">
        <v>164</v>
      </c>
      <c r="W12" s="122">
        <f t="shared" si="2"/>
        <v>7444</v>
      </c>
      <c r="X12" s="122">
        <v>0</v>
      </c>
      <c r="Y12" s="122">
        <v>5927</v>
      </c>
      <c r="Z12" s="122">
        <v>43</v>
      </c>
      <c r="AA12" s="122">
        <v>2531</v>
      </c>
      <c r="AB12" s="122">
        <f t="shared" si="3"/>
        <v>8501</v>
      </c>
      <c r="AC12" s="122">
        <v>1</v>
      </c>
      <c r="AD12" s="122">
        <v>2444</v>
      </c>
      <c r="AE12" s="122">
        <v>10</v>
      </c>
      <c r="AF12" s="122">
        <v>1785</v>
      </c>
      <c r="AG12" s="122">
        <f t="shared" si="4"/>
        <v>4240</v>
      </c>
      <c r="AH12" s="122">
        <v>0</v>
      </c>
      <c r="AI12" s="122">
        <v>0</v>
      </c>
      <c r="AJ12" s="122">
        <v>0</v>
      </c>
      <c r="AK12" s="122">
        <v>0</v>
      </c>
      <c r="AL12" s="122">
        <f t="shared" si="5"/>
        <v>0</v>
      </c>
      <c r="AM12" s="52">
        <v>2</v>
      </c>
      <c r="AN12" s="23">
        <v>2</v>
      </c>
      <c r="AO12" s="30" t="s">
        <v>164</v>
      </c>
      <c r="AP12" s="122">
        <v>0</v>
      </c>
      <c r="AQ12" s="122">
        <v>0</v>
      </c>
      <c r="AR12" s="122">
        <v>0</v>
      </c>
      <c r="AS12" s="122">
        <v>0</v>
      </c>
      <c r="AT12" s="122">
        <f t="shared" si="6"/>
        <v>0</v>
      </c>
      <c r="AU12" s="122">
        <v>0</v>
      </c>
      <c r="AV12" s="122">
        <v>0</v>
      </c>
      <c r="AW12" s="122">
        <v>0</v>
      </c>
      <c r="AX12" s="122">
        <v>0</v>
      </c>
      <c r="AY12" s="122">
        <f t="shared" si="7"/>
        <v>0</v>
      </c>
      <c r="AZ12" s="122">
        <f t="shared" si="8"/>
        <v>20185</v>
      </c>
      <c r="BA12" s="122">
        <v>0</v>
      </c>
      <c r="BB12" s="122">
        <v>2675</v>
      </c>
      <c r="BC12" s="122">
        <v>478</v>
      </c>
      <c r="BD12" s="122">
        <f t="shared" si="9"/>
        <v>23819</v>
      </c>
      <c r="BE12" s="122">
        <v>558</v>
      </c>
      <c r="BF12" s="122">
        <f t="shared" si="10"/>
        <v>2022</v>
      </c>
      <c r="BG12" s="134">
        <f t="shared" si="11"/>
        <v>25363</v>
      </c>
      <c r="BH12" s="52">
        <v>2</v>
      </c>
      <c r="BI12" s="64"/>
      <c r="BK12" s="84"/>
    </row>
    <row r="13" spans="1:63" ht="20.100000000000001" customHeight="1" x14ac:dyDescent="0.15">
      <c r="A13" s="23">
        <v>3</v>
      </c>
      <c r="B13" s="30" t="s">
        <v>165</v>
      </c>
      <c r="C13" s="120">
        <v>1779</v>
      </c>
      <c r="D13" s="120">
        <v>162</v>
      </c>
      <c r="E13" s="120">
        <v>330</v>
      </c>
      <c r="F13" s="120">
        <v>50</v>
      </c>
      <c r="G13" s="120">
        <f t="shared" si="0"/>
        <v>2321</v>
      </c>
      <c r="H13" s="120">
        <v>748</v>
      </c>
      <c r="I13" s="120">
        <v>0</v>
      </c>
      <c r="J13" s="120">
        <v>0</v>
      </c>
      <c r="K13" s="120">
        <v>1</v>
      </c>
      <c r="L13" s="120">
        <v>0</v>
      </c>
      <c r="M13" s="120">
        <v>0</v>
      </c>
      <c r="N13" s="120">
        <v>0</v>
      </c>
      <c r="O13" s="120">
        <f t="shared" si="1"/>
        <v>1</v>
      </c>
      <c r="P13" s="122">
        <v>0</v>
      </c>
      <c r="Q13" s="122">
        <v>9140</v>
      </c>
      <c r="R13" s="122">
        <v>45</v>
      </c>
      <c r="S13" s="122">
        <v>4290</v>
      </c>
      <c r="T13" s="52">
        <v>3</v>
      </c>
      <c r="U13" s="23">
        <v>3</v>
      </c>
      <c r="V13" s="30" t="s">
        <v>165</v>
      </c>
      <c r="W13" s="122">
        <f t="shared" si="2"/>
        <v>13475</v>
      </c>
      <c r="X13" s="122">
        <v>0</v>
      </c>
      <c r="Y13" s="122">
        <v>10014</v>
      </c>
      <c r="Z13" s="122">
        <v>88</v>
      </c>
      <c r="AA13" s="122">
        <v>5074</v>
      </c>
      <c r="AB13" s="122">
        <f t="shared" si="3"/>
        <v>15176</v>
      </c>
      <c r="AC13" s="122">
        <v>0</v>
      </c>
      <c r="AD13" s="122">
        <v>4429</v>
      </c>
      <c r="AE13" s="122">
        <v>34</v>
      </c>
      <c r="AF13" s="122">
        <v>5331</v>
      </c>
      <c r="AG13" s="122">
        <f t="shared" si="4"/>
        <v>9794</v>
      </c>
      <c r="AH13" s="122">
        <v>0</v>
      </c>
      <c r="AI13" s="122">
        <v>0</v>
      </c>
      <c r="AJ13" s="122">
        <v>0</v>
      </c>
      <c r="AK13" s="122">
        <v>0</v>
      </c>
      <c r="AL13" s="122">
        <f t="shared" si="5"/>
        <v>0</v>
      </c>
      <c r="AM13" s="52">
        <v>3</v>
      </c>
      <c r="AN13" s="23">
        <v>3</v>
      </c>
      <c r="AO13" s="30" t="s">
        <v>165</v>
      </c>
      <c r="AP13" s="122">
        <v>0</v>
      </c>
      <c r="AQ13" s="122">
        <v>0</v>
      </c>
      <c r="AR13" s="122">
        <v>0</v>
      </c>
      <c r="AS13" s="122">
        <v>0</v>
      </c>
      <c r="AT13" s="122">
        <f t="shared" si="6"/>
        <v>0</v>
      </c>
      <c r="AU13" s="122">
        <v>0</v>
      </c>
      <c r="AV13" s="122">
        <v>0</v>
      </c>
      <c r="AW13" s="122">
        <v>0</v>
      </c>
      <c r="AX13" s="122">
        <v>0</v>
      </c>
      <c r="AY13" s="122">
        <f t="shared" si="7"/>
        <v>0</v>
      </c>
      <c r="AZ13" s="122">
        <f t="shared" si="8"/>
        <v>38445</v>
      </c>
      <c r="BA13" s="122">
        <v>0</v>
      </c>
      <c r="BB13" s="122">
        <v>5603</v>
      </c>
      <c r="BC13" s="122">
        <v>1245</v>
      </c>
      <c r="BD13" s="122">
        <f t="shared" si="9"/>
        <v>46042</v>
      </c>
      <c r="BE13" s="122">
        <v>1024</v>
      </c>
      <c r="BF13" s="122">
        <f t="shared" si="10"/>
        <v>4093</v>
      </c>
      <c r="BG13" s="134">
        <f t="shared" si="11"/>
        <v>49387</v>
      </c>
      <c r="BH13" s="52">
        <v>3</v>
      </c>
      <c r="BI13" s="64"/>
      <c r="BK13" s="84"/>
    </row>
    <row r="14" spans="1:63" ht="20.100000000000001" customHeight="1" x14ac:dyDescent="0.15">
      <c r="A14" s="23">
        <v>4</v>
      </c>
      <c r="B14" s="30" t="s">
        <v>166</v>
      </c>
      <c r="C14" s="120">
        <v>1177</v>
      </c>
      <c r="D14" s="120">
        <v>106</v>
      </c>
      <c r="E14" s="120">
        <v>225</v>
      </c>
      <c r="F14" s="120">
        <v>53</v>
      </c>
      <c r="G14" s="120">
        <f t="shared" si="0"/>
        <v>1561</v>
      </c>
      <c r="H14" s="120">
        <v>627</v>
      </c>
      <c r="I14" s="120">
        <v>0</v>
      </c>
      <c r="J14" s="120">
        <v>0</v>
      </c>
      <c r="K14" s="120">
        <v>2</v>
      </c>
      <c r="L14" s="120">
        <v>0</v>
      </c>
      <c r="M14" s="120">
        <v>0</v>
      </c>
      <c r="N14" s="120">
        <v>0</v>
      </c>
      <c r="O14" s="120">
        <f t="shared" si="1"/>
        <v>2</v>
      </c>
      <c r="P14" s="122">
        <v>1</v>
      </c>
      <c r="Q14" s="122">
        <v>6818</v>
      </c>
      <c r="R14" s="122">
        <v>25</v>
      </c>
      <c r="S14" s="122">
        <v>2492</v>
      </c>
      <c r="T14" s="52">
        <v>4</v>
      </c>
      <c r="U14" s="23">
        <v>4</v>
      </c>
      <c r="V14" s="30" t="s">
        <v>166</v>
      </c>
      <c r="W14" s="122">
        <f t="shared" si="2"/>
        <v>9336</v>
      </c>
      <c r="X14" s="122">
        <v>1</v>
      </c>
      <c r="Y14" s="122">
        <v>8384</v>
      </c>
      <c r="Z14" s="122">
        <v>61</v>
      </c>
      <c r="AA14" s="122">
        <v>2923</v>
      </c>
      <c r="AB14" s="122">
        <f t="shared" si="3"/>
        <v>11369</v>
      </c>
      <c r="AC14" s="122">
        <v>0</v>
      </c>
      <c r="AD14" s="122">
        <v>3045</v>
      </c>
      <c r="AE14" s="122">
        <v>10</v>
      </c>
      <c r="AF14" s="122">
        <v>2388</v>
      </c>
      <c r="AG14" s="122">
        <f t="shared" si="4"/>
        <v>5443</v>
      </c>
      <c r="AH14" s="122">
        <v>0</v>
      </c>
      <c r="AI14" s="122">
        <v>0</v>
      </c>
      <c r="AJ14" s="122">
        <v>0</v>
      </c>
      <c r="AK14" s="122">
        <v>0</v>
      </c>
      <c r="AL14" s="122">
        <f t="shared" si="5"/>
        <v>0</v>
      </c>
      <c r="AM14" s="52">
        <v>4</v>
      </c>
      <c r="AN14" s="23">
        <v>4</v>
      </c>
      <c r="AO14" s="30" t="s">
        <v>166</v>
      </c>
      <c r="AP14" s="122">
        <v>0</v>
      </c>
      <c r="AQ14" s="122">
        <v>0</v>
      </c>
      <c r="AR14" s="122">
        <v>0</v>
      </c>
      <c r="AS14" s="122">
        <v>0</v>
      </c>
      <c r="AT14" s="122">
        <f t="shared" si="6"/>
        <v>0</v>
      </c>
      <c r="AU14" s="122">
        <v>0</v>
      </c>
      <c r="AV14" s="122">
        <v>0</v>
      </c>
      <c r="AW14" s="122">
        <v>0</v>
      </c>
      <c r="AX14" s="122">
        <v>0</v>
      </c>
      <c r="AY14" s="122">
        <f t="shared" si="7"/>
        <v>0</v>
      </c>
      <c r="AZ14" s="122">
        <f t="shared" si="8"/>
        <v>26148</v>
      </c>
      <c r="BA14" s="122">
        <v>0</v>
      </c>
      <c r="BB14" s="122">
        <v>3109</v>
      </c>
      <c r="BC14" s="122">
        <v>1082</v>
      </c>
      <c r="BD14" s="122">
        <f t="shared" si="9"/>
        <v>30968</v>
      </c>
      <c r="BE14" s="122">
        <v>678</v>
      </c>
      <c r="BF14" s="122">
        <f t="shared" si="10"/>
        <v>2866</v>
      </c>
      <c r="BG14" s="134">
        <f t="shared" si="11"/>
        <v>33207</v>
      </c>
      <c r="BH14" s="52">
        <v>4</v>
      </c>
      <c r="BI14" s="64"/>
      <c r="BK14" s="84"/>
    </row>
    <row r="15" spans="1:63" ht="20.100000000000001" customHeight="1" x14ac:dyDescent="0.15">
      <c r="A15" s="24">
        <v>5</v>
      </c>
      <c r="B15" s="30" t="s">
        <v>169</v>
      </c>
      <c r="C15" s="121">
        <v>547</v>
      </c>
      <c r="D15" s="121">
        <v>48</v>
      </c>
      <c r="E15" s="121">
        <v>84</v>
      </c>
      <c r="F15" s="121">
        <v>14</v>
      </c>
      <c r="G15" s="121">
        <f t="shared" si="0"/>
        <v>693</v>
      </c>
      <c r="H15" s="121">
        <v>182</v>
      </c>
      <c r="I15" s="121">
        <v>0</v>
      </c>
      <c r="J15" s="121">
        <v>0</v>
      </c>
      <c r="K15" s="121">
        <v>0</v>
      </c>
      <c r="L15" s="121">
        <v>0</v>
      </c>
      <c r="M15" s="121">
        <v>0</v>
      </c>
      <c r="N15" s="121">
        <v>0</v>
      </c>
      <c r="O15" s="121">
        <f t="shared" si="1"/>
        <v>0</v>
      </c>
      <c r="P15" s="121">
        <v>0</v>
      </c>
      <c r="Q15" s="121">
        <v>2729</v>
      </c>
      <c r="R15" s="121">
        <v>14</v>
      </c>
      <c r="S15" s="121">
        <v>1122</v>
      </c>
      <c r="T15" s="53">
        <v>5</v>
      </c>
      <c r="U15" s="24">
        <v>5</v>
      </c>
      <c r="V15" s="30" t="s">
        <v>169</v>
      </c>
      <c r="W15" s="121">
        <f t="shared" si="2"/>
        <v>3865</v>
      </c>
      <c r="X15" s="121">
        <v>0</v>
      </c>
      <c r="Y15" s="121">
        <v>2509</v>
      </c>
      <c r="Z15" s="121">
        <v>35</v>
      </c>
      <c r="AA15" s="121">
        <v>1085</v>
      </c>
      <c r="AB15" s="121">
        <f t="shared" si="3"/>
        <v>3629</v>
      </c>
      <c r="AC15" s="121">
        <v>0</v>
      </c>
      <c r="AD15" s="121">
        <v>1564</v>
      </c>
      <c r="AE15" s="121">
        <v>5</v>
      </c>
      <c r="AF15" s="121">
        <v>1289</v>
      </c>
      <c r="AG15" s="121">
        <f t="shared" si="4"/>
        <v>2858</v>
      </c>
      <c r="AH15" s="121">
        <v>0</v>
      </c>
      <c r="AI15" s="121">
        <v>0</v>
      </c>
      <c r="AJ15" s="121">
        <v>0</v>
      </c>
      <c r="AK15" s="121">
        <v>0</v>
      </c>
      <c r="AL15" s="121">
        <f t="shared" si="5"/>
        <v>0</v>
      </c>
      <c r="AM15" s="53">
        <v>5</v>
      </c>
      <c r="AN15" s="24">
        <v>5</v>
      </c>
      <c r="AO15" s="30" t="s">
        <v>169</v>
      </c>
      <c r="AP15" s="121">
        <v>0</v>
      </c>
      <c r="AQ15" s="121">
        <v>0</v>
      </c>
      <c r="AR15" s="121">
        <v>0</v>
      </c>
      <c r="AS15" s="121">
        <v>0</v>
      </c>
      <c r="AT15" s="121">
        <f t="shared" si="6"/>
        <v>0</v>
      </c>
      <c r="AU15" s="121">
        <v>0</v>
      </c>
      <c r="AV15" s="121">
        <v>0</v>
      </c>
      <c r="AW15" s="121">
        <v>0</v>
      </c>
      <c r="AX15" s="121">
        <v>0</v>
      </c>
      <c r="AY15" s="121">
        <f t="shared" si="7"/>
        <v>0</v>
      </c>
      <c r="AZ15" s="121">
        <f t="shared" si="8"/>
        <v>10352</v>
      </c>
      <c r="BA15" s="121">
        <v>0</v>
      </c>
      <c r="BB15" s="121">
        <v>1362</v>
      </c>
      <c r="BC15" s="121">
        <v>151</v>
      </c>
      <c r="BD15" s="122">
        <f t="shared" si="9"/>
        <v>12047</v>
      </c>
      <c r="BE15" s="121">
        <v>243</v>
      </c>
      <c r="BF15" s="122">
        <f t="shared" si="10"/>
        <v>1118</v>
      </c>
      <c r="BG15" s="135">
        <f t="shared" si="11"/>
        <v>12983</v>
      </c>
      <c r="BH15" s="53">
        <v>5</v>
      </c>
      <c r="BI15" s="64"/>
      <c r="BK15" s="84"/>
    </row>
    <row r="16" spans="1:63" ht="20.100000000000001" customHeight="1" x14ac:dyDescent="0.15">
      <c r="A16" s="23">
        <v>6</v>
      </c>
      <c r="B16" s="178" t="s">
        <v>171</v>
      </c>
      <c r="C16" s="119">
        <v>1084</v>
      </c>
      <c r="D16" s="120">
        <v>109</v>
      </c>
      <c r="E16" s="120">
        <v>153</v>
      </c>
      <c r="F16" s="120">
        <v>26</v>
      </c>
      <c r="G16" s="120">
        <f t="shared" si="0"/>
        <v>1372</v>
      </c>
      <c r="H16" s="120">
        <v>409</v>
      </c>
      <c r="I16" s="120">
        <v>1</v>
      </c>
      <c r="J16" s="120">
        <v>0</v>
      </c>
      <c r="K16" s="120">
        <v>0</v>
      </c>
      <c r="L16" s="120">
        <v>0</v>
      </c>
      <c r="M16" s="120">
        <v>0</v>
      </c>
      <c r="N16" s="120">
        <v>0</v>
      </c>
      <c r="O16" s="120">
        <f t="shared" si="1"/>
        <v>1</v>
      </c>
      <c r="P16" s="120">
        <v>0</v>
      </c>
      <c r="Q16" s="120">
        <v>4406</v>
      </c>
      <c r="R16" s="120">
        <v>25</v>
      </c>
      <c r="S16" s="120">
        <v>2131</v>
      </c>
      <c r="T16" s="52">
        <v>6</v>
      </c>
      <c r="U16" s="23">
        <v>6</v>
      </c>
      <c r="V16" s="178" t="s">
        <v>171</v>
      </c>
      <c r="W16" s="120">
        <f t="shared" si="2"/>
        <v>6562</v>
      </c>
      <c r="X16" s="120">
        <v>1</v>
      </c>
      <c r="Y16" s="120">
        <v>4597</v>
      </c>
      <c r="Z16" s="120">
        <v>43</v>
      </c>
      <c r="AA16" s="120">
        <v>2261</v>
      </c>
      <c r="AB16" s="120">
        <f t="shared" si="3"/>
        <v>6902</v>
      </c>
      <c r="AC16" s="120">
        <v>0</v>
      </c>
      <c r="AD16" s="120">
        <v>2474</v>
      </c>
      <c r="AE16" s="120">
        <v>25</v>
      </c>
      <c r="AF16" s="120">
        <v>2186</v>
      </c>
      <c r="AG16" s="120">
        <f t="shared" si="4"/>
        <v>4685</v>
      </c>
      <c r="AH16" s="120">
        <v>0</v>
      </c>
      <c r="AI16" s="120">
        <v>0</v>
      </c>
      <c r="AJ16" s="120">
        <v>0</v>
      </c>
      <c r="AK16" s="120">
        <v>0</v>
      </c>
      <c r="AL16" s="120">
        <f t="shared" si="5"/>
        <v>0</v>
      </c>
      <c r="AM16" s="52">
        <v>6</v>
      </c>
      <c r="AN16" s="23">
        <v>6</v>
      </c>
      <c r="AO16" s="178" t="s">
        <v>171</v>
      </c>
      <c r="AP16" s="120">
        <v>0</v>
      </c>
      <c r="AQ16" s="120">
        <v>0</v>
      </c>
      <c r="AR16" s="120">
        <v>0</v>
      </c>
      <c r="AS16" s="120">
        <v>0</v>
      </c>
      <c r="AT16" s="120">
        <f t="shared" si="6"/>
        <v>0</v>
      </c>
      <c r="AU16" s="120">
        <v>0</v>
      </c>
      <c r="AV16" s="120">
        <v>0</v>
      </c>
      <c r="AW16" s="120">
        <v>0</v>
      </c>
      <c r="AX16" s="120">
        <v>0</v>
      </c>
      <c r="AY16" s="120">
        <f t="shared" si="7"/>
        <v>0</v>
      </c>
      <c r="AZ16" s="129">
        <f t="shared" si="8"/>
        <v>18149</v>
      </c>
      <c r="BA16" s="120">
        <v>0</v>
      </c>
      <c r="BB16" s="120">
        <v>2315</v>
      </c>
      <c r="BC16" s="120">
        <v>714</v>
      </c>
      <c r="BD16" s="168">
        <f t="shared" si="9"/>
        <v>21588</v>
      </c>
      <c r="BE16" s="120">
        <v>508</v>
      </c>
      <c r="BF16" s="168">
        <f t="shared" si="10"/>
        <v>2289</v>
      </c>
      <c r="BG16" s="133">
        <f t="shared" si="11"/>
        <v>23468</v>
      </c>
      <c r="BH16" s="52">
        <v>6</v>
      </c>
      <c r="BI16" s="64"/>
      <c r="BK16" s="84"/>
    </row>
    <row r="17" spans="1:63" s="64" customFormat="1" ht="20.100000000000001" customHeight="1" x14ac:dyDescent="0.15">
      <c r="A17" s="23">
        <v>7</v>
      </c>
      <c r="B17" s="30" t="s">
        <v>172</v>
      </c>
      <c r="C17" s="119">
        <v>726</v>
      </c>
      <c r="D17" s="120">
        <v>80</v>
      </c>
      <c r="E17" s="120">
        <v>122</v>
      </c>
      <c r="F17" s="120">
        <v>41</v>
      </c>
      <c r="G17" s="120">
        <f t="shared" si="0"/>
        <v>969</v>
      </c>
      <c r="H17" s="120">
        <v>271</v>
      </c>
      <c r="I17" s="120">
        <v>0</v>
      </c>
      <c r="J17" s="120">
        <v>0</v>
      </c>
      <c r="K17" s="120">
        <v>0</v>
      </c>
      <c r="L17" s="120">
        <v>0</v>
      </c>
      <c r="M17" s="120">
        <v>0</v>
      </c>
      <c r="N17" s="120">
        <v>0</v>
      </c>
      <c r="O17" s="120">
        <f t="shared" si="1"/>
        <v>0</v>
      </c>
      <c r="P17" s="120">
        <v>1</v>
      </c>
      <c r="Q17" s="120">
        <v>2859</v>
      </c>
      <c r="R17" s="120">
        <v>13</v>
      </c>
      <c r="S17" s="120">
        <v>1613</v>
      </c>
      <c r="T17" s="52">
        <v>7</v>
      </c>
      <c r="U17" s="23">
        <v>7</v>
      </c>
      <c r="V17" s="30" t="s">
        <v>172</v>
      </c>
      <c r="W17" s="120">
        <f t="shared" si="2"/>
        <v>4486</v>
      </c>
      <c r="X17" s="120">
        <v>0</v>
      </c>
      <c r="Y17" s="120">
        <v>3219</v>
      </c>
      <c r="Z17" s="120">
        <v>20</v>
      </c>
      <c r="AA17" s="120">
        <v>1594</v>
      </c>
      <c r="AB17" s="120">
        <f t="shared" si="3"/>
        <v>4833</v>
      </c>
      <c r="AC17" s="120">
        <v>1</v>
      </c>
      <c r="AD17" s="120">
        <v>1613</v>
      </c>
      <c r="AE17" s="120">
        <v>1</v>
      </c>
      <c r="AF17" s="120">
        <v>1942</v>
      </c>
      <c r="AG17" s="120">
        <f t="shared" si="4"/>
        <v>3557</v>
      </c>
      <c r="AH17" s="120">
        <v>0</v>
      </c>
      <c r="AI17" s="120">
        <v>0</v>
      </c>
      <c r="AJ17" s="120">
        <v>0</v>
      </c>
      <c r="AK17" s="120">
        <v>0</v>
      </c>
      <c r="AL17" s="120">
        <f t="shared" si="5"/>
        <v>0</v>
      </c>
      <c r="AM17" s="52">
        <v>7</v>
      </c>
      <c r="AN17" s="23">
        <v>7</v>
      </c>
      <c r="AO17" s="30" t="s">
        <v>172</v>
      </c>
      <c r="AP17" s="120">
        <v>0</v>
      </c>
      <c r="AQ17" s="120">
        <v>0</v>
      </c>
      <c r="AR17" s="120">
        <v>0</v>
      </c>
      <c r="AS17" s="120">
        <v>0</v>
      </c>
      <c r="AT17" s="120">
        <f t="shared" si="6"/>
        <v>0</v>
      </c>
      <c r="AU17" s="120">
        <v>0</v>
      </c>
      <c r="AV17" s="120">
        <v>0</v>
      </c>
      <c r="AW17" s="120">
        <v>0</v>
      </c>
      <c r="AX17" s="120">
        <v>0</v>
      </c>
      <c r="AY17" s="120">
        <f t="shared" si="7"/>
        <v>0</v>
      </c>
      <c r="AZ17" s="129">
        <f t="shared" si="8"/>
        <v>12876</v>
      </c>
      <c r="BA17" s="120">
        <v>0</v>
      </c>
      <c r="BB17" s="120">
        <v>3021</v>
      </c>
      <c r="BC17" s="120">
        <v>704</v>
      </c>
      <c r="BD17" s="122">
        <f t="shared" si="9"/>
        <v>16872</v>
      </c>
      <c r="BE17" s="120">
        <v>246</v>
      </c>
      <c r="BF17" s="122">
        <f t="shared" si="10"/>
        <v>1486</v>
      </c>
      <c r="BG17" s="133">
        <f t="shared" si="11"/>
        <v>18087</v>
      </c>
      <c r="BH17" s="52">
        <v>7</v>
      </c>
      <c r="BK17" s="122"/>
    </row>
    <row r="18" spans="1:63" ht="20.100000000000001" customHeight="1" x14ac:dyDescent="0.15">
      <c r="A18" s="23">
        <v>8</v>
      </c>
      <c r="B18" s="30" t="s">
        <v>176</v>
      </c>
      <c r="C18" s="122">
        <v>1613</v>
      </c>
      <c r="D18" s="122">
        <v>149</v>
      </c>
      <c r="E18" s="122">
        <v>275</v>
      </c>
      <c r="F18" s="122">
        <v>47</v>
      </c>
      <c r="G18" s="122">
        <f t="shared" si="0"/>
        <v>2084</v>
      </c>
      <c r="H18" s="122">
        <v>783</v>
      </c>
      <c r="I18" s="122">
        <v>0</v>
      </c>
      <c r="J18" s="122">
        <v>0</v>
      </c>
      <c r="K18" s="122">
        <v>1</v>
      </c>
      <c r="L18" s="122">
        <v>0</v>
      </c>
      <c r="M18" s="122">
        <v>0</v>
      </c>
      <c r="N18" s="122">
        <v>0</v>
      </c>
      <c r="O18" s="122">
        <f t="shared" si="1"/>
        <v>1</v>
      </c>
      <c r="P18" s="122">
        <v>3</v>
      </c>
      <c r="Q18" s="122">
        <v>7424</v>
      </c>
      <c r="R18" s="122">
        <v>48</v>
      </c>
      <c r="S18" s="122">
        <v>3183</v>
      </c>
      <c r="T18" s="52">
        <v>8</v>
      </c>
      <c r="U18" s="23">
        <v>8</v>
      </c>
      <c r="V18" s="30" t="s">
        <v>176</v>
      </c>
      <c r="W18" s="122">
        <f t="shared" si="2"/>
        <v>10658</v>
      </c>
      <c r="X18" s="122">
        <v>1</v>
      </c>
      <c r="Y18" s="122">
        <v>8541</v>
      </c>
      <c r="Z18" s="122">
        <v>93</v>
      </c>
      <c r="AA18" s="122">
        <v>3702</v>
      </c>
      <c r="AB18" s="122">
        <f t="shared" si="3"/>
        <v>12337</v>
      </c>
      <c r="AC18" s="122">
        <v>0</v>
      </c>
      <c r="AD18" s="122">
        <v>3420</v>
      </c>
      <c r="AE18" s="122">
        <v>20</v>
      </c>
      <c r="AF18" s="122">
        <v>3214</v>
      </c>
      <c r="AG18" s="122">
        <f t="shared" si="4"/>
        <v>6654</v>
      </c>
      <c r="AH18" s="122">
        <v>0</v>
      </c>
      <c r="AI18" s="122">
        <v>0</v>
      </c>
      <c r="AJ18" s="122">
        <v>0</v>
      </c>
      <c r="AK18" s="122">
        <v>0</v>
      </c>
      <c r="AL18" s="122">
        <f t="shared" si="5"/>
        <v>0</v>
      </c>
      <c r="AM18" s="52">
        <v>8</v>
      </c>
      <c r="AN18" s="23">
        <v>8</v>
      </c>
      <c r="AO18" s="30" t="s">
        <v>176</v>
      </c>
      <c r="AP18" s="122">
        <v>0</v>
      </c>
      <c r="AQ18" s="122">
        <v>0</v>
      </c>
      <c r="AR18" s="122">
        <v>0</v>
      </c>
      <c r="AS18" s="122">
        <v>0</v>
      </c>
      <c r="AT18" s="122">
        <f t="shared" si="6"/>
        <v>0</v>
      </c>
      <c r="AU18" s="122">
        <v>0</v>
      </c>
      <c r="AV18" s="122">
        <v>0</v>
      </c>
      <c r="AW18" s="122">
        <v>0</v>
      </c>
      <c r="AX18" s="122">
        <v>0</v>
      </c>
      <c r="AY18" s="122">
        <f t="shared" si="7"/>
        <v>0</v>
      </c>
      <c r="AZ18" s="129">
        <f t="shared" si="8"/>
        <v>29649</v>
      </c>
      <c r="BA18" s="122">
        <v>3</v>
      </c>
      <c r="BB18" s="122">
        <v>3854</v>
      </c>
      <c r="BC18" s="122">
        <v>603</v>
      </c>
      <c r="BD18" s="122">
        <f t="shared" si="9"/>
        <v>34893</v>
      </c>
      <c r="BE18" s="122">
        <v>896</v>
      </c>
      <c r="BF18" s="122">
        <f t="shared" si="10"/>
        <v>3763</v>
      </c>
      <c r="BG18" s="134">
        <f t="shared" si="11"/>
        <v>37873</v>
      </c>
      <c r="BH18" s="52">
        <v>8</v>
      </c>
      <c r="BI18" s="64"/>
      <c r="BK18" s="84"/>
    </row>
    <row r="19" spans="1:63" ht="20.100000000000001" customHeight="1" x14ac:dyDescent="0.15">
      <c r="A19" s="23">
        <v>9</v>
      </c>
      <c r="B19" s="30" t="s">
        <v>178</v>
      </c>
      <c r="C19" s="122">
        <v>451</v>
      </c>
      <c r="D19" s="122">
        <v>79</v>
      </c>
      <c r="E19" s="122">
        <v>111</v>
      </c>
      <c r="F19" s="122">
        <v>22</v>
      </c>
      <c r="G19" s="122">
        <f t="shared" si="0"/>
        <v>663</v>
      </c>
      <c r="H19" s="122">
        <v>282</v>
      </c>
      <c r="I19" s="122">
        <v>0</v>
      </c>
      <c r="J19" s="122">
        <v>0</v>
      </c>
      <c r="K19" s="122">
        <v>0</v>
      </c>
      <c r="L19" s="122">
        <v>0</v>
      </c>
      <c r="M19" s="122">
        <v>0</v>
      </c>
      <c r="N19" s="122">
        <v>0</v>
      </c>
      <c r="O19" s="122">
        <f t="shared" si="1"/>
        <v>0</v>
      </c>
      <c r="P19" s="122">
        <v>1</v>
      </c>
      <c r="Q19" s="122">
        <v>3604</v>
      </c>
      <c r="R19" s="122">
        <v>12</v>
      </c>
      <c r="S19" s="122">
        <v>955</v>
      </c>
      <c r="T19" s="52">
        <v>9</v>
      </c>
      <c r="U19" s="23">
        <v>9</v>
      </c>
      <c r="V19" s="30" t="s">
        <v>178</v>
      </c>
      <c r="W19" s="122">
        <f t="shared" si="2"/>
        <v>4572</v>
      </c>
      <c r="X19" s="122">
        <v>1</v>
      </c>
      <c r="Y19" s="122">
        <v>3462</v>
      </c>
      <c r="Z19" s="122">
        <v>23</v>
      </c>
      <c r="AA19" s="122">
        <v>938</v>
      </c>
      <c r="AB19" s="122">
        <f t="shared" si="3"/>
        <v>4424</v>
      </c>
      <c r="AC19" s="122">
        <v>0</v>
      </c>
      <c r="AD19" s="122">
        <v>1749</v>
      </c>
      <c r="AE19" s="122">
        <v>12</v>
      </c>
      <c r="AF19" s="122">
        <v>1227</v>
      </c>
      <c r="AG19" s="122">
        <f t="shared" si="4"/>
        <v>2988</v>
      </c>
      <c r="AH19" s="122">
        <v>0</v>
      </c>
      <c r="AI19" s="122">
        <v>0</v>
      </c>
      <c r="AJ19" s="122">
        <v>0</v>
      </c>
      <c r="AK19" s="122">
        <v>0</v>
      </c>
      <c r="AL19" s="122">
        <f t="shared" si="5"/>
        <v>0</v>
      </c>
      <c r="AM19" s="52">
        <v>9</v>
      </c>
      <c r="AN19" s="23">
        <v>9</v>
      </c>
      <c r="AO19" s="30" t="s">
        <v>178</v>
      </c>
      <c r="AP19" s="122">
        <v>0</v>
      </c>
      <c r="AQ19" s="122">
        <v>0</v>
      </c>
      <c r="AR19" s="122">
        <v>0</v>
      </c>
      <c r="AS19" s="122">
        <v>0</v>
      </c>
      <c r="AT19" s="122">
        <f t="shared" si="6"/>
        <v>0</v>
      </c>
      <c r="AU19" s="122">
        <v>0</v>
      </c>
      <c r="AV19" s="122">
        <v>0</v>
      </c>
      <c r="AW19" s="122">
        <v>0</v>
      </c>
      <c r="AX19" s="122">
        <v>0</v>
      </c>
      <c r="AY19" s="122">
        <f t="shared" si="7"/>
        <v>0</v>
      </c>
      <c r="AZ19" s="129">
        <f t="shared" si="8"/>
        <v>11984</v>
      </c>
      <c r="BA19" s="122">
        <v>0</v>
      </c>
      <c r="BB19" s="122">
        <v>819</v>
      </c>
      <c r="BC19" s="122">
        <v>201</v>
      </c>
      <c r="BD19" s="122">
        <f t="shared" si="9"/>
        <v>13286</v>
      </c>
      <c r="BE19" s="122">
        <v>441</v>
      </c>
      <c r="BF19" s="122">
        <f t="shared" si="10"/>
        <v>1386</v>
      </c>
      <c r="BG19" s="134">
        <f t="shared" si="11"/>
        <v>14390</v>
      </c>
      <c r="BH19" s="52">
        <v>9</v>
      </c>
      <c r="BI19" s="64"/>
      <c r="BK19" s="84"/>
    </row>
    <row r="20" spans="1:63" ht="20.100000000000001" customHeight="1" x14ac:dyDescent="0.15">
      <c r="A20" s="24">
        <v>10</v>
      </c>
      <c r="B20" s="33" t="s">
        <v>179</v>
      </c>
      <c r="C20" s="121">
        <v>1796</v>
      </c>
      <c r="D20" s="121">
        <v>158</v>
      </c>
      <c r="E20" s="121">
        <v>274</v>
      </c>
      <c r="F20" s="121">
        <v>63</v>
      </c>
      <c r="G20" s="121">
        <f t="shared" si="0"/>
        <v>2291</v>
      </c>
      <c r="H20" s="121">
        <v>784</v>
      </c>
      <c r="I20" s="121">
        <v>0</v>
      </c>
      <c r="J20" s="121">
        <v>0</v>
      </c>
      <c r="K20" s="121">
        <v>1</v>
      </c>
      <c r="L20" s="121">
        <v>0</v>
      </c>
      <c r="M20" s="121">
        <v>0</v>
      </c>
      <c r="N20" s="121">
        <v>0</v>
      </c>
      <c r="O20" s="121">
        <f t="shared" si="1"/>
        <v>1</v>
      </c>
      <c r="P20" s="121">
        <v>1</v>
      </c>
      <c r="Q20" s="121">
        <v>7897</v>
      </c>
      <c r="R20" s="121">
        <v>52</v>
      </c>
      <c r="S20" s="121">
        <v>3853</v>
      </c>
      <c r="T20" s="53">
        <v>10</v>
      </c>
      <c r="U20" s="24">
        <v>10</v>
      </c>
      <c r="V20" s="33" t="s">
        <v>179</v>
      </c>
      <c r="W20" s="121">
        <f t="shared" si="2"/>
        <v>11803</v>
      </c>
      <c r="X20" s="121">
        <v>0</v>
      </c>
      <c r="Y20" s="121">
        <v>8314</v>
      </c>
      <c r="Z20" s="121">
        <v>89</v>
      </c>
      <c r="AA20" s="121">
        <v>4262</v>
      </c>
      <c r="AB20" s="121">
        <f t="shared" si="3"/>
        <v>12665</v>
      </c>
      <c r="AC20" s="121">
        <v>0</v>
      </c>
      <c r="AD20" s="121">
        <v>4032</v>
      </c>
      <c r="AE20" s="121">
        <v>20</v>
      </c>
      <c r="AF20" s="121">
        <v>4525</v>
      </c>
      <c r="AG20" s="121">
        <f t="shared" si="4"/>
        <v>8577</v>
      </c>
      <c r="AH20" s="121">
        <v>0</v>
      </c>
      <c r="AI20" s="121">
        <v>0</v>
      </c>
      <c r="AJ20" s="121">
        <v>0</v>
      </c>
      <c r="AK20" s="121">
        <v>0</v>
      </c>
      <c r="AL20" s="121">
        <f t="shared" si="5"/>
        <v>0</v>
      </c>
      <c r="AM20" s="53">
        <v>10</v>
      </c>
      <c r="AN20" s="24">
        <v>10</v>
      </c>
      <c r="AO20" s="33" t="s">
        <v>179</v>
      </c>
      <c r="AP20" s="121">
        <v>0</v>
      </c>
      <c r="AQ20" s="121">
        <v>0</v>
      </c>
      <c r="AR20" s="121">
        <v>0</v>
      </c>
      <c r="AS20" s="121">
        <v>0</v>
      </c>
      <c r="AT20" s="121">
        <f t="shared" si="6"/>
        <v>0</v>
      </c>
      <c r="AU20" s="121">
        <v>0</v>
      </c>
      <c r="AV20" s="121">
        <v>0</v>
      </c>
      <c r="AW20" s="121">
        <v>0</v>
      </c>
      <c r="AX20" s="121">
        <v>0</v>
      </c>
      <c r="AY20" s="121">
        <f t="shared" si="7"/>
        <v>0</v>
      </c>
      <c r="AZ20" s="184">
        <f t="shared" si="8"/>
        <v>33045</v>
      </c>
      <c r="BA20" s="121">
        <v>2</v>
      </c>
      <c r="BB20" s="121">
        <v>5515</v>
      </c>
      <c r="BC20" s="121">
        <v>1030</v>
      </c>
      <c r="BD20" s="121">
        <f t="shared" si="9"/>
        <v>40377</v>
      </c>
      <c r="BE20" s="121">
        <v>851</v>
      </c>
      <c r="BF20" s="121">
        <f t="shared" si="10"/>
        <v>3926</v>
      </c>
      <c r="BG20" s="135">
        <f t="shared" si="11"/>
        <v>43519</v>
      </c>
      <c r="BH20" s="53">
        <v>10</v>
      </c>
      <c r="BI20" s="64"/>
      <c r="BK20" s="84"/>
    </row>
    <row r="21" spans="1:63" ht="20.100000000000001" customHeight="1" x14ac:dyDescent="0.15">
      <c r="A21" s="23">
        <v>11</v>
      </c>
      <c r="B21" s="30" t="s">
        <v>180</v>
      </c>
      <c r="C21" s="122">
        <v>581</v>
      </c>
      <c r="D21" s="122">
        <v>31</v>
      </c>
      <c r="E21" s="122">
        <v>119</v>
      </c>
      <c r="F21" s="122">
        <v>24</v>
      </c>
      <c r="G21" s="122">
        <f t="shared" si="0"/>
        <v>755</v>
      </c>
      <c r="H21" s="122">
        <v>252</v>
      </c>
      <c r="I21" s="122">
        <v>0</v>
      </c>
      <c r="J21" s="122">
        <v>0</v>
      </c>
      <c r="K21" s="122">
        <v>1</v>
      </c>
      <c r="L21" s="122">
        <v>0</v>
      </c>
      <c r="M21" s="122">
        <v>0</v>
      </c>
      <c r="N21" s="122">
        <v>0</v>
      </c>
      <c r="O21" s="122">
        <f t="shared" si="1"/>
        <v>1</v>
      </c>
      <c r="P21" s="122">
        <v>1</v>
      </c>
      <c r="Q21" s="122">
        <v>2562</v>
      </c>
      <c r="R21" s="122">
        <v>16</v>
      </c>
      <c r="S21" s="122">
        <v>1571</v>
      </c>
      <c r="T21" s="52">
        <v>11</v>
      </c>
      <c r="U21" s="23">
        <v>11</v>
      </c>
      <c r="V21" s="30" t="s">
        <v>180</v>
      </c>
      <c r="W21" s="120">
        <f t="shared" si="2"/>
        <v>4150</v>
      </c>
      <c r="X21" s="122">
        <v>0</v>
      </c>
      <c r="Y21" s="122">
        <v>3002</v>
      </c>
      <c r="Z21" s="122">
        <v>33</v>
      </c>
      <c r="AA21" s="122">
        <v>1517</v>
      </c>
      <c r="AB21" s="120">
        <f t="shared" si="3"/>
        <v>4552</v>
      </c>
      <c r="AC21" s="122">
        <v>0</v>
      </c>
      <c r="AD21" s="122">
        <v>1108</v>
      </c>
      <c r="AE21" s="122">
        <v>9</v>
      </c>
      <c r="AF21" s="122">
        <v>1366</v>
      </c>
      <c r="AG21" s="120">
        <f t="shared" si="4"/>
        <v>2483</v>
      </c>
      <c r="AH21" s="122">
        <v>0</v>
      </c>
      <c r="AI21" s="122">
        <v>0</v>
      </c>
      <c r="AJ21" s="122">
        <v>0</v>
      </c>
      <c r="AK21" s="122">
        <v>0</v>
      </c>
      <c r="AL21" s="120">
        <f t="shared" si="5"/>
        <v>0</v>
      </c>
      <c r="AM21" s="52">
        <v>11</v>
      </c>
      <c r="AN21" s="23">
        <v>11</v>
      </c>
      <c r="AO21" s="30" t="s">
        <v>180</v>
      </c>
      <c r="AP21" s="122">
        <v>0</v>
      </c>
      <c r="AQ21" s="122">
        <v>0</v>
      </c>
      <c r="AR21" s="122">
        <v>0</v>
      </c>
      <c r="AS21" s="122">
        <v>0</v>
      </c>
      <c r="AT21" s="120">
        <f t="shared" si="6"/>
        <v>0</v>
      </c>
      <c r="AU21" s="122">
        <v>0</v>
      </c>
      <c r="AV21" s="122">
        <v>0</v>
      </c>
      <c r="AW21" s="122">
        <v>0</v>
      </c>
      <c r="AX21" s="122">
        <v>0</v>
      </c>
      <c r="AY21" s="120">
        <f t="shared" si="7"/>
        <v>0</v>
      </c>
      <c r="AZ21" s="129">
        <f t="shared" si="8"/>
        <v>11185</v>
      </c>
      <c r="BA21" s="122">
        <v>0</v>
      </c>
      <c r="BB21" s="122">
        <v>2130</v>
      </c>
      <c r="BC21" s="122">
        <v>597</v>
      </c>
      <c r="BD21" s="122">
        <f t="shared" si="9"/>
        <v>14165</v>
      </c>
      <c r="BE21" s="122">
        <v>271</v>
      </c>
      <c r="BF21" s="122">
        <f t="shared" si="10"/>
        <v>1278</v>
      </c>
      <c r="BG21" s="134">
        <f t="shared" si="11"/>
        <v>15191</v>
      </c>
      <c r="BH21" s="52">
        <v>11</v>
      </c>
      <c r="BI21" s="64"/>
      <c r="BK21" s="84"/>
    </row>
    <row r="22" spans="1:63" ht="20.100000000000001" customHeight="1" x14ac:dyDescent="0.15">
      <c r="A22" s="23">
        <v>12</v>
      </c>
      <c r="B22" s="30" t="s">
        <v>312</v>
      </c>
      <c r="C22" s="122">
        <v>453</v>
      </c>
      <c r="D22" s="122">
        <v>89</v>
      </c>
      <c r="E22" s="122">
        <v>93</v>
      </c>
      <c r="F22" s="122">
        <v>10</v>
      </c>
      <c r="G22" s="122">
        <f t="shared" si="0"/>
        <v>645</v>
      </c>
      <c r="H22" s="122">
        <v>276</v>
      </c>
      <c r="I22" s="122">
        <v>0</v>
      </c>
      <c r="J22" s="122">
        <v>0</v>
      </c>
      <c r="K22" s="122">
        <v>1</v>
      </c>
      <c r="L22" s="122">
        <v>0</v>
      </c>
      <c r="M22" s="122">
        <v>0</v>
      </c>
      <c r="N22" s="122">
        <v>0</v>
      </c>
      <c r="O22" s="122">
        <f t="shared" si="1"/>
        <v>1</v>
      </c>
      <c r="P22" s="122">
        <v>0</v>
      </c>
      <c r="Q22" s="122">
        <v>2253</v>
      </c>
      <c r="R22" s="122">
        <v>11</v>
      </c>
      <c r="S22" s="122">
        <v>976</v>
      </c>
      <c r="T22" s="52">
        <v>12</v>
      </c>
      <c r="U22" s="23">
        <v>12</v>
      </c>
      <c r="V22" s="30" t="s">
        <v>312</v>
      </c>
      <c r="W22" s="120">
        <f t="shared" si="2"/>
        <v>3240</v>
      </c>
      <c r="X22" s="122">
        <v>1</v>
      </c>
      <c r="Y22" s="122">
        <v>2893</v>
      </c>
      <c r="Z22" s="122">
        <v>11</v>
      </c>
      <c r="AA22" s="122">
        <v>1099</v>
      </c>
      <c r="AB22" s="120">
        <f t="shared" si="3"/>
        <v>4004</v>
      </c>
      <c r="AC22" s="122">
        <v>0</v>
      </c>
      <c r="AD22" s="122">
        <v>817</v>
      </c>
      <c r="AE22" s="122">
        <v>3</v>
      </c>
      <c r="AF22" s="122">
        <v>766</v>
      </c>
      <c r="AG22" s="120">
        <f t="shared" si="4"/>
        <v>1586</v>
      </c>
      <c r="AH22" s="122">
        <v>0</v>
      </c>
      <c r="AI22" s="122">
        <v>0</v>
      </c>
      <c r="AJ22" s="122">
        <v>0</v>
      </c>
      <c r="AK22" s="122">
        <v>0</v>
      </c>
      <c r="AL22" s="120">
        <f t="shared" si="5"/>
        <v>0</v>
      </c>
      <c r="AM22" s="52">
        <v>12</v>
      </c>
      <c r="AN22" s="23">
        <v>12</v>
      </c>
      <c r="AO22" s="30" t="s">
        <v>312</v>
      </c>
      <c r="AP22" s="122">
        <v>0</v>
      </c>
      <c r="AQ22" s="122">
        <v>0</v>
      </c>
      <c r="AR22" s="122">
        <v>0</v>
      </c>
      <c r="AS22" s="122">
        <v>0</v>
      </c>
      <c r="AT22" s="120">
        <f t="shared" si="6"/>
        <v>0</v>
      </c>
      <c r="AU22" s="122">
        <v>0</v>
      </c>
      <c r="AV22" s="122">
        <v>0</v>
      </c>
      <c r="AW22" s="122">
        <v>0</v>
      </c>
      <c r="AX22" s="122">
        <v>0</v>
      </c>
      <c r="AY22" s="120">
        <f t="shared" si="7"/>
        <v>0</v>
      </c>
      <c r="AZ22" s="129">
        <f t="shared" si="8"/>
        <v>8830</v>
      </c>
      <c r="BA22" s="122">
        <v>0</v>
      </c>
      <c r="BB22" s="122">
        <v>1223</v>
      </c>
      <c r="BC22" s="122">
        <v>135</v>
      </c>
      <c r="BD22" s="122">
        <f t="shared" si="9"/>
        <v>10465</v>
      </c>
      <c r="BE22" s="122">
        <v>357</v>
      </c>
      <c r="BF22" s="122">
        <f t="shared" si="10"/>
        <v>1278</v>
      </c>
      <c r="BG22" s="134">
        <f t="shared" si="11"/>
        <v>11467</v>
      </c>
      <c r="BH22" s="52">
        <v>12</v>
      </c>
      <c r="BI22" s="64"/>
      <c r="BK22" s="84"/>
    </row>
    <row r="23" spans="1:63" ht="20.100000000000001" customHeight="1" x14ac:dyDescent="0.15">
      <c r="A23" s="23">
        <v>13</v>
      </c>
      <c r="B23" s="30" t="s">
        <v>313</v>
      </c>
      <c r="C23" s="122">
        <v>751</v>
      </c>
      <c r="D23" s="122">
        <v>58</v>
      </c>
      <c r="E23" s="122">
        <v>96</v>
      </c>
      <c r="F23" s="122">
        <v>26</v>
      </c>
      <c r="G23" s="122">
        <f t="shared" si="0"/>
        <v>931</v>
      </c>
      <c r="H23" s="122">
        <v>293</v>
      </c>
      <c r="I23" s="122">
        <v>0</v>
      </c>
      <c r="J23" s="122">
        <v>0</v>
      </c>
      <c r="K23" s="122">
        <v>0</v>
      </c>
      <c r="L23" s="122">
        <v>0</v>
      </c>
      <c r="M23" s="122">
        <v>0</v>
      </c>
      <c r="N23" s="122">
        <v>0</v>
      </c>
      <c r="O23" s="122">
        <f t="shared" si="1"/>
        <v>0</v>
      </c>
      <c r="P23" s="122">
        <v>0</v>
      </c>
      <c r="Q23" s="122">
        <v>2397</v>
      </c>
      <c r="R23" s="122">
        <v>9</v>
      </c>
      <c r="S23" s="122">
        <v>1263</v>
      </c>
      <c r="T23" s="52">
        <v>13</v>
      </c>
      <c r="U23" s="23">
        <v>13</v>
      </c>
      <c r="V23" s="30" t="s">
        <v>313</v>
      </c>
      <c r="W23" s="122">
        <f t="shared" si="2"/>
        <v>3669</v>
      </c>
      <c r="X23" s="122">
        <v>0</v>
      </c>
      <c r="Y23" s="122">
        <v>2648</v>
      </c>
      <c r="Z23" s="122">
        <v>35</v>
      </c>
      <c r="AA23" s="122">
        <v>1480</v>
      </c>
      <c r="AB23" s="122">
        <f t="shared" si="3"/>
        <v>4163</v>
      </c>
      <c r="AC23" s="122">
        <v>0</v>
      </c>
      <c r="AD23" s="122">
        <v>1274</v>
      </c>
      <c r="AE23" s="122">
        <v>2</v>
      </c>
      <c r="AF23" s="122">
        <v>1218</v>
      </c>
      <c r="AG23" s="122">
        <f t="shared" si="4"/>
        <v>2494</v>
      </c>
      <c r="AH23" s="122">
        <v>0</v>
      </c>
      <c r="AI23" s="122">
        <v>0</v>
      </c>
      <c r="AJ23" s="122">
        <v>0</v>
      </c>
      <c r="AK23" s="122">
        <v>0</v>
      </c>
      <c r="AL23" s="122">
        <f t="shared" si="5"/>
        <v>0</v>
      </c>
      <c r="AM23" s="52">
        <v>13</v>
      </c>
      <c r="AN23" s="23">
        <v>13</v>
      </c>
      <c r="AO23" s="30" t="s">
        <v>313</v>
      </c>
      <c r="AP23" s="122">
        <v>0</v>
      </c>
      <c r="AQ23" s="122">
        <v>0</v>
      </c>
      <c r="AR23" s="122">
        <v>0</v>
      </c>
      <c r="AS23" s="122">
        <v>0</v>
      </c>
      <c r="AT23" s="122">
        <f t="shared" si="6"/>
        <v>0</v>
      </c>
      <c r="AU23" s="122">
        <v>0</v>
      </c>
      <c r="AV23" s="122">
        <v>0</v>
      </c>
      <c r="AW23" s="122">
        <v>0</v>
      </c>
      <c r="AX23" s="122">
        <v>0</v>
      </c>
      <c r="AY23" s="122">
        <f t="shared" si="7"/>
        <v>0</v>
      </c>
      <c r="AZ23" s="129">
        <f t="shared" si="8"/>
        <v>10326</v>
      </c>
      <c r="BA23" s="122">
        <v>1</v>
      </c>
      <c r="BB23" s="122">
        <v>1655</v>
      </c>
      <c r="BC23" s="122">
        <v>408</v>
      </c>
      <c r="BD23" s="122">
        <f t="shared" si="9"/>
        <v>12683</v>
      </c>
      <c r="BE23" s="122">
        <v>261</v>
      </c>
      <c r="BF23" s="122">
        <f t="shared" si="10"/>
        <v>1485</v>
      </c>
      <c r="BG23" s="134">
        <f t="shared" si="11"/>
        <v>13875</v>
      </c>
      <c r="BH23" s="52">
        <v>13</v>
      </c>
      <c r="BI23" s="64"/>
      <c r="BK23" s="84"/>
    </row>
    <row r="24" spans="1:63" ht="20.100000000000001" customHeight="1" x14ac:dyDescent="0.15">
      <c r="A24" s="23">
        <v>14</v>
      </c>
      <c r="B24" s="30" t="s">
        <v>181</v>
      </c>
      <c r="C24" s="122">
        <v>104</v>
      </c>
      <c r="D24" s="122">
        <v>10</v>
      </c>
      <c r="E24" s="122">
        <v>14</v>
      </c>
      <c r="F24" s="122">
        <v>3</v>
      </c>
      <c r="G24" s="122">
        <f t="shared" si="0"/>
        <v>131</v>
      </c>
      <c r="H24" s="122">
        <v>59</v>
      </c>
      <c r="I24" s="122">
        <v>0</v>
      </c>
      <c r="J24" s="122">
        <v>0</v>
      </c>
      <c r="K24" s="122">
        <v>0</v>
      </c>
      <c r="L24" s="122">
        <v>0</v>
      </c>
      <c r="M24" s="122">
        <v>0</v>
      </c>
      <c r="N24" s="122">
        <v>0</v>
      </c>
      <c r="O24" s="122">
        <f t="shared" si="1"/>
        <v>0</v>
      </c>
      <c r="P24" s="122">
        <v>0</v>
      </c>
      <c r="Q24" s="122">
        <v>467</v>
      </c>
      <c r="R24" s="122">
        <v>3</v>
      </c>
      <c r="S24" s="122">
        <v>181</v>
      </c>
      <c r="T24" s="52">
        <v>14</v>
      </c>
      <c r="U24" s="23">
        <v>14</v>
      </c>
      <c r="V24" s="30" t="s">
        <v>181</v>
      </c>
      <c r="W24" s="122">
        <f t="shared" si="2"/>
        <v>651</v>
      </c>
      <c r="X24" s="122">
        <v>0</v>
      </c>
      <c r="Y24" s="122">
        <v>557</v>
      </c>
      <c r="Z24" s="122">
        <v>3</v>
      </c>
      <c r="AA24" s="122">
        <v>246</v>
      </c>
      <c r="AB24" s="122">
        <f t="shared" si="3"/>
        <v>806</v>
      </c>
      <c r="AC24" s="122">
        <v>0</v>
      </c>
      <c r="AD24" s="122">
        <v>242</v>
      </c>
      <c r="AE24" s="122">
        <v>0</v>
      </c>
      <c r="AF24" s="122">
        <v>239</v>
      </c>
      <c r="AG24" s="122">
        <f t="shared" si="4"/>
        <v>481</v>
      </c>
      <c r="AH24" s="122">
        <v>0</v>
      </c>
      <c r="AI24" s="122">
        <v>0</v>
      </c>
      <c r="AJ24" s="122">
        <v>0</v>
      </c>
      <c r="AK24" s="122">
        <v>0</v>
      </c>
      <c r="AL24" s="122">
        <f t="shared" si="5"/>
        <v>0</v>
      </c>
      <c r="AM24" s="52">
        <v>14</v>
      </c>
      <c r="AN24" s="23">
        <v>14</v>
      </c>
      <c r="AO24" s="30" t="s">
        <v>181</v>
      </c>
      <c r="AP24" s="122">
        <v>0</v>
      </c>
      <c r="AQ24" s="122">
        <v>0</v>
      </c>
      <c r="AR24" s="122">
        <v>0</v>
      </c>
      <c r="AS24" s="122">
        <v>0</v>
      </c>
      <c r="AT24" s="122">
        <f t="shared" si="6"/>
        <v>0</v>
      </c>
      <c r="AU24" s="122">
        <v>0</v>
      </c>
      <c r="AV24" s="122">
        <v>0</v>
      </c>
      <c r="AW24" s="122">
        <v>0</v>
      </c>
      <c r="AX24" s="122">
        <v>0</v>
      </c>
      <c r="AY24" s="122">
        <f t="shared" si="7"/>
        <v>0</v>
      </c>
      <c r="AZ24" s="129">
        <f t="shared" si="8"/>
        <v>1938</v>
      </c>
      <c r="BA24" s="122">
        <v>0</v>
      </c>
      <c r="BB24" s="122">
        <v>248</v>
      </c>
      <c r="BC24" s="122">
        <v>149</v>
      </c>
      <c r="BD24" s="122">
        <f t="shared" si="9"/>
        <v>2394</v>
      </c>
      <c r="BE24" s="122">
        <v>65</v>
      </c>
      <c r="BF24" s="122">
        <f t="shared" si="10"/>
        <v>255</v>
      </c>
      <c r="BG24" s="134">
        <f t="shared" si="11"/>
        <v>2590</v>
      </c>
      <c r="BH24" s="52">
        <v>14</v>
      </c>
      <c r="BI24" s="64"/>
      <c r="BK24" s="84"/>
    </row>
    <row r="25" spans="1:63" ht="20.100000000000001" customHeight="1" x14ac:dyDescent="0.15">
      <c r="A25" s="24">
        <v>15</v>
      </c>
      <c r="B25" s="30" t="s">
        <v>183</v>
      </c>
      <c r="C25" s="121">
        <v>46</v>
      </c>
      <c r="D25" s="121">
        <v>2</v>
      </c>
      <c r="E25" s="121">
        <v>7</v>
      </c>
      <c r="F25" s="121">
        <v>5</v>
      </c>
      <c r="G25" s="121">
        <f t="shared" si="0"/>
        <v>60</v>
      </c>
      <c r="H25" s="121">
        <v>6</v>
      </c>
      <c r="I25" s="121">
        <v>0</v>
      </c>
      <c r="J25" s="121">
        <v>0</v>
      </c>
      <c r="K25" s="121">
        <v>0</v>
      </c>
      <c r="L25" s="121">
        <v>0</v>
      </c>
      <c r="M25" s="121">
        <v>0</v>
      </c>
      <c r="N25" s="121">
        <v>0</v>
      </c>
      <c r="O25" s="121">
        <f t="shared" si="1"/>
        <v>0</v>
      </c>
      <c r="P25" s="121">
        <v>0</v>
      </c>
      <c r="Q25" s="121">
        <v>153</v>
      </c>
      <c r="R25" s="121">
        <v>2</v>
      </c>
      <c r="S25" s="121">
        <v>102</v>
      </c>
      <c r="T25" s="52">
        <v>15</v>
      </c>
      <c r="U25" s="24">
        <v>15</v>
      </c>
      <c r="V25" s="30" t="s">
        <v>183</v>
      </c>
      <c r="W25" s="121">
        <f t="shared" si="2"/>
        <v>257</v>
      </c>
      <c r="X25" s="121">
        <v>0</v>
      </c>
      <c r="Y25" s="121">
        <v>151</v>
      </c>
      <c r="Z25" s="121">
        <v>3</v>
      </c>
      <c r="AA25" s="121">
        <v>95</v>
      </c>
      <c r="AB25" s="121">
        <f t="shared" si="3"/>
        <v>249</v>
      </c>
      <c r="AC25" s="121">
        <v>0</v>
      </c>
      <c r="AD25" s="121">
        <v>96</v>
      </c>
      <c r="AE25" s="121">
        <v>1</v>
      </c>
      <c r="AF25" s="121">
        <v>113</v>
      </c>
      <c r="AG25" s="121">
        <f t="shared" si="4"/>
        <v>210</v>
      </c>
      <c r="AH25" s="121">
        <v>0</v>
      </c>
      <c r="AI25" s="121">
        <v>0</v>
      </c>
      <c r="AJ25" s="121">
        <v>0</v>
      </c>
      <c r="AK25" s="121">
        <v>0</v>
      </c>
      <c r="AL25" s="121">
        <f t="shared" si="5"/>
        <v>0</v>
      </c>
      <c r="AM25" s="52">
        <v>15</v>
      </c>
      <c r="AN25" s="24">
        <v>15</v>
      </c>
      <c r="AO25" s="30" t="s">
        <v>183</v>
      </c>
      <c r="AP25" s="121">
        <v>0</v>
      </c>
      <c r="AQ25" s="121">
        <v>0</v>
      </c>
      <c r="AR25" s="121">
        <v>0</v>
      </c>
      <c r="AS25" s="121">
        <v>0</v>
      </c>
      <c r="AT25" s="121">
        <f t="shared" si="6"/>
        <v>0</v>
      </c>
      <c r="AU25" s="121">
        <v>0</v>
      </c>
      <c r="AV25" s="121">
        <v>0</v>
      </c>
      <c r="AW25" s="121">
        <v>0</v>
      </c>
      <c r="AX25" s="121">
        <v>0</v>
      </c>
      <c r="AY25" s="121">
        <f t="shared" si="7"/>
        <v>0</v>
      </c>
      <c r="AZ25" s="184">
        <f t="shared" si="8"/>
        <v>716</v>
      </c>
      <c r="BA25" s="121">
        <v>0</v>
      </c>
      <c r="BB25" s="121">
        <v>150</v>
      </c>
      <c r="BC25" s="121">
        <v>32</v>
      </c>
      <c r="BD25" s="122">
        <f t="shared" si="9"/>
        <v>904</v>
      </c>
      <c r="BE25" s="121">
        <v>18</v>
      </c>
      <c r="BF25" s="122">
        <f t="shared" si="10"/>
        <v>84</v>
      </c>
      <c r="BG25" s="135">
        <f t="shared" si="11"/>
        <v>982</v>
      </c>
      <c r="BH25" s="52">
        <v>15</v>
      </c>
      <c r="BI25" s="64"/>
      <c r="BJ25" s="64"/>
      <c r="BK25" s="84"/>
    </row>
    <row r="26" spans="1:63" ht="20.100000000000001" customHeight="1" x14ac:dyDescent="0.15">
      <c r="A26" s="23">
        <v>16</v>
      </c>
      <c r="B26" s="31" t="s">
        <v>184</v>
      </c>
      <c r="C26" s="122">
        <v>92</v>
      </c>
      <c r="D26" s="122">
        <v>5</v>
      </c>
      <c r="E26" s="122">
        <v>8</v>
      </c>
      <c r="F26" s="122">
        <v>6</v>
      </c>
      <c r="G26" s="122">
        <f t="shared" si="0"/>
        <v>111</v>
      </c>
      <c r="H26" s="122">
        <v>41</v>
      </c>
      <c r="I26" s="122">
        <v>0</v>
      </c>
      <c r="J26" s="122">
        <v>0</v>
      </c>
      <c r="K26" s="122">
        <v>0</v>
      </c>
      <c r="L26" s="122">
        <v>0</v>
      </c>
      <c r="M26" s="122">
        <v>0</v>
      </c>
      <c r="N26" s="122">
        <v>0</v>
      </c>
      <c r="O26" s="122">
        <f t="shared" si="1"/>
        <v>0</v>
      </c>
      <c r="P26" s="122">
        <v>0</v>
      </c>
      <c r="Q26" s="122">
        <v>303</v>
      </c>
      <c r="R26" s="122">
        <v>2</v>
      </c>
      <c r="S26" s="122">
        <v>216</v>
      </c>
      <c r="T26" s="179">
        <v>16</v>
      </c>
      <c r="U26" s="23">
        <v>16</v>
      </c>
      <c r="V26" s="31" t="s">
        <v>184</v>
      </c>
      <c r="W26" s="120">
        <f t="shared" si="2"/>
        <v>521</v>
      </c>
      <c r="X26" s="122">
        <v>0</v>
      </c>
      <c r="Y26" s="122">
        <v>292</v>
      </c>
      <c r="Z26" s="122">
        <v>1</v>
      </c>
      <c r="AA26" s="122">
        <v>204</v>
      </c>
      <c r="AB26" s="120">
        <f t="shared" si="3"/>
        <v>497</v>
      </c>
      <c r="AC26" s="122">
        <v>0</v>
      </c>
      <c r="AD26" s="122">
        <v>163</v>
      </c>
      <c r="AE26" s="122">
        <v>1</v>
      </c>
      <c r="AF26" s="122">
        <v>203</v>
      </c>
      <c r="AG26" s="120">
        <f t="shared" si="4"/>
        <v>367</v>
      </c>
      <c r="AH26" s="122">
        <v>0</v>
      </c>
      <c r="AI26" s="122">
        <v>0</v>
      </c>
      <c r="AJ26" s="122">
        <v>0</v>
      </c>
      <c r="AK26" s="122">
        <v>0</v>
      </c>
      <c r="AL26" s="120">
        <f t="shared" si="5"/>
        <v>0</v>
      </c>
      <c r="AM26" s="179">
        <v>16</v>
      </c>
      <c r="AN26" s="23">
        <v>16</v>
      </c>
      <c r="AO26" s="31" t="s">
        <v>184</v>
      </c>
      <c r="AP26" s="122">
        <v>0</v>
      </c>
      <c r="AQ26" s="122">
        <v>0</v>
      </c>
      <c r="AR26" s="122">
        <v>0</v>
      </c>
      <c r="AS26" s="122">
        <v>0</v>
      </c>
      <c r="AT26" s="120">
        <f t="shared" si="6"/>
        <v>0</v>
      </c>
      <c r="AU26" s="122">
        <v>0</v>
      </c>
      <c r="AV26" s="122">
        <v>0</v>
      </c>
      <c r="AW26" s="122">
        <v>0</v>
      </c>
      <c r="AX26" s="122">
        <v>0</v>
      </c>
      <c r="AY26" s="120">
        <f t="shared" si="7"/>
        <v>0</v>
      </c>
      <c r="AZ26" s="129">
        <f t="shared" si="8"/>
        <v>1385</v>
      </c>
      <c r="BA26" s="122">
        <v>0</v>
      </c>
      <c r="BB26" s="122">
        <v>203</v>
      </c>
      <c r="BC26" s="122">
        <v>29</v>
      </c>
      <c r="BD26" s="168">
        <f t="shared" si="9"/>
        <v>1658</v>
      </c>
      <c r="BE26" s="122">
        <v>30</v>
      </c>
      <c r="BF26" s="168">
        <f t="shared" si="10"/>
        <v>182</v>
      </c>
      <c r="BG26" s="134">
        <f t="shared" si="11"/>
        <v>1799</v>
      </c>
      <c r="BH26" s="179">
        <v>16</v>
      </c>
      <c r="BI26" s="64"/>
      <c r="BJ26" s="64"/>
      <c r="BK26" s="84"/>
    </row>
    <row r="27" spans="1:63" ht="20.100000000000001" customHeight="1" x14ac:dyDescent="0.15">
      <c r="A27" s="23">
        <v>17</v>
      </c>
      <c r="B27" s="30" t="s">
        <v>314</v>
      </c>
      <c r="C27" s="122">
        <v>240</v>
      </c>
      <c r="D27" s="122">
        <v>16</v>
      </c>
      <c r="E27" s="122">
        <v>52</v>
      </c>
      <c r="F27" s="122">
        <v>9</v>
      </c>
      <c r="G27" s="122">
        <f t="shared" si="0"/>
        <v>317</v>
      </c>
      <c r="H27" s="122">
        <v>88</v>
      </c>
      <c r="I27" s="122">
        <v>0</v>
      </c>
      <c r="J27" s="122">
        <v>0</v>
      </c>
      <c r="K27" s="122">
        <v>0</v>
      </c>
      <c r="L27" s="122">
        <v>0</v>
      </c>
      <c r="M27" s="122">
        <v>0</v>
      </c>
      <c r="N27" s="122">
        <v>0</v>
      </c>
      <c r="O27" s="122">
        <f t="shared" si="1"/>
        <v>0</v>
      </c>
      <c r="P27" s="122">
        <v>0</v>
      </c>
      <c r="Q27" s="122">
        <v>1662</v>
      </c>
      <c r="R27" s="122">
        <v>7</v>
      </c>
      <c r="S27" s="122">
        <v>1163</v>
      </c>
      <c r="T27" s="52">
        <v>17</v>
      </c>
      <c r="U27" s="23">
        <v>17</v>
      </c>
      <c r="V27" s="30" t="s">
        <v>314</v>
      </c>
      <c r="W27" s="120">
        <f t="shared" si="2"/>
        <v>2832</v>
      </c>
      <c r="X27" s="122">
        <v>0</v>
      </c>
      <c r="Y27" s="122">
        <v>1579</v>
      </c>
      <c r="Z27" s="122">
        <v>7</v>
      </c>
      <c r="AA27" s="122">
        <v>1125</v>
      </c>
      <c r="AB27" s="120">
        <f t="shared" si="3"/>
        <v>2711</v>
      </c>
      <c r="AC27" s="122">
        <v>0</v>
      </c>
      <c r="AD27" s="122">
        <v>809</v>
      </c>
      <c r="AE27" s="122">
        <v>2</v>
      </c>
      <c r="AF27" s="122">
        <v>1165</v>
      </c>
      <c r="AG27" s="120">
        <f t="shared" si="4"/>
        <v>1976</v>
      </c>
      <c r="AH27" s="122">
        <v>0</v>
      </c>
      <c r="AI27" s="122">
        <v>0</v>
      </c>
      <c r="AJ27" s="122">
        <v>0</v>
      </c>
      <c r="AK27" s="122">
        <v>0</v>
      </c>
      <c r="AL27" s="120">
        <f t="shared" si="5"/>
        <v>0</v>
      </c>
      <c r="AM27" s="52">
        <v>17</v>
      </c>
      <c r="AN27" s="23">
        <v>17</v>
      </c>
      <c r="AO27" s="30" t="s">
        <v>314</v>
      </c>
      <c r="AP27" s="122">
        <v>0</v>
      </c>
      <c r="AQ27" s="122">
        <v>0</v>
      </c>
      <c r="AR27" s="122">
        <v>0</v>
      </c>
      <c r="AS27" s="122">
        <v>0</v>
      </c>
      <c r="AT27" s="120">
        <f t="shared" si="6"/>
        <v>0</v>
      </c>
      <c r="AU27" s="122">
        <v>0</v>
      </c>
      <c r="AV27" s="122">
        <v>0</v>
      </c>
      <c r="AW27" s="122">
        <v>0</v>
      </c>
      <c r="AX27" s="122">
        <v>0</v>
      </c>
      <c r="AY27" s="120">
        <f t="shared" si="7"/>
        <v>0</v>
      </c>
      <c r="AZ27" s="129">
        <f t="shared" si="8"/>
        <v>7519</v>
      </c>
      <c r="BA27" s="122">
        <v>0</v>
      </c>
      <c r="BB27" s="122">
        <v>2020</v>
      </c>
      <c r="BC27" s="122">
        <v>136</v>
      </c>
      <c r="BD27" s="122">
        <f t="shared" si="9"/>
        <v>9763</v>
      </c>
      <c r="BE27" s="122">
        <v>163</v>
      </c>
      <c r="BF27" s="122">
        <f t="shared" si="10"/>
        <v>568</v>
      </c>
      <c r="BG27" s="134">
        <f t="shared" si="11"/>
        <v>10243</v>
      </c>
      <c r="BH27" s="52">
        <v>17</v>
      </c>
      <c r="BI27" s="64"/>
      <c r="BJ27" s="64"/>
      <c r="BK27" s="84"/>
    </row>
    <row r="28" spans="1:63" ht="20.100000000000001" customHeight="1" x14ac:dyDescent="0.15">
      <c r="A28" s="23">
        <v>18</v>
      </c>
      <c r="B28" s="30" t="s">
        <v>315</v>
      </c>
      <c r="C28" s="122">
        <v>118</v>
      </c>
      <c r="D28" s="122">
        <v>10</v>
      </c>
      <c r="E28" s="122">
        <v>25</v>
      </c>
      <c r="F28" s="122">
        <v>3</v>
      </c>
      <c r="G28" s="122">
        <f t="shared" si="0"/>
        <v>156</v>
      </c>
      <c r="H28" s="122">
        <v>57</v>
      </c>
      <c r="I28" s="122">
        <v>0</v>
      </c>
      <c r="J28" s="122">
        <v>0</v>
      </c>
      <c r="K28" s="122">
        <v>0</v>
      </c>
      <c r="L28" s="122">
        <v>0</v>
      </c>
      <c r="M28" s="122">
        <v>0</v>
      </c>
      <c r="N28" s="122">
        <v>0</v>
      </c>
      <c r="O28" s="122">
        <f t="shared" si="1"/>
        <v>0</v>
      </c>
      <c r="P28" s="122">
        <v>0</v>
      </c>
      <c r="Q28" s="122">
        <v>669</v>
      </c>
      <c r="R28" s="122">
        <v>0</v>
      </c>
      <c r="S28" s="122">
        <v>502</v>
      </c>
      <c r="T28" s="52">
        <v>18</v>
      </c>
      <c r="U28" s="23">
        <v>18</v>
      </c>
      <c r="V28" s="30" t="s">
        <v>315</v>
      </c>
      <c r="W28" s="122">
        <f t="shared" si="2"/>
        <v>1171</v>
      </c>
      <c r="X28" s="122">
        <v>0</v>
      </c>
      <c r="Y28" s="122">
        <v>724</v>
      </c>
      <c r="Z28" s="122">
        <v>3</v>
      </c>
      <c r="AA28" s="122">
        <v>481</v>
      </c>
      <c r="AB28" s="122">
        <f t="shared" si="3"/>
        <v>1208</v>
      </c>
      <c r="AC28" s="122">
        <v>0</v>
      </c>
      <c r="AD28" s="122">
        <v>303</v>
      </c>
      <c r="AE28" s="122">
        <v>0</v>
      </c>
      <c r="AF28" s="122">
        <v>365</v>
      </c>
      <c r="AG28" s="122">
        <f t="shared" si="4"/>
        <v>668</v>
      </c>
      <c r="AH28" s="122">
        <v>0</v>
      </c>
      <c r="AI28" s="122">
        <v>0</v>
      </c>
      <c r="AJ28" s="122">
        <v>0</v>
      </c>
      <c r="AK28" s="122">
        <v>0</v>
      </c>
      <c r="AL28" s="122">
        <f t="shared" si="5"/>
        <v>0</v>
      </c>
      <c r="AM28" s="52">
        <v>18</v>
      </c>
      <c r="AN28" s="23">
        <v>18</v>
      </c>
      <c r="AO28" s="30" t="s">
        <v>315</v>
      </c>
      <c r="AP28" s="122">
        <v>0</v>
      </c>
      <c r="AQ28" s="122">
        <v>0</v>
      </c>
      <c r="AR28" s="122">
        <v>0</v>
      </c>
      <c r="AS28" s="122">
        <v>0</v>
      </c>
      <c r="AT28" s="122">
        <f t="shared" si="6"/>
        <v>0</v>
      </c>
      <c r="AU28" s="122">
        <v>0</v>
      </c>
      <c r="AV28" s="122">
        <v>0</v>
      </c>
      <c r="AW28" s="122">
        <v>0</v>
      </c>
      <c r="AX28" s="122">
        <v>0</v>
      </c>
      <c r="AY28" s="122">
        <f t="shared" si="7"/>
        <v>0</v>
      </c>
      <c r="AZ28" s="122">
        <f t="shared" si="8"/>
        <v>3047</v>
      </c>
      <c r="BA28" s="122">
        <v>0</v>
      </c>
      <c r="BB28" s="122">
        <v>822</v>
      </c>
      <c r="BC28" s="122">
        <v>42</v>
      </c>
      <c r="BD28" s="122">
        <f t="shared" si="9"/>
        <v>3968</v>
      </c>
      <c r="BE28" s="122">
        <v>69</v>
      </c>
      <c r="BF28" s="122">
        <f t="shared" si="10"/>
        <v>282</v>
      </c>
      <c r="BG28" s="134">
        <f t="shared" si="11"/>
        <v>4193</v>
      </c>
      <c r="BH28" s="52">
        <v>18</v>
      </c>
      <c r="BI28" s="64"/>
      <c r="BJ28" s="64"/>
      <c r="BK28" s="84"/>
    </row>
    <row r="29" spans="1:63" ht="20.100000000000001" customHeight="1" x14ac:dyDescent="0.15">
      <c r="A29" s="23">
        <v>19</v>
      </c>
      <c r="B29" s="30" t="s">
        <v>139</v>
      </c>
      <c r="C29" s="122">
        <v>129</v>
      </c>
      <c r="D29" s="122">
        <v>21</v>
      </c>
      <c r="E29" s="122">
        <v>37</v>
      </c>
      <c r="F29" s="122">
        <v>5</v>
      </c>
      <c r="G29" s="122">
        <f t="shared" si="0"/>
        <v>192</v>
      </c>
      <c r="H29" s="122">
        <v>79</v>
      </c>
      <c r="I29" s="122">
        <v>0</v>
      </c>
      <c r="J29" s="122">
        <v>0</v>
      </c>
      <c r="K29" s="122">
        <v>0</v>
      </c>
      <c r="L29" s="122">
        <v>0</v>
      </c>
      <c r="M29" s="122">
        <v>0</v>
      </c>
      <c r="N29" s="122">
        <v>0</v>
      </c>
      <c r="O29" s="122">
        <f t="shared" si="1"/>
        <v>0</v>
      </c>
      <c r="P29" s="122">
        <v>2</v>
      </c>
      <c r="Q29" s="122">
        <v>847</v>
      </c>
      <c r="R29" s="122">
        <v>4</v>
      </c>
      <c r="S29" s="122">
        <v>402</v>
      </c>
      <c r="T29" s="52">
        <v>19</v>
      </c>
      <c r="U29" s="23">
        <v>19</v>
      </c>
      <c r="V29" s="30" t="s">
        <v>139</v>
      </c>
      <c r="W29" s="122">
        <f t="shared" si="2"/>
        <v>1255</v>
      </c>
      <c r="X29" s="122">
        <v>0</v>
      </c>
      <c r="Y29" s="122">
        <v>864</v>
      </c>
      <c r="Z29" s="122">
        <v>6</v>
      </c>
      <c r="AA29" s="122">
        <v>405</v>
      </c>
      <c r="AB29" s="122">
        <f t="shared" si="3"/>
        <v>1275</v>
      </c>
      <c r="AC29" s="122">
        <v>0</v>
      </c>
      <c r="AD29" s="122">
        <v>438</v>
      </c>
      <c r="AE29" s="122">
        <v>7</v>
      </c>
      <c r="AF29" s="122">
        <v>484</v>
      </c>
      <c r="AG29" s="122">
        <f t="shared" si="4"/>
        <v>929</v>
      </c>
      <c r="AH29" s="122">
        <v>0</v>
      </c>
      <c r="AI29" s="122">
        <v>0</v>
      </c>
      <c r="AJ29" s="122">
        <v>0</v>
      </c>
      <c r="AK29" s="122">
        <v>0</v>
      </c>
      <c r="AL29" s="122">
        <f t="shared" si="5"/>
        <v>0</v>
      </c>
      <c r="AM29" s="52">
        <v>19</v>
      </c>
      <c r="AN29" s="23">
        <v>19</v>
      </c>
      <c r="AO29" s="30" t="s">
        <v>139</v>
      </c>
      <c r="AP29" s="122">
        <v>0</v>
      </c>
      <c r="AQ29" s="122">
        <v>0</v>
      </c>
      <c r="AR29" s="122">
        <v>0</v>
      </c>
      <c r="AS29" s="122">
        <v>0</v>
      </c>
      <c r="AT29" s="122">
        <f t="shared" si="6"/>
        <v>0</v>
      </c>
      <c r="AU29" s="122">
        <v>0</v>
      </c>
      <c r="AV29" s="122">
        <v>0</v>
      </c>
      <c r="AW29" s="122">
        <v>0</v>
      </c>
      <c r="AX29" s="122">
        <v>0</v>
      </c>
      <c r="AY29" s="122">
        <f t="shared" si="7"/>
        <v>0</v>
      </c>
      <c r="AZ29" s="122">
        <f t="shared" si="8"/>
        <v>3459</v>
      </c>
      <c r="BA29" s="122">
        <v>0</v>
      </c>
      <c r="BB29" s="122">
        <v>299</v>
      </c>
      <c r="BC29" s="122">
        <v>64</v>
      </c>
      <c r="BD29" s="122">
        <f t="shared" si="9"/>
        <v>3901</v>
      </c>
      <c r="BE29" s="122">
        <v>79</v>
      </c>
      <c r="BF29" s="122">
        <f t="shared" si="10"/>
        <v>350</v>
      </c>
      <c r="BG29" s="134">
        <f t="shared" si="11"/>
        <v>4172</v>
      </c>
      <c r="BH29" s="52">
        <v>19</v>
      </c>
      <c r="BI29" s="64"/>
      <c r="BJ29" s="64"/>
      <c r="BK29" s="84"/>
    </row>
    <row r="30" spans="1:63" ht="20.100000000000001" customHeight="1" x14ac:dyDescent="0.15">
      <c r="A30" s="24">
        <v>20</v>
      </c>
      <c r="B30" s="33" t="s">
        <v>186</v>
      </c>
      <c r="C30" s="121">
        <v>79</v>
      </c>
      <c r="D30" s="121">
        <v>13</v>
      </c>
      <c r="E30" s="121">
        <v>18</v>
      </c>
      <c r="F30" s="121">
        <v>1</v>
      </c>
      <c r="G30" s="121">
        <f t="shared" si="0"/>
        <v>111</v>
      </c>
      <c r="H30" s="121">
        <v>54</v>
      </c>
      <c r="I30" s="121">
        <v>0</v>
      </c>
      <c r="J30" s="121">
        <v>0</v>
      </c>
      <c r="K30" s="121">
        <v>0</v>
      </c>
      <c r="L30" s="121">
        <v>0</v>
      </c>
      <c r="M30" s="121">
        <v>0</v>
      </c>
      <c r="N30" s="121">
        <v>0</v>
      </c>
      <c r="O30" s="121">
        <f t="shared" si="1"/>
        <v>0</v>
      </c>
      <c r="P30" s="121">
        <v>0</v>
      </c>
      <c r="Q30" s="121">
        <v>600</v>
      </c>
      <c r="R30" s="121">
        <v>4</v>
      </c>
      <c r="S30" s="121">
        <v>253</v>
      </c>
      <c r="T30" s="53">
        <v>20</v>
      </c>
      <c r="U30" s="24">
        <v>20</v>
      </c>
      <c r="V30" s="33" t="s">
        <v>186</v>
      </c>
      <c r="W30" s="121">
        <f t="shared" si="2"/>
        <v>857</v>
      </c>
      <c r="X30" s="121">
        <v>0</v>
      </c>
      <c r="Y30" s="121">
        <v>563</v>
      </c>
      <c r="Z30" s="121">
        <v>2</v>
      </c>
      <c r="AA30" s="121">
        <v>200</v>
      </c>
      <c r="AB30" s="121">
        <f t="shared" si="3"/>
        <v>765</v>
      </c>
      <c r="AC30" s="121">
        <v>0</v>
      </c>
      <c r="AD30" s="121">
        <v>270</v>
      </c>
      <c r="AE30" s="121">
        <v>4</v>
      </c>
      <c r="AF30" s="121">
        <v>318</v>
      </c>
      <c r="AG30" s="121">
        <f t="shared" si="4"/>
        <v>592</v>
      </c>
      <c r="AH30" s="121">
        <v>0</v>
      </c>
      <c r="AI30" s="121">
        <v>0</v>
      </c>
      <c r="AJ30" s="121">
        <v>0</v>
      </c>
      <c r="AK30" s="121">
        <v>0</v>
      </c>
      <c r="AL30" s="121">
        <f t="shared" si="5"/>
        <v>0</v>
      </c>
      <c r="AM30" s="53">
        <v>20</v>
      </c>
      <c r="AN30" s="24">
        <v>20</v>
      </c>
      <c r="AO30" s="33" t="s">
        <v>186</v>
      </c>
      <c r="AP30" s="121">
        <v>0</v>
      </c>
      <c r="AQ30" s="121">
        <v>0</v>
      </c>
      <c r="AR30" s="121">
        <v>0</v>
      </c>
      <c r="AS30" s="121">
        <v>0</v>
      </c>
      <c r="AT30" s="121">
        <f t="shared" si="6"/>
        <v>0</v>
      </c>
      <c r="AU30" s="121">
        <v>0</v>
      </c>
      <c r="AV30" s="121">
        <v>0</v>
      </c>
      <c r="AW30" s="121">
        <v>0</v>
      </c>
      <c r="AX30" s="121">
        <v>0</v>
      </c>
      <c r="AY30" s="121">
        <f t="shared" si="7"/>
        <v>0</v>
      </c>
      <c r="AZ30" s="121">
        <f t="shared" si="8"/>
        <v>2214</v>
      </c>
      <c r="BA30" s="121">
        <v>0</v>
      </c>
      <c r="BB30" s="121">
        <v>235</v>
      </c>
      <c r="BC30" s="121">
        <v>49</v>
      </c>
      <c r="BD30" s="121">
        <f t="shared" si="9"/>
        <v>2552</v>
      </c>
      <c r="BE30" s="121">
        <v>65</v>
      </c>
      <c r="BF30" s="121">
        <f t="shared" si="10"/>
        <v>230</v>
      </c>
      <c r="BG30" s="135">
        <f t="shared" si="11"/>
        <v>2728</v>
      </c>
      <c r="BH30" s="53">
        <v>20</v>
      </c>
      <c r="BI30" s="64"/>
      <c r="BJ30" s="64"/>
      <c r="BK30" s="84"/>
    </row>
    <row r="31" spans="1:63" ht="20.100000000000001" customHeight="1" x14ac:dyDescent="0.15">
      <c r="A31" s="23">
        <v>21</v>
      </c>
      <c r="B31" s="30" t="s">
        <v>187</v>
      </c>
      <c r="C31" s="122">
        <v>73</v>
      </c>
      <c r="D31" s="122">
        <v>6</v>
      </c>
      <c r="E31" s="122">
        <v>11</v>
      </c>
      <c r="F31" s="122">
        <v>1</v>
      </c>
      <c r="G31" s="122">
        <f t="shared" si="0"/>
        <v>91</v>
      </c>
      <c r="H31" s="122">
        <v>36</v>
      </c>
      <c r="I31" s="122">
        <v>0</v>
      </c>
      <c r="J31" s="122">
        <v>0</v>
      </c>
      <c r="K31" s="122">
        <v>0</v>
      </c>
      <c r="L31" s="122">
        <v>0</v>
      </c>
      <c r="M31" s="122">
        <v>0</v>
      </c>
      <c r="N31" s="122">
        <v>0</v>
      </c>
      <c r="O31" s="122">
        <f t="shared" si="1"/>
        <v>0</v>
      </c>
      <c r="P31" s="122">
        <v>0</v>
      </c>
      <c r="Q31" s="122">
        <v>453</v>
      </c>
      <c r="R31" s="122">
        <v>1</v>
      </c>
      <c r="S31" s="122">
        <v>228</v>
      </c>
      <c r="T31" s="52">
        <v>21</v>
      </c>
      <c r="U31" s="23">
        <v>21</v>
      </c>
      <c r="V31" s="30" t="s">
        <v>187</v>
      </c>
      <c r="W31" s="122">
        <f t="shared" si="2"/>
        <v>682</v>
      </c>
      <c r="X31" s="122">
        <v>0</v>
      </c>
      <c r="Y31" s="122">
        <v>479</v>
      </c>
      <c r="Z31" s="122">
        <v>2</v>
      </c>
      <c r="AA31" s="122">
        <v>192</v>
      </c>
      <c r="AB31" s="122">
        <f t="shared" si="3"/>
        <v>673</v>
      </c>
      <c r="AC31" s="122">
        <v>0</v>
      </c>
      <c r="AD31" s="122">
        <v>249</v>
      </c>
      <c r="AE31" s="122">
        <v>2</v>
      </c>
      <c r="AF31" s="122">
        <v>300</v>
      </c>
      <c r="AG31" s="122">
        <f t="shared" si="4"/>
        <v>551</v>
      </c>
      <c r="AH31" s="122">
        <v>0</v>
      </c>
      <c r="AI31" s="122">
        <v>0</v>
      </c>
      <c r="AJ31" s="122">
        <v>0</v>
      </c>
      <c r="AK31" s="122">
        <v>0</v>
      </c>
      <c r="AL31" s="122">
        <f t="shared" si="5"/>
        <v>0</v>
      </c>
      <c r="AM31" s="52">
        <v>21</v>
      </c>
      <c r="AN31" s="23">
        <v>21</v>
      </c>
      <c r="AO31" s="30" t="s">
        <v>187</v>
      </c>
      <c r="AP31" s="122">
        <v>0</v>
      </c>
      <c r="AQ31" s="122">
        <v>0</v>
      </c>
      <c r="AR31" s="122">
        <v>0</v>
      </c>
      <c r="AS31" s="122">
        <v>0</v>
      </c>
      <c r="AT31" s="122">
        <f t="shared" si="6"/>
        <v>0</v>
      </c>
      <c r="AU31" s="122">
        <v>0</v>
      </c>
      <c r="AV31" s="122">
        <v>0</v>
      </c>
      <c r="AW31" s="122">
        <v>0</v>
      </c>
      <c r="AX31" s="122">
        <v>0</v>
      </c>
      <c r="AY31" s="122">
        <f t="shared" si="7"/>
        <v>0</v>
      </c>
      <c r="AZ31" s="122">
        <f t="shared" si="8"/>
        <v>1906</v>
      </c>
      <c r="BA31" s="122">
        <v>0</v>
      </c>
      <c r="BB31" s="122">
        <v>377</v>
      </c>
      <c r="BC31" s="122">
        <v>22</v>
      </c>
      <c r="BD31" s="122">
        <f t="shared" si="9"/>
        <v>2341</v>
      </c>
      <c r="BE31" s="122">
        <v>48</v>
      </c>
      <c r="BF31" s="122">
        <f t="shared" si="10"/>
        <v>175</v>
      </c>
      <c r="BG31" s="134">
        <f t="shared" si="11"/>
        <v>2480</v>
      </c>
      <c r="BH31" s="52">
        <v>21</v>
      </c>
      <c r="BI31" s="64"/>
      <c r="BK31" s="84"/>
    </row>
    <row r="32" spans="1:63" ht="20.100000000000001" customHeight="1" x14ac:dyDescent="0.15">
      <c r="A32" s="23">
        <v>22</v>
      </c>
      <c r="B32" s="30" t="s">
        <v>188</v>
      </c>
      <c r="C32" s="122">
        <v>103</v>
      </c>
      <c r="D32" s="122">
        <v>9</v>
      </c>
      <c r="E32" s="122">
        <v>19</v>
      </c>
      <c r="F32" s="122">
        <v>7</v>
      </c>
      <c r="G32" s="122">
        <f t="shared" si="0"/>
        <v>138</v>
      </c>
      <c r="H32" s="122">
        <v>48</v>
      </c>
      <c r="I32" s="122">
        <v>0</v>
      </c>
      <c r="J32" s="122">
        <v>0</v>
      </c>
      <c r="K32" s="122">
        <v>0</v>
      </c>
      <c r="L32" s="122">
        <v>0</v>
      </c>
      <c r="M32" s="122">
        <v>0</v>
      </c>
      <c r="N32" s="122">
        <v>0</v>
      </c>
      <c r="O32" s="122">
        <f t="shared" si="1"/>
        <v>0</v>
      </c>
      <c r="P32" s="122">
        <v>0</v>
      </c>
      <c r="Q32" s="122">
        <v>200</v>
      </c>
      <c r="R32" s="122">
        <v>0</v>
      </c>
      <c r="S32" s="122">
        <v>355</v>
      </c>
      <c r="T32" s="52">
        <v>22</v>
      </c>
      <c r="U32" s="23">
        <v>22</v>
      </c>
      <c r="V32" s="30" t="s">
        <v>188</v>
      </c>
      <c r="W32" s="122">
        <f t="shared" si="2"/>
        <v>555</v>
      </c>
      <c r="X32" s="122">
        <v>0</v>
      </c>
      <c r="Y32" s="122">
        <v>171</v>
      </c>
      <c r="Z32" s="122">
        <v>0</v>
      </c>
      <c r="AA32" s="122">
        <v>445</v>
      </c>
      <c r="AB32" s="122">
        <f t="shared" si="3"/>
        <v>616</v>
      </c>
      <c r="AC32" s="122">
        <v>0</v>
      </c>
      <c r="AD32" s="122">
        <v>80</v>
      </c>
      <c r="AE32" s="122">
        <v>1</v>
      </c>
      <c r="AF32" s="122">
        <v>270</v>
      </c>
      <c r="AG32" s="122">
        <f t="shared" si="4"/>
        <v>351</v>
      </c>
      <c r="AH32" s="122">
        <v>0</v>
      </c>
      <c r="AI32" s="122">
        <v>0</v>
      </c>
      <c r="AJ32" s="122">
        <v>0</v>
      </c>
      <c r="AK32" s="122">
        <v>0</v>
      </c>
      <c r="AL32" s="122">
        <f t="shared" si="5"/>
        <v>0</v>
      </c>
      <c r="AM32" s="52">
        <v>22</v>
      </c>
      <c r="AN32" s="23">
        <v>22</v>
      </c>
      <c r="AO32" s="30" t="s">
        <v>188</v>
      </c>
      <c r="AP32" s="122">
        <v>0</v>
      </c>
      <c r="AQ32" s="122">
        <v>0</v>
      </c>
      <c r="AR32" s="122">
        <v>0</v>
      </c>
      <c r="AS32" s="122">
        <v>0</v>
      </c>
      <c r="AT32" s="122">
        <f t="shared" si="6"/>
        <v>0</v>
      </c>
      <c r="AU32" s="122">
        <v>0</v>
      </c>
      <c r="AV32" s="122">
        <v>0</v>
      </c>
      <c r="AW32" s="122">
        <v>0</v>
      </c>
      <c r="AX32" s="122">
        <v>0</v>
      </c>
      <c r="AY32" s="122">
        <f t="shared" si="7"/>
        <v>0</v>
      </c>
      <c r="AZ32" s="122">
        <f t="shared" si="8"/>
        <v>1522</v>
      </c>
      <c r="BA32" s="122">
        <v>0</v>
      </c>
      <c r="BB32" s="122">
        <v>2372</v>
      </c>
      <c r="BC32" s="122">
        <v>496</v>
      </c>
      <c r="BD32" s="122">
        <f t="shared" si="9"/>
        <v>4438</v>
      </c>
      <c r="BE32" s="122">
        <v>67</v>
      </c>
      <c r="BF32" s="122">
        <f t="shared" si="10"/>
        <v>253</v>
      </c>
      <c r="BG32" s="134">
        <f t="shared" si="11"/>
        <v>4643</v>
      </c>
      <c r="BH32" s="52">
        <v>22</v>
      </c>
      <c r="BI32" s="64"/>
      <c r="BK32" s="84"/>
    </row>
    <row r="33" spans="1:63" ht="20.100000000000001" customHeight="1" x14ac:dyDescent="0.15">
      <c r="A33" s="23">
        <v>23</v>
      </c>
      <c r="B33" s="30" t="s">
        <v>190</v>
      </c>
      <c r="C33" s="122">
        <v>451</v>
      </c>
      <c r="D33" s="122">
        <v>59</v>
      </c>
      <c r="E33" s="122">
        <v>62</v>
      </c>
      <c r="F33" s="122">
        <v>15</v>
      </c>
      <c r="G33" s="122">
        <f t="shared" si="0"/>
        <v>587</v>
      </c>
      <c r="H33" s="122">
        <v>198</v>
      </c>
      <c r="I33" s="122">
        <v>0</v>
      </c>
      <c r="J33" s="122">
        <v>0</v>
      </c>
      <c r="K33" s="122">
        <v>0</v>
      </c>
      <c r="L33" s="122">
        <v>0</v>
      </c>
      <c r="M33" s="122">
        <v>0</v>
      </c>
      <c r="N33" s="122">
        <v>0</v>
      </c>
      <c r="O33" s="122">
        <f t="shared" si="1"/>
        <v>0</v>
      </c>
      <c r="P33" s="122">
        <v>0</v>
      </c>
      <c r="Q33" s="122">
        <v>1997</v>
      </c>
      <c r="R33" s="122">
        <v>13</v>
      </c>
      <c r="S33" s="122">
        <v>993</v>
      </c>
      <c r="T33" s="52">
        <v>23</v>
      </c>
      <c r="U33" s="23">
        <v>23</v>
      </c>
      <c r="V33" s="30" t="s">
        <v>190</v>
      </c>
      <c r="W33" s="122">
        <f t="shared" si="2"/>
        <v>3003</v>
      </c>
      <c r="X33" s="122">
        <v>0</v>
      </c>
      <c r="Y33" s="122">
        <v>1983</v>
      </c>
      <c r="Z33" s="122">
        <v>8</v>
      </c>
      <c r="AA33" s="122">
        <v>1060</v>
      </c>
      <c r="AB33" s="122">
        <f t="shared" si="3"/>
        <v>3051</v>
      </c>
      <c r="AC33" s="122">
        <v>0</v>
      </c>
      <c r="AD33" s="122">
        <v>1117</v>
      </c>
      <c r="AE33" s="122">
        <v>7</v>
      </c>
      <c r="AF33" s="122">
        <v>1432</v>
      </c>
      <c r="AG33" s="122">
        <f>SUM(AC33:AF33)</f>
        <v>2556</v>
      </c>
      <c r="AH33" s="122">
        <v>0</v>
      </c>
      <c r="AI33" s="122">
        <v>0</v>
      </c>
      <c r="AJ33" s="122">
        <v>0</v>
      </c>
      <c r="AK33" s="122">
        <v>0</v>
      </c>
      <c r="AL33" s="122">
        <f t="shared" si="5"/>
        <v>0</v>
      </c>
      <c r="AM33" s="52">
        <v>23</v>
      </c>
      <c r="AN33" s="23">
        <v>23</v>
      </c>
      <c r="AO33" s="30" t="s">
        <v>190</v>
      </c>
      <c r="AP33" s="122">
        <v>0</v>
      </c>
      <c r="AQ33" s="122">
        <v>0</v>
      </c>
      <c r="AR33" s="122">
        <v>0</v>
      </c>
      <c r="AS33" s="122">
        <v>0</v>
      </c>
      <c r="AT33" s="122">
        <f t="shared" si="6"/>
        <v>0</v>
      </c>
      <c r="AU33" s="122">
        <v>0</v>
      </c>
      <c r="AV33" s="122">
        <v>0</v>
      </c>
      <c r="AW33" s="122">
        <v>0</v>
      </c>
      <c r="AX33" s="122">
        <v>0</v>
      </c>
      <c r="AY33" s="122">
        <f t="shared" si="7"/>
        <v>0</v>
      </c>
      <c r="AZ33" s="122">
        <f t="shared" si="8"/>
        <v>8610</v>
      </c>
      <c r="BA33" s="122">
        <v>0</v>
      </c>
      <c r="BB33" s="122">
        <v>2112</v>
      </c>
      <c r="BC33" s="122">
        <v>194</v>
      </c>
      <c r="BD33" s="122">
        <f t="shared" si="9"/>
        <v>11114</v>
      </c>
      <c r="BE33" s="122">
        <v>236</v>
      </c>
      <c r="BF33" s="122">
        <f t="shared" si="10"/>
        <v>1021</v>
      </c>
      <c r="BG33" s="134">
        <f t="shared" si="11"/>
        <v>11937</v>
      </c>
      <c r="BH33" s="52">
        <v>23</v>
      </c>
      <c r="BI33" s="64"/>
      <c r="BK33" s="84"/>
    </row>
    <row r="34" spans="1:63" ht="20.100000000000001" customHeight="1" x14ac:dyDescent="0.15">
      <c r="A34" s="23">
        <v>24</v>
      </c>
      <c r="B34" s="30" t="s">
        <v>191</v>
      </c>
      <c r="C34" s="122">
        <v>377</v>
      </c>
      <c r="D34" s="122">
        <v>27</v>
      </c>
      <c r="E34" s="122">
        <v>38</v>
      </c>
      <c r="F34" s="122">
        <v>5</v>
      </c>
      <c r="G34" s="122">
        <f t="shared" si="0"/>
        <v>447</v>
      </c>
      <c r="H34" s="122">
        <v>151</v>
      </c>
      <c r="I34" s="122">
        <v>0</v>
      </c>
      <c r="J34" s="122">
        <v>0</v>
      </c>
      <c r="K34" s="122">
        <v>0</v>
      </c>
      <c r="L34" s="122">
        <v>0</v>
      </c>
      <c r="M34" s="122">
        <v>0</v>
      </c>
      <c r="N34" s="122">
        <v>0</v>
      </c>
      <c r="O34" s="122">
        <f t="shared" si="1"/>
        <v>0</v>
      </c>
      <c r="P34" s="122">
        <v>0</v>
      </c>
      <c r="Q34" s="122">
        <v>1511</v>
      </c>
      <c r="R34" s="122">
        <v>11</v>
      </c>
      <c r="S34" s="122">
        <v>831</v>
      </c>
      <c r="T34" s="52">
        <v>24</v>
      </c>
      <c r="U34" s="23">
        <v>24</v>
      </c>
      <c r="V34" s="30" t="s">
        <v>191</v>
      </c>
      <c r="W34" s="122">
        <f t="shared" si="2"/>
        <v>2353</v>
      </c>
      <c r="X34" s="122">
        <v>0</v>
      </c>
      <c r="Y34" s="122">
        <v>1424</v>
      </c>
      <c r="Z34" s="122">
        <v>18</v>
      </c>
      <c r="AA34" s="122">
        <v>833</v>
      </c>
      <c r="AB34" s="122">
        <f t="shared" si="3"/>
        <v>2275</v>
      </c>
      <c r="AC34" s="122">
        <v>0</v>
      </c>
      <c r="AD34" s="122">
        <v>820</v>
      </c>
      <c r="AE34" s="122">
        <v>7</v>
      </c>
      <c r="AF34" s="122">
        <v>1023</v>
      </c>
      <c r="AG34" s="122">
        <f t="shared" si="4"/>
        <v>1850</v>
      </c>
      <c r="AH34" s="122">
        <v>0</v>
      </c>
      <c r="AI34" s="122">
        <v>0</v>
      </c>
      <c r="AJ34" s="122">
        <v>0</v>
      </c>
      <c r="AK34" s="122">
        <v>0</v>
      </c>
      <c r="AL34" s="122">
        <f t="shared" si="5"/>
        <v>0</v>
      </c>
      <c r="AM34" s="52">
        <v>24</v>
      </c>
      <c r="AN34" s="23">
        <v>24</v>
      </c>
      <c r="AO34" s="30" t="s">
        <v>191</v>
      </c>
      <c r="AP34" s="122">
        <v>0</v>
      </c>
      <c r="AQ34" s="122">
        <v>0</v>
      </c>
      <c r="AR34" s="122">
        <v>0</v>
      </c>
      <c r="AS34" s="122">
        <v>0</v>
      </c>
      <c r="AT34" s="122">
        <f t="shared" si="6"/>
        <v>0</v>
      </c>
      <c r="AU34" s="122">
        <v>0</v>
      </c>
      <c r="AV34" s="122">
        <v>0</v>
      </c>
      <c r="AW34" s="122">
        <v>0</v>
      </c>
      <c r="AX34" s="122">
        <v>0</v>
      </c>
      <c r="AY34" s="122">
        <f t="shared" si="7"/>
        <v>0</v>
      </c>
      <c r="AZ34" s="122">
        <f t="shared" si="8"/>
        <v>6478</v>
      </c>
      <c r="BA34" s="122">
        <v>0</v>
      </c>
      <c r="BB34" s="122">
        <v>1072</v>
      </c>
      <c r="BC34" s="122">
        <v>213</v>
      </c>
      <c r="BD34" s="122">
        <f t="shared" si="9"/>
        <v>7914</v>
      </c>
      <c r="BE34" s="122">
        <v>134</v>
      </c>
      <c r="BF34" s="122">
        <f t="shared" si="10"/>
        <v>732</v>
      </c>
      <c r="BG34" s="134">
        <f t="shared" si="11"/>
        <v>8495</v>
      </c>
      <c r="BH34" s="52">
        <v>24</v>
      </c>
      <c r="BI34" s="64"/>
      <c r="BK34" s="84"/>
    </row>
    <row r="35" spans="1:63" ht="20.100000000000001" customHeight="1" x14ac:dyDescent="0.15">
      <c r="A35" s="23">
        <v>25</v>
      </c>
      <c r="B35" s="30" t="s">
        <v>12</v>
      </c>
      <c r="C35" s="122">
        <v>58</v>
      </c>
      <c r="D35" s="122">
        <v>5</v>
      </c>
      <c r="E35" s="122">
        <v>7</v>
      </c>
      <c r="F35" s="122">
        <v>0</v>
      </c>
      <c r="G35" s="122">
        <f t="shared" si="0"/>
        <v>70</v>
      </c>
      <c r="H35" s="122">
        <v>26</v>
      </c>
      <c r="I35" s="122">
        <v>0</v>
      </c>
      <c r="J35" s="122">
        <v>0</v>
      </c>
      <c r="K35" s="122">
        <v>0</v>
      </c>
      <c r="L35" s="122">
        <v>0</v>
      </c>
      <c r="M35" s="122">
        <v>0</v>
      </c>
      <c r="N35" s="122">
        <v>0</v>
      </c>
      <c r="O35" s="122">
        <f t="shared" si="1"/>
        <v>0</v>
      </c>
      <c r="P35" s="122">
        <v>0</v>
      </c>
      <c r="Q35" s="122">
        <v>252</v>
      </c>
      <c r="R35" s="122">
        <v>1</v>
      </c>
      <c r="S35" s="122">
        <v>180</v>
      </c>
      <c r="T35" s="180">
        <v>25</v>
      </c>
      <c r="U35" s="23">
        <v>25</v>
      </c>
      <c r="V35" s="30" t="s">
        <v>12</v>
      </c>
      <c r="W35" s="122">
        <f t="shared" si="2"/>
        <v>433</v>
      </c>
      <c r="X35" s="122">
        <v>0</v>
      </c>
      <c r="Y35" s="122">
        <v>294</v>
      </c>
      <c r="Z35" s="122">
        <v>2</v>
      </c>
      <c r="AA35" s="122">
        <v>217</v>
      </c>
      <c r="AB35" s="122">
        <f t="shared" si="3"/>
        <v>513</v>
      </c>
      <c r="AC35" s="122">
        <v>0</v>
      </c>
      <c r="AD35" s="122">
        <v>95</v>
      </c>
      <c r="AE35" s="122">
        <v>0</v>
      </c>
      <c r="AF35" s="122">
        <v>148</v>
      </c>
      <c r="AG35" s="122">
        <f t="shared" si="4"/>
        <v>243</v>
      </c>
      <c r="AH35" s="122">
        <v>0</v>
      </c>
      <c r="AI35" s="122">
        <v>0</v>
      </c>
      <c r="AJ35" s="122">
        <v>0</v>
      </c>
      <c r="AK35" s="122">
        <v>0</v>
      </c>
      <c r="AL35" s="122">
        <f t="shared" si="5"/>
        <v>0</v>
      </c>
      <c r="AM35" s="180">
        <v>25</v>
      </c>
      <c r="AN35" s="23">
        <v>25</v>
      </c>
      <c r="AO35" s="30" t="s">
        <v>12</v>
      </c>
      <c r="AP35" s="122">
        <v>0</v>
      </c>
      <c r="AQ35" s="122">
        <v>0</v>
      </c>
      <c r="AR35" s="122">
        <v>0</v>
      </c>
      <c r="AS35" s="122">
        <v>0</v>
      </c>
      <c r="AT35" s="122">
        <f t="shared" si="6"/>
        <v>0</v>
      </c>
      <c r="AU35" s="122">
        <v>0</v>
      </c>
      <c r="AV35" s="122">
        <v>0</v>
      </c>
      <c r="AW35" s="122">
        <v>0</v>
      </c>
      <c r="AX35" s="122">
        <v>0</v>
      </c>
      <c r="AY35" s="122">
        <f t="shared" si="7"/>
        <v>0</v>
      </c>
      <c r="AZ35" s="122">
        <f t="shared" si="8"/>
        <v>1189</v>
      </c>
      <c r="BA35" s="122">
        <v>0</v>
      </c>
      <c r="BB35" s="122">
        <v>105</v>
      </c>
      <c r="BC35" s="122">
        <v>33</v>
      </c>
      <c r="BD35" s="122">
        <f t="shared" si="9"/>
        <v>1353</v>
      </c>
      <c r="BE35" s="122">
        <v>18</v>
      </c>
      <c r="BF35" s="122">
        <f t="shared" si="10"/>
        <v>114</v>
      </c>
      <c r="BG35" s="134">
        <f t="shared" si="11"/>
        <v>1441</v>
      </c>
      <c r="BH35" s="180">
        <v>25</v>
      </c>
      <c r="BI35" s="64"/>
      <c r="BK35" s="84"/>
    </row>
    <row r="36" spans="1:63" ht="20.100000000000001" customHeight="1" x14ac:dyDescent="0.15">
      <c r="A36" s="497" t="s">
        <v>246</v>
      </c>
      <c r="B36" s="498"/>
      <c r="C36" s="127">
        <f t="shared" ref="C36:S36" si="12">SUM(C11:C35)</f>
        <v>17564</v>
      </c>
      <c r="D36" s="127">
        <f t="shared" si="12"/>
        <v>2019</v>
      </c>
      <c r="E36" s="127">
        <f t="shared" si="12"/>
        <v>3453</v>
      </c>
      <c r="F36" s="127">
        <f t="shared" si="12"/>
        <v>552</v>
      </c>
      <c r="G36" s="127">
        <f t="shared" si="12"/>
        <v>23588</v>
      </c>
      <c r="H36" s="127">
        <f t="shared" si="12"/>
        <v>9020</v>
      </c>
      <c r="I36" s="127">
        <f t="shared" si="12"/>
        <v>1</v>
      </c>
      <c r="J36" s="127">
        <f t="shared" si="12"/>
        <v>0</v>
      </c>
      <c r="K36" s="127">
        <f t="shared" si="12"/>
        <v>11</v>
      </c>
      <c r="L36" s="127">
        <f t="shared" si="12"/>
        <v>0</v>
      </c>
      <c r="M36" s="127">
        <f t="shared" si="12"/>
        <v>0</v>
      </c>
      <c r="N36" s="127">
        <f t="shared" si="12"/>
        <v>0</v>
      </c>
      <c r="O36" s="127">
        <f t="shared" si="12"/>
        <v>12</v>
      </c>
      <c r="P36" s="127">
        <f t="shared" si="12"/>
        <v>12</v>
      </c>
      <c r="Q36" s="127">
        <f t="shared" si="12"/>
        <v>94004</v>
      </c>
      <c r="R36" s="127">
        <f t="shared" si="12"/>
        <v>559</v>
      </c>
      <c r="S36" s="127">
        <f t="shared" si="12"/>
        <v>35823</v>
      </c>
      <c r="T36" s="181"/>
      <c r="U36" s="431" t="s">
        <v>216</v>
      </c>
      <c r="V36" s="432"/>
      <c r="W36" s="127">
        <f t="shared" ref="W36:AL36" si="13">SUM(W11:W35)</f>
        <v>130398</v>
      </c>
      <c r="X36" s="127">
        <f t="shared" si="13"/>
        <v>5</v>
      </c>
      <c r="Y36" s="127">
        <f t="shared" si="13"/>
        <v>104230</v>
      </c>
      <c r="Z36" s="127">
        <f t="shared" si="13"/>
        <v>997</v>
      </c>
      <c r="AA36" s="127">
        <f t="shared" si="13"/>
        <v>40994</v>
      </c>
      <c r="AB36" s="127">
        <f t="shared" si="13"/>
        <v>146226</v>
      </c>
      <c r="AC36" s="127">
        <f t="shared" si="13"/>
        <v>2</v>
      </c>
      <c r="AD36" s="127">
        <f t="shared" si="13"/>
        <v>44049</v>
      </c>
      <c r="AE36" s="127">
        <f t="shared" si="13"/>
        <v>260</v>
      </c>
      <c r="AF36" s="127">
        <f t="shared" si="13"/>
        <v>37528</v>
      </c>
      <c r="AG36" s="127">
        <f t="shared" si="13"/>
        <v>81839</v>
      </c>
      <c r="AH36" s="127">
        <f t="shared" si="13"/>
        <v>0</v>
      </c>
      <c r="AI36" s="127">
        <f t="shared" si="13"/>
        <v>1</v>
      </c>
      <c r="AJ36" s="127">
        <f t="shared" si="13"/>
        <v>0</v>
      </c>
      <c r="AK36" s="127">
        <f t="shared" si="13"/>
        <v>0</v>
      </c>
      <c r="AL36" s="127">
        <f t="shared" si="13"/>
        <v>1</v>
      </c>
      <c r="AM36" s="181"/>
      <c r="AN36" s="431" t="s">
        <v>216</v>
      </c>
      <c r="AO36" s="432"/>
      <c r="AP36" s="127">
        <f t="shared" ref="AP36:BG36" si="14">SUM(AP11:AP35)</f>
        <v>0</v>
      </c>
      <c r="AQ36" s="127">
        <f t="shared" si="14"/>
        <v>0</v>
      </c>
      <c r="AR36" s="127">
        <f t="shared" si="14"/>
        <v>0</v>
      </c>
      <c r="AS36" s="127">
        <f t="shared" si="14"/>
        <v>0</v>
      </c>
      <c r="AT36" s="127">
        <f t="shared" si="14"/>
        <v>0</v>
      </c>
      <c r="AU36" s="127">
        <f t="shared" si="14"/>
        <v>0</v>
      </c>
      <c r="AV36" s="127">
        <f t="shared" si="14"/>
        <v>0</v>
      </c>
      <c r="AW36" s="127">
        <f t="shared" si="14"/>
        <v>0</v>
      </c>
      <c r="AX36" s="127">
        <f t="shared" si="14"/>
        <v>0</v>
      </c>
      <c r="AY36" s="127">
        <f t="shared" si="14"/>
        <v>0</v>
      </c>
      <c r="AZ36" s="127">
        <f t="shared" si="14"/>
        <v>358464</v>
      </c>
      <c r="BA36" s="127">
        <f t="shared" si="14"/>
        <v>7</v>
      </c>
      <c r="BB36" s="127">
        <f t="shared" si="14"/>
        <v>44961</v>
      </c>
      <c r="BC36" s="127">
        <f t="shared" si="14"/>
        <v>10159</v>
      </c>
      <c r="BD36" s="127">
        <f t="shared" si="14"/>
        <v>422623</v>
      </c>
      <c r="BE36" s="127">
        <f t="shared" si="14"/>
        <v>10859</v>
      </c>
      <c r="BF36" s="127">
        <f t="shared" si="14"/>
        <v>43467</v>
      </c>
      <c r="BG36" s="137">
        <f t="shared" si="14"/>
        <v>457070</v>
      </c>
      <c r="BH36" s="181"/>
      <c r="BI36" s="64"/>
    </row>
    <row r="37" spans="1:63" ht="20.100000000000001" customHeight="1" x14ac:dyDescent="0.15">
      <c r="BI37" s="64"/>
    </row>
  </sheetData>
  <mergeCells count="51">
    <mergeCell ref="AP6:BD6"/>
    <mergeCell ref="P7:S7"/>
    <mergeCell ref="X7:AB7"/>
    <mergeCell ref="AC7:AG7"/>
    <mergeCell ref="AH7:AL7"/>
    <mergeCell ref="AP7:AT7"/>
    <mergeCell ref="AU7:AY7"/>
    <mergeCell ref="AZ7:AZ9"/>
    <mergeCell ref="BA7:BA9"/>
    <mergeCell ref="BB7:BB9"/>
    <mergeCell ref="BC7:BC9"/>
    <mergeCell ref="BD7:BD9"/>
    <mergeCell ref="AY8:AY9"/>
    <mergeCell ref="X8:Y8"/>
    <mergeCell ref="Z8:AA8"/>
    <mergeCell ref="AC8:AD8"/>
    <mergeCell ref="AU8:AV8"/>
    <mergeCell ref="AW8:AX8"/>
    <mergeCell ref="AT8:AT9"/>
    <mergeCell ref="AP8:AQ8"/>
    <mergeCell ref="AR8:AS8"/>
    <mergeCell ref="A36:B36"/>
    <mergeCell ref="U36:V36"/>
    <mergeCell ref="AN36:AO36"/>
    <mergeCell ref="T6:T10"/>
    <mergeCell ref="AM6:AM10"/>
    <mergeCell ref="O7:O9"/>
    <mergeCell ref="AE8:AF8"/>
    <mergeCell ref="AH8:AI8"/>
    <mergeCell ref="AJ8:AK8"/>
    <mergeCell ref="P8:Q8"/>
    <mergeCell ref="R8:S8"/>
    <mergeCell ref="C6:G6"/>
    <mergeCell ref="H6:S6"/>
    <mergeCell ref="W6:AL6"/>
    <mergeCell ref="BE6:BE9"/>
    <mergeCell ref="BF6:BF9"/>
    <mergeCell ref="BG6:BG9"/>
    <mergeCell ref="BH6:BH10"/>
    <mergeCell ref="C7:C9"/>
    <mergeCell ref="D7:D9"/>
    <mergeCell ref="E7:E9"/>
    <mergeCell ref="F7:F9"/>
    <mergeCell ref="G7:G9"/>
    <mergeCell ref="H7:H9"/>
    <mergeCell ref="I7:I9"/>
    <mergeCell ref="J7:J9"/>
    <mergeCell ref="K7:K9"/>
    <mergeCell ref="L7:L9"/>
    <mergeCell ref="M7:M9"/>
    <mergeCell ref="N7:N9"/>
  </mergeCells>
  <phoneticPr fontId="2"/>
  <pageMargins left="0.78740157480314965" right="0.78740157480314965" top="0.78740157480314965" bottom="0.74803149606299213" header="0.51181102362204722" footer="0.51181102362204722"/>
  <pageSetup paperSize="9" firstPageNumber="37" fitToWidth="0" orientation="portrait" useFirstPageNumber="1" r:id="rId1"/>
  <headerFooter scaleWithDoc="0" alignWithMargins="0">
    <oddFooter>&amp;C- &amp;P -</oddFooter>
  </headerFooter>
  <colBreaks count="5" manualBreakCount="5">
    <brk id="10" max="35" man="1"/>
    <brk id="20" max="35" man="1"/>
    <brk id="30" max="35" man="1"/>
    <brk id="39" max="35" man="1"/>
    <brk id="49" max="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X36"/>
  <sheetViews>
    <sheetView view="pageBreakPreview" zoomScaleNormal="75" zoomScaleSheetLayoutView="100" workbookViewId="0"/>
  </sheetViews>
  <sheetFormatPr defaultColWidth="10.625" defaultRowHeight="20.100000000000001" customHeight="1" x14ac:dyDescent="0.15"/>
  <cols>
    <col min="1" max="1" width="6.875" style="49" customWidth="1"/>
    <col min="2" max="2" width="15.625" style="49" customWidth="1"/>
    <col min="3" max="3" width="14.875" style="49" customWidth="1"/>
    <col min="4" max="4" width="4.625" style="49" customWidth="1"/>
    <col min="5" max="15" width="12.125" style="49" customWidth="1"/>
    <col min="16" max="16" width="4.625" style="18" customWidth="1"/>
    <col min="17" max="16384" width="10.625" style="49"/>
  </cols>
  <sheetData>
    <row r="1" spans="1:24" ht="20.100000000000001" customHeight="1" x14ac:dyDescent="0.15">
      <c r="A1" s="17" t="str">
        <f>目次!A6</f>
        <v>令和５年度　市町村税の課税状況等の調</v>
      </c>
      <c r="P1" s="93"/>
    </row>
    <row r="2" spans="1:24" ht="20.100000000000001" customHeight="1" x14ac:dyDescent="0.15">
      <c r="A2" s="49" t="s">
        <v>94</v>
      </c>
      <c r="P2" s="93"/>
    </row>
    <row r="4" spans="1:24" ht="20.100000000000001" customHeight="1" x14ac:dyDescent="0.15">
      <c r="A4" s="49" t="s">
        <v>431</v>
      </c>
      <c r="B4" s="49" t="str">
        <f>目次!C24</f>
        <v>納税義務者数、生産量、課税標準額、調定済額、収入済額（令和４年度分）</v>
      </c>
    </row>
    <row r="5" spans="1:24" ht="20.100000000000001" customHeight="1" x14ac:dyDescent="0.15">
      <c r="J5" s="245"/>
    </row>
    <row r="6" spans="1:24" ht="20.100000000000001" customHeight="1" x14ac:dyDescent="0.15">
      <c r="A6" s="532" t="s">
        <v>387</v>
      </c>
      <c r="B6" s="533"/>
      <c r="C6" s="201"/>
      <c r="D6" s="538" t="s">
        <v>342</v>
      </c>
      <c r="E6" s="218"/>
      <c r="F6" s="201"/>
      <c r="G6" s="525" t="s">
        <v>377</v>
      </c>
      <c r="H6" s="526"/>
      <c r="I6" s="527"/>
      <c r="J6" s="528" t="s">
        <v>378</v>
      </c>
      <c r="K6" s="529"/>
      <c r="L6" s="530"/>
      <c r="M6" s="528" t="s">
        <v>379</v>
      </c>
      <c r="N6" s="529"/>
      <c r="O6" s="531"/>
      <c r="P6" s="428" t="s">
        <v>342</v>
      </c>
    </row>
    <row r="7" spans="1:24" ht="24" x14ac:dyDescent="0.15">
      <c r="A7" s="534"/>
      <c r="B7" s="535"/>
      <c r="C7" s="116" t="s">
        <v>95</v>
      </c>
      <c r="D7" s="539"/>
      <c r="E7" s="394" t="s">
        <v>71</v>
      </c>
      <c r="F7" s="230" t="s">
        <v>385</v>
      </c>
      <c r="G7" s="239" t="s">
        <v>386</v>
      </c>
      <c r="H7" s="244" t="s">
        <v>45</v>
      </c>
      <c r="I7" s="244" t="s">
        <v>52</v>
      </c>
      <c r="J7" s="244" t="s">
        <v>21</v>
      </c>
      <c r="K7" s="244" t="s">
        <v>97</v>
      </c>
      <c r="L7" s="244" t="s">
        <v>15</v>
      </c>
      <c r="M7" s="244" t="s">
        <v>21</v>
      </c>
      <c r="N7" s="244" t="s">
        <v>97</v>
      </c>
      <c r="O7" s="249" t="s">
        <v>15</v>
      </c>
      <c r="P7" s="429"/>
    </row>
    <row r="8" spans="1:24" ht="20.100000000000001" customHeight="1" x14ac:dyDescent="0.15">
      <c r="A8" s="536"/>
      <c r="B8" s="537"/>
      <c r="C8" s="202"/>
      <c r="D8" s="540"/>
      <c r="E8" s="117" t="s">
        <v>25</v>
      </c>
      <c r="F8" s="117" t="s">
        <v>347</v>
      </c>
      <c r="G8" s="240" t="s">
        <v>56</v>
      </c>
      <c r="H8" s="117" t="s">
        <v>56</v>
      </c>
      <c r="I8" s="117" t="s">
        <v>56</v>
      </c>
      <c r="J8" s="240" t="s">
        <v>56</v>
      </c>
      <c r="K8" s="240" t="s">
        <v>56</v>
      </c>
      <c r="L8" s="240" t="s">
        <v>56</v>
      </c>
      <c r="M8" s="240" t="s">
        <v>56</v>
      </c>
      <c r="N8" s="240" t="s">
        <v>56</v>
      </c>
      <c r="O8" s="250" t="s">
        <v>56</v>
      </c>
      <c r="P8" s="429"/>
    </row>
    <row r="9" spans="1:24" ht="20.100000000000001" customHeight="1" x14ac:dyDescent="0.15">
      <c r="A9" s="521" t="s">
        <v>229</v>
      </c>
      <c r="B9" s="522"/>
      <c r="C9" s="203"/>
      <c r="D9" s="209">
        <v>1</v>
      </c>
      <c r="E9" s="219">
        <v>0</v>
      </c>
      <c r="F9" s="231">
        <v>0</v>
      </c>
      <c r="G9" s="231">
        <v>0</v>
      </c>
      <c r="H9" s="231">
        <v>0</v>
      </c>
      <c r="I9" s="231">
        <f t="shared" ref="I9:I22" si="0">SUM(G9,H9)</f>
        <v>0</v>
      </c>
      <c r="J9" s="246">
        <v>0</v>
      </c>
      <c r="K9" s="246">
        <v>0</v>
      </c>
      <c r="L9" s="246">
        <f t="shared" ref="L9:L22" si="1">SUM(J9,K9)</f>
        <v>0</v>
      </c>
      <c r="M9" s="246">
        <v>0</v>
      </c>
      <c r="N9" s="246">
        <v>0</v>
      </c>
      <c r="O9" s="105">
        <f t="shared" ref="O9:O22" si="2">SUM(M9,N9)</f>
        <v>0</v>
      </c>
      <c r="P9" s="254">
        <v>1</v>
      </c>
    </row>
    <row r="10" spans="1:24" ht="20.100000000000001" customHeight="1" x14ac:dyDescent="0.15">
      <c r="A10" s="521" t="s">
        <v>205</v>
      </c>
      <c r="B10" s="522"/>
      <c r="C10" s="203"/>
      <c r="D10" s="210">
        <v>2</v>
      </c>
      <c r="E10" s="220">
        <v>0</v>
      </c>
      <c r="F10" s="229">
        <v>0</v>
      </c>
      <c r="G10" s="229">
        <v>0</v>
      </c>
      <c r="H10" s="229">
        <v>0</v>
      </c>
      <c r="I10" s="229">
        <f t="shared" si="0"/>
        <v>0</v>
      </c>
      <c r="J10" s="111">
        <v>0</v>
      </c>
      <c r="K10" s="111">
        <v>0</v>
      </c>
      <c r="L10" s="111">
        <f t="shared" si="1"/>
        <v>0</v>
      </c>
      <c r="M10" s="111">
        <v>0</v>
      </c>
      <c r="N10" s="111">
        <v>0</v>
      </c>
      <c r="O10" s="106">
        <f t="shared" si="2"/>
        <v>0</v>
      </c>
      <c r="P10" s="255">
        <v>2</v>
      </c>
    </row>
    <row r="11" spans="1:24" ht="20.100000000000001" customHeight="1" x14ac:dyDescent="0.15">
      <c r="A11" s="521" t="s">
        <v>168</v>
      </c>
      <c r="B11" s="522"/>
      <c r="C11" s="203"/>
      <c r="D11" s="210">
        <v>3</v>
      </c>
      <c r="E11" s="221">
        <v>0</v>
      </c>
      <c r="F11" s="229">
        <v>0</v>
      </c>
      <c r="G11" s="233">
        <v>0</v>
      </c>
      <c r="H11" s="229">
        <v>0</v>
      </c>
      <c r="I11" s="233">
        <f t="shared" si="0"/>
        <v>0</v>
      </c>
      <c r="J11" s="229">
        <v>0</v>
      </c>
      <c r="K11" s="229">
        <v>0</v>
      </c>
      <c r="L11" s="234">
        <f t="shared" si="1"/>
        <v>0</v>
      </c>
      <c r="M11" s="234">
        <v>0</v>
      </c>
      <c r="N11" s="234">
        <v>0</v>
      </c>
      <c r="O11" s="107">
        <f t="shared" si="2"/>
        <v>0</v>
      </c>
      <c r="P11" s="256">
        <v>3</v>
      </c>
    </row>
    <row r="12" spans="1:24" ht="20.100000000000001" customHeight="1" x14ac:dyDescent="0.15">
      <c r="A12" s="186"/>
      <c r="B12" s="193"/>
      <c r="C12" s="204" t="s">
        <v>390</v>
      </c>
      <c r="D12" s="211">
        <v>4</v>
      </c>
      <c r="E12" s="222">
        <v>1</v>
      </c>
      <c r="F12" s="232">
        <v>7231</v>
      </c>
      <c r="G12" s="232">
        <v>0</v>
      </c>
      <c r="H12" s="232">
        <v>163919</v>
      </c>
      <c r="I12" s="229">
        <f t="shared" si="0"/>
        <v>163919</v>
      </c>
      <c r="J12" s="232">
        <v>1638</v>
      </c>
      <c r="K12" s="247">
        <v>0</v>
      </c>
      <c r="L12" s="111">
        <f t="shared" si="1"/>
        <v>1638</v>
      </c>
      <c r="M12" s="232">
        <v>1638</v>
      </c>
      <c r="N12" s="247">
        <v>0</v>
      </c>
      <c r="O12" s="106">
        <f t="shared" si="2"/>
        <v>1638</v>
      </c>
      <c r="P12" s="257">
        <v>4</v>
      </c>
    </row>
    <row r="13" spans="1:24" ht="20.100000000000001" customHeight="1" x14ac:dyDescent="0.15">
      <c r="A13" s="187"/>
      <c r="B13" s="194"/>
      <c r="C13" s="204" t="s">
        <v>391</v>
      </c>
      <c r="D13" s="212">
        <v>5</v>
      </c>
      <c r="E13" s="220">
        <v>1</v>
      </c>
      <c r="F13" s="229">
        <v>28137</v>
      </c>
      <c r="G13" s="229">
        <v>0</v>
      </c>
      <c r="H13" s="229">
        <v>669420</v>
      </c>
      <c r="I13" s="229">
        <f t="shared" si="0"/>
        <v>669420</v>
      </c>
      <c r="J13" s="229">
        <v>6694</v>
      </c>
      <c r="K13" s="111">
        <v>0</v>
      </c>
      <c r="L13" s="111">
        <f t="shared" si="1"/>
        <v>6694</v>
      </c>
      <c r="M13" s="229">
        <v>6694</v>
      </c>
      <c r="N13" s="111">
        <v>0</v>
      </c>
      <c r="O13" s="106">
        <f t="shared" si="2"/>
        <v>6694</v>
      </c>
      <c r="P13" s="257">
        <v>5</v>
      </c>
    </row>
    <row r="14" spans="1:24" ht="20.100000000000001" customHeight="1" x14ac:dyDescent="0.15">
      <c r="A14" s="519" t="s">
        <v>389</v>
      </c>
      <c r="B14" s="520"/>
      <c r="C14" s="204" t="s">
        <v>19</v>
      </c>
      <c r="D14" s="212">
        <v>6</v>
      </c>
      <c r="E14" s="220">
        <v>1</v>
      </c>
      <c r="F14" s="229">
        <v>55746</v>
      </c>
      <c r="G14" s="229">
        <v>0</v>
      </c>
      <c r="H14" s="229">
        <v>1199164</v>
      </c>
      <c r="I14" s="229">
        <f t="shared" si="0"/>
        <v>1199164</v>
      </c>
      <c r="J14" s="229">
        <v>11991</v>
      </c>
      <c r="K14" s="111">
        <v>0</v>
      </c>
      <c r="L14" s="111">
        <f t="shared" si="1"/>
        <v>11991</v>
      </c>
      <c r="M14" s="229">
        <v>11991</v>
      </c>
      <c r="N14" s="111">
        <v>0</v>
      </c>
      <c r="O14" s="106">
        <f t="shared" si="2"/>
        <v>11991</v>
      </c>
      <c r="P14" s="257">
        <v>6</v>
      </c>
    </row>
    <row r="15" spans="1:24" ht="20.100000000000001" customHeight="1" x14ac:dyDescent="0.15">
      <c r="A15" s="187"/>
      <c r="B15" s="194"/>
      <c r="C15" s="204" t="s">
        <v>311</v>
      </c>
      <c r="D15" s="212">
        <v>7</v>
      </c>
      <c r="E15" s="220">
        <v>0</v>
      </c>
      <c r="F15" s="229">
        <v>0</v>
      </c>
      <c r="G15" s="229">
        <v>0</v>
      </c>
      <c r="H15" s="229">
        <v>0</v>
      </c>
      <c r="I15" s="229">
        <f t="shared" si="0"/>
        <v>0</v>
      </c>
      <c r="J15" s="229">
        <v>0</v>
      </c>
      <c r="K15" s="111">
        <v>0</v>
      </c>
      <c r="L15" s="111">
        <f t="shared" si="1"/>
        <v>0</v>
      </c>
      <c r="M15" s="229">
        <v>0</v>
      </c>
      <c r="N15" s="111">
        <v>0</v>
      </c>
      <c r="O15" s="106">
        <f t="shared" si="2"/>
        <v>0</v>
      </c>
      <c r="P15" s="257">
        <v>7</v>
      </c>
    </row>
    <row r="16" spans="1:24" ht="20.100000000000001" customHeight="1" x14ac:dyDescent="0.15">
      <c r="A16" s="188"/>
      <c r="B16" s="195"/>
      <c r="C16" s="205" t="s">
        <v>15</v>
      </c>
      <c r="D16" s="213">
        <v>8</v>
      </c>
      <c r="E16" s="221">
        <f>SUM(E12:E15)</f>
        <v>3</v>
      </c>
      <c r="F16" s="233">
        <f>SUM(F12:F15)</f>
        <v>91114</v>
      </c>
      <c r="G16" s="233">
        <f>SUM(G12:G15)</f>
        <v>0</v>
      </c>
      <c r="H16" s="233">
        <f>SUM(H12:H15)</f>
        <v>2032503</v>
      </c>
      <c r="I16" s="233">
        <f t="shared" si="0"/>
        <v>2032503</v>
      </c>
      <c r="J16" s="233">
        <f>SUM(J12:J15)</f>
        <v>20323</v>
      </c>
      <c r="K16" s="233">
        <f>SUM(K12:K15)</f>
        <v>0</v>
      </c>
      <c r="L16" s="234">
        <f t="shared" si="1"/>
        <v>20323</v>
      </c>
      <c r="M16" s="233">
        <f>SUM(M12:M15)</f>
        <v>20323</v>
      </c>
      <c r="N16" s="233">
        <f>SUM(N12:N15)</f>
        <v>0</v>
      </c>
      <c r="O16" s="107">
        <f t="shared" si="2"/>
        <v>20323</v>
      </c>
      <c r="P16" s="256">
        <v>8</v>
      </c>
      <c r="Q16" s="111"/>
      <c r="R16" s="111"/>
      <c r="S16" s="111"/>
      <c r="T16" s="111"/>
      <c r="U16" s="111"/>
      <c r="V16" s="111"/>
      <c r="W16" s="111"/>
      <c r="X16" s="111"/>
    </row>
    <row r="17" spans="1:24" ht="20.100000000000001" customHeight="1" x14ac:dyDescent="0.15">
      <c r="A17" s="189"/>
      <c r="B17" s="196"/>
      <c r="C17" s="204" t="s">
        <v>390</v>
      </c>
      <c r="D17" s="211">
        <v>9</v>
      </c>
      <c r="E17" s="222">
        <v>2</v>
      </c>
      <c r="F17" s="232">
        <v>7094</v>
      </c>
      <c r="G17" s="232">
        <v>3395</v>
      </c>
      <c r="H17" s="232">
        <v>246997</v>
      </c>
      <c r="I17" s="229">
        <f t="shared" si="0"/>
        <v>250392</v>
      </c>
      <c r="J17" s="232">
        <v>2493</v>
      </c>
      <c r="K17" s="247">
        <v>0</v>
      </c>
      <c r="L17" s="111">
        <f t="shared" si="1"/>
        <v>2493</v>
      </c>
      <c r="M17" s="232">
        <v>2493</v>
      </c>
      <c r="N17" s="247">
        <v>0</v>
      </c>
      <c r="O17" s="106">
        <f t="shared" si="2"/>
        <v>2493</v>
      </c>
      <c r="P17" s="257">
        <v>9</v>
      </c>
      <c r="Q17" s="111"/>
      <c r="R17" s="111"/>
      <c r="S17" s="111"/>
      <c r="T17" s="111"/>
      <c r="U17" s="111"/>
      <c r="V17" s="111"/>
      <c r="W17" s="111"/>
      <c r="X17" s="111"/>
    </row>
    <row r="18" spans="1:24" ht="20.100000000000001" customHeight="1" x14ac:dyDescent="0.15">
      <c r="A18" s="187"/>
      <c r="B18" s="194"/>
      <c r="C18" s="204" t="s">
        <v>391</v>
      </c>
      <c r="D18" s="212">
        <v>10</v>
      </c>
      <c r="E18" s="220">
        <v>1</v>
      </c>
      <c r="F18" s="229">
        <v>2851</v>
      </c>
      <c r="G18" s="229">
        <v>0</v>
      </c>
      <c r="H18" s="229">
        <v>132439</v>
      </c>
      <c r="I18" s="229">
        <f t="shared" si="0"/>
        <v>132439</v>
      </c>
      <c r="J18" s="229">
        <v>1324</v>
      </c>
      <c r="K18" s="111">
        <v>0</v>
      </c>
      <c r="L18" s="111">
        <f t="shared" si="1"/>
        <v>1324</v>
      </c>
      <c r="M18" s="229">
        <v>1324</v>
      </c>
      <c r="N18" s="111">
        <v>0</v>
      </c>
      <c r="O18" s="106">
        <f t="shared" si="2"/>
        <v>1324</v>
      </c>
      <c r="P18" s="257">
        <v>10</v>
      </c>
      <c r="Q18" s="111"/>
      <c r="R18" s="111"/>
      <c r="S18" s="111"/>
      <c r="T18" s="111"/>
      <c r="U18" s="111"/>
      <c r="V18" s="111"/>
      <c r="W18" s="111"/>
      <c r="X18" s="111"/>
    </row>
    <row r="19" spans="1:24" ht="20.100000000000001" customHeight="1" x14ac:dyDescent="0.15">
      <c r="A19" s="519" t="s">
        <v>98</v>
      </c>
      <c r="B19" s="520"/>
      <c r="C19" s="204" t="s">
        <v>19</v>
      </c>
      <c r="D19" s="212">
        <v>11</v>
      </c>
      <c r="E19" s="220">
        <v>1</v>
      </c>
      <c r="F19" s="229">
        <v>21325</v>
      </c>
      <c r="G19" s="229">
        <v>0</v>
      </c>
      <c r="H19" s="229">
        <v>784845</v>
      </c>
      <c r="I19" s="229">
        <f t="shared" si="0"/>
        <v>784845</v>
      </c>
      <c r="J19" s="229">
        <v>7848</v>
      </c>
      <c r="K19" s="111">
        <v>0</v>
      </c>
      <c r="L19" s="111">
        <f t="shared" si="1"/>
        <v>7848</v>
      </c>
      <c r="M19" s="229">
        <v>7848</v>
      </c>
      <c r="N19" s="111">
        <v>0</v>
      </c>
      <c r="O19" s="106">
        <f t="shared" si="2"/>
        <v>7848</v>
      </c>
      <c r="P19" s="257">
        <v>11</v>
      </c>
      <c r="Q19" s="111"/>
      <c r="R19" s="111"/>
      <c r="S19" s="111"/>
      <c r="T19" s="111"/>
      <c r="U19" s="111"/>
      <c r="V19" s="111"/>
      <c r="W19" s="111"/>
      <c r="X19" s="111"/>
    </row>
    <row r="20" spans="1:24" ht="20.100000000000001" customHeight="1" x14ac:dyDescent="0.15">
      <c r="A20" s="187"/>
      <c r="B20" s="194"/>
      <c r="C20" s="204" t="s">
        <v>311</v>
      </c>
      <c r="D20" s="212">
        <v>12</v>
      </c>
      <c r="E20" s="220">
        <v>1</v>
      </c>
      <c r="F20" s="229">
        <v>264</v>
      </c>
      <c r="G20" s="229">
        <v>10478</v>
      </c>
      <c r="H20" s="229">
        <v>0</v>
      </c>
      <c r="I20" s="229">
        <f t="shared" si="0"/>
        <v>10478</v>
      </c>
      <c r="J20" s="229">
        <v>73</v>
      </c>
      <c r="K20" s="111">
        <v>0</v>
      </c>
      <c r="L20" s="111">
        <f t="shared" si="1"/>
        <v>73</v>
      </c>
      <c r="M20" s="229">
        <v>73</v>
      </c>
      <c r="N20" s="111">
        <v>0</v>
      </c>
      <c r="O20" s="106">
        <f t="shared" si="2"/>
        <v>73</v>
      </c>
      <c r="P20" s="257">
        <v>12</v>
      </c>
      <c r="Q20" s="111"/>
      <c r="R20" s="111"/>
      <c r="S20" s="111"/>
      <c r="T20" s="111"/>
      <c r="U20" s="111"/>
      <c r="V20" s="111"/>
      <c r="W20" s="111"/>
      <c r="X20" s="111"/>
    </row>
    <row r="21" spans="1:24" ht="20.100000000000001" customHeight="1" x14ac:dyDescent="0.15">
      <c r="A21" s="188"/>
      <c r="B21" s="197"/>
      <c r="C21" s="205" t="s">
        <v>15</v>
      </c>
      <c r="D21" s="213">
        <v>13</v>
      </c>
      <c r="E21" s="223">
        <f>SUM(E17:E20)</f>
        <v>5</v>
      </c>
      <c r="F21" s="234">
        <f>SUM(F17:F20)</f>
        <v>31534</v>
      </c>
      <c r="G21" s="234">
        <f>SUM(G17:G20)</f>
        <v>13873</v>
      </c>
      <c r="H21" s="234">
        <f>SUM(H17:H20)</f>
        <v>1164281</v>
      </c>
      <c r="I21" s="233">
        <f t="shared" si="0"/>
        <v>1178154</v>
      </c>
      <c r="J21" s="234">
        <f>SUM(J17:J20)</f>
        <v>11738</v>
      </c>
      <c r="K21" s="234">
        <f>SUM(K17:K20)</f>
        <v>0</v>
      </c>
      <c r="L21" s="234">
        <f t="shared" si="1"/>
        <v>11738</v>
      </c>
      <c r="M21" s="234">
        <f>SUM(M17:M20)</f>
        <v>11738</v>
      </c>
      <c r="N21" s="234">
        <f>SUM(N17:N20)</f>
        <v>0</v>
      </c>
      <c r="O21" s="107">
        <f t="shared" si="2"/>
        <v>11738</v>
      </c>
      <c r="P21" s="256">
        <v>13</v>
      </c>
      <c r="Q21" s="111"/>
      <c r="R21" s="111"/>
      <c r="S21" s="111"/>
      <c r="T21" s="111"/>
      <c r="U21" s="111"/>
      <c r="V21" s="111"/>
      <c r="W21" s="111"/>
      <c r="X21" s="111"/>
    </row>
    <row r="22" spans="1:24" ht="20.100000000000001" customHeight="1" x14ac:dyDescent="0.15">
      <c r="A22" s="521" t="s">
        <v>37</v>
      </c>
      <c r="B22" s="522"/>
      <c r="C22" s="203"/>
      <c r="D22" s="214">
        <v>14</v>
      </c>
      <c r="E22" s="224">
        <v>0</v>
      </c>
      <c r="F22" s="235">
        <v>0</v>
      </c>
      <c r="G22" s="235">
        <v>0</v>
      </c>
      <c r="H22" s="235">
        <v>0</v>
      </c>
      <c r="I22" s="235">
        <f t="shared" si="0"/>
        <v>0</v>
      </c>
      <c r="J22" s="235">
        <v>0</v>
      </c>
      <c r="K22" s="248">
        <v>0</v>
      </c>
      <c r="L22" s="248">
        <f t="shared" si="1"/>
        <v>0</v>
      </c>
      <c r="M22" s="248">
        <v>0</v>
      </c>
      <c r="N22" s="248">
        <v>0</v>
      </c>
      <c r="O22" s="108">
        <f t="shared" si="2"/>
        <v>0</v>
      </c>
      <c r="P22" s="257">
        <v>14</v>
      </c>
    </row>
    <row r="23" spans="1:24" ht="20.100000000000001" customHeight="1" x14ac:dyDescent="0.15">
      <c r="A23" s="523" t="s">
        <v>228</v>
      </c>
      <c r="B23" s="524"/>
      <c r="C23" s="206"/>
      <c r="D23" s="215">
        <v>15</v>
      </c>
      <c r="E23" s="225">
        <f>SUM(E9:E11,E16,E21,E22)</f>
        <v>8</v>
      </c>
      <c r="F23" s="236" t="s">
        <v>299</v>
      </c>
      <c r="G23" s="241">
        <f t="shared" ref="G23:O23" si="3">SUM(G9:G11,G16,G21,G22)</f>
        <v>13873</v>
      </c>
      <c r="H23" s="241">
        <f t="shared" si="3"/>
        <v>3196784</v>
      </c>
      <c r="I23" s="241">
        <f t="shared" si="3"/>
        <v>3210657</v>
      </c>
      <c r="J23" s="241">
        <f t="shared" si="3"/>
        <v>32061</v>
      </c>
      <c r="K23" s="241">
        <f t="shared" si="3"/>
        <v>0</v>
      </c>
      <c r="L23" s="241">
        <f t="shared" si="3"/>
        <v>32061</v>
      </c>
      <c r="M23" s="241">
        <f t="shared" si="3"/>
        <v>32061</v>
      </c>
      <c r="N23" s="241">
        <f t="shared" si="3"/>
        <v>0</v>
      </c>
      <c r="O23" s="251">
        <f t="shared" si="3"/>
        <v>32061</v>
      </c>
      <c r="P23" s="258">
        <v>15</v>
      </c>
    </row>
    <row r="24" spans="1:24" ht="20.100000000000001" customHeight="1" x14ac:dyDescent="0.15">
      <c r="A24" s="190"/>
      <c r="B24" s="198"/>
      <c r="C24" s="204" t="s">
        <v>390</v>
      </c>
      <c r="D24" s="216">
        <v>16</v>
      </c>
      <c r="E24" s="226">
        <f>SUM(E12,E17)</f>
        <v>3</v>
      </c>
      <c r="F24" s="237" t="s">
        <v>299</v>
      </c>
      <c r="G24" s="242">
        <f t="shared" ref="G24:O27" si="4">SUM(G12,G17)</f>
        <v>3395</v>
      </c>
      <c r="H24" s="242">
        <f t="shared" si="4"/>
        <v>410916</v>
      </c>
      <c r="I24" s="242">
        <f t="shared" si="4"/>
        <v>414311</v>
      </c>
      <c r="J24" s="242">
        <f t="shared" si="4"/>
        <v>4131</v>
      </c>
      <c r="K24" s="242">
        <f t="shared" si="4"/>
        <v>0</v>
      </c>
      <c r="L24" s="242">
        <f t="shared" si="4"/>
        <v>4131</v>
      </c>
      <c r="M24" s="242">
        <f t="shared" si="4"/>
        <v>4131</v>
      </c>
      <c r="N24" s="242">
        <f t="shared" si="4"/>
        <v>0</v>
      </c>
      <c r="O24" s="252">
        <f t="shared" si="4"/>
        <v>4131</v>
      </c>
      <c r="P24" s="257">
        <v>16</v>
      </c>
    </row>
    <row r="25" spans="1:24" ht="20.100000000000001" customHeight="1" x14ac:dyDescent="0.15">
      <c r="A25" s="519" t="s">
        <v>76</v>
      </c>
      <c r="B25" s="520"/>
      <c r="C25" s="204" t="s">
        <v>391</v>
      </c>
      <c r="D25" s="210">
        <v>17</v>
      </c>
      <c r="E25" s="227">
        <f>SUM(E13,E18)</f>
        <v>2</v>
      </c>
      <c r="F25" s="229" t="s">
        <v>299</v>
      </c>
      <c r="G25" s="111">
        <f t="shared" si="4"/>
        <v>0</v>
      </c>
      <c r="H25" s="111">
        <f t="shared" si="4"/>
        <v>801859</v>
      </c>
      <c r="I25" s="111">
        <f t="shared" si="4"/>
        <v>801859</v>
      </c>
      <c r="J25" s="111">
        <f t="shared" si="4"/>
        <v>8018</v>
      </c>
      <c r="K25" s="111">
        <f t="shared" si="4"/>
        <v>0</v>
      </c>
      <c r="L25" s="111">
        <f t="shared" si="4"/>
        <v>8018</v>
      </c>
      <c r="M25" s="111">
        <f t="shared" si="4"/>
        <v>8018</v>
      </c>
      <c r="N25" s="111">
        <f t="shared" si="4"/>
        <v>0</v>
      </c>
      <c r="O25" s="106">
        <f t="shared" si="4"/>
        <v>8018</v>
      </c>
      <c r="P25" s="257">
        <v>17</v>
      </c>
    </row>
    <row r="26" spans="1:24" ht="20.100000000000001" customHeight="1" x14ac:dyDescent="0.15">
      <c r="A26" s="519"/>
      <c r="B26" s="520"/>
      <c r="C26" s="204" t="s">
        <v>19</v>
      </c>
      <c r="D26" s="210">
        <v>18</v>
      </c>
      <c r="E26" s="227">
        <f>SUM(E14,E19)</f>
        <v>2</v>
      </c>
      <c r="F26" s="229" t="s">
        <v>299</v>
      </c>
      <c r="G26" s="111">
        <f t="shared" si="4"/>
        <v>0</v>
      </c>
      <c r="H26" s="111">
        <f t="shared" si="4"/>
        <v>1984009</v>
      </c>
      <c r="I26" s="111">
        <f t="shared" si="4"/>
        <v>1984009</v>
      </c>
      <c r="J26" s="111">
        <f t="shared" si="4"/>
        <v>19839</v>
      </c>
      <c r="K26" s="111">
        <f t="shared" si="4"/>
        <v>0</v>
      </c>
      <c r="L26" s="111">
        <f t="shared" si="4"/>
        <v>19839</v>
      </c>
      <c r="M26" s="111">
        <f t="shared" si="4"/>
        <v>19839</v>
      </c>
      <c r="N26" s="111">
        <f t="shared" si="4"/>
        <v>0</v>
      </c>
      <c r="O26" s="106">
        <f t="shared" si="4"/>
        <v>19839</v>
      </c>
      <c r="P26" s="257">
        <v>18</v>
      </c>
    </row>
    <row r="27" spans="1:24" ht="20.100000000000001" customHeight="1" x14ac:dyDescent="0.15">
      <c r="A27" s="191"/>
      <c r="B27" s="199"/>
      <c r="C27" s="207" t="s">
        <v>311</v>
      </c>
      <c r="D27" s="217">
        <v>19</v>
      </c>
      <c r="E27" s="228">
        <f>SUM(E15,E20)</f>
        <v>1</v>
      </c>
      <c r="F27" s="238" t="s">
        <v>299</v>
      </c>
      <c r="G27" s="243">
        <f t="shared" si="4"/>
        <v>10478</v>
      </c>
      <c r="H27" s="243">
        <f t="shared" si="4"/>
        <v>0</v>
      </c>
      <c r="I27" s="243">
        <f t="shared" si="4"/>
        <v>10478</v>
      </c>
      <c r="J27" s="243">
        <f t="shared" si="4"/>
        <v>73</v>
      </c>
      <c r="K27" s="243">
        <f t="shared" si="4"/>
        <v>0</v>
      </c>
      <c r="L27" s="243">
        <f t="shared" si="4"/>
        <v>73</v>
      </c>
      <c r="M27" s="243">
        <f t="shared" si="4"/>
        <v>73</v>
      </c>
      <c r="N27" s="243">
        <f t="shared" si="4"/>
        <v>0</v>
      </c>
      <c r="O27" s="253">
        <f t="shared" si="4"/>
        <v>73</v>
      </c>
      <c r="P27" s="259">
        <v>19</v>
      </c>
    </row>
    <row r="28" spans="1:24" ht="20.100000000000001" customHeight="1" x14ac:dyDescent="0.15">
      <c r="A28" s="192"/>
      <c r="B28" s="192"/>
      <c r="C28" s="208"/>
      <c r="D28" s="208"/>
      <c r="E28" s="229"/>
      <c r="F28" s="229"/>
      <c r="G28" s="229"/>
      <c r="H28" s="229"/>
      <c r="I28" s="229"/>
      <c r="J28" s="229"/>
      <c r="K28" s="111"/>
      <c r="L28" s="111"/>
      <c r="M28" s="111"/>
      <c r="N28" s="111"/>
      <c r="O28" s="111"/>
      <c r="P28" s="208"/>
      <c r="Q28" s="111"/>
      <c r="R28" s="111"/>
      <c r="S28" s="111"/>
      <c r="T28" s="111"/>
      <c r="U28" s="111"/>
      <c r="V28" s="111"/>
      <c r="W28" s="111"/>
      <c r="X28" s="111"/>
    </row>
    <row r="29" spans="1:24" ht="20.100000000000001" customHeight="1" x14ac:dyDescent="0.15">
      <c r="A29" s="192"/>
      <c r="B29" s="200" t="s">
        <v>348</v>
      </c>
      <c r="C29" s="208"/>
      <c r="D29" s="208"/>
      <c r="E29" s="229"/>
      <c r="F29" s="229"/>
      <c r="G29" s="229"/>
      <c r="H29" s="229"/>
      <c r="I29" s="229"/>
      <c r="J29" s="229"/>
      <c r="K29" s="111"/>
      <c r="L29" s="111"/>
      <c r="M29" s="111"/>
      <c r="N29" s="111"/>
      <c r="O29" s="111"/>
      <c r="P29" s="208"/>
      <c r="Q29" s="111"/>
      <c r="R29" s="111"/>
      <c r="S29" s="111"/>
      <c r="T29" s="111"/>
      <c r="U29" s="111"/>
      <c r="V29" s="111"/>
      <c r="W29" s="111"/>
      <c r="X29" s="111"/>
    </row>
    <row r="30" spans="1:24" ht="20.100000000000001" customHeight="1" x14ac:dyDescent="0.15">
      <c r="A30" s="192"/>
      <c r="B30" s="192"/>
      <c r="C30" s="208"/>
      <c r="D30" s="208"/>
      <c r="E30" s="229"/>
      <c r="F30" s="229"/>
      <c r="G30" s="229"/>
      <c r="H30" s="229"/>
      <c r="I30" s="229"/>
      <c r="J30" s="229"/>
      <c r="K30" s="111"/>
      <c r="L30" s="111"/>
      <c r="M30" s="111"/>
      <c r="N30" s="111"/>
      <c r="O30" s="111"/>
      <c r="P30" s="208"/>
      <c r="Q30" s="111"/>
      <c r="R30" s="111"/>
      <c r="S30" s="111"/>
      <c r="T30" s="111"/>
      <c r="U30" s="111"/>
      <c r="V30" s="111"/>
      <c r="W30" s="111"/>
      <c r="X30" s="111"/>
    </row>
    <row r="31" spans="1:24" ht="20.100000000000001" customHeight="1" x14ac:dyDescent="0.15">
      <c r="A31" s="192"/>
      <c r="B31" s="192"/>
      <c r="C31" s="208"/>
      <c r="D31" s="208"/>
      <c r="E31" s="229"/>
      <c r="F31" s="229"/>
      <c r="G31" s="229"/>
      <c r="H31" s="229"/>
      <c r="I31" s="229"/>
      <c r="J31" s="229"/>
      <c r="K31" s="111"/>
      <c r="L31" s="111"/>
      <c r="M31" s="111"/>
      <c r="N31" s="111"/>
      <c r="O31" s="111"/>
      <c r="P31" s="208"/>
      <c r="Q31" s="111"/>
      <c r="R31" s="111"/>
      <c r="S31" s="111"/>
      <c r="T31" s="111"/>
      <c r="U31" s="111"/>
      <c r="V31" s="111"/>
      <c r="W31" s="111"/>
      <c r="X31" s="111"/>
    </row>
    <row r="32" spans="1:24" ht="20.100000000000001" customHeight="1" x14ac:dyDescent="0.15">
      <c r="A32" s="192"/>
      <c r="B32" s="192"/>
      <c r="C32" s="208"/>
      <c r="D32" s="208"/>
      <c r="E32" s="229"/>
      <c r="F32" s="229"/>
      <c r="G32" s="229"/>
      <c r="H32" s="229"/>
      <c r="I32" s="229"/>
      <c r="J32" s="229"/>
      <c r="K32" s="111"/>
      <c r="L32" s="111"/>
      <c r="M32" s="111"/>
      <c r="N32" s="111"/>
      <c r="O32" s="111"/>
      <c r="P32" s="208"/>
      <c r="Q32" s="111"/>
      <c r="R32" s="111"/>
      <c r="S32" s="111"/>
      <c r="T32" s="111"/>
      <c r="U32" s="111"/>
      <c r="V32" s="111"/>
      <c r="W32" s="111"/>
      <c r="X32" s="111"/>
    </row>
    <row r="33" spans="16:16" ht="20.100000000000001" customHeight="1" x14ac:dyDescent="0.15">
      <c r="P33" s="208"/>
    </row>
    <row r="34" spans="16:16" ht="20.100000000000001" customHeight="1" x14ac:dyDescent="0.15">
      <c r="P34" s="208"/>
    </row>
    <row r="35" spans="16:16" ht="20.100000000000001" customHeight="1" x14ac:dyDescent="0.15">
      <c r="P35" s="208"/>
    </row>
    <row r="36" spans="16:16" ht="20.100000000000001" customHeight="1" x14ac:dyDescent="0.15">
      <c r="P36" s="208"/>
    </row>
  </sheetData>
  <mergeCells count="14">
    <mergeCell ref="P6:P8"/>
    <mergeCell ref="A25:B26"/>
    <mergeCell ref="A11:B11"/>
    <mergeCell ref="A14:B14"/>
    <mergeCell ref="A19:B19"/>
    <mergeCell ref="A22:B22"/>
    <mergeCell ref="A23:B23"/>
    <mergeCell ref="G6:I6"/>
    <mergeCell ref="J6:L6"/>
    <mergeCell ref="M6:O6"/>
    <mergeCell ref="A9:B9"/>
    <mergeCell ref="A10:B10"/>
    <mergeCell ref="A6:B8"/>
    <mergeCell ref="D6:D8"/>
  </mergeCells>
  <phoneticPr fontId="2"/>
  <pageMargins left="0.78740157480314965" right="0.78740157480314965" top="0.78740157480314965" bottom="0.78740157480314965" header="0.51181102362204722" footer="0.51181102362204722"/>
  <pageSetup paperSize="9" scale="96" firstPageNumber="43" orientation="portrait" useFirstPageNumber="1" r:id="rId1"/>
  <headerFooter scaleWithDoc="0" alignWithMargins="0">
    <oddFooter>&amp;C- &amp;P -</oddFooter>
  </headerFooter>
  <colBreaks count="1" manualBreakCount="1">
    <brk id="8" max="2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Q35"/>
  <sheetViews>
    <sheetView view="pageBreakPreview" zoomScaleSheetLayoutView="100" workbookViewId="0"/>
  </sheetViews>
  <sheetFormatPr defaultColWidth="10.625" defaultRowHeight="20.100000000000001" customHeight="1" x14ac:dyDescent="0.15"/>
  <cols>
    <col min="1" max="1" width="7.125" style="17" customWidth="1"/>
    <col min="2" max="2" width="9.625" style="17" customWidth="1"/>
    <col min="3" max="4" width="17.625" style="17" customWidth="1"/>
    <col min="5" max="16384" width="10.625" style="17"/>
  </cols>
  <sheetData>
    <row r="1" spans="1:4" ht="20.100000000000001" customHeight="1" x14ac:dyDescent="0.15">
      <c r="A1" s="17" t="str">
        <f>目次!A6</f>
        <v>令和５年度　市町村税の課税状況等の調</v>
      </c>
    </row>
    <row r="2" spans="1:4" ht="20.100000000000001" customHeight="1" x14ac:dyDescent="0.15">
      <c r="A2" s="17" t="s">
        <v>100</v>
      </c>
    </row>
    <row r="4" spans="1:4" ht="20.100000000000001" customHeight="1" x14ac:dyDescent="0.15">
      <c r="A4" s="17" t="s">
        <v>432</v>
      </c>
      <c r="B4" s="17" t="str">
        <f>目次!C25</f>
        <v>入湯客数、特別徴収義務者数（令和４年度分）</v>
      </c>
    </row>
    <row r="6" spans="1:4" ht="20.100000000000001" customHeight="1" x14ac:dyDescent="0.15">
      <c r="A6" s="19"/>
      <c r="B6" s="26" t="s">
        <v>9</v>
      </c>
      <c r="C6" s="541" t="s">
        <v>101</v>
      </c>
      <c r="D6" s="542" t="s">
        <v>87</v>
      </c>
    </row>
    <row r="7" spans="1:4" ht="20.100000000000001" customHeight="1" x14ac:dyDescent="0.15">
      <c r="A7" s="148"/>
      <c r="B7" s="260"/>
      <c r="C7" s="439"/>
      <c r="D7" s="493"/>
    </row>
    <row r="8" spans="1:4" ht="20.100000000000001" customHeight="1" x14ac:dyDescent="0.15">
      <c r="A8" s="113" t="s">
        <v>26</v>
      </c>
      <c r="B8" s="27"/>
      <c r="C8" s="41" t="s">
        <v>25</v>
      </c>
      <c r="D8" s="59" t="s">
        <v>25</v>
      </c>
    </row>
    <row r="9" spans="1:4" ht="20.100000000000001" customHeight="1" x14ac:dyDescent="0.15">
      <c r="A9" s="22">
        <v>1</v>
      </c>
      <c r="B9" s="29" t="s">
        <v>160</v>
      </c>
      <c r="C9" s="118">
        <v>249375</v>
      </c>
      <c r="D9" s="132">
        <v>11</v>
      </c>
    </row>
    <row r="10" spans="1:4" ht="20.100000000000001" customHeight="1" x14ac:dyDescent="0.15">
      <c r="A10" s="23">
        <v>2</v>
      </c>
      <c r="B10" s="30" t="s">
        <v>164</v>
      </c>
      <c r="C10" s="119">
        <v>8460</v>
      </c>
      <c r="D10" s="133">
        <v>3</v>
      </c>
    </row>
    <row r="11" spans="1:4" ht="20.100000000000001" customHeight="1" x14ac:dyDescent="0.15">
      <c r="A11" s="23">
        <v>3</v>
      </c>
      <c r="B11" s="30" t="s">
        <v>165</v>
      </c>
      <c r="C11" s="119">
        <v>370753</v>
      </c>
      <c r="D11" s="133">
        <v>12</v>
      </c>
    </row>
    <row r="12" spans="1:4" ht="20.100000000000001" customHeight="1" x14ac:dyDescent="0.15">
      <c r="A12" s="23">
        <v>4</v>
      </c>
      <c r="B12" s="30" t="s">
        <v>166</v>
      </c>
      <c r="C12" s="119">
        <v>19840</v>
      </c>
      <c r="D12" s="133">
        <v>14</v>
      </c>
    </row>
    <row r="13" spans="1:4" ht="20.100000000000001" customHeight="1" x14ac:dyDescent="0.15">
      <c r="A13" s="24">
        <v>5</v>
      </c>
      <c r="B13" s="30" t="s">
        <v>169</v>
      </c>
      <c r="C13" s="141">
        <v>134876</v>
      </c>
      <c r="D13" s="261">
        <v>11</v>
      </c>
    </row>
    <row r="14" spans="1:4" ht="20.100000000000001" customHeight="1" x14ac:dyDescent="0.15">
      <c r="A14" s="23">
        <v>6</v>
      </c>
      <c r="B14" s="31" t="s">
        <v>171</v>
      </c>
      <c r="C14" s="119">
        <v>169044</v>
      </c>
      <c r="D14" s="133">
        <v>30</v>
      </c>
    </row>
    <row r="15" spans="1:4" s="64" customFormat="1" ht="20.100000000000001" customHeight="1" x14ac:dyDescent="0.15">
      <c r="A15" s="23">
        <v>7</v>
      </c>
      <c r="B15" s="30" t="s">
        <v>172</v>
      </c>
      <c r="C15" s="119">
        <v>221420</v>
      </c>
      <c r="D15" s="133">
        <v>26</v>
      </c>
    </row>
    <row r="16" spans="1:4" ht="20.100000000000001" customHeight="1" x14ac:dyDescent="0.15">
      <c r="A16" s="23">
        <v>8</v>
      </c>
      <c r="B16" s="32" t="s">
        <v>176</v>
      </c>
      <c r="C16" s="119">
        <v>35111</v>
      </c>
      <c r="D16" s="133">
        <v>11</v>
      </c>
    </row>
    <row r="17" spans="1:17" ht="20.100000000000001" customHeight="1" x14ac:dyDescent="0.15">
      <c r="A17" s="23">
        <v>9</v>
      </c>
      <c r="B17" s="30" t="s">
        <v>178</v>
      </c>
      <c r="C17" s="119">
        <v>111460</v>
      </c>
      <c r="D17" s="133">
        <v>1</v>
      </c>
    </row>
    <row r="18" spans="1:17" ht="20.100000000000001" customHeight="1" x14ac:dyDescent="0.15">
      <c r="A18" s="24">
        <v>10</v>
      </c>
      <c r="B18" s="33" t="s">
        <v>179</v>
      </c>
      <c r="C18" s="141">
        <v>13200</v>
      </c>
      <c r="D18" s="261">
        <v>15</v>
      </c>
    </row>
    <row r="19" spans="1:17" ht="20.100000000000001" customHeight="1" x14ac:dyDescent="0.15">
      <c r="A19" s="23">
        <v>11</v>
      </c>
      <c r="B19" s="30" t="s">
        <v>180</v>
      </c>
      <c r="C19" s="119">
        <v>16806</v>
      </c>
      <c r="D19" s="133">
        <v>6</v>
      </c>
    </row>
    <row r="20" spans="1:17" ht="20.100000000000001" customHeight="1" x14ac:dyDescent="0.15">
      <c r="A20" s="23">
        <v>12</v>
      </c>
      <c r="B20" s="30" t="s">
        <v>312</v>
      </c>
      <c r="C20" s="119">
        <v>26048</v>
      </c>
      <c r="D20" s="133">
        <v>5</v>
      </c>
    </row>
    <row r="21" spans="1:17" ht="20.100000000000001" customHeight="1" x14ac:dyDescent="0.15">
      <c r="A21" s="23">
        <v>13</v>
      </c>
      <c r="B21" s="30" t="s">
        <v>313</v>
      </c>
      <c r="C21" s="119">
        <v>542383</v>
      </c>
      <c r="D21" s="133">
        <v>50</v>
      </c>
    </row>
    <row r="22" spans="1:17" ht="20.100000000000001" customHeight="1" x14ac:dyDescent="0.15">
      <c r="A22" s="23">
        <v>14</v>
      </c>
      <c r="B22" s="30" t="s">
        <v>181</v>
      </c>
      <c r="C22" s="119">
        <v>25451</v>
      </c>
      <c r="D22" s="133">
        <v>5</v>
      </c>
    </row>
    <row r="23" spans="1:17" ht="20.100000000000001" customHeight="1" x14ac:dyDescent="0.15">
      <c r="A23" s="24">
        <v>15</v>
      </c>
      <c r="B23" s="30" t="s">
        <v>183</v>
      </c>
      <c r="C23" s="141">
        <v>0</v>
      </c>
      <c r="D23" s="261">
        <v>0</v>
      </c>
      <c r="E23" s="64"/>
      <c r="F23" s="64"/>
      <c r="G23" s="64"/>
      <c r="H23" s="64"/>
      <c r="I23" s="64"/>
      <c r="J23" s="64"/>
      <c r="K23" s="64"/>
      <c r="L23" s="64"/>
      <c r="M23" s="64"/>
      <c r="N23" s="64"/>
      <c r="O23" s="64"/>
      <c r="P23" s="64"/>
      <c r="Q23" s="64"/>
    </row>
    <row r="24" spans="1:17" ht="20.100000000000001" customHeight="1" x14ac:dyDescent="0.15">
      <c r="A24" s="23">
        <v>16</v>
      </c>
      <c r="B24" s="31" t="s">
        <v>184</v>
      </c>
      <c r="C24" s="119">
        <v>53839</v>
      </c>
      <c r="D24" s="133">
        <v>3</v>
      </c>
      <c r="E24" s="263"/>
      <c r="F24" s="64"/>
      <c r="G24" s="64"/>
      <c r="H24" s="64"/>
      <c r="I24" s="64"/>
      <c r="J24" s="64"/>
      <c r="K24" s="64"/>
      <c r="L24" s="64"/>
      <c r="M24" s="64"/>
      <c r="N24" s="64"/>
      <c r="O24" s="64"/>
      <c r="P24" s="64"/>
      <c r="Q24" s="64"/>
    </row>
    <row r="25" spans="1:17" ht="20.100000000000001" customHeight="1" x14ac:dyDescent="0.15">
      <c r="A25" s="23">
        <v>17</v>
      </c>
      <c r="B25" s="30" t="s">
        <v>314</v>
      </c>
      <c r="C25" s="119">
        <v>236424</v>
      </c>
      <c r="D25" s="133">
        <v>4</v>
      </c>
      <c r="E25" s="263"/>
      <c r="F25" s="64"/>
      <c r="G25" s="64"/>
      <c r="H25" s="64"/>
      <c r="I25" s="64"/>
      <c r="J25" s="64"/>
      <c r="K25" s="64"/>
      <c r="L25" s="64"/>
      <c r="M25" s="64"/>
      <c r="N25" s="64"/>
      <c r="O25" s="64"/>
      <c r="P25" s="64"/>
      <c r="Q25" s="64"/>
    </row>
    <row r="26" spans="1:17" ht="20.100000000000001" customHeight="1" x14ac:dyDescent="0.15">
      <c r="A26" s="23">
        <v>18</v>
      </c>
      <c r="B26" s="30" t="s">
        <v>315</v>
      </c>
      <c r="C26" s="119">
        <v>87898</v>
      </c>
      <c r="D26" s="133">
        <v>2</v>
      </c>
      <c r="E26" s="263"/>
      <c r="F26" s="64"/>
      <c r="G26" s="64"/>
      <c r="H26" s="64"/>
      <c r="I26" s="64"/>
      <c r="J26" s="64"/>
      <c r="K26" s="64"/>
      <c r="L26" s="64"/>
      <c r="M26" s="64"/>
      <c r="N26" s="64"/>
      <c r="O26" s="64"/>
      <c r="P26" s="64"/>
      <c r="Q26" s="64"/>
    </row>
    <row r="27" spans="1:17" ht="20.100000000000001" customHeight="1" x14ac:dyDescent="0.15">
      <c r="A27" s="23">
        <v>19</v>
      </c>
      <c r="B27" s="30" t="s">
        <v>139</v>
      </c>
      <c r="C27" s="119">
        <v>9157</v>
      </c>
      <c r="D27" s="133">
        <v>2</v>
      </c>
      <c r="E27" s="263"/>
      <c r="F27" s="64"/>
      <c r="G27" s="64"/>
      <c r="H27" s="64"/>
      <c r="I27" s="64"/>
      <c r="J27" s="64"/>
      <c r="K27" s="64"/>
      <c r="L27" s="64"/>
      <c r="M27" s="64"/>
      <c r="N27" s="64"/>
      <c r="O27" s="64"/>
      <c r="P27" s="64"/>
      <c r="Q27" s="64"/>
    </row>
    <row r="28" spans="1:17" ht="20.100000000000001" customHeight="1" x14ac:dyDescent="0.15">
      <c r="A28" s="24">
        <v>20</v>
      </c>
      <c r="B28" s="33" t="s">
        <v>186</v>
      </c>
      <c r="C28" s="141">
        <v>0</v>
      </c>
      <c r="D28" s="261">
        <v>0</v>
      </c>
      <c r="E28" s="263"/>
      <c r="F28" s="64"/>
      <c r="G28" s="64"/>
      <c r="H28" s="64"/>
      <c r="I28" s="64"/>
      <c r="J28" s="64"/>
      <c r="K28" s="64"/>
      <c r="L28" s="64"/>
      <c r="M28" s="64"/>
      <c r="N28" s="64"/>
      <c r="O28" s="64"/>
      <c r="P28" s="64"/>
      <c r="Q28" s="64"/>
    </row>
    <row r="29" spans="1:17" ht="20.100000000000001" customHeight="1" x14ac:dyDescent="0.15">
      <c r="A29" s="23">
        <v>21</v>
      </c>
      <c r="B29" s="30" t="s">
        <v>187</v>
      </c>
      <c r="C29" s="119">
        <v>0</v>
      </c>
      <c r="D29" s="133">
        <v>0</v>
      </c>
    </row>
    <row r="30" spans="1:17" ht="20.100000000000001" customHeight="1" x14ac:dyDescent="0.15">
      <c r="A30" s="23">
        <v>22</v>
      </c>
      <c r="B30" s="30" t="s">
        <v>188</v>
      </c>
      <c r="C30" s="119">
        <v>177688</v>
      </c>
      <c r="D30" s="133">
        <v>2</v>
      </c>
    </row>
    <row r="31" spans="1:17" ht="20.100000000000001" customHeight="1" x14ac:dyDescent="0.15">
      <c r="A31" s="23">
        <v>23</v>
      </c>
      <c r="B31" s="30" t="s">
        <v>190</v>
      </c>
      <c r="C31" s="119">
        <v>3817</v>
      </c>
      <c r="D31" s="133">
        <v>3</v>
      </c>
    </row>
    <row r="32" spans="1:17" ht="20.100000000000001" customHeight="1" x14ac:dyDescent="0.15">
      <c r="A32" s="23">
        <v>24</v>
      </c>
      <c r="B32" s="30" t="s">
        <v>191</v>
      </c>
      <c r="C32" s="119">
        <v>0</v>
      </c>
      <c r="D32" s="133">
        <v>1</v>
      </c>
    </row>
    <row r="33" spans="1:4" ht="20.100000000000001" customHeight="1" x14ac:dyDescent="0.15">
      <c r="A33" s="23">
        <v>25</v>
      </c>
      <c r="B33" s="30" t="s">
        <v>12</v>
      </c>
      <c r="C33" s="119">
        <v>64341</v>
      </c>
      <c r="D33" s="133">
        <v>2</v>
      </c>
    </row>
    <row r="34" spans="1:4" ht="20.100000000000001" customHeight="1" x14ac:dyDescent="0.15">
      <c r="A34" s="25" t="s">
        <v>216</v>
      </c>
      <c r="B34" s="34"/>
      <c r="C34" s="142">
        <f>SUM(C9:C33)</f>
        <v>2577391</v>
      </c>
      <c r="D34" s="262">
        <f>SUM(D9:D33)</f>
        <v>219</v>
      </c>
    </row>
    <row r="35" spans="1:4" ht="20.100000000000001" customHeight="1" x14ac:dyDescent="0.15">
      <c r="C35" s="101"/>
      <c r="D35" s="101"/>
    </row>
  </sheetData>
  <mergeCells count="2">
    <mergeCell ref="C6:C7"/>
    <mergeCell ref="D6:D7"/>
  </mergeCells>
  <phoneticPr fontId="2"/>
  <pageMargins left="0.78740157480314965" right="0.74803149606299213" top="0.78740157480314965" bottom="0.78740157480314965" header="0.51181102362204722" footer="0.51181102362204722"/>
  <pageSetup paperSize="9" scale="99" firstPageNumber="45" orientation="portrait" useFirstPageNumber="1" r:id="rId1"/>
  <headerFooter scaleWithDoc="0" alignWithMargins="0">
    <oddFooter>&amp;C-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27"/>
  <sheetViews>
    <sheetView view="pageBreakPreview" zoomScaleSheetLayoutView="100" workbookViewId="0"/>
  </sheetViews>
  <sheetFormatPr defaultColWidth="10.625" defaultRowHeight="20.100000000000001" customHeight="1" x14ac:dyDescent="0.15"/>
  <cols>
    <col min="1" max="1" width="7.375" style="17" customWidth="1"/>
    <col min="2" max="2" width="10.625" style="17"/>
    <col min="3" max="4" width="9.625" style="17" customWidth="1"/>
    <col min="5" max="6" width="10.625" style="17"/>
    <col min="7" max="8" width="9.625" style="17" customWidth="1"/>
    <col min="9" max="16384" width="10.625" style="17"/>
  </cols>
  <sheetData>
    <row r="1" spans="1:9" ht="20.100000000000001" customHeight="1" x14ac:dyDescent="0.15">
      <c r="A1" s="17" t="str">
        <f>目次!A6</f>
        <v>令和５年度　市町村税の課税状況等の調</v>
      </c>
    </row>
    <row r="2" spans="1:9" ht="20.100000000000001" customHeight="1" x14ac:dyDescent="0.15">
      <c r="A2" s="17" t="s">
        <v>102</v>
      </c>
    </row>
    <row r="4" spans="1:9" ht="20.100000000000001" customHeight="1" x14ac:dyDescent="0.15">
      <c r="A4" s="17" t="s">
        <v>433</v>
      </c>
      <c r="B4" s="17" t="str">
        <f>目次!C26</f>
        <v>納税義務者数、事業所床面積等、課税標準額、調定済額、収入済額（令和４年度分）</v>
      </c>
    </row>
    <row r="5" spans="1:9" ht="20.100000000000001" customHeight="1" x14ac:dyDescent="0.15">
      <c r="I5" s="101"/>
    </row>
    <row r="6" spans="1:9" ht="20.100000000000001" customHeight="1" x14ac:dyDescent="0.15">
      <c r="A6" s="19"/>
      <c r="B6" s="26"/>
      <c r="C6" s="414" t="s">
        <v>6</v>
      </c>
      <c r="D6" s="270"/>
      <c r="E6" s="541" t="s">
        <v>185</v>
      </c>
      <c r="F6" s="273" t="s">
        <v>309</v>
      </c>
      <c r="G6" s="274"/>
      <c r="H6" s="541" t="s">
        <v>35</v>
      </c>
      <c r="I6" s="542" t="s">
        <v>104</v>
      </c>
    </row>
    <row r="7" spans="1:9" ht="36" x14ac:dyDescent="0.15">
      <c r="A7" s="148" t="s">
        <v>223</v>
      </c>
      <c r="B7" s="260"/>
      <c r="C7" s="415"/>
      <c r="D7" s="404" t="s">
        <v>240</v>
      </c>
      <c r="E7" s="545"/>
      <c r="F7" s="67"/>
      <c r="G7" s="275" t="s">
        <v>107</v>
      </c>
      <c r="H7" s="545"/>
      <c r="I7" s="554"/>
    </row>
    <row r="8" spans="1:9" ht="20.100000000000001" customHeight="1" x14ac:dyDescent="0.15">
      <c r="A8" s="21"/>
      <c r="B8" s="28"/>
      <c r="C8" s="41" t="s">
        <v>25</v>
      </c>
      <c r="D8" s="41" t="s">
        <v>25</v>
      </c>
      <c r="E8" s="41" t="s">
        <v>110</v>
      </c>
      <c r="F8" s="41" t="s">
        <v>112</v>
      </c>
      <c r="G8" s="41" t="s">
        <v>122</v>
      </c>
      <c r="H8" s="41" t="s">
        <v>113</v>
      </c>
      <c r="I8" s="59" t="s">
        <v>115</v>
      </c>
    </row>
    <row r="9" spans="1:9" ht="24.95" customHeight="1" x14ac:dyDescent="0.15">
      <c r="A9" s="546" t="s">
        <v>127</v>
      </c>
      <c r="B9" s="547"/>
      <c r="C9" s="266">
        <v>554</v>
      </c>
      <c r="D9" s="120">
        <v>0</v>
      </c>
      <c r="E9" s="122">
        <v>3205697</v>
      </c>
      <c r="F9" s="122">
        <v>686861</v>
      </c>
      <c r="G9" s="122">
        <v>44405</v>
      </c>
      <c r="H9" s="122">
        <v>234955</v>
      </c>
      <c r="I9" s="134">
        <v>57336</v>
      </c>
    </row>
    <row r="10" spans="1:9" ht="24.95" customHeight="1" x14ac:dyDescent="0.15">
      <c r="A10" s="546" t="s">
        <v>118</v>
      </c>
      <c r="B10" s="547"/>
      <c r="C10" s="266">
        <v>98</v>
      </c>
      <c r="D10" s="120">
        <v>0</v>
      </c>
      <c r="E10" s="122">
        <v>84329181</v>
      </c>
      <c r="F10" s="122">
        <v>14744865</v>
      </c>
      <c r="G10" s="120">
        <v>0</v>
      </c>
      <c r="H10" s="122">
        <v>1815101</v>
      </c>
      <c r="I10" s="134">
        <v>1491248</v>
      </c>
    </row>
    <row r="11" spans="1:9" ht="24.95" customHeight="1" x14ac:dyDescent="0.15">
      <c r="A11" s="548" t="s">
        <v>224</v>
      </c>
      <c r="B11" s="549"/>
      <c r="C11" s="267">
        <f>SUM(C9:C10)</f>
        <v>652</v>
      </c>
      <c r="D11" s="147">
        <f>SUM(D9:D10)</f>
        <v>0</v>
      </c>
      <c r="E11" s="378" t="s">
        <v>430</v>
      </c>
      <c r="F11" s="378" t="s">
        <v>430</v>
      </c>
      <c r="G11" s="378" t="s">
        <v>430</v>
      </c>
      <c r="H11" s="378" t="s">
        <v>430</v>
      </c>
      <c r="I11" s="379" t="s">
        <v>299</v>
      </c>
    </row>
    <row r="13" spans="1:9" ht="20.100000000000001" customHeight="1" x14ac:dyDescent="0.15">
      <c r="B13" s="1"/>
    </row>
    <row r="15" spans="1:9" ht="20.100000000000001" customHeight="1" x14ac:dyDescent="0.15">
      <c r="A15" s="555" t="s">
        <v>148</v>
      </c>
      <c r="B15" s="556"/>
      <c r="C15" s="541" t="s">
        <v>106</v>
      </c>
      <c r="D15" s="550" t="s">
        <v>17</v>
      </c>
      <c r="E15" s="551"/>
      <c r="F15" s="552"/>
      <c r="G15" s="550" t="s">
        <v>310</v>
      </c>
      <c r="H15" s="551"/>
      <c r="I15" s="553"/>
    </row>
    <row r="16" spans="1:9" ht="20.100000000000001" customHeight="1" x14ac:dyDescent="0.15">
      <c r="A16" s="546"/>
      <c r="B16" s="547"/>
      <c r="C16" s="545"/>
      <c r="D16" s="405" t="s">
        <v>108</v>
      </c>
      <c r="E16" s="405" t="s">
        <v>97</v>
      </c>
      <c r="F16" s="405" t="s">
        <v>15</v>
      </c>
      <c r="G16" s="405" t="s">
        <v>108</v>
      </c>
      <c r="H16" s="405" t="s">
        <v>97</v>
      </c>
      <c r="I16" s="393" t="s">
        <v>15</v>
      </c>
    </row>
    <row r="17" spans="1:9" ht="20.100000000000001" customHeight="1" x14ac:dyDescent="0.15">
      <c r="A17" s="548"/>
      <c r="B17" s="549"/>
      <c r="C17" s="41" t="s">
        <v>116</v>
      </c>
      <c r="D17" s="35" t="s">
        <v>56</v>
      </c>
      <c r="E17" s="35" t="s">
        <v>56</v>
      </c>
      <c r="F17" s="35" t="s">
        <v>56</v>
      </c>
      <c r="G17" s="35" t="s">
        <v>56</v>
      </c>
      <c r="H17" s="35" t="s">
        <v>56</v>
      </c>
      <c r="I17" s="59" t="s">
        <v>56</v>
      </c>
    </row>
    <row r="18" spans="1:9" ht="24.95" customHeight="1" x14ac:dyDescent="0.15">
      <c r="A18" s="557" t="s">
        <v>127</v>
      </c>
      <c r="B18" s="558"/>
      <c r="C18" s="268">
        <v>2226545</v>
      </c>
      <c r="D18" s="122">
        <v>1335902</v>
      </c>
      <c r="E18" s="122">
        <v>59639</v>
      </c>
      <c r="F18" s="122">
        <f>SUM(D18:E18)</f>
        <v>1395541</v>
      </c>
      <c r="G18" s="122">
        <v>1326545</v>
      </c>
      <c r="H18" s="122">
        <v>16573</v>
      </c>
      <c r="I18" s="134">
        <f>SUM(G18:H18)</f>
        <v>1343118</v>
      </c>
    </row>
    <row r="19" spans="1:9" ht="24.95" customHeight="1" x14ac:dyDescent="0.15">
      <c r="A19" s="546" t="s">
        <v>118</v>
      </c>
      <c r="B19" s="547"/>
      <c r="C19" s="268">
        <v>66277967</v>
      </c>
      <c r="D19" s="122">
        <v>165691</v>
      </c>
      <c r="E19" s="122">
        <v>0</v>
      </c>
      <c r="F19" s="122">
        <f>SUM(D19:E19)</f>
        <v>165691</v>
      </c>
      <c r="G19" s="122">
        <v>164531</v>
      </c>
      <c r="H19" s="122">
        <v>0</v>
      </c>
      <c r="I19" s="134">
        <f>SUM(G19:H19)</f>
        <v>164531</v>
      </c>
    </row>
    <row r="20" spans="1:9" ht="24.95" customHeight="1" x14ac:dyDescent="0.15">
      <c r="A20" s="543" t="s">
        <v>224</v>
      </c>
      <c r="B20" s="544"/>
      <c r="C20" s="269" t="s">
        <v>430</v>
      </c>
      <c r="D20" s="271">
        <f>SUM(D18:D19)</f>
        <v>1501593</v>
      </c>
      <c r="E20" s="271">
        <f t="shared" ref="E20:H20" si="0">SUM(E18:E19)</f>
        <v>59639</v>
      </c>
      <c r="F20" s="271">
        <f t="shared" si="0"/>
        <v>1561232</v>
      </c>
      <c r="G20" s="271">
        <f t="shared" si="0"/>
        <v>1491076</v>
      </c>
      <c r="H20" s="271">
        <f t="shared" si="0"/>
        <v>16573</v>
      </c>
      <c r="I20" s="276">
        <f>SUM(I18:I19)</f>
        <v>1507649</v>
      </c>
    </row>
    <row r="22" spans="1:9" ht="20.100000000000001" customHeight="1" x14ac:dyDescent="0.15">
      <c r="C22" s="17" t="s">
        <v>55</v>
      </c>
    </row>
    <row r="23" spans="1:9" ht="20.100000000000001" customHeight="1" x14ac:dyDescent="0.15">
      <c r="B23" s="265"/>
      <c r="C23" s="265"/>
      <c r="D23" s="153"/>
      <c r="E23" s="153"/>
      <c r="F23" s="153"/>
      <c r="G23" s="153"/>
      <c r="H23" s="153"/>
      <c r="I23" s="153"/>
    </row>
    <row r="24" spans="1:9" ht="20.100000000000001" customHeight="1" x14ac:dyDescent="0.15">
      <c r="B24" s="265"/>
      <c r="C24" s="265"/>
      <c r="D24" s="153"/>
      <c r="E24" s="153"/>
      <c r="F24" s="153"/>
      <c r="G24" s="153"/>
      <c r="H24" s="153"/>
      <c r="I24" s="153"/>
    </row>
    <row r="25" spans="1:9" ht="20.100000000000001" customHeight="1" x14ac:dyDescent="0.15">
      <c r="B25" s="265"/>
      <c r="C25" s="265"/>
      <c r="D25" s="153"/>
      <c r="E25" s="153"/>
      <c r="F25" s="153"/>
      <c r="G25" s="153"/>
      <c r="H25" s="153"/>
      <c r="I25" s="153"/>
    </row>
    <row r="26" spans="1:9" ht="20.100000000000001" customHeight="1" x14ac:dyDescent="0.15">
      <c r="B26" s="265"/>
      <c r="C26" s="265"/>
      <c r="D26" s="153"/>
      <c r="E26" s="153"/>
      <c r="F26" s="153"/>
      <c r="G26" s="153"/>
      <c r="H26" s="153"/>
      <c r="I26" s="153"/>
    </row>
    <row r="27" spans="1:9" ht="20.100000000000001" customHeight="1" x14ac:dyDescent="0.15">
      <c r="B27" s="265"/>
      <c r="C27" s="265"/>
      <c r="D27" s="153"/>
      <c r="E27" s="153"/>
      <c r="F27" s="153"/>
      <c r="G27" s="153"/>
      <c r="H27" s="153"/>
      <c r="I27" s="153"/>
    </row>
  </sheetData>
  <mergeCells count="13">
    <mergeCell ref="A20:B20"/>
    <mergeCell ref="E6:E7"/>
    <mergeCell ref="H6:H7"/>
    <mergeCell ref="A9:B9"/>
    <mergeCell ref="A10:B10"/>
    <mergeCell ref="A11:B11"/>
    <mergeCell ref="D15:F15"/>
    <mergeCell ref="G15:I15"/>
    <mergeCell ref="I6:I7"/>
    <mergeCell ref="A15:B17"/>
    <mergeCell ref="C15:C16"/>
    <mergeCell ref="A18:B18"/>
    <mergeCell ref="A19:B19"/>
  </mergeCells>
  <phoneticPr fontId="2"/>
  <pageMargins left="0.78740157480314965" right="0.78740157480314965" top="0.78740157480314965" bottom="0.78740157480314965" header="0.51181102362204722" footer="0.51181102362204722"/>
  <pageSetup paperSize="9" scale="98" firstPageNumber="46" orientation="portrait" useFirstPageNumber="1" r:id="rId1"/>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BR1156"/>
  <sheetViews>
    <sheetView view="pageBreakPreview" zoomScaleSheetLayoutView="100" workbookViewId="0"/>
  </sheetViews>
  <sheetFormatPr defaultColWidth="10.625" defaultRowHeight="20.100000000000001" customHeight="1" x14ac:dyDescent="0.15"/>
  <cols>
    <col min="1" max="1" width="7" style="17" customWidth="1"/>
    <col min="2" max="13" width="11.625" style="17" customWidth="1"/>
    <col min="14" max="14" width="5.625" style="18" customWidth="1"/>
    <col min="15" max="16384" width="10.625" style="17"/>
  </cols>
  <sheetData>
    <row r="1" spans="1:14" ht="20.100000000000001" customHeight="1" x14ac:dyDescent="0.15">
      <c r="A1" s="17" t="str">
        <f>目次!A6</f>
        <v>令和５年度　市町村税の課税状況等の調</v>
      </c>
    </row>
    <row r="2" spans="1:14" ht="20.100000000000001" customHeight="1" x14ac:dyDescent="0.15">
      <c r="A2" s="17" t="s">
        <v>123</v>
      </c>
    </row>
    <row r="4" spans="1:14" ht="20.100000000000001" customHeight="1" x14ac:dyDescent="0.15">
      <c r="A4" s="17" t="s">
        <v>434</v>
      </c>
      <c r="B4" s="17" t="str">
        <f>目次!C27</f>
        <v>加入者の状況（基礎課税分）（令和５年３月３１日現在）</v>
      </c>
    </row>
    <row r="5" spans="1:14" ht="20.100000000000001" customHeight="1" x14ac:dyDescent="0.15">
      <c r="I5" s="101"/>
      <c r="J5" s="101"/>
      <c r="K5" s="101"/>
      <c r="L5" s="101"/>
      <c r="M5" s="101"/>
    </row>
    <row r="6" spans="1:14" ht="20.100000000000001" customHeight="1" x14ac:dyDescent="0.15">
      <c r="A6" s="19"/>
      <c r="B6" s="26" t="s">
        <v>9</v>
      </c>
      <c r="C6" s="559" t="s">
        <v>317</v>
      </c>
      <c r="D6" s="560"/>
      <c r="E6" s="560"/>
      <c r="F6" s="560"/>
      <c r="G6" s="561"/>
      <c r="H6" s="563" t="s">
        <v>241</v>
      </c>
      <c r="I6" s="559" t="s">
        <v>392</v>
      </c>
      <c r="J6" s="560"/>
      <c r="K6" s="560"/>
      <c r="L6" s="560"/>
      <c r="M6" s="562"/>
      <c r="N6" s="428" t="s">
        <v>342</v>
      </c>
    </row>
    <row r="7" spans="1:14" ht="20.100000000000001" customHeight="1" x14ac:dyDescent="0.15">
      <c r="A7" s="112"/>
      <c r="B7" s="114"/>
      <c r="C7" s="416" t="s">
        <v>209</v>
      </c>
      <c r="D7" s="285"/>
      <c r="E7" s="286"/>
      <c r="F7" s="438" t="s">
        <v>126</v>
      </c>
      <c r="G7" s="565" t="s">
        <v>393</v>
      </c>
      <c r="H7" s="564"/>
      <c r="I7" s="438" t="s">
        <v>227</v>
      </c>
      <c r="J7" s="287" t="s">
        <v>131</v>
      </c>
      <c r="K7" s="288"/>
      <c r="L7" s="289"/>
      <c r="M7" s="566" t="s">
        <v>393</v>
      </c>
      <c r="N7" s="429"/>
    </row>
    <row r="8" spans="1:14" ht="24" x14ac:dyDescent="0.15">
      <c r="A8" s="148"/>
      <c r="B8" s="260"/>
      <c r="C8" s="402" t="s">
        <v>132</v>
      </c>
      <c r="D8" s="402" t="s">
        <v>2</v>
      </c>
      <c r="E8" s="402" t="s">
        <v>15</v>
      </c>
      <c r="F8" s="545"/>
      <c r="G8" s="564"/>
      <c r="H8" s="564"/>
      <c r="I8" s="439"/>
      <c r="J8" s="404" t="s">
        <v>230</v>
      </c>
      <c r="K8" s="404" t="s">
        <v>153</v>
      </c>
      <c r="L8" s="404" t="s">
        <v>15</v>
      </c>
      <c r="M8" s="567"/>
      <c r="N8" s="429"/>
    </row>
    <row r="9" spans="1:14" ht="20.100000000000001" customHeight="1" x14ac:dyDescent="0.15">
      <c r="A9" s="113" t="s">
        <v>26</v>
      </c>
      <c r="B9" s="27"/>
      <c r="C9" s="41" t="s">
        <v>29</v>
      </c>
      <c r="D9" s="131" t="s">
        <v>29</v>
      </c>
      <c r="E9" s="131" t="s">
        <v>29</v>
      </c>
      <c r="F9" s="131" t="s">
        <v>29</v>
      </c>
      <c r="G9" s="41" t="s">
        <v>29</v>
      </c>
      <c r="H9" s="41" t="s">
        <v>25</v>
      </c>
      <c r="I9" s="41" t="s">
        <v>25</v>
      </c>
      <c r="J9" s="41" t="s">
        <v>25</v>
      </c>
      <c r="K9" s="41" t="s">
        <v>25</v>
      </c>
      <c r="L9" s="41" t="s">
        <v>25</v>
      </c>
      <c r="M9" s="41" t="s">
        <v>25</v>
      </c>
      <c r="N9" s="430"/>
    </row>
    <row r="10" spans="1:14" ht="20.100000000000001" customHeight="1" x14ac:dyDescent="0.15">
      <c r="A10" s="277">
        <v>1</v>
      </c>
      <c r="B10" s="281" t="s">
        <v>160</v>
      </c>
      <c r="C10" s="118">
        <v>38226</v>
      </c>
      <c r="D10" s="125">
        <v>0</v>
      </c>
      <c r="E10" s="146">
        <f t="shared" ref="E10:E34" si="0">SUM(C10:D10)</f>
        <v>38226</v>
      </c>
      <c r="F10" s="146">
        <v>0</v>
      </c>
      <c r="G10" s="146">
        <f>SUM(E10:F10)</f>
        <v>38226</v>
      </c>
      <c r="H10" s="146">
        <v>8670</v>
      </c>
      <c r="I10" s="146">
        <v>55793</v>
      </c>
      <c r="J10" s="146">
        <v>0</v>
      </c>
      <c r="K10" s="146">
        <v>0</v>
      </c>
      <c r="L10" s="146">
        <f>SUM(J10:K10)</f>
        <v>0</v>
      </c>
      <c r="M10" s="146">
        <f>SUM(I10,L10)</f>
        <v>55793</v>
      </c>
      <c r="N10" s="128">
        <v>1</v>
      </c>
    </row>
    <row r="11" spans="1:14" ht="20.100000000000001" customHeight="1" x14ac:dyDescent="0.15">
      <c r="A11" s="113">
        <v>2</v>
      </c>
      <c r="B11" s="30" t="s">
        <v>164</v>
      </c>
      <c r="C11" s="119">
        <v>7306</v>
      </c>
      <c r="D11" s="120">
        <v>0</v>
      </c>
      <c r="E11" s="122">
        <f t="shared" si="0"/>
        <v>7306</v>
      </c>
      <c r="F11" s="122">
        <v>0</v>
      </c>
      <c r="G11" s="122">
        <f t="shared" ref="G11:G34" si="1">SUM(E11:F11)</f>
        <v>7306</v>
      </c>
      <c r="H11" s="122">
        <v>1614</v>
      </c>
      <c r="I11" s="122">
        <v>10657</v>
      </c>
      <c r="J11" s="122">
        <v>0</v>
      </c>
      <c r="K11" s="122">
        <v>0</v>
      </c>
      <c r="L11" s="122">
        <f t="shared" ref="L11:L34" si="2">SUM(J11:K11)</f>
        <v>0</v>
      </c>
      <c r="M11" s="122">
        <f t="shared" ref="M11:M34" si="3">SUM(I11,L11)</f>
        <v>10657</v>
      </c>
      <c r="N11" s="52">
        <v>2</v>
      </c>
    </row>
    <row r="12" spans="1:14" ht="20.100000000000001" customHeight="1" x14ac:dyDescent="0.15">
      <c r="A12" s="263">
        <v>3</v>
      </c>
      <c r="B12" s="30" t="s">
        <v>165</v>
      </c>
      <c r="C12" s="120">
        <v>11845</v>
      </c>
      <c r="D12" s="120">
        <v>0</v>
      </c>
      <c r="E12" s="122">
        <f t="shared" si="0"/>
        <v>11845</v>
      </c>
      <c r="F12" s="122">
        <v>0</v>
      </c>
      <c r="G12" s="122">
        <f t="shared" si="1"/>
        <v>11845</v>
      </c>
      <c r="H12" s="122">
        <v>3192</v>
      </c>
      <c r="I12" s="122">
        <v>18620</v>
      </c>
      <c r="J12" s="122">
        <v>0</v>
      </c>
      <c r="K12" s="122">
        <v>0</v>
      </c>
      <c r="L12" s="122">
        <f t="shared" si="2"/>
        <v>0</v>
      </c>
      <c r="M12" s="122">
        <f t="shared" si="3"/>
        <v>18620</v>
      </c>
      <c r="N12" s="52">
        <v>3</v>
      </c>
    </row>
    <row r="13" spans="1:14" ht="20.100000000000001" customHeight="1" x14ac:dyDescent="0.15">
      <c r="A13" s="113">
        <v>4</v>
      </c>
      <c r="B13" s="30" t="s">
        <v>166</v>
      </c>
      <c r="C13" s="120">
        <v>9534</v>
      </c>
      <c r="D13" s="120">
        <v>0</v>
      </c>
      <c r="E13" s="122">
        <f t="shared" si="0"/>
        <v>9534</v>
      </c>
      <c r="F13" s="122">
        <v>0</v>
      </c>
      <c r="G13" s="122">
        <f t="shared" si="1"/>
        <v>9534</v>
      </c>
      <c r="H13" s="122">
        <v>2423</v>
      </c>
      <c r="I13" s="122">
        <v>13775</v>
      </c>
      <c r="J13" s="122">
        <v>0</v>
      </c>
      <c r="K13" s="122">
        <v>0</v>
      </c>
      <c r="L13" s="122">
        <f t="shared" si="2"/>
        <v>0</v>
      </c>
      <c r="M13" s="122">
        <f t="shared" si="3"/>
        <v>13775</v>
      </c>
      <c r="N13" s="52">
        <v>4</v>
      </c>
    </row>
    <row r="14" spans="1:14" ht="20.100000000000001" customHeight="1" x14ac:dyDescent="0.15">
      <c r="A14" s="278">
        <v>5</v>
      </c>
      <c r="B14" s="30" t="s">
        <v>169</v>
      </c>
      <c r="C14" s="139">
        <v>4316</v>
      </c>
      <c r="D14" s="139">
        <v>0</v>
      </c>
      <c r="E14" s="121">
        <f t="shared" si="0"/>
        <v>4316</v>
      </c>
      <c r="F14" s="121">
        <v>0</v>
      </c>
      <c r="G14" s="121">
        <f t="shared" si="1"/>
        <v>4316</v>
      </c>
      <c r="H14" s="121">
        <v>977</v>
      </c>
      <c r="I14" s="121">
        <v>6435</v>
      </c>
      <c r="J14" s="121">
        <v>0</v>
      </c>
      <c r="K14" s="121">
        <v>0</v>
      </c>
      <c r="L14" s="121">
        <f t="shared" si="2"/>
        <v>0</v>
      </c>
      <c r="M14" s="121">
        <f t="shared" si="3"/>
        <v>6435</v>
      </c>
      <c r="N14" s="53">
        <v>5</v>
      </c>
    </row>
    <row r="15" spans="1:14" ht="20.100000000000001" customHeight="1" x14ac:dyDescent="0.15">
      <c r="A15" s="113">
        <v>6</v>
      </c>
      <c r="B15" s="31" t="s">
        <v>171</v>
      </c>
      <c r="C15" s="119">
        <v>6381</v>
      </c>
      <c r="D15" s="120">
        <v>0</v>
      </c>
      <c r="E15" s="120">
        <f t="shared" si="0"/>
        <v>6381</v>
      </c>
      <c r="F15" s="120">
        <v>0</v>
      </c>
      <c r="G15" s="120">
        <f t="shared" si="1"/>
        <v>6381</v>
      </c>
      <c r="H15" s="120">
        <v>1538</v>
      </c>
      <c r="I15" s="120">
        <v>9921</v>
      </c>
      <c r="J15" s="120">
        <v>0</v>
      </c>
      <c r="K15" s="120">
        <v>0</v>
      </c>
      <c r="L15" s="120">
        <f t="shared" si="2"/>
        <v>0</v>
      </c>
      <c r="M15" s="120">
        <f t="shared" si="3"/>
        <v>9921</v>
      </c>
      <c r="N15" s="52">
        <v>6</v>
      </c>
    </row>
    <row r="16" spans="1:14" s="64" customFormat="1" ht="20.100000000000001" customHeight="1" x14ac:dyDescent="0.15">
      <c r="A16" s="263">
        <v>7</v>
      </c>
      <c r="B16" s="32" t="s">
        <v>172</v>
      </c>
      <c r="C16" s="119">
        <v>4030</v>
      </c>
      <c r="D16" s="120">
        <v>0</v>
      </c>
      <c r="E16" s="120">
        <f t="shared" si="0"/>
        <v>4030</v>
      </c>
      <c r="F16" s="120">
        <v>0</v>
      </c>
      <c r="G16" s="120">
        <f t="shared" si="1"/>
        <v>4030</v>
      </c>
      <c r="H16" s="120">
        <v>972</v>
      </c>
      <c r="I16" s="120">
        <v>5941</v>
      </c>
      <c r="J16" s="120">
        <v>0</v>
      </c>
      <c r="K16" s="120">
        <v>0</v>
      </c>
      <c r="L16" s="120">
        <f t="shared" si="2"/>
        <v>0</v>
      </c>
      <c r="M16" s="120">
        <f t="shared" si="3"/>
        <v>5941</v>
      </c>
      <c r="N16" s="52">
        <v>7</v>
      </c>
    </row>
    <row r="17" spans="1:70" ht="20.100000000000001" customHeight="1" x14ac:dyDescent="0.15">
      <c r="A17" s="113">
        <v>8</v>
      </c>
      <c r="B17" s="30" t="s">
        <v>176</v>
      </c>
      <c r="C17" s="283">
        <v>10337</v>
      </c>
      <c r="D17" s="283">
        <v>0</v>
      </c>
      <c r="E17" s="84">
        <f t="shared" si="0"/>
        <v>10337</v>
      </c>
      <c r="F17" s="84">
        <v>0</v>
      </c>
      <c r="G17" s="84">
        <f t="shared" si="1"/>
        <v>10337</v>
      </c>
      <c r="H17" s="84">
        <v>2538</v>
      </c>
      <c r="I17" s="84">
        <v>15757</v>
      </c>
      <c r="J17" s="84">
        <v>0</v>
      </c>
      <c r="K17" s="84">
        <v>0</v>
      </c>
      <c r="L17" s="84">
        <f t="shared" si="2"/>
        <v>0</v>
      </c>
      <c r="M17" s="84">
        <f t="shared" si="3"/>
        <v>15757</v>
      </c>
      <c r="N17" s="52">
        <v>8</v>
      </c>
    </row>
    <row r="18" spans="1:70" ht="20.100000000000001" customHeight="1" x14ac:dyDescent="0.15">
      <c r="A18" s="263">
        <v>9</v>
      </c>
      <c r="B18" s="30" t="s">
        <v>178</v>
      </c>
      <c r="C18" s="283">
        <v>4208</v>
      </c>
      <c r="D18" s="283">
        <v>0</v>
      </c>
      <c r="E18" s="84">
        <f t="shared" si="0"/>
        <v>4208</v>
      </c>
      <c r="F18" s="84">
        <v>0</v>
      </c>
      <c r="G18" s="84">
        <f t="shared" si="1"/>
        <v>4208</v>
      </c>
      <c r="H18" s="84">
        <v>1006</v>
      </c>
      <c r="I18" s="84">
        <v>6420</v>
      </c>
      <c r="J18" s="84">
        <v>0</v>
      </c>
      <c r="K18" s="84">
        <v>0</v>
      </c>
      <c r="L18" s="84">
        <f t="shared" si="2"/>
        <v>0</v>
      </c>
      <c r="M18" s="84">
        <f t="shared" si="3"/>
        <v>6420</v>
      </c>
      <c r="N18" s="52">
        <v>9</v>
      </c>
    </row>
    <row r="19" spans="1:70" ht="20.100000000000001" customHeight="1" x14ac:dyDescent="0.15">
      <c r="A19" s="279">
        <v>10</v>
      </c>
      <c r="B19" s="33" t="s">
        <v>179</v>
      </c>
      <c r="C19" s="139">
        <v>10337</v>
      </c>
      <c r="D19" s="139">
        <v>0</v>
      </c>
      <c r="E19" s="121">
        <f t="shared" si="0"/>
        <v>10337</v>
      </c>
      <c r="F19" s="121">
        <v>0</v>
      </c>
      <c r="G19" s="121">
        <f t="shared" si="1"/>
        <v>10337</v>
      </c>
      <c r="H19" s="121">
        <v>2632</v>
      </c>
      <c r="I19" s="121">
        <v>16107</v>
      </c>
      <c r="J19" s="121">
        <v>0</v>
      </c>
      <c r="K19" s="121">
        <v>0</v>
      </c>
      <c r="L19" s="121">
        <f t="shared" si="2"/>
        <v>0</v>
      </c>
      <c r="M19" s="121">
        <f t="shared" si="3"/>
        <v>16107</v>
      </c>
      <c r="N19" s="53">
        <v>10</v>
      </c>
    </row>
    <row r="20" spans="1:70" ht="20.100000000000001" customHeight="1" x14ac:dyDescent="0.15">
      <c r="A20" s="113">
        <v>11</v>
      </c>
      <c r="B20" s="30" t="s">
        <v>180</v>
      </c>
      <c r="C20" s="119">
        <v>4476</v>
      </c>
      <c r="D20" s="120">
        <v>0</v>
      </c>
      <c r="E20" s="122">
        <f t="shared" si="0"/>
        <v>4476</v>
      </c>
      <c r="F20" s="122">
        <v>0</v>
      </c>
      <c r="G20" s="122">
        <f t="shared" si="1"/>
        <v>4476</v>
      </c>
      <c r="H20" s="122">
        <v>1120</v>
      </c>
      <c r="I20" s="122">
        <v>6378</v>
      </c>
      <c r="J20" s="122">
        <v>0</v>
      </c>
      <c r="K20" s="122">
        <v>0</v>
      </c>
      <c r="L20" s="122">
        <f t="shared" si="2"/>
        <v>0</v>
      </c>
      <c r="M20" s="122">
        <f t="shared" si="3"/>
        <v>6378</v>
      </c>
      <c r="N20" s="52">
        <v>11</v>
      </c>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row>
    <row r="21" spans="1:70" ht="20.100000000000001" customHeight="1" x14ac:dyDescent="0.15">
      <c r="A21" s="113">
        <v>12</v>
      </c>
      <c r="B21" s="30" t="s">
        <v>312</v>
      </c>
      <c r="C21" s="119">
        <v>3491</v>
      </c>
      <c r="D21" s="120">
        <v>0</v>
      </c>
      <c r="E21" s="122">
        <f t="shared" si="0"/>
        <v>3491</v>
      </c>
      <c r="F21" s="122">
        <v>0</v>
      </c>
      <c r="G21" s="122">
        <f t="shared" si="1"/>
        <v>3491</v>
      </c>
      <c r="H21" s="122">
        <v>910</v>
      </c>
      <c r="I21" s="122">
        <v>5437</v>
      </c>
      <c r="J21" s="122">
        <v>0</v>
      </c>
      <c r="K21" s="122">
        <v>0</v>
      </c>
      <c r="L21" s="122">
        <f t="shared" si="2"/>
        <v>0</v>
      </c>
      <c r="M21" s="122">
        <f t="shared" si="3"/>
        <v>5437</v>
      </c>
      <c r="N21" s="52">
        <v>12</v>
      </c>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row>
    <row r="22" spans="1:70" ht="20.100000000000001" customHeight="1" x14ac:dyDescent="0.15">
      <c r="A22" s="113">
        <v>13</v>
      </c>
      <c r="B22" s="30" t="s">
        <v>313</v>
      </c>
      <c r="C22" s="119">
        <v>3608</v>
      </c>
      <c r="D22" s="120">
        <v>0</v>
      </c>
      <c r="E22" s="122">
        <f t="shared" si="0"/>
        <v>3608</v>
      </c>
      <c r="F22" s="122">
        <v>0</v>
      </c>
      <c r="G22" s="122">
        <f t="shared" si="1"/>
        <v>3608</v>
      </c>
      <c r="H22" s="122">
        <v>877</v>
      </c>
      <c r="I22" s="122">
        <v>5460</v>
      </c>
      <c r="J22" s="122">
        <v>0</v>
      </c>
      <c r="K22" s="122">
        <v>0</v>
      </c>
      <c r="L22" s="122">
        <f t="shared" si="2"/>
        <v>0</v>
      </c>
      <c r="M22" s="122">
        <f t="shared" si="3"/>
        <v>5460</v>
      </c>
      <c r="N22" s="52">
        <v>13</v>
      </c>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row>
    <row r="23" spans="1:70" ht="20.100000000000001" customHeight="1" x14ac:dyDescent="0.15">
      <c r="A23" s="113">
        <v>14</v>
      </c>
      <c r="B23" s="30" t="s">
        <v>181</v>
      </c>
      <c r="C23" s="119">
        <v>695</v>
      </c>
      <c r="D23" s="120">
        <v>0</v>
      </c>
      <c r="E23" s="122">
        <f t="shared" si="0"/>
        <v>695</v>
      </c>
      <c r="F23" s="122">
        <v>0</v>
      </c>
      <c r="G23" s="122">
        <f t="shared" si="1"/>
        <v>695</v>
      </c>
      <c r="H23" s="122">
        <v>196</v>
      </c>
      <c r="I23" s="122">
        <v>986</v>
      </c>
      <c r="J23" s="122">
        <v>0</v>
      </c>
      <c r="K23" s="122">
        <v>0</v>
      </c>
      <c r="L23" s="122">
        <f t="shared" si="2"/>
        <v>0</v>
      </c>
      <c r="M23" s="122">
        <f t="shared" si="3"/>
        <v>986</v>
      </c>
      <c r="N23" s="52">
        <v>14</v>
      </c>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row>
    <row r="24" spans="1:70" ht="20.100000000000001" customHeight="1" x14ac:dyDescent="0.15">
      <c r="A24" s="113">
        <v>15</v>
      </c>
      <c r="B24" s="30" t="s">
        <v>183</v>
      </c>
      <c r="C24" s="119">
        <v>365</v>
      </c>
      <c r="D24" s="120">
        <v>0</v>
      </c>
      <c r="E24" s="122">
        <f t="shared" si="0"/>
        <v>365</v>
      </c>
      <c r="F24" s="122">
        <v>0</v>
      </c>
      <c r="G24" s="122">
        <f t="shared" si="1"/>
        <v>365</v>
      </c>
      <c r="H24" s="122">
        <v>76</v>
      </c>
      <c r="I24" s="122">
        <v>523</v>
      </c>
      <c r="J24" s="122">
        <v>0</v>
      </c>
      <c r="K24" s="122">
        <v>0</v>
      </c>
      <c r="L24" s="122">
        <f t="shared" si="2"/>
        <v>0</v>
      </c>
      <c r="M24" s="122">
        <f t="shared" si="3"/>
        <v>523</v>
      </c>
      <c r="N24" s="52">
        <v>15</v>
      </c>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row>
    <row r="25" spans="1:70" ht="20.100000000000001" customHeight="1" x14ac:dyDescent="0.15">
      <c r="A25" s="280">
        <v>16</v>
      </c>
      <c r="B25" s="31" t="s">
        <v>184</v>
      </c>
      <c r="C25" s="284">
        <v>502</v>
      </c>
      <c r="D25" s="126">
        <v>0</v>
      </c>
      <c r="E25" s="168">
        <f t="shared" si="0"/>
        <v>502</v>
      </c>
      <c r="F25" s="168">
        <v>0</v>
      </c>
      <c r="G25" s="168">
        <f t="shared" si="1"/>
        <v>502</v>
      </c>
      <c r="H25" s="168">
        <v>107</v>
      </c>
      <c r="I25" s="168">
        <v>735</v>
      </c>
      <c r="J25" s="168">
        <v>0</v>
      </c>
      <c r="K25" s="168">
        <v>0</v>
      </c>
      <c r="L25" s="168">
        <f t="shared" si="2"/>
        <v>0</v>
      </c>
      <c r="M25" s="168">
        <f t="shared" si="3"/>
        <v>735</v>
      </c>
      <c r="N25" s="179">
        <v>16</v>
      </c>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row>
    <row r="26" spans="1:70" ht="20.100000000000001" customHeight="1" x14ac:dyDescent="0.15">
      <c r="A26" s="113">
        <v>17</v>
      </c>
      <c r="B26" s="30" t="s">
        <v>314</v>
      </c>
      <c r="C26" s="119">
        <v>2347</v>
      </c>
      <c r="D26" s="120">
        <v>0</v>
      </c>
      <c r="E26" s="122">
        <f t="shared" si="0"/>
        <v>2347</v>
      </c>
      <c r="F26" s="122">
        <v>0</v>
      </c>
      <c r="G26" s="122">
        <f t="shared" si="1"/>
        <v>2347</v>
      </c>
      <c r="H26" s="122">
        <v>557</v>
      </c>
      <c r="I26" s="122">
        <v>3652</v>
      </c>
      <c r="J26" s="122">
        <v>0</v>
      </c>
      <c r="K26" s="122">
        <v>0</v>
      </c>
      <c r="L26" s="122">
        <f t="shared" si="2"/>
        <v>0</v>
      </c>
      <c r="M26" s="122">
        <f t="shared" si="3"/>
        <v>3652</v>
      </c>
      <c r="N26" s="52">
        <v>17</v>
      </c>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row>
    <row r="27" spans="1:70" ht="20.100000000000001" customHeight="1" x14ac:dyDescent="0.15">
      <c r="A27" s="113">
        <v>18</v>
      </c>
      <c r="B27" s="30" t="s">
        <v>315</v>
      </c>
      <c r="C27" s="119">
        <v>1077</v>
      </c>
      <c r="D27" s="120">
        <v>0</v>
      </c>
      <c r="E27" s="122">
        <f t="shared" si="0"/>
        <v>1077</v>
      </c>
      <c r="F27" s="122">
        <v>0</v>
      </c>
      <c r="G27" s="122">
        <f t="shared" si="1"/>
        <v>1077</v>
      </c>
      <c r="H27" s="122">
        <v>259</v>
      </c>
      <c r="I27" s="122">
        <v>1646</v>
      </c>
      <c r="J27" s="122">
        <v>0</v>
      </c>
      <c r="K27" s="122">
        <v>0</v>
      </c>
      <c r="L27" s="122">
        <f t="shared" si="2"/>
        <v>0</v>
      </c>
      <c r="M27" s="122">
        <f t="shared" si="3"/>
        <v>1646</v>
      </c>
      <c r="N27" s="52">
        <v>18</v>
      </c>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row>
    <row r="28" spans="1:70" ht="20.100000000000001" customHeight="1" x14ac:dyDescent="0.15">
      <c r="A28" s="113">
        <v>19</v>
      </c>
      <c r="B28" s="30" t="s">
        <v>139</v>
      </c>
      <c r="C28" s="119">
        <v>1280</v>
      </c>
      <c r="D28" s="120">
        <v>0</v>
      </c>
      <c r="E28" s="122">
        <f t="shared" si="0"/>
        <v>1280</v>
      </c>
      <c r="F28" s="122">
        <v>0</v>
      </c>
      <c r="G28" s="122">
        <f t="shared" si="1"/>
        <v>1280</v>
      </c>
      <c r="H28" s="122">
        <v>338</v>
      </c>
      <c r="I28" s="122">
        <v>1937</v>
      </c>
      <c r="J28" s="122">
        <v>0</v>
      </c>
      <c r="K28" s="122">
        <v>0</v>
      </c>
      <c r="L28" s="122">
        <f t="shared" si="2"/>
        <v>0</v>
      </c>
      <c r="M28" s="122">
        <f t="shared" si="3"/>
        <v>1937</v>
      </c>
      <c r="N28" s="52">
        <v>19</v>
      </c>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row>
    <row r="29" spans="1:70" ht="20.100000000000001" customHeight="1" x14ac:dyDescent="0.15">
      <c r="A29" s="279">
        <v>20</v>
      </c>
      <c r="B29" s="33" t="s">
        <v>186</v>
      </c>
      <c r="C29" s="141">
        <v>826</v>
      </c>
      <c r="D29" s="139">
        <v>0</v>
      </c>
      <c r="E29" s="121">
        <f t="shared" si="0"/>
        <v>826</v>
      </c>
      <c r="F29" s="121">
        <v>0</v>
      </c>
      <c r="G29" s="121">
        <f t="shared" si="1"/>
        <v>826</v>
      </c>
      <c r="H29" s="121">
        <v>208</v>
      </c>
      <c r="I29" s="121">
        <v>1217</v>
      </c>
      <c r="J29" s="121">
        <v>0</v>
      </c>
      <c r="K29" s="121">
        <v>0</v>
      </c>
      <c r="L29" s="121">
        <f t="shared" si="2"/>
        <v>0</v>
      </c>
      <c r="M29" s="121">
        <f t="shared" si="3"/>
        <v>1217</v>
      </c>
      <c r="N29" s="53">
        <v>20</v>
      </c>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row>
    <row r="30" spans="1:70" ht="20.100000000000001" customHeight="1" x14ac:dyDescent="0.15">
      <c r="A30" s="113">
        <v>21</v>
      </c>
      <c r="B30" s="30" t="s">
        <v>187</v>
      </c>
      <c r="C30" s="119">
        <v>588</v>
      </c>
      <c r="D30" s="120">
        <v>0</v>
      </c>
      <c r="E30" s="122">
        <f t="shared" si="0"/>
        <v>588</v>
      </c>
      <c r="F30" s="122">
        <v>0</v>
      </c>
      <c r="G30" s="122">
        <f t="shared" si="1"/>
        <v>588</v>
      </c>
      <c r="H30" s="122">
        <v>166</v>
      </c>
      <c r="I30" s="122">
        <v>890</v>
      </c>
      <c r="J30" s="122">
        <v>0</v>
      </c>
      <c r="K30" s="122">
        <v>0</v>
      </c>
      <c r="L30" s="122">
        <f t="shared" si="2"/>
        <v>0</v>
      </c>
      <c r="M30" s="122">
        <f t="shared" si="3"/>
        <v>890</v>
      </c>
      <c r="N30" s="52">
        <v>21</v>
      </c>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row>
    <row r="31" spans="1:70" ht="20.100000000000001" customHeight="1" x14ac:dyDescent="0.15">
      <c r="A31" s="113">
        <v>22</v>
      </c>
      <c r="B31" s="30" t="s">
        <v>188</v>
      </c>
      <c r="C31" s="119">
        <v>577</v>
      </c>
      <c r="D31" s="120">
        <v>0</v>
      </c>
      <c r="E31" s="122">
        <f t="shared" si="0"/>
        <v>577</v>
      </c>
      <c r="F31" s="122">
        <v>0</v>
      </c>
      <c r="G31" s="122">
        <f t="shared" si="1"/>
        <v>577</v>
      </c>
      <c r="H31" s="122">
        <v>185</v>
      </c>
      <c r="I31" s="122">
        <v>1643</v>
      </c>
      <c r="J31" s="122">
        <v>0</v>
      </c>
      <c r="K31" s="122">
        <v>0</v>
      </c>
      <c r="L31" s="122">
        <f t="shared" si="2"/>
        <v>0</v>
      </c>
      <c r="M31" s="122">
        <f t="shared" si="3"/>
        <v>1643</v>
      </c>
      <c r="N31" s="52">
        <v>22</v>
      </c>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row>
    <row r="32" spans="1:70" ht="20.100000000000001" customHeight="1" x14ac:dyDescent="0.15">
      <c r="A32" s="113">
        <v>23</v>
      </c>
      <c r="B32" s="30" t="s">
        <v>190</v>
      </c>
      <c r="C32" s="119">
        <v>2550</v>
      </c>
      <c r="D32" s="120">
        <v>0</v>
      </c>
      <c r="E32" s="122">
        <f t="shared" si="0"/>
        <v>2550</v>
      </c>
      <c r="F32" s="122">
        <v>0</v>
      </c>
      <c r="G32" s="122">
        <f t="shared" si="1"/>
        <v>2550</v>
      </c>
      <c r="H32" s="122">
        <v>668</v>
      </c>
      <c r="I32" s="122">
        <v>4127</v>
      </c>
      <c r="J32" s="122">
        <v>0</v>
      </c>
      <c r="K32" s="122">
        <v>0</v>
      </c>
      <c r="L32" s="122">
        <f t="shared" si="2"/>
        <v>0</v>
      </c>
      <c r="M32" s="122">
        <f t="shared" si="3"/>
        <v>4127</v>
      </c>
      <c r="N32" s="52">
        <v>23</v>
      </c>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ht="20.100000000000001" customHeight="1" x14ac:dyDescent="0.15">
      <c r="A33" s="113">
        <v>24</v>
      </c>
      <c r="B33" s="30" t="s">
        <v>191</v>
      </c>
      <c r="C33" s="119">
        <v>2044</v>
      </c>
      <c r="D33" s="120">
        <v>0</v>
      </c>
      <c r="E33" s="122">
        <f t="shared" si="0"/>
        <v>2044</v>
      </c>
      <c r="F33" s="122">
        <v>0</v>
      </c>
      <c r="G33" s="122">
        <f t="shared" si="1"/>
        <v>2044</v>
      </c>
      <c r="H33" s="122">
        <v>490</v>
      </c>
      <c r="I33" s="122">
        <v>3271</v>
      </c>
      <c r="J33" s="122">
        <v>0</v>
      </c>
      <c r="K33" s="122">
        <v>0</v>
      </c>
      <c r="L33" s="122">
        <f t="shared" si="2"/>
        <v>0</v>
      </c>
      <c r="M33" s="122">
        <f t="shared" si="3"/>
        <v>3271</v>
      </c>
      <c r="N33" s="52">
        <v>24</v>
      </c>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ht="20.100000000000001" customHeight="1" x14ac:dyDescent="0.15">
      <c r="A34" s="21">
        <v>25</v>
      </c>
      <c r="B34" s="30" t="s">
        <v>12</v>
      </c>
      <c r="C34" s="141">
        <v>314</v>
      </c>
      <c r="D34" s="139">
        <v>0</v>
      </c>
      <c r="E34" s="121">
        <f t="shared" si="0"/>
        <v>314</v>
      </c>
      <c r="F34" s="121">
        <v>0</v>
      </c>
      <c r="G34" s="121">
        <f t="shared" si="1"/>
        <v>314</v>
      </c>
      <c r="H34" s="121">
        <v>81</v>
      </c>
      <c r="I34" s="121">
        <v>499</v>
      </c>
      <c r="J34" s="121">
        <v>0</v>
      </c>
      <c r="K34" s="121">
        <v>0</v>
      </c>
      <c r="L34" s="121">
        <f t="shared" si="2"/>
        <v>0</v>
      </c>
      <c r="M34" s="121">
        <f t="shared" si="3"/>
        <v>499</v>
      </c>
      <c r="N34" s="53">
        <v>25</v>
      </c>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ht="20.100000000000001" customHeight="1" x14ac:dyDescent="0.15">
      <c r="A35" s="25" t="s">
        <v>216</v>
      </c>
      <c r="B35" s="34"/>
      <c r="C35" s="144">
        <f t="shared" ref="C35:M35" si="4">SUM(C10:C34)</f>
        <v>131260</v>
      </c>
      <c r="D35" s="144">
        <f t="shared" si="4"/>
        <v>0</v>
      </c>
      <c r="E35" s="127">
        <f t="shared" si="4"/>
        <v>131260</v>
      </c>
      <c r="F35" s="127">
        <f t="shared" si="4"/>
        <v>0</v>
      </c>
      <c r="G35" s="127">
        <f t="shared" si="4"/>
        <v>131260</v>
      </c>
      <c r="H35" s="127">
        <f t="shared" si="4"/>
        <v>31800</v>
      </c>
      <c r="I35" s="127">
        <f t="shared" si="4"/>
        <v>197827</v>
      </c>
      <c r="J35" s="127">
        <f t="shared" si="4"/>
        <v>0</v>
      </c>
      <c r="K35" s="127">
        <f t="shared" si="4"/>
        <v>0</v>
      </c>
      <c r="L35" s="127">
        <f t="shared" si="4"/>
        <v>0</v>
      </c>
      <c r="M35" s="127">
        <f t="shared" si="4"/>
        <v>197827</v>
      </c>
      <c r="N35" s="54"/>
    </row>
    <row r="36" spans="1:70" ht="20.100000000000001" customHeight="1" x14ac:dyDescent="0.15">
      <c r="B36" s="64"/>
    </row>
    <row r="37" spans="1:70" ht="20.100000000000001" customHeight="1" x14ac:dyDescent="0.15">
      <c r="B37" s="64"/>
      <c r="E37" s="84"/>
    </row>
    <row r="38" spans="1:70" ht="20.100000000000001" customHeight="1" x14ac:dyDescent="0.15">
      <c r="B38" s="64"/>
    </row>
    <row r="39" spans="1:70" ht="20.100000000000001" customHeight="1" x14ac:dyDescent="0.15">
      <c r="B39" s="64"/>
    </row>
    <row r="40" spans="1:70" ht="20.100000000000001" customHeight="1" x14ac:dyDescent="0.15">
      <c r="B40" s="64"/>
    </row>
    <row r="41" spans="1:70" ht="20.100000000000001" customHeight="1" x14ac:dyDescent="0.15">
      <c r="B41" s="64"/>
    </row>
    <row r="42" spans="1:70" ht="20.100000000000001" customHeight="1" x14ac:dyDescent="0.15">
      <c r="B42" s="64"/>
    </row>
    <row r="43" spans="1:70" ht="20.100000000000001" customHeight="1" x14ac:dyDescent="0.15">
      <c r="B43" s="64"/>
    </row>
    <row r="44" spans="1:70" ht="20.100000000000001" customHeight="1" x14ac:dyDescent="0.15">
      <c r="B44" s="64"/>
    </row>
    <row r="45" spans="1:70" ht="20.100000000000001" customHeight="1" x14ac:dyDescent="0.15">
      <c r="B45" s="64"/>
    </row>
    <row r="46" spans="1:70" ht="20.100000000000001" customHeight="1" x14ac:dyDescent="0.15">
      <c r="B46" s="64"/>
    </row>
    <row r="47" spans="1:70" ht="20.100000000000001" customHeight="1" x14ac:dyDescent="0.15">
      <c r="B47" s="64"/>
    </row>
    <row r="48" spans="1:70" ht="20.100000000000001" customHeight="1" x14ac:dyDescent="0.15">
      <c r="B48" s="64"/>
    </row>
    <row r="49" spans="2:2" ht="20.100000000000001" customHeight="1" x14ac:dyDescent="0.15">
      <c r="B49" s="64"/>
    </row>
    <row r="50" spans="2:2" ht="20.100000000000001" customHeight="1" x14ac:dyDescent="0.15">
      <c r="B50" s="64"/>
    </row>
    <row r="51" spans="2:2" ht="20.100000000000001" customHeight="1" x14ac:dyDescent="0.15">
      <c r="B51" s="64"/>
    </row>
    <row r="52" spans="2:2" ht="20.100000000000001" customHeight="1" x14ac:dyDescent="0.15">
      <c r="B52" s="64"/>
    </row>
    <row r="53" spans="2:2" ht="20.100000000000001" customHeight="1" x14ac:dyDescent="0.15">
      <c r="B53" s="64"/>
    </row>
    <row r="54" spans="2:2" ht="20.100000000000001" customHeight="1" x14ac:dyDescent="0.15">
      <c r="B54" s="64"/>
    </row>
    <row r="55" spans="2:2" ht="20.100000000000001" customHeight="1" x14ac:dyDescent="0.15">
      <c r="B55" s="64"/>
    </row>
    <row r="56" spans="2:2" ht="20.100000000000001" customHeight="1" x14ac:dyDescent="0.15">
      <c r="B56" s="64"/>
    </row>
    <row r="57" spans="2:2" ht="20.100000000000001" customHeight="1" x14ac:dyDescent="0.15">
      <c r="B57" s="64"/>
    </row>
    <row r="58" spans="2:2" ht="20.100000000000001" customHeight="1" x14ac:dyDescent="0.15">
      <c r="B58" s="64"/>
    </row>
    <row r="59" spans="2:2" ht="20.100000000000001" customHeight="1" x14ac:dyDescent="0.15">
      <c r="B59" s="64"/>
    </row>
    <row r="60" spans="2:2" ht="20.100000000000001" customHeight="1" x14ac:dyDescent="0.15">
      <c r="B60" s="64"/>
    </row>
    <row r="61" spans="2:2" ht="20.100000000000001" customHeight="1" x14ac:dyDescent="0.15">
      <c r="B61" s="64"/>
    </row>
    <row r="62" spans="2:2" ht="20.100000000000001" customHeight="1" x14ac:dyDescent="0.15">
      <c r="B62" s="64"/>
    </row>
    <row r="63" spans="2:2" ht="20.100000000000001" customHeight="1" x14ac:dyDescent="0.15">
      <c r="B63" s="64"/>
    </row>
    <row r="64" spans="2:2" ht="20.100000000000001" customHeight="1" x14ac:dyDescent="0.15">
      <c r="B64" s="64"/>
    </row>
    <row r="65" spans="2:2" ht="20.100000000000001" customHeight="1" x14ac:dyDescent="0.15">
      <c r="B65" s="64"/>
    </row>
    <row r="66" spans="2:2" ht="20.100000000000001" customHeight="1" x14ac:dyDescent="0.15">
      <c r="B66" s="64"/>
    </row>
    <row r="67" spans="2:2" ht="20.100000000000001" customHeight="1" x14ac:dyDescent="0.15">
      <c r="B67" s="64"/>
    </row>
    <row r="68" spans="2:2" ht="20.100000000000001" customHeight="1" x14ac:dyDescent="0.15">
      <c r="B68" s="64"/>
    </row>
    <row r="69" spans="2:2" ht="20.100000000000001" customHeight="1" x14ac:dyDescent="0.15">
      <c r="B69" s="64"/>
    </row>
    <row r="70" spans="2:2" ht="20.100000000000001" customHeight="1" x14ac:dyDescent="0.15">
      <c r="B70" s="64"/>
    </row>
    <row r="71" spans="2:2" ht="20.100000000000001" customHeight="1" x14ac:dyDescent="0.15">
      <c r="B71" s="64"/>
    </row>
    <row r="72" spans="2:2" ht="20.100000000000001" customHeight="1" x14ac:dyDescent="0.15">
      <c r="B72" s="64"/>
    </row>
    <row r="73" spans="2:2" ht="20.100000000000001" customHeight="1" x14ac:dyDescent="0.15">
      <c r="B73" s="64"/>
    </row>
    <row r="74" spans="2:2" ht="20.100000000000001" customHeight="1" x14ac:dyDescent="0.15">
      <c r="B74" s="64"/>
    </row>
    <row r="75" spans="2:2" ht="20.100000000000001" customHeight="1" x14ac:dyDescent="0.15">
      <c r="B75" s="64"/>
    </row>
    <row r="76" spans="2:2" ht="20.100000000000001" customHeight="1" x14ac:dyDescent="0.15">
      <c r="B76" s="64"/>
    </row>
    <row r="77" spans="2:2" ht="20.100000000000001" customHeight="1" x14ac:dyDescent="0.15">
      <c r="B77" s="64"/>
    </row>
    <row r="78" spans="2:2" ht="20.100000000000001" customHeight="1" x14ac:dyDescent="0.15">
      <c r="B78" s="64"/>
    </row>
    <row r="79" spans="2:2" ht="20.100000000000001" customHeight="1" x14ac:dyDescent="0.15">
      <c r="B79" s="64"/>
    </row>
    <row r="80" spans="2:2" ht="20.100000000000001" customHeight="1" x14ac:dyDescent="0.15">
      <c r="B80" s="64"/>
    </row>
    <row r="81" spans="2:2" ht="20.100000000000001" customHeight="1" x14ac:dyDescent="0.15">
      <c r="B81" s="64"/>
    </row>
    <row r="82" spans="2:2" ht="20.100000000000001" customHeight="1" x14ac:dyDescent="0.15">
      <c r="B82" s="64"/>
    </row>
    <row r="83" spans="2:2" ht="20.100000000000001" customHeight="1" x14ac:dyDescent="0.15">
      <c r="B83" s="64"/>
    </row>
    <row r="84" spans="2:2" ht="20.100000000000001" customHeight="1" x14ac:dyDescent="0.15">
      <c r="B84" s="64"/>
    </row>
    <row r="85" spans="2:2" ht="20.100000000000001" customHeight="1" x14ac:dyDescent="0.15">
      <c r="B85" s="64"/>
    </row>
    <row r="86" spans="2:2" ht="20.100000000000001" customHeight="1" x14ac:dyDescent="0.15">
      <c r="B86" s="64"/>
    </row>
    <row r="87" spans="2:2" ht="20.100000000000001" customHeight="1" x14ac:dyDescent="0.15">
      <c r="B87" s="64"/>
    </row>
    <row r="88" spans="2:2" ht="20.100000000000001" customHeight="1" x14ac:dyDescent="0.15">
      <c r="B88" s="64"/>
    </row>
    <row r="89" spans="2:2" ht="20.100000000000001" customHeight="1" x14ac:dyDescent="0.15">
      <c r="B89" s="64"/>
    </row>
    <row r="90" spans="2:2" ht="20.100000000000001" customHeight="1" x14ac:dyDescent="0.15">
      <c r="B90" s="64"/>
    </row>
    <row r="91" spans="2:2" ht="20.100000000000001" customHeight="1" x14ac:dyDescent="0.15">
      <c r="B91" s="64"/>
    </row>
    <row r="92" spans="2:2" ht="20.100000000000001" customHeight="1" x14ac:dyDescent="0.15">
      <c r="B92" s="64"/>
    </row>
    <row r="93" spans="2:2" ht="20.100000000000001" customHeight="1" x14ac:dyDescent="0.15">
      <c r="B93" s="64"/>
    </row>
    <row r="94" spans="2:2" ht="20.100000000000001" customHeight="1" x14ac:dyDescent="0.15">
      <c r="B94" s="64"/>
    </row>
    <row r="95" spans="2:2" ht="20.100000000000001" customHeight="1" x14ac:dyDescent="0.15">
      <c r="B95" s="64"/>
    </row>
    <row r="96" spans="2:2" ht="20.100000000000001" customHeight="1" x14ac:dyDescent="0.15">
      <c r="B96" s="64"/>
    </row>
    <row r="97" spans="2:2" ht="20.100000000000001" customHeight="1" x14ac:dyDescent="0.15">
      <c r="B97" s="64"/>
    </row>
    <row r="98" spans="2:2" ht="20.100000000000001" customHeight="1" x14ac:dyDescent="0.15">
      <c r="B98" s="64"/>
    </row>
    <row r="99" spans="2:2" ht="20.100000000000001" customHeight="1" x14ac:dyDescent="0.15">
      <c r="B99" s="64"/>
    </row>
    <row r="100" spans="2:2" ht="20.100000000000001" customHeight="1" x14ac:dyDescent="0.15">
      <c r="B100" s="64"/>
    </row>
    <row r="101" spans="2:2" ht="20.100000000000001" customHeight="1" x14ac:dyDescent="0.15">
      <c r="B101" s="64"/>
    </row>
    <row r="102" spans="2:2" ht="20.100000000000001" customHeight="1" x14ac:dyDescent="0.15">
      <c r="B102" s="64"/>
    </row>
    <row r="103" spans="2:2" ht="20.100000000000001" customHeight="1" x14ac:dyDescent="0.15">
      <c r="B103" s="64"/>
    </row>
    <row r="104" spans="2:2" ht="20.100000000000001" customHeight="1" x14ac:dyDescent="0.15">
      <c r="B104" s="64"/>
    </row>
    <row r="105" spans="2:2" ht="20.100000000000001" customHeight="1" x14ac:dyDescent="0.15">
      <c r="B105" s="64"/>
    </row>
    <row r="106" spans="2:2" ht="20.100000000000001" customHeight="1" x14ac:dyDescent="0.15">
      <c r="B106" s="64"/>
    </row>
    <row r="107" spans="2:2" ht="20.100000000000001" customHeight="1" x14ac:dyDescent="0.15">
      <c r="B107" s="64"/>
    </row>
    <row r="108" spans="2:2" ht="20.100000000000001" customHeight="1" x14ac:dyDescent="0.15">
      <c r="B108" s="64"/>
    </row>
    <row r="109" spans="2:2" ht="20.100000000000001" customHeight="1" x14ac:dyDescent="0.15">
      <c r="B109" s="64"/>
    </row>
    <row r="110" spans="2:2" ht="20.100000000000001" customHeight="1" x14ac:dyDescent="0.15">
      <c r="B110" s="64"/>
    </row>
    <row r="111" spans="2:2" ht="20.100000000000001" customHeight="1" x14ac:dyDescent="0.15">
      <c r="B111" s="64"/>
    </row>
    <row r="112" spans="2:2" ht="20.100000000000001" customHeight="1" x14ac:dyDescent="0.15">
      <c r="B112" s="64"/>
    </row>
    <row r="113" spans="2:2" ht="20.100000000000001" customHeight="1" x14ac:dyDescent="0.15">
      <c r="B113" s="64"/>
    </row>
    <row r="114" spans="2:2" ht="20.100000000000001" customHeight="1" x14ac:dyDescent="0.15">
      <c r="B114" s="64"/>
    </row>
    <row r="115" spans="2:2" ht="20.100000000000001" customHeight="1" x14ac:dyDescent="0.15">
      <c r="B115" s="64"/>
    </row>
    <row r="116" spans="2:2" ht="20.100000000000001" customHeight="1" x14ac:dyDescent="0.15">
      <c r="B116" s="64"/>
    </row>
    <row r="117" spans="2:2" ht="20.100000000000001" customHeight="1" x14ac:dyDescent="0.15">
      <c r="B117" s="64"/>
    </row>
    <row r="118" spans="2:2" ht="20.100000000000001" customHeight="1" x14ac:dyDescent="0.15">
      <c r="B118" s="64"/>
    </row>
    <row r="119" spans="2:2" ht="20.100000000000001" customHeight="1" x14ac:dyDescent="0.15">
      <c r="B119" s="64"/>
    </row>
    <row r="120" spans="2:2" ht="20.100000000000001" customHeight="1" x14ac:dyDescent="0.15">
      <c r="B120" s="64"/>
    </row>
    <row r="121" spans="2:2" ht="20.100000000000001" customHeight="1" x14ac:dyDescent="0.15">
      <c r="B121" s="64"/>
    </row>
    <row r="122" spans="2:2" ht="20.100000000000001" customHeight="1" x14ac:dyDescent="0.15">
      <c r="B122" s="64"/>
    </row>
    <row r="123" spans="2:2" ht="20.100000000000001" customHeight="1" x14ac:dyDescent="0.15">
      <c r="B123" s="64"/>
    </row>
    <row r="124" spans="2:2" ht="20.100000000000001" customHeight="1" x14ac:dyDescent="0.15">
      <c r="B124" s="64"/>
    </row>
    <row r="125" spans="2:2" ht="20.100000000000001" customHeight="1" x14ac:dyDescent="0.15">
      <c r="B125" s="64"/>
    </row>
    <row r="126" spans="2:2" ht="20.100000000000001" customHeight="1" x14ac:dyDescent="0.15">
      <c r="B126" s="64"/>
    </row>
    <row r="127" spans="2:2" ht="20.100000000000001" customHeight="1" x14ac:dyDescent="0.15">
      <c r="B127" s="64"/>
    </row>
    <row r="128" spans="2:2" ht="20.100000000000001" customHeight="1" x14ac:dyDescent="0.15">
      <c r="B128" s="64"/>
    </row>
    <row r="129" spans="2:2" ht="20.100000000000001" customHeight="1" x14ac:dyDescent="0.15">
      <c r="B129" s="64"/>
    </row>
    <row r="130" spans="2:2" ht="20.100000000000001" customHeight="1" x14ac:dyDescent="0.15">
      <c r="B130" s="64"/>
    </row>
    <row r="131" spans="2:2" ht="20.100000000000001" customHeight="1" x14ac:dyDescent="0.15">
      <c r="B131" s="64"/>
    </row>
    <row r="132" spans="2:2" ht="20.100000000000001" customHeight="1" x14ac:dyDescent="0.15">
      <c r="B132" s="64"/>
    </row>
    <row r="133" spans="2:2" ht="20.100000000000001" customHeight="1" x14ac:dyDescent="0.15">
      <c r="B133" s="64"/>
    </row>
    <row r="134" spans="2:2" ht="20.100000000000001" customHeight="1" x14ac:dyDescent="0.15">
      <c r="B134" s="64"/>
    </row>
    <row r="135" spans="2:2" ht="20.100000000000001" customHeight="1" x14ac:dyDescent="0.15">
      <c r="B135" s="64"/>
    </row>
    <row r="136" spans="2:2" ht="20.100000000000001" customHeight="1" x14ac:dyDescent="0.15">
      <c r="B136" s="64"/>
    </row>
    <row r="137" spans="2:2" ht="20.100000000000001" customHeight="1" x14ac:dyDescent="0.15">
      <c r="B137" s="64"/>
    </row>
    <row r="138" spans="2:2" ht="20.100000000000001" customHeight="1" x14ac:dyDescent="0.15">
      <c r="B138" s="64"/>
    </row>
    <row r="139" spans="2:2" ht="20.100000000000001" customHeight="1" x14ac:dyDescent="0.15">
      <c r="B139" s="64"/>
    </row>
    <row r="140" spans="2:2" ht="20.100000000000001" customHeight="1" x14ac:dyDescent="0.15">
      <c r="B140" s="64"/>
    </row>
    <row r="141" spans="2:2" ht="20.100000000000001" customHeight="1" x14ac:dyDescent="0.15">
      <c r="B141" s="64"/>
    </row>
    <row r="142" spans="2:2" ht="20.100000000000001" customHeight="1" x14ac:dyDescent="0.15">
      <c r="B142" s="64"/>
    </row>
    <row r="143" spans="2:2" ht="20.100000000000001" customHeight="1" x14ac:dyDescent="0.15">
      <c r="B143" s="64"/>
    </row>
    <row r="144" spans="2:2" ht="20.100000000000001" customHeight="1" x14ac:dyDescent="0.15">
      <c r="B144" s="64"/>
    </row>
    <row r="145" spans="2:2" ht="20.100000000000001" customHeight="1" x14ac:dyDescent="0.15">
      <c r="B145" s="64"/>
    </row>
    <row r="146" spans="2:2" ht="20.100000000000001" customHeight="1" x14ac:dyDescent="0.15">
      <c r="B146" s="64"/>
    </row>
    <row r="147" spans="2:2" ht="20.100000000000001" customHeight="1" x14ac:dyDescent="0.15">
      <c r="B147" s="64"/>
    </row>
    <row r="148" spans="2:2" ht="20.100000000000001" customHeight="1" x14ac:dyDescent="0.15">
      <c r="B148" s="64"/>
    </row>
    <row r="149" spans="2:2" ht="20.100000000000001" customHeight="1" x14ac:dyDescent="0.15">
      <c r="B149" s="64"/>
    </row>
    <row r="150" spans="2:2" ht="20.100000000000001" customHeight="1" x14ac:dyDescent="0.15">
      <c r="B150" s="64"/>
    </row>
    <row r="151" spans="2:2" ht="20.100000000000001" customHeight="1" x14ac:dyDescent="0.15">
      <c r="B151" s="64"/>
    </row>
    <row r="152" spans="2:2" ht="20.100000000000001" customHeight="1" x14ac:dyDescent="0.15">
      <c r="B152" s="64"/>
    </row>
    <row r="153" spans="2:2" ht="20.100000000000001" customHeight="1" x14ac:dyDescent="0.15">
      <c r="B153" s="64"/>
    </row>
    <row r="154" spans="2:2" ht="20.100000000000001" customHeight="1" x14ac:dyDescent="0.15">
      <c r="B154" s="64"/>
    </row>
    <row r="155" spans="2:2" ht="20.100000000000001" customHeight="1" x14ac:dyDescent="0.15">
      <c r="B155" s="64"/>
    </row>
    <row r="156" spans="2:2" ht="20.100000000000001" customHeight="1" x14ac:dyDescent="0.15">
      <c r="B156" s="64"/>
    </row>
    <row r="157" spans="2:2" ht="20.100000000000001" customHeight="1" x14ac:dyDescent="0.15">
      <c r="B157" s="64"/>
    </row>
    <row r="158" spans="2:2" ht="20.100000000000001" customHeight="1" x14ac:dyDescent="0.15">
      <c r="B158" s="64"/>
    </row>
    <row r="159" spans="2:2" ht="20.100000000000001" customHeight="1" x14ac:dyDescent="0.15">
      <c r="B159" s="64"/>
    </row>
    <row r="160" spans="2:2" ht="20.100000000000001" customHeight="1" x14ac:dyDescent="0.15">
      <c r="B160" s="64"/>
    </row>
    <row r="161" spans="2:2" ht="20.100000000000001" customHeight="1" x14ac:dyDescent="0.15">
      <c r="B161" s="64"/>
    </row>
    <row r="162" spans="2:2" ht="20.100000000000001" customHeight="1" x14ac:dyDescent="0.15">
      <c r="B162" s="64"/>
    </row>
    <row r="163" spans="2:2" ht="20.100000000000001" customHeight="1" x14ac:dyDescent="0.15">
      <c r="B163" s="64"/>
    </row>
    <row r="164" spans="2:2" ht="20.100000000000001" customHeight="1" x14ac:dyDescent="0.15">
      <c r="B164" s="64"/>
    </row>
    <row r="165" spans="2:2" ht="20.100000000000001" customHeight="1" x14ac:dyDescent="0.15">
      <c r="B165" s="64"/>
    </row>
    <row r="166" spans="2:2" ht="20.100000000000001" customHeight="1" x14ac:dyDescent="0.15">
      <c r="B166" s="64"/>
    </row>
    <row r="167" spans="2:2" ht="20.100000000000001" customHeight="1" x14ac:dyDescent="0.15">
      <c r="B167" s="64"/>
    </row>
    <row r="168" spans="2:2" ht="20.100000000000001" customHeight="1" x14ac:dyDescent="0.15">
      <c r="B168" s="64"/>
    </row>
    <row r="169" spans="2:2" ht="20.100000000000001" customHeight="1" x14ac:dyDescent="0.15">
      <c r="B169" s="64"/>
    </row>
    <row r="170" spans="2:2" ht="20.100000000000001" customHeight="1" x14ac:dyDescent="0.15">
      <c r="B170" s="64"/>
    </row>
    <row r="171" spans="2:2" ht="20.100000000000001" customHeight="1" x14ac:dyDescent="0.15">
      <c r="B171" s="64"/>
    </row>
    <row r="172" spans="2:2" ht="20.100000000000001" customHeight="1" x14ac:dyDescent="0.15">
      <c r="B172" s="64"/>
    </row>
    <row r="173" spans="2:2" ht="20.100000000000001" customHeight="1" x14ac:dyDescent="0.15">
      <c r="B173" s="64"/>
    </row>
    <row r="174" spans="2:2" ht="20.100000000000001" customHeight="1" x14ac:dyDescent="0.15">
      <c r="B174" s="64"/>
    </row>
    <row r="175" spans="2:2" ht="20.100000000000001" customHeight="1" x14ac:dyDescent="0.15">
      <c r="B175" s="64"/>
    </row>
    <row r="176" spans="2:2" ht="20.100000000000001" customHeight="1" x14ac:dyDescent="0.15">
      <c r="B176" s="64"/>
    </row>
    <row r="177" spans="2:2" ht="20.100000000000001" customHeight="1" x14ac:dyDescent="0.15">
      <c r="B177" s="64"/>
    </row>
    <row r="178" spans="2:2" ht="20.100000000000001" customHeight="1" x14ac:dyDescent="0.15">
      <c r="B178" s="64"/>
    </row>
    <row r="179" spans="2:2" ht="20.100000000000001" customHeight="1" x14ac:dyDescent="0.15">
      <c r="B179" s="64"/>
    </row>
    <row r="180" spans="2:2" ht="20.100000000000001" customHeight="1" x14ac:dyDescent="0.15">
      <c r="B180" s="64"/>
    </row>
    <row r="181" spans="2:2" ht="20.100000000000001" customHeight="1" x14ac:dyDescent="0.15">
      <c r="B181" s="64"/>
    </row>
    <row r="182" spans="2:2" ht="20.100000000000001" customHeight="1" x14ac:dyDescent="0.15">
      <c r="B182" s="64"/>
    </row>
    <row r="183" spans="2:2" ht="20.100000000000001" customHeight="1" x14ac:dyDescent="0.15">
      <c r="B183" s="64"/>
    </row>
    <row r="184" spans="2:2" ht="20.100000000000001" customHeight="1" x14ac:dyDescent="0.15">
      <c r="B184" s="64"/>
    </row>
    <row r="185" spans="2:2" ht="20.100000000000001" customHeight="1" x14ac:dyDescent="0.15">
      <c r="B185" s="64"/>
    </row>
    <row r="186" spans="2:2" ht="20.100000000000001" customHeight="1" x14ac:dyDescent="0.15">
      <c r="B186" s="64"/>
    </row>
    <row r="187" spans="2:2" ht="20.100000000000001" customHeight="1" x14ac:dyDescent="0.15">
      <c r="B187" s="64"/>
    </row>
    <row r="188" spans="2:2" ht="20.100000000000001" customHeight="1" x14ac:dyDescent="0.15">
      <c r="B188" s="64"/>
    </row>
    <row r="189" spans="2:2" ht="20.100000000000001" customHeight="1" x14ac:dyDescent="0.15">
      <c r="B189" s="64"/>
    </row>
    <row r="190" spans="2:2" ht="20.100000000000001" customHeight="1" x14ac:dyDescent="0.15">
      <c r="B190" s="64"/>
    </row>
    <row r="191" spans="2:2" ht="20.100000000000001" customHeight="1" x14ac:dyDescent="0.15">
      <c r="B191" s="64"/>
    </row>
    <row r="192" spans="2:2" ht="20.100000000000001" customHeight="1" x14ac:dyDescent="0.15">
      <c r="B192" s="64"/>
    </row>
    <row r="193" spans="2:2" ht="20.100000000000001" customHeight="1" x14ac:dyDescent="0.15">
      <c r="B193" s="64"/>
    </row>
    <row r="194" spans="2:2" ht="20.100000000000001" customHeight="1" x14ac:dyDescent="0.15">
      <c r="B194" s="64"/>
    </row>
    <row r="195" spans="2:2" ht="20.100000000000001" customHeight="1" x14ac:dyDescent="0.15">
      <c r="B195" s="64"/>
    </row>
    <row r="196" spans="2:2" ht="20.100000000000001" customHeight="1" x14ac:dyDescent="0.15">
      <c r="B196" s="64"/>
    </row>
    <row r="197" spans="2:2" ht="20.100000000000001" customHeight="1" x14ac:dyDescent="0.15">
      <c r="B197" s="64"/>
    </row>
    <row r="198" spans="2:2" ht="20.100000000000001" customHeight="1" x14ac:dyDescent="0.15">
      <c r="B198" s="64"/>
    </row>
    <row r="199" spans="2:2" ht="20.100000000000001" customHeight="1" x14ac:dyDescent="0.15">
      <c r="B199" s="64"/>
    </row>
    <row r="200" spans="2:2" ht="20.100000000000001" customHeight="1" x14ac:dyDescent="0.15">
      <c r="B200" s="64"/>
    </row>
    <row r="201" spans="2:2" ht="20.100000000000001" customHeight="1" x14ac:dyDescent="0.15">
      <c r="B201" s="64"/>
    </row>
    <row r="202" spans="2:2" ht="20.100000000000001" customHeight="1" x14ac:dyDescent="0.15">
      <c r="B202" s="64"/>
    </row>
    <row r="203" spans="2:2" ht="20.100000000000001" customHeight="1" x14ac:dyDescent="0.15">
      <c r="B203" s="64"/>
    </row>
    <row r="204" spans="2:2" ht="20.100000000000001" customHeight="1" x14ac:dyDescent="0.15">
      <c r="B204" s="64"/>
    </row>
    <row r="205" spans="2:2" ht="20.100000000000001" customHeight="1" x14ac:dyDescent="0.15">
      <c r="B205" s="64"/>
    </row>
    <row r="206" spans="2:2" ht="20.100000000000001" customHeight="1" x14ac:dyDescent="0.15">
      <c r="B206" s="64"/>
    </row>
    <row r="207" spans="2:2" ht="20.100000000000001" customHeight="1" x14ac:dyDescent="0.15">
      <c r="B207" s="64"/>
    </row>
    <row r="208" spans="2:2" ht="20.100000000000001" customHeight="1" x14ac:dyDescent="0.15">
      <c r="B208" s="64"/>
    </row>
    <row r="209" spans="2:2" ht="20.100000000000001" customHeight="1" x14ac:dyDescent="0.15">
      <c r="B209" s="64"/>
    </row>
    <row r="210" spans="2:2" ht="20.100000000000001" customHeight="1" x14ac:dyDescent="0.15">
      <c r="B210" s="64"/>
    </row>
    <row r="211" spans="2:2" ht="20.100000000000001" customHeight="1" x14ac:dyDescent="0.15">
      <c r="B211" s="64"/>
    </row>
    <row r="212" spans="2:2" ht="20.100000000000001" customHeight="1" x14ac:dyDescent="0.15">
      <c r="B212" s="64"/>
    </row>
    <row r="213" spans="2:2" ht="20.100000000000001" customHeight="1" x14ac:dyDescent="0.15">
      <c r="B213" s="64"/>
    </row>
    <row r="214" spans="2:2" ht="20.100000000000001" customHeight="1" x14ac:dyDescent="0.15">
      <c r="B214" s="64"/>
    </row>
    <row r="215" spans="2:2" ht="20.100000000000001" customHeight="1" x14ac:dyDescent="0.15">
      <c r="B215" s="64"/>
    </row>
    <row r="216" spans="2:2" ht="20.100000000000001" customHeight="1" x14ac:dyDescent="0.15">
      <c r="B216" s="64"/>
    </row>
    <row r="217" spans="2:2" ht="20.100000000000001" customHeight="1" x14ac:dyDescent="0.15">
      <c r="B217" s="64"/>
    </row>
    <row r="218" spans="2:2" ht="20.100000000000001" customHeight="1" x14ac:dyDescent="0.15">
      <c r="B218" s="64"/>
    </row>
    <row r="219" spans="2:2" ht="20.100000000000001" customHeight="1" x14ac:dyDescent="0.15">
      <c r="B219" s="64"/>
    </row>
    <row r="220" spans="2:2" ht="20.100000000000001" customHeight="1" x14ac:dyDescent="0.15">
      <c r="B220" s="64"/>
    </row>
    <row r="221" spans="2:2" ht="20.100000000000001" customHeight="1" x14ac:dyDescent="0.15">
      <c r="B221" s="64"/>
    </row>
    <row r="222" spans="2:2" ht="20.100000000000001" customHeight="1" x14ac:dyDescent="0.15">
      <c r="B222" s="64"/>
    </row>
    <row r="223" spans="2:2" ht="20.100000000000001" customHeight="1" x14ac:dyDescent="0.15">
      <c r="B223" s="64"/>
    </row>
    <row r="224" spans="2:2" ht="20.100000000000001" customHeight="1" x14ac:dyDescent="0.15">
      <c r="B224" s="64"/>
    </row>
    <row r="225" spans="2:2" ht="20.100000000000001" customHeight="1" x14ac:dyDescent="0.15">
      <c r="B225" s="64"/>
    </row>
    <row r="226" spans="2:2" ht="20.100000000000001" customHeight="1" x14ac:dyDescent="0.15">
      <c r="B226" s="64"/>
    </row>
    <row r="227" spans="2:2" ht="20.100000000000001" customHeight="1" x14ac:dyDescent="0.15">
      <c r="B227" s="64"/>
    </row>
    <row r="228" spans="2:2" ht="20.100000000000001" customHeight="1" x14ac:dyDescent="0.15">
      <c r="B228" s="64"/>
    </row>
    <row r="229" spans="2:2" ht="20.100000000000001" customHeight="1" x14ac:dyDescent="0.15">
      <c r="B229" s="64"/>
    </row>
    <row r="230" spans="2:2" ht="20.100000000000001" customHeight="1" x14ac:dyDescent="0.15">
      <c r="B230" s="64"/>
    </row>
    <row r="231" spans="2:2" ht="20.100000000000001" customHeight="1" x14ac:dyDescent="0.15">
      <c r="B231" s="64"/>
    </row>
    <row r="232" spans="2:2" ht="20.100000000000001" customHeight="1" x14ac:dyDescent="0.15">
      <c r="B232" s="64"/>
    </row>
    <row r="233" spans="2:2" ht="20.100000000000001" customHeight="1" x14ac:dyDescent="0.15">
      <c r="B233" s="64"/>
    </row>
    <row r="234" spans="2:2" ht="20.100000000000001" customHeight="1" x14ac:dyDescent="0.15">
      <c r="B234" s="64"/>
    </row>
    <row r="235" spans="2:2" ht="20.100000000000001" customHeight="1" x14ac:dyDescent="0.15">
      <c r="B235" s="64"/>
    </row>
    <row r="236" spans="2:2" ht="20.100000000000001" customHeight="1" x14ac:dyDescent="0.15">
      <c r="B236" s="64"/>
    </row>
    <row r="237" spans="2:2" ht="20.100000000000001" customHeight="1" x14ac:dyDescent="0.15">
      <c r="B237" s="64"/>
    </row>
    <row r="238" spans="2:2" ht="20.100000000000001" customHeight="1" x14ac:dyDescent="0.15">
      <c r="B238" s="64"/>
    </row>
    <row r="239" spans="2:2" ht="20.100000000000001" customHeight="1" x14ac:dyDescent="0.15">
      <c r="B239" s="64"/>
    </row>
    <row r="240" spans="2:2" ht="20.100000000000001" customHeight="1" x14ac:dyDescent="0.15">
      <c r="B240" s="64"/>
    </row>
    <row r="241" spans="2:2" ht="20.100000000000001" customHeight="1" x14ac:dyDescent="0.15">
      <c r="B241" s="64"/>
    </row>
    <row r="242" spans="2:2" ht="20.100000000000001" customHeight="1" x14ac:dyDescent="0.15">
      <c r="B242" s="64"/>
    </row>
    <row r="243" spans="2:2" ht="20.100000000000001" customHeight="1" x14ac:dyDescent="0.15">
      <c r="B243" s="64"/>
    </row>
    <row r="244" spans="2:2" ht="20.100000000000001" customHeight="1" x14ac:dyDescent="0.15">
      <c r="B244" s="64"/>
    </row>
    <row r="245" spans="2:2" ht="20.100000000000001" customHeight="1" x14ac:dyDescent="0.15">
      <c r="B245" s="64"/>
    </row>
    <row r="246" spans="2:2" ht="20.100000000000001" customHeight="1" x14ac:dyDescent="0.15">
      <c r="B246" s="64"/>
    </row>
    <row r="247" spans="2:2" ht="20.100000000000001" customHeight="1" x14ac:dyDescent="0.15">
      <c r="B247" s="64"/>
    </row>
    <row r="248" spans="2:2" ht="20.100000000000001" customHeight="1" x14ac:dyDescent="0.15">
      <c r="B248" s="64"/>
    </row>
    <row r="249" spans="2:2" ht="20.100000000000001" customHeight="1" x14ac:dyDescent="0.15">
      <c r="B249" s="64"/>
    </row>
    <row r="250" spans="2:2" ht="20.100000000000001" customHeight="1" x14ac:dyDescent="0.15">
      <c r="B250" s="64"/>
    </row>
    <row r="251" spans="2:2" ht="20.100000000000001" customHeight="1" x14ac:dyDescent="0.15">
      <c r="B251" s="64"/>
    </row>
    <row r="252" spans="2:2" ht="20.100000000000001" customHeight="1" x14ac:dyDescent="0.15">
      <c r="B252" s="64"/>
    </row>
    <row r="253" spans="2:2" ht="20.100000000000001" customHeight="1" x14ac:dyDescent="0.15">
      <c r="B253" s="64"/>
    </row>
    <row r="254" spans="2:2" ht="20.100000000000001" customHeight="1" x14ac:dyDescent="0.15">
      <c r="B254" s="64"/>
    </row>
    <row r="255" spans="2:2" ht="20.100000000000001" customHeight="1" x14ac:dyDescent="0.15">
      <c r="B255" s="64"/>
    </row>
    <row r="256" spans="2:2" ht="20.100000000000001" customHeight="1" x14ac:dyDescent="0.15">
      <c r="B256" s="64"/>
    </row>
    <row r="257" spans="2:2" ht="20.100000000000001" customHeight="1" x14ac:dyDescent="0.15">
      <c r="B257" s="64"/>
    </row>
    <row r="258" spans="2:2" ht="20.100000000000001" customHeight="1" x14ac:dyDescent="0.15">
      <c r="B258" s="64"/>
    </row>
    <row r="259" spans="2:2" ht="20.100000000000001" customHeight="1" x14ac:dyDescent="0.15">
      <c r="B259" s="64"/>
    </row>
    <row r="260" spans="2:2" ht="20.100000000000001" customHeight="1" x14ac:dyDescent="0.15">
      <c r="B260" s="64"/>
    </row>
    <row r="261" spans="2:2" ht="20.100000000000001" customHeight="1" x14ac:dyDescent="0.15">
      <c r="B261" s="64"/>
    </row>
    <row r="262" spans="2:2" ht="20.100000000000001" customHeight="1" x14ac:dyDescent="0.15">
      <c r="B262" s="64"/>
    </row>
    <row r="263" spans="2:2" ht="20.100000000000001" customHeight="1" x14ac:dyDescent="0.15">
      <c r="B263" s="64"/>
    </row>
    <row r="264" spans="2:2" ht="20.100000000000001" customHeight="1" x14ac:dyDescent="0.15">
      <c r="B264" s="64"/>
    </row>
    <row r="265" spans="2:2" ht="20.100000000000001" customHeight="1" x14ac:dyDescent="0.15">
      <c r="B265" s="64"/>
    </row>
    <row r="266" spans="2:2" ht="20.100000000000001" customHeight="1" x14ac:dyDescent="0.15">
      <c r="B266" s="64"/>
    </row>
    <row r="267" spans="2:2" ht="20.100000000000001" customHeight="1" x14ac:dyDescent="0.15">
      <c r="B267" s="64"/>
    </row>
    <row r="268" spans="2:2" ht="20.100000000000001" customHeight="1" x14ac:dyDescent="0.15">
      <c r="B268" s="64"/>
    </row>
    <row r="269" spans="2:2" ht="20.100000000000001" customHeight="1" x14ac:dyDescent="0.15">
      <c r="B269" s="64"/>
    </row>
    <row r="270" spans="2:2" ht="20.100000000000001" customHeight="1" x14ac:dyDescent="0.15">
      <c r="B270" s="64"/>
    </row>
    <row r="271" spans="2:2" ht="20.100000000000001" customHeight="1" x14ac:dyDescent="0.15">
      <c r="B271" s="64"/>
    </row>
    <row r="272" spans="2:2" ht="20.100000000000001" customHeight="1" x14ac:dyDescent="0.15">
      <c r="B272" s="64"/>
    </row>
    <row r="273" spans="2:2" ht="20.100000000000001" customHeight="1" x14ac:dyDescent="0.15">
      <c r="B273" s="64"/>
    </row>
    <row r="274" spans="2:2" ht="20.100000000000001" customHeight="1" x14ac:dyDescent="0.15">
      <c r="B274" s="64"/>
    </row>
    <row r="275" spans="2:2" ht="20.100000000000001" customHeight="1" x14ac:dyDescent="0.15">
      <c r="B275" s="64"/>
    </row>
    <row r="276" spans="2:2" ht="20.100000000000001" customHeight="1" x14ac:dyDescent="0.15">
      <c r="B276" s="64"/>
    </row>
    <row r="277" spans="2:2" ht="20.100000000000001" customHeight="1" x14ac:dyDescent="0.15">
      <c r="B277" s="64"/>
    </row>
    <row r="278" spans="2:2" ht="20.100000000000001" customHeight="1" x14ac:dyDescent="0.15">
      <c r="B278" s="64"/>
    </row>
    <row r="279" spans="2:2" ht="20.100000000000001" customHeight="1" x14ac:dyDescent="0.15">
      <c r="B279" s="64"/>
    </row>
    <row r="280" spans="2:2" ht="20.100000000000001" customHeight="1" x14ac:dyDescent="0.15">
      <c r="B280" s="64"/>
    </row>
    <row r="281" spans="2:2" ht="20.100000000000001" customHeight="1" x14ac:dyDescent="0.15">
      <c r="B281" s="64"/>
    </row>
    <row r="282" spans="2:2" ht="20.100000000000001" customHeight="1" x14ac:dyDescent="0.15">
      <c r="B282" s="64"/>
    </row>
    <row r="283" spans="2:2" ht="20.100000000000001" customHeight="1" x14ac:dyDescent="0.15">
      <c r="B283" s="64"/>
    </row>
    <row r="284" spans="2:2" ht="20.100000000000001" customHeight="1" x14ac:dyDescent="0.15">
      <c r="B284" s="64"/>
    </row>
    <row r="285" spans="2:2" ht="20.100000000000001" customHeight="1" x14ac:dyDescent="0.15">
      <c r="B285" s="64"/>
    </row>
    <row r="286" spans="2:2" ht="20.100000000000001" customHeight="1" x14ac:dyDescent="0.15">
      <c r="B286" s="64"/>
    </row>
    <row r="287" spans="2:2" ht="20.100000000000001" customHeight="1" x14ac:dyDescent="0.15">
      <c r="B287" s="64"/>
    </row>
    <row r="288" spans="2:2" ht="20.100000000000001" customHeight="1" x14ac:dyDescent="0.15">
      <c r="B288" s="64"/>
    </row>
    <row r="289" spans="2:2" ht="20.100000000000001" customHeight="1" x14ac:dyDescent="0.15">
      <c r="B289" s="64"/>
    </row>
    <row r="290" spans="2:2" ht="20.100000000000001" customHeight="1" x14ac:dyDescent="0.15">
      <c r="B290" s="64"/>
    </row>
    <row r="291" spans="2:2" ht="20.100000000000001" customHeight="1" x14ac:dyDescent="0.15">
      <c r="B291" s="64"/>
    </row>
    <row r="292" spans="2:2" ht="20.100000000000001" customHeight="1" x14ac:dyDescent="0.15">
      <c r="B292" s="64"/>
    </row>
    <row r="293" spans="2:2" ht="20.100000000000001" customHeight="1" x14ac:dyDescent="0.15">
      <c r="B293" s="64"/>
    </row>
    <row r="294" spans="2:2" ht="20.100000000000001" customHeight="1" x14ac:dyDescent="0.15">
      <c r="B294" s="64"/>
    </row>
    <row r="295" spans="2:2" ht="20.100000000000001" customHeight="1" x14ac:dyDescent="0.15">
      <c r="B295" s="64"/>
    </row>
    <row r="296" spans="2:2" ht="20.100000000000001" customHeight="1" x14ac:dyDescent="0.15">
      <c r="B296" s="64"/>
    </row>
    <row r="297" spans="2:2" ht="20.100000000000001" customHeight="1" x14ac:dyDescent="0.15">
      <c r="B297" s="64"/>
    </row>
    <row r="298" spans="2:2" ht="20.100000000000001" customHeight="1" x14ac:dyDescent="0.15">
      <c r="B298" s="64"/>
    </row>
    <row r="299" spans="2:2" ht="20.100000000000001" customHeight="1" x14ac:dyDescent="0.15">
      <c r="B299" s="64"/>
    </row>
    <row r="300" spans="2:2" ht="20.100000000000001" customHeight="1" x14ac:dyDescent="0.15">
      <c r="B300" s="64"/>
    </row>
    <row r="301" spans="2:2" ht="20.100000000000001" customHeight="1" x14ac:dyDescent="0.15">
      <c r="B301" s="64"/>
    </row>
    <row r="302" spans="2:2" ht="20.100000000000001" customHeight="1" x14ac:dyDescent="0.15">
      <c r="B302" s="64"/>
    </row>
    <row r="303" spans="2:2" ht="20.100000000000001" customHeight="1" x14ac:dyDescent="0.15">
      <c r="B303" s="64"/>
    </row>
    <row r="304" spans="2:2" ht="20.100000000000001" customHeight="1" x14ac:dyDescent="0.15">
      <c r="B304" s="64"/>
    </row>
    <row r="305" spans="2:2" ht="20.100000000000001" customHeight="1" x14ac:dyDescent="0.15">
      <c r="B305" s="64"/>
    </row>
    <row r="306" spans="2:2" ht="20.100000000000001" customHeight="1" x14ac:dyDescent="0.15">
      <c r="B306" s="64"/>
    </row>
    <row r="307" spans="2:2" ht="20.100000000000001" customHeight="1" x14ac:dyDescent="0.15">
      <c r="B307" s="64"/>
    </row>
    <row r="308" spans="2:2" ht="20.100000000000001" customHeight="1" x14ac:dyDescent="0.15">
      <c r="B308" s="64"/>
    </row>
    <row r="309" spans="2:2" ht="20.100000000000001" customHeight="1" x14ac:dyDescent="0.15">
      <c r="B309" s="64"/>
    </row>
    <row r="310" spans="2:2" ht="20.100000000000001" customHeight="1" x14ac:dyDescent="0.15">
      <c r="B310" s="64"/>
    </row>
    <row r="311" spans="2:2" ht="20.100000000000001" customHeight="1" x14ac:dyDescent="0.15">
      <c r="B311" s="64"/>
    </row>
    <row r="312" spans="2:2" ht="20.100000000000001" customHeight="1" x14ac:dyDescent="0.15">
      <c r="B312" s="64"/>
    </row>
    <row r="313" spans="2:2" ht="20.100000000000001" customHeight="1" x14ac:dyDescent="0.15">
      <c r="B313" s="64"/>
    </row>
    <row r="314" spans="2:2" ht="20.100000000000001" customHeight="1" x14ac:dyDescent="0.15">
      <c r="B314" s="64"/>
    </row>
    <row r="315" spans="2:2" ht="20.100000000000001" customHeight="1" x14ac:dyDescent="0.15">
      <c r="B315" s="64"/>
    </row>
    <row r="316" spans="2:2" ht="20.100000000000001" customHeight="1" x14ac:dyDescent="0.15">
      <c r="B316" s="64"/>
    </row>
    <row r="317" spans="2:2" ht="20.100000000000001" customHeight="1" x14ac:dyDescent="0.15">
      <c r="B317" s="64"/>
    </row>
    <row r="318" spans="2:2" ht="20.100000000000001" customHeight="1" x14ac:dyDescent="0.15">
      <c r="B318" s="64"/>
    </row>
    <row r="319" spans="2:2" ht="20.100000000000001" customHeight="1" x14ac:dyDescent="0.15">
      <c r="B319" s="64"/>
    </row>
    <row r="320" spans="2:2" ht="20.100000000000001" customHeight="1" x14ac:dyDescent="0.15">
      <c r="B320" s="64"/>
    </row>
    <row r="321" spans="2:2" ht="20.100000000000001" customHeight="1" x14ac:dyDescent="0.15">
      <c r="B321" s="64"/>
    </row>
    <row r="322" spans="2:2" ht="20.100000000000001" customHeight="1" x14ac:dyDescent="0.15">
      <c r="B322" s="64"/>
    </row>
    <row r="323" spans="2:2" ht="20.100000000000001" customHeight="1" x14ac:dyDescent="0.15">
      <c r="B323" s="64"/>
    </row>
    <row r="324" spans="2:2" ht="20.100000000000001" customHeight="1" x14ac:dyDescent="0.15">
      <c r="B324" s="64"/>
    </row>
    <row r="325" spans="2:2" ht="20.100000000000001" customHeight="1" x14ac:dyDescent="0.15">
      <c r="B325" s="64"/>
    </row>
    <row r="326" spans="2:2" ht="20.100000000000001" customHeight="1" x14ac:dyDescent="0.15">
      <c r="B326" s="64"/>
    </row>
    <row r="327" spans="2:2" ht="20.100000000000001" customHeight="1" x14ac:dyDescent="0.15">
      <c r="B327" s="64"/>
    </row>
    <row r="328" spans="2:2" ht="20.100000000000001" customHeight="1" x14ac:dyDescent="0.15">
      <c r="B328" s="64"/>
    </row>
    <row r="329" spans="2:2" ht="20.100000000000001" customHeight="1" x14ac:dyDescent="0.15">
      <c r="B329" s="64"/>
    </row>
    <row r="330" spans="2:2" ht="20.100000000000001" customHeight="1" x14ac:dyDescent="0.15">
      <c r="B330" s="64"/>
    </row>
    <row r="331" spans="2:2" ht="20.100000000000001" customHeight="1" x14ac:dyDescent="0.15">
      <c r="B331" s="64"/>
    </row>
    <row r="332" spans="2:2" ht="20.100000000000001" customHeight="1" x14ac:dyDescent="0.15">
      <c r="B332" s="64"/>
    </row>
    <row r="333" spans="2:2" ht="20.100000000000001" customHeight="1" x14ac:dyDescent="0.15">
      <c r="B333" s="64"/>
    </row>
    <row r="334" spans="2:2" ht="20.100000000000001" customHeight="1" x14ac:dyDescent="0.15">
      <c r="B334" s="64"/>
    </row>
    <row r="335" spans="2:2" ht="20.100000000000001" customHeight="1" x14ac:dyDescent="0.15">
      <c r="B335" s="64"/>
    </row>
    <row r="336" spans="2:2" ht="20.100000000000001" customHeight="1" x14ac:dyDescent="0.15">
      <c r="B336" s="64"/>
    </row>
    <row r="337" spans="2:2" ht="20.100000000000001" customHeight="1" x14ac:dyDescent="0.15">
      <c r="B337" s="64"/>
    </row>
    <row r="338" spans="2:2" ht="20.100000000000001" customHeight="1" x14ac:dyDescent="0.15">
      <c r="B338" s="64"/>
    </row>
    <row r="339" spans="2:2" ht="20.100000000000001" customHeight="1" x14ac:dyDescent="0.15">
      <c r="B339" s="64"/>
    </row>
    <row r="340" spans="2:2" ht="20.100000000000001" customHeight="1" x14ac:dyDescent="0.15">
      <c r="B340" s="64"/>
    </row>
    <row r="341" spans="2:2" ht="20.100000000000001" customHeight="1" x14ac:dyDescent="0.15">
      <c r="B341" s="64"/>
    </row>
    <row r="342" spans="2:2" ht="20.100000000000001" customHeight="1" x14ac:dyDescent="0.15">
      <c r="B342" s="64"/>
    </row>
    <row r="343" spans="2:2" ht="20.100000000000001" customHeight="1" x14ac:dyDescent="0.15">
      <c r="B343" s="64"/>
    </row>
    <row r="344" spans="2:2" ht="20.100000000000001" customHeight="1" x14ac:dyDescent="0.15">
      <c r="B344" s="64"/>
    </row>
    <row r="345" spans="2:2" ht="20.100000000000001" customHeight="1" x14ac:dyDescent="0.15">
      <c r="B345" s="64"/>
    </row>
    <row r="346" spans="2:2" ht="20.100000000000001" customHeight="1" x14ac:dyDescent="0.15">
      <c r="B346" s="64"/>
    </row>
    <row r="347" spans="2:2" ht="20.100000000000001" customHeight="1" x14ac:dyDescent="0.15">
      <c r="B347" s="64"/>
    </row>
    <row r="348" spans="2:2" ht="20.100000000000001" customHeight="1" x14ac:dyDescent="0.15">
      <c r="B348" s="64"/>
    </row>
    <row r="349" spans="2:2" ht="20.100000000000001" customHeight="1" x14ac:dyDescent="0.15">
      <c r="B349" s="64"/>
    </row>
    <row r="350" spans="2:2" ht="20.100000000000001" customHeight="1" x14ac:dyDescent="0.15">
      <c r="B350" s="64"/>
    </row>
    <row r="351" spans="2:2" ht="20.100000000000001" customHeight="1" x14ac:dyDescent="0.15">
      <c r="B351" s="64"/>
    </row>
    <row r="352" spans="2:2" ht="20.100000000000001" customHeight="1" x14ac:dyDescent="0.15">
      <c r="B352" s="64"/>
    </row>
    <row r="353" spans="2:2" ht="20.100000000000001" customHeight="1" x14ac:dyDescent="0.15">
      <c r="B353" s="64"/>
    </row>
    <row r="354" spans="2:2" ht="20.100000000000001" customHeight="1" x14ac:dyDescent="0.15">
      <c r="B354" s="64"/>
    </row>
    <row r="355" spans="2:2" ht="20.100000000000001" customHeight="1" x14ac:dyDescent="0.15">
      <c r="B355" s="64"/>
    </row>
    <row r="356" spans="2:2" ht="20.100000000000001" customHeight="1" x14ac:dyDescent="0.15">
      <c r="B356" s="64"/>
    </row>
    <row r="357" spans="2:2" ht="20.100000000000001" customHeight="1" x14ac:dyDescent="0.15">
      <c r="B357" s="64"/>
    </row>
    <row r="358" spans="2:2" ht="20.100000000000001" customHeight="1" x14ac:dyDescent="0.15">
      <c r="B358" s="64"/>
    </row>
    <row r="359" spans="2:2" ht="20.100000000000001" customHeight="1" x14ac:dyDescent="0.15">
      <c r="B359" s="64"/>
    </row>
    <row r="360" spans="2:2" ht="20.100000000000001" customHeight="1" x14ac:dyDescent="0.15">
      <c r="B360" s="64"/>
    </row>
    <row r="361" spans="2:2" ht="20.100000000000001" customHeight="1" x14ac:dyDescent="0.15">
      <c r="B361" s="64"/>
    </row>
    <row r="362" spans="2:2" ht="20.100000000000001" customHeight="1" x14ac:dyDescent="0.15">
      <c r="B362" s="64"/>
    </row>
    <row r="363" spans="2:2" ht="20.100000000000001" customHeight="1" x14ac:dyDescent="0.15">
      <c r="B363" s="64"/>
    </row>
    <row r="364" spans="2:2" ht="20.100000000000001" customHeight="1" x14ac:dyDescent="0.15">
      <c r="B364" s="64"/>
    </row>
    <row r="365" spans="2:2" ht="20.100000000000001" customHeight="1" x14ac:dyDescent="0.15">
      <c r="B365" s="64"/>
    </row>
    <row r="366" spans="2:2" ht="20.100000000000001" customHeight="1" x14ac:dyDescent="0.15">
      <c r="B366" s="64"/>
    </row>
    <row r="367" spans="2:2" ht="20.100000000000001" customHeight="1" x14ac:dyDescent="0.15">
      <c r="B367" s="64"/>
    </row>
    <row r="368" spans="2:2" ht="20.100000000000001" customHeight="1" x14ac:dyDescent="0.15">
      <c r="B368" s="64"/>
    </row>
    <row r="369" spans="2:2" ht="20.100000000000001" customHeight="1" x14ac:dyDescent="0.15">
      <c r="B369" s="64"/>
    </row>
    <row r="370" spans="2:2" ht="20.100000000000001" customHeight="1" x14ac:dyDescent="0.15">
      <c r="B370" s="64"/>
    </row>
    <row r="371" spans="2:2" ht="20.100000000000001" customHeight="1" x14ac:dyDescent="0.15">
      <c r="B371" s="64"/>
    </row>
    <row r="372" spans="2:2" ht="20.100000000000001" customHeight="1" x14ac:dyDescent="0.15">
      <c r="B372" s="64"/>
    </row>
    <row r="373" spans="2:2" ht="20.100000000000001" customHeight="1" x14ac:dyDescent="0.15">
      <c r="B373" s="64"/>
    </row>
    <row r="374" spans="2:2" ht="20.100000000000001" customHeight="1" x14ac:dyDescent="0.15">
      <c r="B374" s="64"/>
    </row>
    <row r="375" spans="2:2" ht="20.100000000000001" customHeight="1" x14ac:dyDescent="0.15">
      <c r="B375" s="64"/>
    </row>
    <row r="376" spans="2:2" ht="20.100000000000001" customHeight="1" x14ac:dyDescent="0.15">
      <c r="B376" s="64"/>
    </row>
    <row r="377" spans="2:2" ht="20.100000000000001" customHeight="1" x14ac:dyDescent="0.15">
      <c r="B377" s="64"/>
    </row>
    <row r="378" spans="2:2" ht="20.100000000000001" customHeight="1" x14ac:dyDescent="0.15">
      <c r="B378" s="64"/>
    </row>
    <row r="379" spans="2:2" ht="20.100000000000001" customHeight="1" x14ac:dyDescent="0.15">
      <c r="B379" s="64"/>
    </row>
    <row r="380" spans="2:2" ht="20.100000000000001" customHeight="1" x14ac:dyDescent="0.15">
      <c r="B380" s="64"/>
    </row>
    <row r="381" spans="2:2" ht="20.100000000000001" customHeight="1" x14ac:dyDescent="0.15">
      <c r="B381" s="64"/>
    </row>
    <row r="382" spans="2:2" ht="20.100000000000001" customHeight="1" x14ac:dyDescent="0.15">
      <c r="B382" s="64"/>
    </row>
    <row r="383" spans="2:2" ht="20.100000000000001" customHeight="1" x14ac:dyDescent="0.15">
      <c r="B383" s="64"/>
    </row>
    <row r="384" spans="2:2" ht="20.100000000000001" customHeight="1" x14ac:dyDescent="0.15">
      <c r="B384" s="64"/>
    </row>
    <row r="385" spans="2:2" ht="20.100000000000001" customHeight="1" x14ac:dyDescent="0.15">
      <c r="B385" s="64"/>
    </row>
    <row r="386" spans="2:2" ht="20.100000000000001" customHeight="1" x14ac:dyDescent="0.15">
      <c r="B386" s="64"/>
    </row>
    <row r="387" spans="2:2" ht="20.100000000000001" customHeight="1" x14ac:dyDescent="0.15">
      <c r="B387" s="64"/>
    </row>
    <row r="388" spans="2:2" ht="20.100000000000001" customHeight="1" x14ac:dyDescent="0.15">
      <c r="B388" s="64"/>
    </row>
    <row r="389" spans="2:2" ht="20.100000000000001" customHeight="1" x14ac:dyDescent="0.15">
      <c r="B389" s="64"/>
    </row>
    <row r="390" spans="2:2" ht="20.100000000000001" customHeight="1" x14ac:dyDescent="0.15">
      <c r="B390" s="64"/>
    </row>
    <row r="391" spans="2:2" ht="20.100000000000001" customHeight="1" x14ac:dyDescent="0.15">
      <c r="B391" s="64"/>
    </row>
    <row r="392" spans="2:2" ht="20.100000000000001" customHeight="1" x14ac:dyDescent="0.15">
      <c r="B392" s="64"/>
    </row>
    <row r="393" spans="2:2" ht="20.100000000000001" customHeight="1" x14ac:dyDescent="0.15">
      <c r="B393" s="64"/>
    </row>
    <row r="394" spans="2:2" ht="20.100000000000001" customHeight="1" x14ac:dyDescent="0.15">
      <c r="B394" s="64"/>
    </row>
    <row r="395" spans="2:2" ht="20.100000000000001" customHeight="1" x14ac:dyDescent="0.15">
      <c r="B395" s="64"/>
    </row>
    <row r="396" spans="2:2" ht="20.100000000000001" customHeight="1" x14ac:dyDescent="0.15">
      <c r="B396" s="64"/>
    </row>
    <row r="397" spans="2:2" ht="20.100000000000001" customHeight="1" x14ac:dyDescent="0.15">
      <c r="B397" s="64"/>
    </row>
    <row r="398" spans="2:2" ht="20.100000000000001" customHeight="1" x14ac:dyDescent="0.15">
      <c r="B398" s="64"/>
    </row>
    <row r="399" spans="2:2" ht="20.100000000000001" customHeight="1" x14ac:dyDescent="0.15">
      <c r="B399" s="64"/>
    </row>
    <row r="400" spans="2:2" ht="20.100000000000001" customHeight="1" x14ac:dyDescent="0.15">
      <c r="B400" s="64"/>
    </row>
    <row r="401" spans="2:2" ht="20.100000000000001" customHeight="1" x14ac:dyDescent="0.15">
      <c r="B401" s="64"/>
    </row>
    <row r="402" spans="2:2" ht="20.100000000000001" customHeight="1" x14ac:dyDescent="0.15">
      <c r="B402" s="64"/>
    </row>
    <row r="403" spans="2:2" ht="20.100000000000001" customHeight="1" x14ac:dyDescent="0.15">
      <c r="B403" s="64"/>
    </row>
    <row r="404" spans="2:2" ht="20.100000000000001" customHeight="1" x14ac:dyDescent="0.15">
      <c r="B404" s="64"/>
    </row>
    <row r="405" spans="2:2" ht="20.100000000000001" customHeight="1" x14ac:dyDescent="0.15">
      <c r="B405" s="64"/>
    </row>
    <row r="406" spans="2:2" ht="20.100000000000001" customHeight="1" x14ac:dyDescent="0.15">
      <c r="B406" s="64"/>
    </row>
    <row r="407" spans="2:2" ht="20.100000000000001" customHeight="1" x14ac:dyDescent="0.15">
      <c r="B407" s="64"/>
    </row>
    <row r="408" spans="2:2" ht="20.100000000000001" customHeight="1" x14ac:dyDescent="0.15">
      <c r="B408" s="64"/>
    </row>
    <row r="409" spans="2:2" ht="20.100000000000001" customHeight="1" x14ac:dyDescent="0.15">
      <c r="B409" s="64"/>
    </row>
    <row r="410" spans="2:2" ht="20.100000000000001" customHeight="1" x14ac:dyDescent="0.15">
      <c r="B410" s="64"/>
    </row>
    <row r="411" spans="2:2" ht="20.100000000000001" customHeight="1" x14ac:dyDescent="0.15">
      <c r="B411" s="64"/>
    </row>
    <row r="412" spans="2:2" ht="20.100000000000001" customHeight="1" x14ac:dyDescent="0.15">
      <c r="B412" s="64"/>
    </row>
    <row r="413" spans="2:2" ht="20.100000000000001" customHeight="1" x14ac:dyDescent="0.15">
      <c r="B413" s="64"/>
    </row>
    <row r="414" spans="2:2" ht="20.100000000000001" customHeight="1" x14ac:dyDescent="0.15">
      <c r="B414" s="64"/>
    </row>
    <row r="415" spans="2:2" ht="20.100000000000001" customHeight="1" x14ac:dyDescent="0.15">
      <c r="B415" s="64"/>
    </row>
    <row r="416" spans="2:2" ht="20.100000000000001" customHeight="1" x14ac:dyDescent="0.15">
      <c r="B416" s="64"/>
    </row>
    <row r="417" spans="2:2" ht="20.100000000000001" customHeight="1" x14ac:dyDescent="0.15">
      <c r="B417" s="64"/>
    </row>
    <row r="418" spans="2:2" ht="20.100000000000001" customHeight="1" x14ac:dyDescent="0.15">
      <c r="B418" s="64"/>
    </row>
    <row r="419" spans="2:2" ht="20.100000000000001" customHeight="1" x14ac:dyDescent="0.15">
      <c r="B419" s="64"/>
    </row>
    <row r="420" spans="2:2" ht="20.100000000000001" customHeight="1" x14ac:dyDescent="0.15">
      <c r="B420" s="64"/>
    </row>
    <row r="421" spans="2:2" ht="20.100000000000001" customHeight="1" x14ac:dyDescent="0.15">
      <c r="B421" s="64"/>
    </row>
    <row r="422" spans="2:2" ht="20.100000000000001" customHeight="1" x14ac:dyDescent="0.15">
      <c r="B422" s="64"/>
    </row>
    <row r="423" spans="2:2" ht="20.100000000000001" customHeight="1" x14ac:dyDescent="0.15">
      <c r="B423" s="64"/>
    </row>
    <row r="424" spans="2:2" ht="20.100000000000001" customHeight="1" x14ac:dyDescent="0.15">
      <c r="B424" s="64"/>
    </row>
    <row r="425" spans="2:2" ht="20.100000000000001" customHeight="1" x14ac:dyDescent="0.15">
      <c r="B425" s="64"/>
    </row>
    <row r="426" spans="2:2" ht="20.100000000000001" customHeight="1" x14ac:dyDescent="0.15">
      <c r="B426" s="64"/>
    </row>
    <row r="427" spans="2:2" ht="20.100000000000001" customHeight="1" x14ac:dyDescent="0.15">
      <c r="B427" s="64"/>
    </row>
    <row r="428" spans="2:2" ht="20.100000000000001" customHeight="1" x14ac:dyDescent="0.15">
      <c r="B428" s="64"/>
    </row>
    <row r="429" spans="2:2" ht="20.100000000000001" customHeight="1" x14ac:dyDescent="0.15">
      <c r="B429" s="64"/>
    </row>
    <row r="430" spans="2:2" ht="20.100000000000001" customHeight="1" x14ac:dyDescent="0.15">
      <c r="B430" s="64"/>
    </row>
    <row r="431" spans="2:2" ht="20.100000000000001" customHeight="1" x14ac:dyDescent="0.15">
      <c r="B431" s="64"/>
    </row>
    <row r="432" spans="2:2" ht="20.100000000000001" customHeight="1" x14ac:dyDescent="0.15">
      <c r="B432" s="64"/>
    </row>
    <row r="433" spans="2:2" ht="20.100000000000001" customHeight="1" x14ac:dyDescent="0.15">
      <c r="B433" s="64"/>
    </row>
    <row r="434" spans="2:2" ht="20.100000000000001" customHeight="1" x14ac:dyDescent="0.15">
      <c r="B434" s="64"/>
    </row>
    <row r="435" spans="2:2" ht="20.100000000000001" customHeight="1" x14ac:dyDescent="0.15">
      <c r="B435" s="64"/>
    </row>
    <row r="436" spans="2:2" ht="20.100000000000001" customHeight="1" x14ac:dyDescent="0.15">
      <c r="B436" s="64"/>
    </row>
    <row r="437" spans="2:2" ht="20.100000000000001" customHeight="1" x14ac:dyDescent="0.15">
      <c r="B437" s="64"/>
    </row>
    <row r="438" spans="2:2" ht="20.100000000000001" customHeight="1" x14ac:dyDescent="0.15">
      <c r="B438" s="64"/>
    </row>
    <row r="439" spans="2:2" ht="20.100000000000001" customHeight="1" x14ac:dyDescent="0.15">
      <c r="B439" s="64"/>
    </row>
    <row r="440" spans="2:2" ht="20.100000000000001" customHeight="1" x14ac:dyDescent="0.15">
      <c r="B440" s="64"/>
    </row>
    <row r="441" spans="2:2" ht="20.100000000000001" customHeight="1" x14ac:dyDescent="0.15">
      <c r="B441" s="64"/>
    </row>
    <row r="442" spans="2:2" ht="20.100000000000001" customHeight="1" x14ac:dyDescent="0.15">
      <c r="B442" s="64"/>
    </row>
    <row r="443" spans="2:2" ht="20.100000000000001" customHeight="1" x14ac:dyDescent="0.15">
      <c r="B443" s="64"/>
    </row>
    <row r="444" spans="2:2" ht="20.100000000000001" customHeight="1" x14ac:dyDescent="0.15">
      <c r="B444" s="64"/>
    </row>
    <row r="445" spans="2:2" ht="20.100000000000001" customHeight="1" x14ac:dyDescent="0.15">
      <c r="B445" s="64"/>
    </row>
    <row r="446" spans="2:2" ht="20.100000000000001" customHeight="1" x14ac:dyDescent="0.15">
      <c r="B446" s="64"/>
    </row>
    <row r="447" spans="2:2" ht="20.100000000000001" customHeight="1" x14ac:dyDescent="0.15">
      <c r="B447" s="64"/>
    </row>
    <row r="448" spans="2:2" ht="20.100000000000001" customHeight="1" x14ac:dyDescent="0.15">
      <c r="B448" s="64"/>
    </row>
    <row r="449" spans="2:2" ht="20.100000000000001" customHeight="1" x14ac:dyDescent="0.15">
      <c r="B449" s="64"/>
    </row>
    <row r="450" spans="2:2" ht="20.100000000000001" customHeight="1" x14ac:dyDescent="0.15">
      <c r="B450" s="64"/>
    </row>
    <row r="451" spans="2:2" ht="20.100000000000001" customHeight="1" x14ac:dyDescent="0.15">
      <c r="B451" s="64"/>
    </row>
    <row r="452" spans="2:2" ht="20.100000000000001" customHeight="1" x14ac:dyDescent="0.15">
      <c r="B452" s="64"/>
    </row>
    <row r="453" spans="2:2" ht="20.100000000000001" customHeight="1" x14ac:dyDescent="0.15">
      <c r="B453" s="64"/>
    </row>
    <row r="454" spans="2:2" ht="20.100000000000001" customHeight="1" x14ac:dyDescent="0.15">
      <c r="B454" s="64"/>
    </row>
    <row r="455" spans="2:2" ht="20.100000000000001" customHeight="1" x14ac:dyDescent="0.15">
      <c r="B455" s="64"/>
    </row>
    <row r="456" spans="2:2" ht="20.100000000000001" customHeight="1" x14ac:dyDescent="0.15">
      <c r="B456" s="64"/>
    </row>
    <row r="457" spans="2:2" ht="20.100000000000001" customHeight="1" x14ac:dyDescent="0.15">
      <c r="B457" s="64"/>
    </row>
    <row r="458" spans="2:2" ht="20.100000000000001" customHeight="1" x14ac:dyDescent="0.15">
      <c r="B458" s="64"/>
    </row>
    <row r="459" spans="2:2" ht="20.100000000000001" customHeight="1" x14ac:dyDescent="0.15">
      <c r="B459" s="64"/>
    </row>
    <row r="460" spans="2:2" ht="20.100000000000001" customHeight="1" x14ac:dyDescent="0.15">
      <c r="B460" s="64"/>
    </row>
    <row r="461" spans="2:2" ht="20.100000000000001" customHeight="1" x14ac:dyDescent="0.15">
      <c r="B461" s="64"/>
    </row>
    <row r="462" spans="2:2" ht="20.100000000000001" customHeight="1" x14ac:dyDescent="0.15">
      <c r="B462" s="64"/>
    </row>
    <row r="463" spans="2:2" ht="20.100000000000001" customHeight="1" x14ac:dyDescent="0.15">
      <c r="B463" s="64"/>
    </row>
    <row r="464" spans="2:2" ht="20.100000000000001" customHeight="1" x14ac:dyDescent="0.15">
      <c r="B464" s="64"/>
    </row>
    <row r="465" spans="2:2" ht="20.100000000000001" customHeight="1" x14ac:dyDescent="0.15">
      <c r="B465" s="64"/>
    </row>
    <row r="466" spans="2:2" ht="20.100000000000001" customHeight="1" x14ac:dyDescent="0.15">
      <c r="B466" s="64"/>
    </row>
    <row r="467" spans="2:2" ht="20.100000000000001" customHeight="1" x14ac:dyDescent="0.15">
      <c r="B467" s="64"/>
    </row>
    <row r="468" spans="2:2" ht="20.100000000000001" customHeight="1" x14ac:dyDescent="0.15">
      <c r="B468" s="64"/>
    </row>
    <row r="469" spans="2:2" ht="20.100000000000001" customHeight="1" x14ac:dyDescent="0.15">
      <c r="B469" s="64"/>
    </row>
    <row r="470" spans="2:2" ht="20.100000000000001" customHeight="1" x14ac:dyDescent="0.15">
      <c r="B470" s="64"/>
    </row>
    <row r="471" spans="2:2" ht="20.100000000000001" customHeight="1" x14ac:dyDescent="0.15">
      <c r="B471" s="64"/>
    </row>
    <row r="472" spans="2:2" ht="20.100000000000001" customHeight="1" x14ac:dyDescent="0.15">
      <c r="B472" s="64"/>
    </row>
    <row r="473" spans="2:2" ht="20.100000000000001" customHeight="1" x14ac:dyDescent="0.15">
      <c r="B473" s="64"/>
    </row>
    <row r="474" spans="2:2" ht="20.100000000000001" customHeight="1" x14ac:dyDescent="0.15">
      <c r="B474" s="64"/>
    </row>
    <row r="475" spans="2:2" ht="20.100000000000001" customHeight="1" x14ac:dyDescent="0.15">
      <c r="B475" s="64"/>
    </row>
    <row r="476" spans="2:2" ht="20.100000000000001" customHeight="1" x14ac:dyDescent="0.15">
      <c r="B476" s="64"/>
    </row>
    <row r="477" spans="2:2" ht="20.100000000000001" customHeight="1" x14ac:dyDescent="0.15">
      <c r="B477" s="64"/>
    </row>
    <row r="478" spans="2:2" ht="20.100000000000001" customHeight="1" x14ac:dyDescent="0.15">
      <c r="B478" s="64"/>
    </row>
    <row r="479" spans="2:2" ht="20.100000000000001" customHeight="1" x14ac:dyDescent="0.15">
      <c r="B479" s="64"/>
    </row>
    <row r="480" spans="2:2" ht="20.100000000000001" customHeight="1" x14ac:dyDescent="0.15">
      <c r="B480" s="64"/>
    </row>
    <row r="481" spans="2:2" ht="20.100000000000001" customHeight="1" x14ac:dyDescent="0.15">
      <c r="B481" s="64"/>
    </row>
    <row r="482" spans="2:2" ht="20.100000000000001" customHeight="1" x14ac:dyDescent="0.15">
      <c r="B482" s="64"/>
    </row>
    <row r="483" spans="2:2" ht="20.100000000000001" customHeight="1" x14ac:dyDescent="0.15">
      <c r="B483" s="64"/>
    </row>
    <row r="484" spans="2:2" ht="20.100000000000001" customHeight="1" x14ac:dyDescent="0.15">
      <c r="B484" s="64"/>
    </row>
    <row r="485" spans="2:2" ht="20.100000000000001" customHeight="1" x14ac:dyDescent="0.15">
      <c r="B485" s="64"/>
    </row>
    <row r="486" spans="2:2" ht="20.100000000000001" customHeight="1" x14ac:dyDescent="0.15">
      <c r="B486" s="64"/>
    </row>
    <row r="487" spans="2:2" ht="20.100000000000001" customHeight="1" x14ac:dyDescent="0.15">
      <c r="B487" s="64"/>
    </row>
    <row r="488" spans="2:2" ht="20.100000000000001" customHeight="1" x14ac:dyDescent="0.15">
      <c r="B488" s="64"/>
    </row>
    <row r="489" spans="2:2" ht="20.100000000000001" customHeight="1" x14ac:dyDescent="0.15">
      <c r="B489" s="64"/>
    </row>
    <row r="490" spans="2:2" ht="20.100000000000001" customHeight="1" x14ac:dyDescent="0.15">
      <c r="B490" s="64"/>
    </row>
    <row r="491" spans="2:2" ht="20.100000000000001" customHeight="1" x14ac:dyDescent="0.15">
      <c r="B491" s="64"/>
    </row>
    <row r="492" spans="2:2" ht="20.100000000000001" customHeight="1" x14ac:dyDescent="0.15">
      <c r="B492" s="64"/>
    </row>
    <row r="493" spans="2:2" ht="20.100000000000001" customHeight="1" x14ac:dyDescent="0.15">
      <c r="B493" s="64"/>
    </row>
    <row r="494" spans="2:2" ht="20.100000000000001" customHeight="1" x14ac:dyDescent="0.15">
      <c r="B494" s="64"/>
    </row>
    <row r="495" spans="2:2" ht="20.100000000000001" customHeight="1" x14ac:dyDescent="0.15">
      <c r="B495" s="64"/>
    </row>
    <row r="496" spans="2:2" ht="20.100000000000001" customHeight="1" x14ac:dyDescent="0.15">
      <c r="B496" s="64"/>
    </row>
    <row r="497" spans="2:2" ht="20.100000000000001" customHeight="1" x14ac:dyDescent="0.15">
      <c r="B497" s="64"/>
    </row>
    <row r="498" spans="2:2" ht="20.100000000000001" customHeight="1" x14ac:dyDescent="0.15">
      <c r="B498" s="64"/>
    </row>
    <row r="499" spans="2:2" ht="20.100000000000001" customHeight="1" x14ac:dyDescent="0.15">
      <c r="B499" s="64"/>
    </row>
    <row r="500" spans="2:2" ht="20.100000000000001" customHeight="1" x14ac:dyDescent="0.15">
      <c r="B500" s="64"/>
    </row>
    <row r="501" spans="2:2" ht="20.100000000000001" customHeight="1" x14ac:dyDescent="0.15">
      <c r="B501" s="64"/>
    </row>
    <row r="502" spans="2:2" ht="20.100000000000001" customHeight="1" x14ac:dyDescent="0.15">
      <c r="B502" s="64"/>
    </row>
    <row r="503" spans="2:2" ht="20.100000000000001" customHeight="1" x14ac:dyDescent="0.15">
      <c r="B503" s="64"/>
    </row>
    <row r="504" spans="2:2" ht="20.100000000000001" customHeight="1" x14ac:dyDescent="0.15">
      <c r="B504" s="64"/>
    </row>
    <row r="505" spans="2:2" ht="20.100000000000001" customHeight="1" x14ac:dyDescent="0.15">
      <c r="B505" s="64"/>
    </row>
    <row r="506" spans="2:2" ht="20.100000000000001" customHeight="1" x14ac:dyDescent="0.15">
      <c r="B506" s="64"/>
    </row>
    <row r="507" spans="2:2" ht="20.100000000000001" customHeight="1" x14ac:dyDescent="0.15">
      <c r="B507" s="64"/>
    </row>
    <row r="508" spans="2:2" ht="20.100000000000001" customHeight="1" x14ac:dyDescent="0.15">
      <c r="B508" s="64"/>
    </row>
    <row r="509" spans="2:2" ht="20.100000000000001" customHeight="1" x14ac:dyDescent="0.15">
      <c r="B509" s="64"/>
    </row>
    <row r="510" spans="2:2" ht="20.100000000000001" customHeight="1" x14ac:dyDescent="0.15">
      <c r="B510" s="64"/>
    </row>
    <row r="511" spans="2:2" ht="20.100000000000001" customHeight="1" x14ac:dyDescent="0.15">
      <c r="B511" s="64"/>
    </row>
    <row r="512" spans="2:2" ht="20.100000000000001" customHeight="1" x14ac:dyDescent="0.15">
      <c r="B512" s="64"/>
    </row>
    <row r="513" spans="2:2" ht="20.100000000000001" customHeight="1" x14ac:dyDescent="0.15">
      <c r="B513" s="64"/>
    </row>
    <row r="514" spans="2:2" ht="20.100000000000001" customHeight="1" x14ac:dyDescent="0.15">
      <c r="B514" s="64"/>
    </row>
    <row r="515" spans="2:2" ht="20.100000000000001" customHeight="1" x14ac:dyDescent="0.15">
      <c r="B515" s="64"/>
    </row>
    <row r="516" spans="2:2" ht="20.100000000000001" customHeight="1" x14ac:dyDescent="0.15">
      <c r="B516" s="64"/>
    </row>
    <row r="517" spans="2:2" ht="20.100000000000001" customHeight="1" x14ac:dyDescent="0.15">
      <c r="B517" s="64"/>
    </row>
    <row r="518" spans="2:2" ht="20.100000000000001" customHeight="1" x14ac:dyDescent="0.15">
      <c r="B518" s="64"/>
    </row>
    <row r="519" spans="2:2" ht="20.100000000000001" customHeight="1" x14ac:dyDescent="0.15">
      <c r="B519" s="64"/>
    </row>
    <row r="520" spans="2:2" ht="20.100000000000001" customHeight="1" x14ac:dyDescent="0.15">
      <c r="B520" s="64"/>
    </row>
    <row r="521" spans="2:2" ht="20.100000000000001" customHeight="1" x14ac:dyDescent="0.15">
      <c r="B521" s="64"/>
    </row>
    <row r="522" spans="2:2" ht="20.100000000000001" customHeight="1" x14ac:dyDescent="0.15">
      <c r="B522" s="64"/>
    </row>
    <row r="523" spans="2:2" ht="20.100000000000001" customHeight="1" x14ac:dyDescent="0.15">
      <c r="B523" s="64"/>
    </row>
    <row r="524" spans="2:2" ht="20.100000000000001" customHeight="1" x14ac:dyDescent="0.15">
      <c r="B524" s="64"/>
    </row>
    <row r="525" spans="2:2" ht="20.100000000000001" customHeight="1" x14ac:dyDescent="0.15">
      <c r="B525" s="64"/>
    </row>
    <row r="526" spans="2:2" ht="20.100000000000001" customHeight="1" x14ac:dyDescent="0.15">
      <c r="B526" s="64"/>
    </row>
    <row r="527" spans="2:2" ht="20.100000000000001" customHeight="1" x14ac:dyDescent="0.15">
      <c r="B527" s="64"/>
    </row>
    <row r="528" spans="2:2" ht="20.100000000000001" customHeight="1" x14ac:dyDescent="0.15">
      <c r="B528" s="64"/>
    </row>
    <row r="529" spans="2:2" ht="20.100000000000001" customHeight="1" x14ac:dyDescent="0.15">
      <c r="B529" s="64"/>
    </row>
    <row r="530" spans="2:2" ht="20.100000000000001" customHeight="1" x14ac:dyDescent="0.15">
      <c r="B530" s="64"/>
    </row>
    <row r="531" spans="2:2" ht="20.100000000000001" customHeight="1" x14ac:dyDescent="0.15">
      <c r="B531" s="64"/>
    </row>
    <row r="532" spans="2:2" ht="20.100000000000001" customHeight="1" x14ac:dyDescent="0.15">
      <c r="B532" s="64"/>
    </row>
    <row r="533" spans="2:2" ht="20.100000000000001" customHeight="1" x14ac:dyDescent="0.15">
      <c r="B533" s="64"/>
    </row>
    <row r="534" spans="2:2" ht="20.100000000000001" customHeight="1" x14ac:dyDescent="0.15">
      <c r="B534" s="64"/>
    </row>
    <row r="535" spans="2:2" ht="20.100000000000001" customHeight="1" x14ac:dyDescent="0.15">
      <c r="B535" s="64"/>
    </row>
    <row r="536" spans="2:2" ht="20.100000000000001" customHeight="1" x14ac:dyDescent="0.15">
      <c r="B536" s="64"/>
    </row>
    <row r="537" spans="2:2" ht="20.100000000000001" customHeight="1" x14ac:dyDescent="0.15">
      <c r="B537" s="64"/>
    </row>
    <row r="538" spans="2:2" ht="20.100000000000001" customHeight="1" x14ac:dyDescent="0.15">
      <c r="B538" s="64"/>
    </row>
    <row r="539" spans="2:2" ht="20.100000000000001" customHeight="1" x14ac:dyDescent="0.15">
      <c r="B539" s="64"/>
    </row>
    <row r="540" spans="2:2" ht="20.100000000000001" customHeight="1" x14ac:dyDescent="0.15">
      <c r="B540" s="64"/>
    </row>
    <row r="541" spans="2:2" ht="20.100000000000001" customHeight="1" x14ac:dyDescent="0.15">
      <c r="B541" s="64"/>
    </row>
    <row r="542" spans="2:2" ht="20.100000000000001" customHeight="1" x14ac:dyDescent="0.15">
      <c r="B542" s="64"/>
    </row>
    <row r="543" spans="2:2" ht="20.100000000000001" customHeight="1" x14ac:dyDescent="0.15">
      <c r="B543" s="64"/>
    </row>
    <row r="544" spans="2:2" ht="20.100000000000001" customHeight="1" x14ac:dyDescent="0.15">
      <c r="B544" s="64"/>
    </row>
    <row r="545" spans="2:2" ht="20.100000000000001" customHeight="1" x14ac:dyDescent="0.15">
      <c r="B545" s="64"/>
    </row>
    <row r="546" spans="2:2" ht="20.100000000000001" customHeight="1" x14ac:dyDescent="0.15">
      <c r="B546" s="64"/>
    </row>
    <row r="547" spans="2:2" ht="20.100000000000001" customHeight="1" x14ac:dyDescent="0.15">
      <c r="B547" s="64"/>
    </row>
    <row r="548" spans="2:2" ht="20.100000000000001" customHeight="1" x14ac:dyDescent="0.15">
      <c r="B548" s="64"/>
    </row>
    <row r="549" spans="2:2" ht="20.100000000000001" customHeight="1" x14ac:dyDescent="0.15">
      <c r="B549" s="64"/>
    </row>
    <row r="550" spans="2:2" ht="20.100000000000001" customHeight="1" x14ac:dyDescent="0.15">
      <c r="B550" s="64"/>
    </row>
    <row r="551" spans="2:2" ht="20.100000000000001" customHeight="1" x14ac:dyDescent="0.15">
      <c r="B551" s="64"/>
    </row>
    <row r="552" spans="2:2" ht="20.100000000000001" customHeight="1" x14ac:dyDescent="0.15">
      <c r="B552" s="64"/>
    </row>
    <row r="553" spans="2:2" ht="20.100000000000001" customHeight="1" x14ac:dyDescent="0.15">
      <c r="B553" s="64"/>
    </row>
    <row r="554" spans="2:2" ht="20.100000000000001" customHeight="1" x14ac:dyDescent="0.15">
      <c r="B554" s="64"/>
    </row>
    <row r="555" spans="2:2" ht="20.100000000000001" customHeight="1" x14ac:dyDescent="0.15">
      <c r="B555" s="64"/>
    </row>
    <row r="556" spans="2:2" ht="20.100000000000001" customHeight="1" x14ac:dyDescent="0.15">
      <c r="B556" s="64"/>
    </row>
    <row r="557" spans="2:2" ht="20.100000000000001" customHeight="1" x14ac:dyDescent="0.15">
      <c r="B557" s="64"/>
    </row>
    <row r="558" spans="2:2" ht="20.100000000000001" customHeight="1" x14ac:dyDescent="0.15">
      <c r="B558" s="64"/>
    </row>
    <row r="559" spans="2:2" ht="20.100000000000001" customHeight="1" x14ac:dyDescent="0.15">
      <c r="B559" s="64"/>
    </row>
    <row r="560" spans="2:2" ht="20.100000000000001" customHeight="1" x14ac:dyDescent="0.15">
      <c r="B560" s="64"/>
    </row>
    <row r="561" spans="2:2" ht="20.100000000000001" customHeight="1" x14ac:dyDescent="0.15">
      <c r="B561" s="64"/>
    </row>
    <row r="562" spans="2:2" ht="20.100000000000001" customHeight="1" x14ac:dyDescent="0.15">
      <c r="B562" s="64"/>
    </row>
    <row r="563" spans="2:2" ht="20.100000000000001" customHeight="1" x14ac:dyDescent="0.15">
      <c r="B563" s="64"/>
    </row>
    <row r="564" spans="2:2" ht="20.100000000000001" customHeight="1" x14ac:dyDescent="0.15">
      <c r="B564" s="64"/>
    </row>
    <row r="565" spans="2:2" ht="20.100000000000001" customHeight="1" x14ac:dyDescent="0.15">
      <c r="B565" s="64"/>
    </row>
    <row r="566" spans="2:2" ht="20.100000000000001" customHeight="1" x14ac:dyDescent="0.15">
      <c r="B566" s="64"/>
    </row>
    <row r="567" spans="2:2" ht="20.100000000000001" customHeight="1" x14ac:dyDescent="0.15">
      <c r="B567" s="64"/>
    </row>
    <row r="568" spans="2:2" ht="20.100000000000001" customHeight="1" x14ac:dyDescent="0.15">
      <c r="B568" s="64"/>
    </row>
    <row r="569" spans="2:2" ht="20.100000000000001" customHeight="1" x14ac:dyDescent="0.15">
      <c r="B569" s="64"/>
    </row>
    <row r="570" spans="2:2" ht="20.100000000000001" customHeight="1" x14ac:dyDescent="0.15">
      <c r="B570" s="64"/>
    </row>
    <row r="571" spans="2:2" ht="20.100000000000001" customHeight="1" x14ac:dyDescent="0.15">
      <c r="B571" s="64"/>
    </row>
    <row r="572" spans="2:2" ht="20.100000000000001" customHeight="1" x14ac:dyDescent="0.15">
      <c r="B572" s="64"/>
    </row>
    <row r="573" spans="2:2" ht="20.100000000000001" customHeight="1" x14ac:dyDescent="0.15">
      <c r="B573" s="64"/>
    </row>
    <row r="574" spans="2:2" ht="20.100000000000001" customHeight="1" x14ac:dyDescent="0.15">
      <c r="B574" s="64"/>
    </row>
    <row r="575" spans="2:2" ht="20.100000000000001" customHeight="1" x14ac:dyDescent="0.15">
      <c r="B575" s="64"/>
    </row>
    <row r="576" spans="2:2" ht="20.100000000000001" customHeight="1" x14ac:dyDescent="0.15">
      <c r="B576" s="64"/>
    </row>
    <row r="577" spans="2:2" ht="20.100000000000001" customHeight="1" x14ac:dyDescent="0.15">
      <c r="B577" s="64"/>
    </row>
    <row r="578" spans="2:2" ht="20.100000000000001" customHeight="1" x14ac:dyDescent="0.15">
      <c r="B578" s="64"/>
    </row>
    <row r="579" spans="2:2" ht="20.100000000000001" customHeight="1" x14ac:dyDescent="0.15">
      <c r="B579" s="64"/>
    </row>
    <row r="580" spans="2:2" ht="20.100000000000001" customHeight="1" x14ac:dyDescent="0.15">
      <c r="B580" s="64"/>
    </row>
    <row r="581" spans="2:2" ht="20.100000000000001" customHeight="1" x14ac:dyDescent="0.15">
      <c r="B581" s="64"/>
    </row>
    <row r="582" spans="2:2" ht="20.100000000000001" customHeight="1" x14ac:dyDescent="0.15">
      <c r="B582" s="64"/>
    </row>
    <row r="583" spans="2:2" ht="20.100000000000001" customHeight="1" x14ac:dyDescent="0.15">
      <c r="B583" s="64"/>
    </row>
    <row r="584" spans="2:2" ht="20.100000000000001" customHeight="1" x14ac:dyDescent="0.15">
      <c r="B584" s="64"/>
    </row>
    <row r="585" spans="2:2" ht="20.100000000000001" customHeight="1" x14ac:dyDescent="0.15">
      <c r="B585" s="64"/>
    </row>
    <row r="586" spans="2:2" ht="20.100000000000001" customHeight="1" x14ac:dyDescent="0.15">
      <c r="B586" s="64"/>
    </row>
    <row r="587" spans="2:2" ht="20.100000000000001" customHeight="1" x14ac:dyDescent="0.15">
      <c r="B587" s="64"/>
    </row>
    <row r="588" spans="2:2" ht="20.100000000000001" customHeight="1" x14ac:dyDescent="0.15">
      <c r="B588" s="64"/>
    </row>
    <row r="589" spans="2:2" ht="20.100000000000001" customHeight="1" x14ac:dyDescent="0.15">
      <c r="B589" s="64"/>
    </row>
    <row r="590" spans="2:2" ht="20.100000000000001" customHeight="1" x14ac:dyDescent="0.15">
      <c r="B590" s="64"/>
    </row>
    <row r="591" spans="2:2" ht="20.100000000000001" customHeight="1" x14ac:dyDescent="0.15">
      <c r="B591" s="64"/>
    </row>
    <row r="592" spans="2:2" ht="20.100000000000001" customHeight="1" x14ac:dyDescent="0.15">
      <c r="B592" s="64"/>
    </row>
    <row r="593" spans="2:2" ht="20.100000000000001" customHeight="1" x14ac:dyDescent="0.15">
      <c r="B593" s="64"/>
    </row>
    <row r="594" spans="2:2" ht="20.100000000000001" customHeight="1" x14ac:dyDescent="0.15">
      <c r="B594" s="64"/>
    </row>
    <row r="595" spans="2:2" ht="20.100000000000001" customHeight="1" x14ac:dyDescent="0.15">
      <c r="B595" s="64"/>
    </row>
    <row r="596" spans="2:2" ht="20.100000000000001" customHeight="1" x14ac:dyDescent="0.15">
      <c r="B596" s="64"/>
    </row>
    <row r="597" spans="2:2" ht="20.100000000000001" customHeight="1" x14ac:dyDescent="0.15">
      <c r="B597" s="64"/>
    </row>
    <row r="598" spans="2:2" ht="20.100000000000001" customHeight="1" x14ac:dyDescent="0.15">
      <c r="B598" s="64"/>
    </row>
    <row r="599" spans="2:2" ht="20.100000000000001" customHeight="1" x14ac:dyDescent="0.15">
      <c r="B599" s="64"/>
    </row>
    <row r="600" spans="2:2" ht="20.100000000000001" customHeight="1" x14ac:dyDescent="0.15">
      <c r="B600" s="64"/>
    </row>
    <row r="601" spans="2:2" ht="20.100000000000001" customHeight="1" x14ac:dyDescent="0.15">
      <c r="B601" s="64"/>
    </row>
    <row r="602" spans="2:2" ht="20.100000000000001" customHeight="1" x14ac:dyDescent="0.15">
      <c r="B602" s="64"/>
    </row>
    <row r="603" spans="2:2" ht="20.100000000000001" customHeight="1" x14ac:dyDescent="0.15">
      <c r="B603" s="64"/>
    </row>
    <row r="604" spans="2:2" ht="20.100000000000001" customHeight="1" x14ac:dyDescent="0.15">
      <c r="B604" s="64"/>
    </row>
    <row r="605" spans="2:2" ht="20.100000000000001" customHeight="1" x14ac:dyDescent="0.15">
      <c r="B605" s="64"/>
    </row>
    <row r="606" spans="2:2" ht="20.100000000000001" customHeight="1" x14ac:dyDescent="0.15">
      <c r="B606" s="64"/>
    </row>
    <row r="607" spans="2:2" ht="20.100000000000001" customHeight="1" x14ac:dyDescent="0.15">
      <c r="B607" s="64"/>
    </row>
    <row r="608" spans="2:2" ht="20.100000000000001" customHeight="1" x14ac:dyDescent="0.15">
      <c r="B608" s="64"/>
    </row>
    <row r="609" spans="2:2" ht="20.100000000000001" customHeight="1" x14ac:dyDescent="0.15">
      <c r="B609" s="64"/>
    </row>
    <row r="610" spans="2:2" ht="20.100000000000001" customHeight="1" x14ac:dyDescent="0.15">
      <c r="B610" s="64"/>
    </row>
    <row r="611" spans="2:2" ht="20.100000000000001" customHeight="1" x14ac:dyDescent="0.15">
      <c r="B611" s="64"/>
    </row>
    <row r="612" spans="2:2" ht="20.100000000000001" customHeight="1" x14ac:dyDescent="0.15">
      <c r="B612" s="64"/>
    </row>
    <row r="613" spans="2:2" ht="20.100000000000001" customHeight="1" x14ac:dyDescent="0.15">
      <c r="B613" s="64"/>
    </row>
    <row r="614" spans="2:2" ht="20.100000000000001" customHeight="1" x14ac:dyDescent="0.15">
      <c r="B614" s="64"/>
    </row>
    <row r="615" spans="2:2" ht="20.100000000000001" customHeight="1" x14ac:dyDescent="0.15">
      <c r="B615" s="64"/>
    </row>
    <row r="616" spans="2:2" ht="20.100000000000001" customHeight="1" x14ac:dyDescent="0.15">
      <c r="B616" s="64"/>
    </row>
    <row r="617" spans="2:2" ht="20.100000000000001" customHeight="1" x14ac:dyDescent="0.15">
      <c r="B617" s="64"/>
    </row>
    <row r="618" spans="2:2" ht="20.100000000000001" customHeight="1" x14ac:dyDescent="0.15">
      <c r="B618" s="64"/>
    </row>
    <row r="619" spans="2:2" ht="20.100000000000001" customHeight="1" x14ac:dyDescent="0.15">
      <c r="B619" s="64"/>
    </row>
    <row r="620" spans="2:2" ht="20.100000000000001" customHeight="1" x14ac:dyDescent="0.15">
      <c r="B620" s="64"/>
    </row>
    <row r="621" spans="2:2" ht="20.100000000000001" customHeight="1" x14ac:dyDescent="0.15">
      <c r="B621" s="64"/>
    </row>
    <row r="622" spans="2:2" ht="20.100000000000001" customHeight="1" x14ac:dyDescent="0.15">
      <c r="B622" s="64"/>
    </row>
    <row r="623" spans="2:2" ht="20.100000000000001" customHeight="1" x14ac:dyDescent="0.15">
      <c r="B623" s="64"/>
    </row>
    <row r="624" spans="2:2" ht="20.100000000000001" customHeight="1" x14ac:dyDescent="0.15">
      <c r="B624" s="64"/>
    </row>
    <row r="625" spans="2:2" ht="20.100000000000001" customHeight="1" x14ac:dyDescent="0.15">
      <c r="B625" s="64"/>
    </row>
    <row r="626" spans="2:2" ht="20.100000000000001" customHeight="1" x14ac:dyDescent="0.15">
      <c r="B626" s="64"/>
    </row>
    <row r="627" spans="2:2" ht="20.100000000000001" customHeight="1" x14ac:dyDescent="0.15">
      <c r="B627" s="64"/>
    </row>
    <row r="628" spans="2:2" ht="20.100000000000001" customHeight="1" x14ac:dyDescent="0.15">
      <c r="B628" s="64"/>
    </row>
    <row r="629" spans="2:2" ht="20.100000000000001" customHeight="1" x14ac:dyDescent="0.15">
      <c r="B629" s="64"/>
    </row>
    <row r="630" spans="2:2" ht="20.100000000000001" customHeight="1" x14ac:dyDescent="0.15">
      <c r="B630" s="64"/>
    </row>
    <row r="631" spans="2:2" ht="20.100000000000001" customHeight="1" x14ac:dyDescent="0.15">
      <c r="B631" s="64"/>
    </row>
    <row r="632" spans="2:2" ht="20.100000000000001" customHeight="1" x14ac:dyDescent="0.15">
      <c r="B632" s="64"/>
    </row>
    <row r="633" spans="2:2" ht="20.100000000000001" customHeight="1" x14ac:dyDescent="0.15">
      <c r="B633" s="64"/>
    </row>
    <row r="634" spans="2:2" ht="20.100000000000001" customHeight="1" x14ac:dyDescent="0.15">
      <c r="B634" s="64"/>
    </row>
    <row r="635" spans="2:2" ht="20.100000000000001" customHeight="1" x14ac:dyDescent="0.15">
      <c r="B635" s="64"/>
    </row>
    <row r="636" spans="2:2" ht="20.100000000000001" customHeight="1" x14ac:dyDescent="0.15">
      <c r="B636" s="64"/>
    </row>
    <row r="637" spans="2:2" ht="20.100000000000001" customHeight="1" x14ac:dyDescent="0.15">
      <c r="B637" s="64"/>
    </row>
    <row r="638" spans="2:2" ht="20.100000000000001" customHeight="1" x14ac:dyDescent="0.15">
      <c r="B638" s="64"/>
    </row>
    <row r="639" spans="2:2" ht="20.100000000000001" customHeight="1" x14ac:dyDescent="0.15">
      <c r="B639" s="64"/>
    </row>
    <row r="640" spans="2:2" ht="20.100000000000001" customHeight="1" x14ac:dyDescent="0.15">
      <c r="B640" s="64"/>
    </row>
    <row r="641" spans="2:2" ht="20.100000000000001" customHeight="1" x14ac:dyDescent="0.15">
      <c r="B641" s="64"/>
    </row>
    <row r="642" spans="2:2" ht="20.100000000000001" customHeight="1" x14ac:dyDescent="0.15">
      <c r="B642" s="64"/>
    </row>
    <row r="643" spans="2:2" ht="20.100000000000001" customHeight="1" x14ac:dyDescent="0.15">
      <c r="B643" s="64"/>
    </row>
    <row r="644" spans="2:2" ht="20.100000000000001" customHeight="1" x14ac:dyDescent="0.15">
      <c r="B644" s="64"/>
    </row>
    <row r="645" spans="2:2" ht="20.100000000000001" customHeight="1" x14ac:dyDescent="0.15">
      <c r="B645" s="64"/>
    </row>
    <row r="646" spans="2:2" ht="20.100000000000001" customHeight="1" x14ac:dyDescent="0.15">
      <c r="B646" s="64"/>
    </row>
    <row r="647" spans="2:2" ht="20.100000000000001" customHeight="1" x14ac:dyDescent="0.15">
      <c r="B647" s="64"/>
    </row>
    <row r="648" spans="2:2" ht="20.100000000000001" customHeight="1" x14ac:dyDescent="0.15">
      <c r="B648" s="64"/>
    </row>
    <row r="649" spans="2:2" ht="20.100000000000001" customHeight="1" x14ac:dyDescent="0.15">
      <c r="B649" s="64"/>
    </row>
    <row r="650" spans="2:2" ht="20.100000000000001" customHeight="1" x14ac:dyDescent="0.15">
      <c r="B650" s="64"/>
    </row>
    <row r="651" spans="2:2" ht="20.100000000000001" customHeight="1" x14ac:dyDescent="0.15">
      <c r="B651" s="64"/>
    </row>
    <row r="652" spans="2:2" ht="20.100000000000001" customHeight="1" x14ac:dyDescent="0.15">
      <c r="B652" s="64"/>
    </row>
    <row r="653" spans="2:2" ht="20.100000000000001" customHeight="1" x14ac:dyDescent="0.15">
      <c r="B653" s="64"/>
    </row>
    <row r="654" spans="2:2" ht="20.100000000000001" customHeight="1" x14ac:dyDescent="0.15">
      <c r="B654" s="64"/>
    </row>
    <row r="655" spans="2:2" ht="20.100000000000001" customHeight="1" x14ac:dyDescent="0.15">
      <c r="B655" s="64"/>
    </row>
    <row r="656" spans="2:2" ht="20.100000000000001" customHeight="1" x14ac:dyDescent="0.15">
      <c r="B656" s="64"/>
    </row>
    <row r="657" spans="2:2" ht="20.100000000000001" customHeight="1" x14ac:dyDescent="0.15">
      <c r="B657" s="64"/>
    </row>
    <row r="658" spans="2:2" ht="20.100000000000001" customHeight="1" x14ac:dyDescent="0.15">
      <c r="B658" s="64"/>
    </row>
    <row r="659" spans="2:2" ht="20.100000000000001" customHeight="1" x14ac:dyDescent="0.15">
      <c r="B659" s="64"/>
    </row>
    <row r="660" spans="2:2" ht="20.100000000000001" customHeight="1" x14ac:dyDescent="0.15">
      <c r="B660" s="64"/>
    </row>
    <row r="661" spans="2:2" ht="20.100000000000001" customHeight="1" x14ac:dyDescent="0.15">
      <c r="B661" s="64"/>
    </row>
    <row r="662" spans="2:2" ht="20.100000000000001" customHeight="1" x14ac:dyDescent="0.15">
      <c r="B662" s="64"/>
    </row>
    <row r="663" spans="2:2" ht="20.100000000000001" customHeight="1" x14ac:dyDescent="0.15">
      <c r="B663" s="64"/>
    </row>
    <row r="664" spans="2:2" ht="20.100000000000001" customHeight="1" x14ac:dyDescent="0.15">
      <c r="B664" s="64"/>
    </row>
    <row r="665" spans="2:2" ht="20.100000000000001" customHeight="1" x14ac:dyDescent="0.15">
      <c r="B665" s="64"/>
    </row>
    <row r="666" spans="2:2" ht="20.100000000000001" customHeight="1" x14ac:dyDescent="0.15">
      <c r="B666" s="64"/>
    </row>
    <row r="667" spans="2:2" ht="20.100000000000001" customHeight="1" x14ac:dyDescent="0.15">
      <c r="B667" s="64"/>
    </row>
    <row r="668" spans="2:2" ht="20.100000000000001" customHeight="1" x14ac:dyDescent="0.15">
      <c r="B668" s="64"/>
    </row>
    <row r="669" spans="2:2" ht="20.100000000000001" customHeight="1" x14ac:dyDescent="0.15">
      <c r="B669" s="64"/>
    </row>
    <row r="670" spans="2:2" ht="20.100000000000001" customHeight="1" x14ac:dyDescent="0.15">
      <c r="B670" s="64"/>
    </row>
    <row r="671" spans="2:2" ht="20.100000000000001" customHeight="1" x14ac:dyDescent="0.15">
      <c r="B671" s="64"/>
    </row>
    <row r="672" spans="2:2" ht="20.100000000000001" customHeight="1" x14ac:dyDescent="0.15">
      <c r="B672" s="64"/>
    </row>
    <row r="673" spans="2:2" ht="20.100000000000001" customHeight="1" x14ac:dyDescent="0.15">
      <c r="B673" s="64"/>
    </row>
    <row r="674" spans="2:2" ht="20.100000000000001" customHeight="1" x14ac:dyDescent="0.15">
      <c r="B674" s="64"/>
    </row>
    <row r="675" spans="2:2" ht="20.100000000000001" customHeight="1" x14ac:dyDescent="0.15">
      <c r="B675" s="64"/>
    </row>
    <row r="676" spans="2:2" ht="20.100000000000001" customHeight="1" x14ac:dyDescent="0.15">
      <c r="B676" s="64"/>
    </row>
    <row r="677" spans="2:2" ht="20.100000000000001" customHeight="1" x14ac:dyDescent="0.15">
      <c r="B677" s="64"/>
    </row>
    <row r="678" spans="2:2" ht="20.100000000000001" customHeight="1" x14ac:dyDescent="0.15">
      <c r="B678" s="64"/>
    </row>
    <row r="679" spans="2:2" ht="20.100000000000001" customHeight="1" x14ac:dyDescent="0.15">
      <c r="B679" s="64"/>
    </row>
    <row r="680" spans="2:2" ht="20.100000000000001" customHeight="1" x14ac:dyDescent="0.15">
      <c r="B680" s="64"/>
    </row>
    <row r="681" spans="2:2" ht="20.100000000000001" customHeight="1" x14ac:dyDescent="0.15">
      <c r="B681" s="64"/>
    </row>
    <row r="682" spans="2:2" ht="20.100000000000001" customHeight="1" x14ac:dyDescent="0.15">
      <c r="B682" s="64"/>
    </row>
    <row r="683" spans="2:2" ht="20.100000000000001" customHeight="1" x14ac:dyDescent="0.15">
      <c r="B683" s="64"/>
    </row>
    <row r="684" spans="2:2" ht="20.100000000000001" customHeight="1" x14ac:dyDescent="0.15">
      <c r="B684" s="64"/>
    </row>
    <row r="685" spans="2:2" ht="20.100000000000001" customHeight="1" x14ac:dyDescent="0.15">
      <c r="B685" s="64"/>
    </row>
    <row r="686" spans="2:2" ht="20.100000000000001" customHeight="1" x14ac:dyDescent="0.15">
      <c r="B686" s="64"/>
    </row>
    <row r="687" spans="2:2" ht="20.100000000000001" customHeight="1" x14ac:dyDescent="0.15">
      <c r="B687" s="64"/>
    </row>
    <row r="688" spans="2:2" ht="20.100000000000001" customHeight="1" x14ac:dyDescent="0.15">
      <c r="B688" s="64"/>
    </row>
    <row r="689" spans="2:2" ht="20.100000000000001" customHeight="1" x14ac:dyDescent="0.15">
      <c r="B689" s="64"/>
    </row>
    <row r="690" spans="2:2" ht="20.100000000000001" customHeight="1" x14ac:dyDescent="0.15">
      <c r="B690" s="64"/>
    </row>
    <row r="691" spans="2:2" ht="20.100000000000001" customHeight="1" x14ac:dyDescent="0.15">
      <c r="B691" s="64"/>
    </row>
    <row r="692" spans="2:2" ht="20.100000000000001" customHeight="1" x14ac:dyDescent="0.15">
      <c r="B692" s="64"/>
    </row>
    <row r="693" spans="2:2" ht="20.100000000000001" customHeight="1" x14ac:dyDescent="0.15">
      <c r="B693" s="64"/>
    </row>
    <row r="694" spans="2:2" ht="20.100000000000001" customHeight="1" x14ac:dyDescent="0.15">
      <c r="B694" s="64"/>
    </row>
    <row r="695" spans="2:2" ht="20.100000000000001" customHeight="1" x14ac:dyDescent="0.15">
      <c r="B695" s="64"/>
    </row>
    <row r="696" spans="2:2" ht="20.100000000000001" customHeight="1" x14ac:dyDescent="0.15">
      <c r="B696" s="64"/>
    </row>
    <row r="697" spans="2:2" ht="20.100000000000001" customHeight="1" x14ac:dyDescent="0.15">
      <c r="B697" s="64"/>
    </row>
    <row r="698" spans="2:2" ht="20.100000000000001" customHeight="1" x14ac:dyDescent="0.15">
      <c r="B698" s="64"/>
    </row>
    <row r="699" spans="2:2" ht="20.100000000000001" customHeight="1" x14ac:dyDescent="0.15">
      <c r="B699" s="64"/>
    </row>
    <row r="700" spans="2:2" ht="20.100000000000001" customHeight="1" x14ac:dyDescent="0.15">
      <c r="B700" s="64"/>
    </row>
    <row r="701" spans="2:2" ht="20.100000000000001" customHeight="1" x14ac:dyDescent="0.15">
      <c r="B701" s="64"/>
    </row>
    <row r="702" spans="2:2" ht="20.100000000000001" customHeight="1" x14ac:dyDescent="0.15">
      <c r="B702" s="64"/>
    </row>
    <row r="703" spans="2:2" ht="20.100000000000001" customHeight="1" x14ac:dyDescent="0.15">
      <c r="B703" s="64"/>
    </row>
    <row r="704" spans="2:2" ht="20.100000000000001" customHeight="1" x14ac:dyDescent="0.15">
      <c r="B704" s="64"/>
    </row>
    <row r="705" spans="2:2" ht="20.100000000000001" customHeight="1" x14ac:dyDescent="0.15">
      <c r="B705" s="64"/>
    </row>
    <row r="706" spans="2:2" ht="20.100000000000001" customHeight="1" x14ac:dyDescent="0.15">
      <c r="B706" s="64"/>
    </row>
    <row r="707" spans="2:2" ht="20.100000000000001" customHeight="1" x14ac:dyDescent="0.15">
      <c r="B707" s="64"/>
    </row>
    <row r="708" spans="2:2" ht="20.100000000000001" customHeight="1" x14ac:dyDescent="0.15">
      <c r="B708" s="64"/>
    </row>
    <row r="709" spans="2:2" ht="20.100000000000001" customHeight="1" x14ac:dyDescent="0.15">
      <c r="B709" s="64"/>
    </row>
    <row r="710" spans="2:2" ht="20.100000000000001" customHeight="1" x14ac:dyDescent="0.15">
      <c r="B710" s="64"/>
    </row>
    <row r="711" spans="2:2" ht="20.100000000000001" customHeight="1" x14ac:dyDescent="0.15">
      <c r="B711" s="64"/>
    </row>
    <row r="712" spans="2:2" ht="20.100000000000001" customHeight="1" x14ac:dyDescent="0.15">
      <c r="B712" s="64"/>
    </row>
    <row r="713" spans="2:2" ht="20.100000000000001" customHeight="1" x14ac:dyDescent="0.15">
      <c r="B713" s="64"/>
    </row>
    <row r="714" spans="2:2" ht="20.100000000000001" customHeight="1" x14ac:dyDescent="0.15">
      <c r="B714" s="64"/>
    </row>
    <row r="715" spans="2:2" ht="20.100000000000001" customHeight="1" x14ac:dyDescent="0.15">
      <c r="B715" s="64"/>
    </row>
    <row r="716" spans="2:2" ht="20.100000000000001" customHeight="1" x14ac:dyDescent="0.15">
      <c r="B716" s="64"/>
    </row>
    <row r="717" spans="2:2" ht="20.100000000000001" customHeight="1" x14ac:dyDescent="0.15">
      <c r="B717" s="64"/>
    </row>
    <row r="718" spans="2:2" ht="20.100000000000001" customHeight="1" x14ac:dyDescent="0.15">
      <c r="B718" s="64"/>
    </row>
    <row r="719" spans="2:2" ht="20.100000000000001" customHeight="1" x14ac:dyDescent="0.15">
      <c r="B719" s="64"/>
    </row>
    <row r="720" spans="2:2" ht="20.100000000000001" customHeight="1" x14ac:dyDescent="0.15">
      <c r="B720" s="64"/>
    </row>
    <row r="721" spans="2:2" ht="20.100000000000001" customHeight="1" x14ac:dyDescent="0.15">
      <c r="B721" s="64"/>
    </row>
    <row r="722" spans="2:2" ht="20.100000000000001" customHeight="1" x14ac:dyDescent="0.15">
      <c r="B722" s="64"/>
    </row>
    <row r="723" spans="2:2" ht="20.100000000000001" customHeight="1" x14ac:dyDescent="0.15">
      <c r="B723" s="64"/>
    </row>
    <row r="724" spans="2:2" ht="20.100000000000001" customHeight="1" x14ac:dyDescent="0.15">
      <c r="B724" s="64"/>
    </row>
    <row r="725" spans="2:2" ht="20.100000000000001" customHeight="1" x14ac:dyDescent="0.15">
      <c r="B725" s="64"/>
    </row>
    <row r="726" spans="2:2" ht="20.100000000000001" customHeight="1" x14ac:dyDescent="0.15">
      <c r="B726" s="64"/>
    </row>
    <row r="727" spans="2:2" ht="20.100000000000001" customHeight="1" x14ac:dyDescent="0.15">
      <c r="B727" s="64"/>
    </row>
    <row r="728" spans="2:2" ht="20.100000000000001" customHeight="1" x14ac:dyDescent="0.15">
      <c r="B728" s="64"/>
    </row>
    <row r="729" spans="2:2" ht="20.100000000000001" customHeight="1" x14ac:dyDescent="0.15">
      <c r="B729" s="64"/>
    </row>
    <row r="730" spans="2:2" ht="20.100000000000001" customHeight="1" x14ac:dyDescent="0.15">
      <c r="B730" s="64"/>
    </row>
    <row r="731" spans="2:2" ht="20.100000000000001" customHeight="1" x14ac:dyDescent="0.15">
      <c r="B731" s="64"/>
    </row>
    <row r="732" spans="2:2" ht="20.100000000000001" customHeight="1" x14ac:dyDescent="0.15">
      <c r="B732" s="64"/>
    </row>
    <row r="733" spans="2:2" ht="20.100000000000001" customHeight="1" x14ac:dyDescent="0.15">
      <c r="B733" s="64"/>
    </row>
    <row r="734" spans="2:2" ht="20.100000000000001" customHeight="1" x14ac:dyDescent="0.15">
      <c r="B734" s="64"/>
    </row>
    <row r="735" spans="2:2" ht="20.100000000000001" customHeight="1" x14ac:dyDescent="0.15">
      <c r="B735" s="64"/>
    </row>
    <row r="736" spans="2:2" ht="20.100000000000001" customHeight="1" x14ac:dyDescent="0.15">
      <c r="B736" s="64"/>
    </row>
    <row r="737" spans="2:2" ht="20.100000000000001" customHeight="1" x14ac:dyDescent="0.15">
      <c r="B737" s="64"/>
    </row>
    <row r="738" spans="2:2" ht="20.100000000000001" customHeight="1" x14ac:dyDescent="0.15">
      <c r="B738" s="64"/>
    </row>
    <row r="739" spans="2:2" ht="20.100000000000001" customHeight="1" x14ac:dyDescent="0.15">
      <c r="B739" s="64"/>
    </row>
    <row r="740" spans="2:2" ht="20.100000000000001" customHeight="1" x14ac:dyDescent="0.15">
      <c r="B740" s="64"/>
    </row>
    <row r="741" spans="2:2" ht="20.100000000000001" customHeight="1" x14ac:dyDescent="0.15">
      <c r="B741" s="64"/>
    </row>
    <row r="742" spans="2:2" ht="20.100000000000001" customHeight="1" x14ac:dyDescent="0.15">
      <c r="B742" s="64"/>
    </row>
    <row r="743" spans="2:2" ht="20.100000000000001" customHeight="1" x14ac:dyDescent="0.15">
      <c r="B743" s="64"/>
    </row>
    <row r="744" spans="2:2" ht="20.100000000000001" customHeight="1" x14ac:dyDescent="0.15">
      <c r="B744" s="64"/>
    </row>
    <row r="745" spans="2:2" ht="20.100000000000001" customHeight="1" x14ac:dyDescent="0.15">
      <c r="B745" s="64"/>
    </row>
    <row r="746" spans="2:2" ht="20.100000000000001" customHeight="1" x14ac:dyDescent="0.15">
      <c r="B746" s="64"/>
    </row>
    <row r="747" spans="2:2" ht="20.100000000000001" customHeight="1" x14ac:dyDescent="0.15">
      <c r="B747" s="64"/>
    </row>
    <row r="748" spans="2:2" ht="20.100000000000001" customHeight="1" x14ac:dyDescent="0.15">
      <c r="B748" s="64"/>
    </row>
    <row r="749" spans="2:2" ht="20.100000000000001" customHeight="1" x14ac:dyDescent="0.15">
      <c r="B749" s="64"/>
    </row>
    <row r="750" spans="2:2" ht="20.100000000000001" customHeight="1" x14ac:dyDescent="0.15">
      <c r="B750" s="64"/>
    </row>
    <row r="751" spans="2:2" ht="20.100000000000001" customHeight="1" x14ac:dyDescent="0.15">
      <c r="B751" s="64"/>
    </row>
    <row r="752" spans="2:2" ht="20.100000000000001" customHeight="1" x14ac:dyDescent="0.15">
      <c r="B752" s="64"/>
    </row>
    <row r="753" spans="2:2" ht="20.100000000000001" customHeight="1" x14ac:dyDescent="0.15">
      <c r="B753" s="64"/>
    </row>
    <row r="754" spans="2:2" ht="20.100000000000001" customHeight="1" x14ac:dyDescent="0.15">
      <c r="B754" s="64"/>
    </row>
    <row r="755" spans="2:2" ht="20.100000000000001" customHeight="1" x14ac:dyDescent="0.15">
      <c r="B755" s="64"/>
    </row>
    <row r="756" spans="2:2" ht="20.100000000000001" customHeight="1" x14ac:dyDescent="0.15">
      <c r="B756" s="64"/>
    </row>
    <row r="757" spans="2:2" ht="20.100000000000001" customHeight="1" x14ac:dyDescent="0.15">
      <c r="B757" s="64"/>
    </row>
    <row r="758" spans="2:2" ht="20.100000000000001" customHeight="1" x14ac:dyDescent="0.15">
      <c r="B758" s="64"/>
    </row>
    <row r="759" spans="2:2" ht="20.100000000000001" customHeight="1" x14ac:dyDescent="0.15">
      <c r="B759" s="64"/>
    </row>
    <row r="760" spans="2:2" ht="20.100000000000001" customHeight="1" x14ac:dyDescent="0.15">
      <c r="B760" s="64"/>
    </row>
    <row r="761" spans="2:2" ht="20.100000000000001" customHeight="1" x14ac:dyDescent="0.15">
      <c r="B761" s="64"/>
    </row>
    <row r="762" spans="2:2" ht="20.100000000000001" customHeight="1" x14ac:dyDescent="0.15">
      <c r="B762" s="64"/>
    </row>
    <row r="763" spans="2:2" ht="20.100000000000001" customHeight="1" x14ac:dyDescent="0.15">
      <c r="B763" s="64"/>
    </row>
    <row r="764" spans="2:2" ht="20.100000000000001" customHeight="1" x14ac:dyDescent="0.15">
      <c r="B764" s="64"/>
    </row>
    <row r="765" spans="2:2" ht="20.100000000000001" customHeight="1" x14ac:dyDescent="0.15">
      <c r="B765" s="64"/>
    </row>
    <row r="766" spans="2:2" ht="20.100000000000001" customHeight="1" x14ac:dyDescent="0.15">
      <c r="B766" s="64"/>
    </row>
    <row r="767" spans="2:2" ht="20.100000000000001" customHeight="1" x14ac:dyDescent="0.15">
      <c r="B767" s="64"/>
    </row>
    <row r="768" spans="2:2" ht="20.100000000000001" customHeight="1" x14ac:dyDescent="0.15">
      <c r="B768" s="64"/>
    </row>
    <row r="769" spans="2:2" ht="20.100000000000001" customHeight="1" x14ac:dyDescent="0.15">
      <c r="B769" s="64"/>
    </row>
    <row r="770" spans="2:2" ht="20.100000000000001" customHeight="1" x14ac:dyDescent="0.15">
      <c r="B770" s="64"/>
    </row>
    <row r="771" spans="2:2" ht="20.100000000000001" customHeight="1" x14ac:dyDescent="0.15">
      <c r="B771" s="64"/>
    </row>
    <row r="772" spans="2:2" ht="20.100000000000001" customHeight="1" x14ac:dyDescent="0.15">
      <c r="B772" s="64"/>
    </row>
    <row r="773" spans="2:2" ht="20.100000000000001" customHeight="1" x14ac:dyDescent="0.15">
      <c r="B773" s="64"/>
    </row>
    <row r="774" spans="2:2" ht="20.100000000000001" customHeight="1" x14ac:dyDescent="0.15">
      <c r="B774" s="64"/>
    </row>
    <row r="775" spans="2:2" ht="20.100000000000001" customHeight="1" x14ac:dyDescent="0.15">
      <c r="B775" s="64"/>
    </row>
    <row r="776" spans="2:2" ht="20.100000000000001" customHeight="1" x14ac:dyDescent="0.15">
      <c r="B776" s="64"/>
    </row>
    <row r="777" spans="2:2" ht="20.100000000000001" customHeight="1" x14ac:dyDescent="0.15">
      <c r="B777" s="64"/>
    </row>
    <row r="778" spans="2:2" ht="20.100000000000001" customHeight="1" x14ac:dyDescent="0.15">
      <c r="B778" s="64"/>
    </row>
    <row r="779" spans="2:2" ht="20.100000000000001" customHeight="1" x14ac:dyDescent="0.15">
      <c r="B779" s="64"/>
    </row>
    <row r="780" spans="2:2" ht="20.100000000000001" customHeight="1" x14ac:dyDescent="0.15">
      <c r="B780" s="64"/>
    </row>
    <row r="781" spans="2:2" ht="20.100000000000001" customHeight="1" x14ac:dyDescent="0.15">
      <c r="B781" s="64"/>
    </row>
    <row r="782" spans="2:2" ht="20.100000000000001" customHeight="1" x14ac:dyDescent="0.15">
      <c r="B782" s="64"/>
    </row>
    <row r="783" spans="2:2" ht="20.100000000000001" customHeight="1" x14ac:dyDescent="0.15">
      <c r="B783" s="64"/>
    </row>
    <row r="784" spans="2:2" ht="20.100000000000001" customHeight="1" x14ac:dyDescent="0.15">
      <c r="B784" s="64"/>
    </row>
    <row r="785" spans="2:2" ht="20.100000000000001" customHeight="1" x14ac:dyDescent="0.15">
      <c r="B785" s="64"/>
    </row>
    <row r="786" spans="2:2" ht="20.100000000000001" customHeight="1" x14ac:dyDescent="0.15">
      <c r="B786" s="64"/>
    </row>
    <row r="787" spans="2:2" ht="20.100000000000001" customHeight="1" x14ac:dyDescent="0.15">
      <c r="B787" s="64"/>
    </row>
    <row r="788" spans="2:2" ht="20.100000000000001" customHeight="1" x14ac:dyDescent="0.15">
      <c r="B788" s="64"/>
    </row>
    <row r="789" spans="2:2" ht="20.100000000000001" customHeight="1" x14ac:dyDescent="0.15">
      <c r="B789" s="64"/>
    </row>
    <row r="790" spans="2:2" ht="20.100000000000001" customHeight="1" x14ac:dyDescent="0.15">
      <c r="B790" s="64"/>
    </row>
    <row r="791" spans="2:2" ht="20.100000000000001" customHeight="1" x14ac:dyDescent="0.15">
      <c r="B791" s="64"/>
    </row>
    <row r="792" spans="2:2" ht="20.100000000000001" customHeight="1" x14ac:dyDescent="0.15">
      <c r="B792" s="64"/>
    </row>
    <row r="793" spans="2:2" ht="20.100000000000001" customHeight="1" x14ac:dyDescent="0.15">
      <c r="B793" s="64"/>
    </row>
    <row r="794" spans="2:2" ht="20.100000000000001" customHeight="1" x14ac:dyDescent="0.15">
      <c r="B794" s="64"/>
    </row>
    <row r="795" spans="2:2" ht="20.100000000000001" customHeight="1" x14ac:dyDescent="0.15">
      <c r="B795" s="64"/>
    </row>
    <row r="796" spans="2:2" ht="20.100000000000001" customHeight="1" x14ac:dyDescent="0.15">
      <c r="B796" s="64"/>
    </row>
    <row r="797" spans="2:2" ht="20.100000000000001" customHeight="1" x14ac:dyDescent="0.15">
      <c r="B797" s="64"/>
    </row>
    <row r="798" spans="2:2" ht="20.100000000000001" customHeight="1" x14ac:dyDescent="0.15">
      <c r="B798" s="64"/>
    </row>
    <row r="799" spans="2:2" ht="20.100000000000001" customHeight="1" x14ac:dyDescent="0.15">
      <c r="B799" s="64"/>
    </row>
    <row r="800" spans="2:2" ht="20.100000000000001" customHeight="1" x14ac:dyDescent="0.15">
      <c r="B800" s="64"/>
    </row>
    <row r="801" spans="2:2" ht="20.100000000000001" customHeight="1" x14ac:dyDescent="0.15">
      <c r="B801" s="64"/>
    </row>
    <row r="802" spans="2:2" ht="20.100000000000001" customHeight="1" x14ac:dyDescent="0.15">
      <c r="B802" s="64"/>
    </row>
    <row r="803" spans="2:2" ht="20.100000000000001" customHeight="1" x14ac:dyDescent="0.15">
      <c r="B803" s="64"/>
    </row>
    <row r="804" spans="2:2" ht="20.100000000000001" customHeight="1" x14ac:dyDescent="0.15">
      <c r="B804" s="64"/>
    </row>
    <row r="805" spans="2:2" ht="20.100000000000001" customHeight="1" x14ac:dyDescent="0.15">
      <c r="B805" s="64"/>
    </row>
    <row r="806" spans="2:2" ht="20.100000000000001" customHeight="1" x14ac:dyDescent="0.15">
      <c r="B806" s="64"/>
    </row>
    <row r="807" spans="2:2" ht="20.100000000000001" customHeight="1" x14ac:dyDescent="0.15">
      <c r="B807" s="64"/>
    </row>
    <row r="808" spans="2:2" ht="20.100000000000001" customHeight="1" x14ac:dyDescent="0.15">
      <c r="B808" s="64"/>
    </row>
    <row r="809" spans="2:2" ht="20.100000000000001" customHeight="1" x14ac:dyDescent="0.15">
      <c r="B809" s="64"/>
    </row>
    <row r="810" spans="2:2" ht="20.100000000000001" customHeight="1" x14ac:dyDescent="0.15">
      <c r="B810" s="64"/>
    </row>
    <row r="811" spans="2:2" ht="20.100000000000001" customHeight="1" x14ac:dyDescent="0.15">
      <c r="B811" s="64"/>
    </row>
    <row r="812" spans="2:2" ht="20.100000000000001" customHeight="1" x14ac:dyDescent="0.15">
      <c r="B812" s="64"/>
    </row>
    <row r="813" spans="2:2" ht="20.100000000000001" customHeight="1" x14ac:dyDescent="0.15">
      <c r="B813" s="64"/>
    </row>
    <row r="814" spans="2:2" ht="20.100000000000001" customHeight="1" x14ac:dyDescent="0.15">
      <c r="B814" s="64"/>
    </row>
    <row r="815" spans="2:2" ht="20.100000000000001" customHeight="1" x14ac:dyDescent="0.15">
      <c r="B815" s="64"/>
    </row>
    <row r="816" spans="2:2" ht="20.100000000000001" customHeight="1" x14ac:dyDescent="0.15">
      <c r="B816" s="64"/>
    </row>
    <row r="817" spans="2:2" ht="20.100000000000001" customHeight="1" x14ac:dyDescent="0.15">
      <c r="B817" s="64"/>
    </row>
    <row r="818" spans="2:2" ht="20.100000000000001" customHeight="1" x14ac:dyDescent="0.15">
      <c r="B818" s="64"/>
    </row>
    <row r="819" spans="2:2" ht="20.100000000000001" customHeight="1" x14ac:dyDescent="0.15">
      <c r="B819" s="64"/>
    </row>
    <row r="820" spans="2:2" ht="20.100000000000001" customHeight="1" x14ac:dyDescent="0.15">
      <c r="B820" s="64"/>
    </row>
    <row r="821" spans="2:2" ht="20.100000000000001" customHeight="1" x14ac:dyDescent="0.15">
      <c r="B821" s="64"/>
    </row>
    <row r="822" spans="2:2" ht="20.100000000000001" customHeight="1" x14ac:dyDescent="0.15">
      <c r="B822" s="64"/>
    </row>
    <row r="823" spans="2:2" ht="20.100000000000001" customHeight="1" x14ac:dyDescent="0.15">
      <c r="B823" s="64"/>
    </row>
    <row r="824" spans="2:2" ht="20.100000000000001" customHeight="1" x14ac:dyDescent="0.15">
      <c r="B824" s="64"/>
    </row>
    <row r="825" spans="2:2" ht="20.100000000000001" customHeight="1" x14ac:dyDescent="0.15">
      <c r="B825" s="64"/>
    </row>
    <row r="826" spans="2:2" ht="20.100000000000001" customHeight="1" x14ac:dyDescent="0.15">
      <c r="B826" s="64"/>
    </row>
    <row r="827" spans="2:2" ht="20.100000000000001" customHeight="1" x14ac:dyDescent="0.15">
      <c r="B827" s="64"/>
    </row>
    <row r="828" spans="2:2" ht="20.100000000000001" customHeight="1" x14ac:dyDescent="0.15">
      <c r="B828" s="64"/>
    </row>
    <row r="829" spans="2:2" ht="20.100000000000001" customHeight="1" x14ac:dyDescent="0.15">
      <c r="B829" s="64"/>
    </row>
    <row r="830" spans="2:2" ht="20.100000000000001" customHeight="1" x14ac:dyDescent="0.15">
      <c r="B830" s="64"/>
    </row>
    <row r="831" spans="2:2" ht="20.100000000000001" customHeight="1" x14ac:dyDescent="0.15">
      <c r="B831" s="64"/>
    </row>
    <row r="832" spans="2:2" ht="20.100000000000001" customHeight="1" x14ac:dyDescent="0.15">
      <c r="B832" s="64"/>
    </row>
    <row r="833" spans="2:2" ht="20.100000000000001" customHeight="1" x14ac:dyDescent="0.15">
      <c r="B833" s="64"/>
    </row>
    <row r="834" spans="2:2" ht="20.100000000000001" customHeight="1" x14ac:dyDescent="0.15">
      <c r="B834" s="64"/>
    </row>
    <row r="835" spans="2:2" ht="20.100000000000001" customHeight="1" x14ac:dyDescent="0.15">
      <c r="B835" s="64"/>
    </row>
    <row r="836" spans="2:2" ht="20.100000000000001" customHeight="1" x14ac:dyDescent="0.15">
      <c r="B836" s="64"/>
    </row>
    <row r="837" spans="2:2" ht="20.100000000000001" customHeight="1" x14ac:dyDescent="0.15">
      <c r="B837" s="64"/>
    </row>
    <row r="838" spans="2:2" ht="20.100000000000001" customHeight="1" x14ac:dyDescent="0.15">
      <c r="B838" s="64"/>
    </row>
    <row r="839" spans="2:2" ht="20.100000000000001" customHeight="1" x14ac:dyDescent="0.15">
      <c r="B839" s="64"/>
    </row>
    <row r="840" spans="2:2" ht="20.100000000000001" customHeight="1" x14ac:dyDescent="0.15">
      <c r="B840" s="64"/>
    </row>
    <row r="841" spans="2:2" ht="20.100000000000001" customHeight="1" x14ac:dyDescent="0.15">
      <c r="B841" s="64"/>
    </row>
    <row r="842" spans="2:2" ht="20.100000000000001" customHeight="1" x14ac:dyDescent="0.15">
      <c r="B842" s="64"/>
    </row>
    <row r="843" spans="2:2" ht="20.100000000000001" customHeight="1" x14ac:dyDescent="0.15">
      <c r="B843" s="64"/>
    </row>
    <row r="844" spans="2:2" ht="20.100000000000001" customHeight="1" x14ac:dyDescent="0.15">
      <c r="B844" s="64"/>
    </row>
    <row r="845" spans="2:2" ht="20.100000000000001" customHeight="1" x14ac:dyDescent="0.15">
      <c r="B845" s="64"/>
    </row>
    <row r="846" spans="2:2" ht="20.100000000000001" customHeight="1" x14ac:dyDescent="0.15">
      <c r="B846" s="64"/>
    </row>
    <row r="847" spans="2:2" ht="20.100000000000001" customHeight="1" x14ac:dyDescent="0.15">
      <c r="B847" s="64"/>
    </row>
    <row r="848" spans="2:2" ht="20.100000000000001" customHeight="1" x14ac:dyDescent="0.15">
      <c r="B848" s="64"/>
    </row>
    <row r="849" spans="2:2" ht="20.100000000000001" customHeight="1" x14ac:dyDescent="0.15">
      <c r="B849" s="64"/>
    </row>
    <row r="850" spans="2:2" ht="20.100000000000001" customHeight="1" x14ac:dyDescent="0.15">
      <c r="B850" s="64"/>
    </row>
    <row r="851" spans="2:2" ht="20.100000000000001" customHeight="1" x14ac:dyDescent="0.15">
      <c r="B851" s="64"/>
    </row>
    <row r="852" spans="2:2" ht="20.100000000000001" customHeight="1" x14ac:dyDescent="0.15">
      <c r="B852" s="64"/>
    </row>
    <row r="853" spans="2:2" ht="20.100000000000001" customHeight="1" x14ac:dyDescent="0.15">
      <c r="B853" s="64"/>
    </row>
    <row r="854" spans="2:2" ht="20.100000000000001" customHeight="1" x14ac:dyDescent="0.15">
      <c r="B854" s="64"/>
    </row>
    <row r="855" spans="2:2" ht="20.100000000000001" customHeight="1" x14ac:dyDescent="0.15">
      <c r="B855" s="64"/>
    </row>
    <row r="856" spans="2:2" ht="20.100000000000001" customHeight="1" x14ac:dyDescent="0.15">
      <c r="B856" s="64"/>
    </row>
    <row r="857" spans="2:2" ht="20.100000000000001" customHeight="1" x14ac:dyDescent="0.15">
      <c r="B857" s="64"/>
    </row>
    <row r="858" spans="2:2" ht="20.100000000000001" customHeight="1" x14ac:dyDescent="0.15">
      <c r="B858" s="64"/>
    </row>
    <row r="859" spans="2:2" ht="20.100000000000001" customHeight="1" x14ac:dyDescent="0.15">
      <c r="B859" s="64"/>
    </row>
    <row r="860" spans="2:2" ht="20.100000000000001" customHeight="1" x14ac:dyDescent="0.15">
      <c r="B860" s="64"/>
    </row>
    <row r="861" spans="2:2" ht="20.100000000000001" customHeight="1" x14ac:dyDescent="0.15">
      <c r="B861" s="64"/>
    </row>
    <row r="862" spans="2:2" ht="20.100000000000001" customHeight="1" x14ac:dyDescent="0.15">
      <c r="B862" s="64"/>
    </row>
    <row r="863" spans="2:2" ht="20.100000000000001" customHeight="1" x14ac:dyDescent="0.15">
      <c r="B863" s="64"/>
    </row>
    <row r="864" spans="2:2" ht="20.100000000000001" customHeight="1" x14ac:dyDescent="0.15">
      <c r="B864" s="64"/>
    </row>
    <row r="865" spans="2:2" ht="20.100000000000001" customHeight="1" x14ac:dyDescent="0.15">
      <c r="B865" s="64"/>
    </row>
    <row r="866" spans="2:2" ht="20.100000000000001" customHeight="1" x14ac:dyDescent="0.15">
      <c r="B866" s="64"/>
    </row>
    <row r="867" spans="2:2" ht="20.100000000000001" customHeight="1" x14ac:dyDescent="0.15">
      <c r="B867" s="64"/>
    </row>
    <row r="868" spans="2:2" ht="20.100000000000001" customHeight="1" x14ac:dyDescent="0.15">
      <c r="B868" s="64"/>
    </row>
    <row r="869" spans="2:2" ht="20.100000000000001" customHeight="1" x14ac:dyDescent="0.15">
      <c r="B869" s="64"/>
    </row>
    <row r="870" spans="2:2" ht="20.100000000000001" customHeight="1" x14ac:dyDescent="0.15">
      <c r="B870" s="64"/>
    </row>
    <row r="871" spans="2:2" ht="20.100000000000001" customHeight="1" x14ac:dyDescent="0.15">
      <c r="B871" s="64"/>
    </row>
    <row r="872" spans="2:2" ht="20.100000000000001" customHeight="1" x14ac:dyDescent="0.15">
      <c r="B872" s="64"/>
    </row>
    <row r="873" spans="2:2" ht="20.100000000000001" customHeight="1" x14ac:dyDescent="0.15">
      <c r="B873" s="64"/>
    </row>
    <row r="874" spans="2:2" ht="20.100000000000001" customHeight="1" x14ac:dyDescent="0.15">
      <c r="B874" s="64"/>
    </row>
    <row r="875" spans="2:2" ht="20.100000000000001" customHeight="1" x14ac:dyDescent="0.15">
      <c r="B875" s="64"/>
    </row>
    <row r="876" spans="2:2" ht="20.100000000000001" customHeight="1" x14ac:dyDescent="0.15">
      <c r="B876" s="64"/>
    </row>
    <row r="877" spans="2:2" ht="20.100000000000001" customHeight="1" x14ac:dyDescent="0.15">
      <c r="B877" s="64"/>
    </row>
    <row r="878" spans="2:2" ht="20.100000000000001" customHeight="1" x14ac:dyDescent="0.15">
      <c r="B878" s="64"/>
    </row>
    <row r="879" spans="2:2" ht="20.100000000000001" customHeight="1" x14ac:dyDescent="0.15">
      <c r="B879" s="64"/>
    </row>
    <row r="880" spans="2:2" ht="20.100000000000001" customHeight="1" x14ac:dyDescent="0.15">
      <c r="B880" s="64"/>
    </row>
    <row r="881" spans="2:2" ht="20.100000000000001" customHeight="1" x14ac:dyDescent="0.15">
      <c r="B881" s="64"/>
    </row>
    <row r="882" spans="2:2" ht="20.100000000000001" customHeight="1" x14ac:dyDescent="0.15">
      <c r="B882" s="64"/>
    </row>
    <row r="883" spans="2:2" ht="20.100000000000001" customHeight="1" x14ac:dyDescent="0.15">
      <c r="B883" s="64"/>
    </row>
    <row r="884" spans="2:2" ht="20.100000000000001" customHeight="1" x14ac:dyDescent="0.15">
      <c r="B884" s="64"/>
    </row>
    <row r="885" spans="2:2" ht="20.100000000000001" customHeight="1" x14ac:dyDescent="0.15">
      <c r="B885" s="64"/>
    </row>
    <row r="886" spans="2:2" ht="20.100000000000001" customHeight="1" x14ac:dyDescent="0.15">
      <c r="B886" s="64"/>
    </row>
    <row r="887" spans="2:2" ht="20.100000000000001" customHeight="1" x14ac:dyDescent="0.15">
      <c r="B887" s="64"/>
    </row>
    <row r="888" spans="2:2" ht="20.100000000000001" customHeight="1" x14ac:dyDescent="0.15">
      <c r="B888" s="64"/>
    </row>
    <row r="889" spans="2:2" ht="20.100000000000001" customHeight="1" x14ac:dyDescent="0.15">
      <c r="B889" s="64"/>
    </row>
    <row r="890" spans="2:2" ht="20.100000000000001" customHeight="1" x14ac:dyDescent="0.15">
      <c r="B890" s="64"/>
    </row>
    <row r="891" spans="2:2" ht="20.100000000000001" customHeight="1" x14ac:dyDescent="0.15">
      <c r="B891" s="64"/>
    </row>
    <row r="892" spans="2:2" ht="20.100000000000001" customHeight="1" x14ac:dyDescent="0.15">
      <c r="B892" s="64"/>
    </row>
    <row r="893" spans="2:2" ht="20.100000000000001" customHeight="1" x14ac:dyDescent="0.15">
      <c r="B893" s="64"/>
    </row>
    <row r="894" spans="2:2" ht="20.100000000000001" customHeight="1" x14ac:dyDescent="0.15">
      <c r="B894" s="64"/>
    </row>
    <row r="895" spans="2:2" ht="20.100000000000001" customHeight="1" x14ac:dyDescent="0.15">
      <c r="B895" s="64"/>
    </row>
    <row r="896" spans="2:2" ht="20.100000000000001" customHeight="1" x14ac:dyDescent="0.15">
      <c r="B896" s="64"/>
    </row>
    <row r="897" spans="2:2" ht="20.100000000000001" customHeight="1" x14ac:dyDescent="0.15">
      <c r="B897" s="64"/>
    </row>
    <row r="898" spans="2:2" ht="20.100000000000001" customHeight="1" x14ac:dyDescent="0.15">
      <c r="B898" s="64"/>
    </row>
    <row r="899" spans="2:2" ht="20.100000000000001" customHeight="1" x14ac:dyDescent="0.15">
      <c r="B899" s="64"/>
    </row>
    <row r="900" spans="2:2" ht="20.100000000000001" customHeight="1" x14ac:dyDescent="0.15">
      <c r="B900" s="64"/>
    </row>
    <row r="901" spans="2:2" ht="20.100000000000001" customHeight="1" x14ac:dyDescent="0.15">
      <c r="B901" s="64"/>
    </row>
    <row r="902" spans="2:2" ht="20.100000000000001" customHeight="1" x14ac:dyDescent="0.15">
      <c r="B902" s="64"/>
    </row>
    <row r="903" spans="2:2" ht="20.100000000000001" customHeight="1" x14ac:dyDescent="0.15">
      <c r="B903" s="64"/>
    </row>
    <row r="904" spans="2:2" ht="20.100000000000001" customHeight="1" x14ac:dyDescent="0.15">
      <c r="B904" s="64"/>
    </row>
    <row r="905" spans="2:2" ht="20.100000000000001" customHeight="1" x14ac:dyDescent="0.15">
      <c r="B905" s="64"/>
    </row>
    <row r="906" spans="2:2" ht="20.100000000000001" customHeight="1" x14ac:dyDescent="0.15">
      <c r="B906" s="64"/>
    </row>
    <row r="907" spans="2:2" ht="20.100000000000001" customHeight="1" x14ac:dyDescent="0.15">
      <c r="B907" s="64"/>
    </row>
    <row r="908" spans="2:2" ht="20.100000000000001" customHeight="1" x14ac:dyDescent="0.15">
      <c r="B908" s="64"/>
    </row>
    <row r="909" spans="2:2" ht="20.100000000000001" customHeight="1" x14ac:dyDescent="0.15">
      <c r="B909" s="64"/>
    </row>
    <row r="910" spans="2:2" ht="20.100000000000001" customHeight="1" x14ac:dyDescent="0.15">
      <c r="B910" s="64"/>
    </row>
    <row r="911" spans="2:2" ht="20.100000000000001" customHeight="1" x14ac:dyDescent="0.15">
      <c r="B911" s="64"/>
    </row>
    <row r="912" spans="2:2" ht="20.100000000000001" customHeight="1" x14ac:dyDescent="0.15">
      <c r="B912" s="64"/>
    </row>
    <row r="913" spans="2:2" ht="20.100000000000001" customHeight="1" x14ac:dyDescent="0.15">
      <c r="B913" s="64"/>
    </row>
    <row r="914" spans="2:2" ht="20.100000000000001" customHeight="1" x14ac:dyDescent="0.15">
      <c r="B914" s="64"/>
    </row>
    <row r="915" spans="2:2" ht="20.100000000000001" customHeight="1" x14ac:dyDescent="0.15">
      <c r="B915" s="64"/>
    </row>
    <row r="916" spans="2:2" ht="20.100000000000001" customHeight="1" x14ac:dyDescent="0.15">
      <c r="B916" s="64"/>
    </row>
    <row r="917" spans="2:2" ht="20.100000000000001" customHeight="1" x14ac:dyDescent="0.15">
      <c r="B917" s="64"/>
    </row>
    <row r="918" spans="2:2" ht="20.100000000000001" customHeight="1" x14ac:dyDescent="0.15">
      <c r="B918" s="64"/>
    </row>
    <row r="919" spans="2:2" ht="20.100000000000001" customHeight="1" x14ac:dyDescent="0.15">
      <c r="B919" s="64"/>
    </row>
    <row r="920" spans="2:2" ht="20.100000000000001" customHeight="1" x14ac:dyDescent="0.15">
      <c r="B920" s="64"/>
    </row>
    <row r="921" spans="2:2" ht="20.100000000000001" customHeight="1" x14ac:dyDescent="0.15">
      <c r="B921" s="64"/>
    </row>
    <row r="922" spans="2:2" ht="20.100000000000001" customHeight="1" x14ac:dyDescent="0.15">
      <c r="B922" s="64"/>
    </row>
    <row r="923" spans="2:2" ht="20.100000000000001" customHeight="1" x14ac:dyDescent="0.15">
      <c r="B923" s="64"/>
    </row>
    <row r="924" spans="2:2" ht="20.100000000000001" customHeight="1" x14ac:dyDescent="0.15">
      <c r="B924" s="64"/>
    </row>
    <row r="925" spans="2:2" ht="20.100000000000001" customHeight="1" x14ac:dyDescent="0.15">
      <c r="B925" s="64"/>
    </row>
    <row r="926" spans="2:2" ht="20.100000000000001" customHeight="1" x14ac:dyDescent="0.15">
      <c r="B926" s="64"/>
    </row>
    <row r="927" spans="2:2" ht="20.100000000000001" customHeight="1" x14ac:dyDescent="0.15">
      <c r="B927" s="64"/>
    </row>
    <row r="928" spans="2:2" ht="20.100000000000001" customHeight="1" x14ac:dyDescent="0.15">
      <c r="B928" s="64"/>
    </row>
    <row r="929" spans="2:2" ht="20.100000000000001" customHeight="1" x14ac:dyDescent="0.15">
      <c r="B929" s="64"/>
    </row>
    <row r="930" spans="2:2" ht="20.100000000000001" customHeight="1" x14ac:dyDescent="0.15">
      <c r="B930" s="64"/>
    </row>
    <row r="931" spans="2:2" ht="20.100000000000001" customHeight="1" x14ac:dyDescent="0.15">
      <c r="B931" s="64"/>
    </row>
    <row r="932" spans="2:2" ht="20.100000000000001" customHeight="1" x14ac:dyDescent="0.15">
      <c r="B932" s="64"/>
    </row>
    <row r="933" spans="2:2" ht="20.100000000000001" customHeight="1" x14ac:dyDescent="0.15">
      <c r="B933" s="64"/>
    </row>
    <row r="934" spans="2:2" ht="20.100000000000001" customHeight="1" x14ac:dyDescent="0.15">
      <c r="B934" s="64"/>
    </row>
    <row r="935" spans="2:2" ht="20.100000000000001" customHeight="1" x14ac:dyDescent="0.15">
      <c r="B935" s="64"/>
    </row>
    <row r="936" spans="2:2" ht="20.100000000000001" customHeight="1" x14ac:dyDescent="0.15">
      <c r="B936" s="64"/>
    </row>
    <row r="937" spans="2:2" ht="20.100000000000001" customHeight="1" x14ac:dyDescent="0.15">
      <c r="B937" s="64"/>
    </row>
    <row r="938" spans="2:2" ht="20.100000000000001" customHeight="1" x14ac:dyDescent="0.15">
      <c r="B938" s="64"/>
    </row>
    <row r="939" spans="2:2" ht="20.100000000000001" customHeight="1" x14ac:dyDescent="0.15">
      <c r="B939" s="64"/>
    </row>
    <row r="940" spans="2:2" ht="20.100000000000001" customHeight="1" x14ac:dyDescent="0.15">
      <c r="B940" s="64"/>
    </row>
    <row r="941" spans="2:2" ht="20.100000000000001" customHeight="1" x14ac:dyDescent="0.15">
      <c r="B941" s="64"/>
    </row>
    <row r="942" spans="2:2" ht="20.100000000000001" customHeight="1" x14ac:dyDescent="0.15">
      <c r="B942" s="64"/>
    </row>
    <row r="943" spans="2:2" ht="20.100000000000001" customHeight="1" x14ac:dyDescent="0.15">
      <c r="B943" s="64"/>
    </row>
    <row r="944" spans="2:2" ht="20.100000000000001" customHeight="1" x14ac:dyDescent="0.15">
      <c r="B944" s="64"/>
    </row>
    <row r="945" spans="2:2" ht="20.100000000000001" customHeight="1" x14ac:dyDescent="0.15">
      <c r="B945" s="64"/>
    </row>
    <row r="946" spans="2:2" ht="20.100000000000001" customHeight="1" x14ac:dyDescent="0.15">
      <c r="B946" s="64"/>
    </row>
    <row r="947" spans="2:2" ht="20.100000000000001" customHeight="1" x14ac:dyDescent="0.15">
      <c r="B947" s="64"/>
    </row>
    <row r="948" spans="2:2" ht="20.100000000000001" customHeight="1" x14ac:dyDescent="0.15">
      <c r="B948" s="64"/>
    </row>
    <row r="949" spans="2:2" ht="20.100000000000001" customHeight="1" x14ac:dyDescent="0.15">
      <c r="B949" s="64"/>
    </row>
    <row r="950" spans="2:2" ht="20.100000000000001" customHeight="1" x14ac:dyDescent="0.15">
      <c r="B950" s="64"/>
    </row>
    <row r="951" spans="2:2" ht="20.100000000000001" customHeight="1" x14ac:dyDescent="0.15">
      <c r="B951" s="64"/>
    </row>
    <row r="952" spans="2:2" ht="20.100000000000001" customHeight="1" x14ac:dyDescent="0.15">
      <c r="B952" s="64"/>
    </row>
    <row r="953" spans="2:2" ht="20.100000000000001" customHeight="1" x14ac:dyDescent="0.15">
      <c r="B953" s="64"/>
    </row>
    <row r="954" spans="2:2" ht="20.100000000000001" customHeight="1" x14ac:dyDescent="0.15">
      <c r="B954" s="64"/>
    </row>
    <row r="955" spans="2:2" ht="20.100000000000001" customHeight="1" x14ac:dyDescent="0.15">
      <c r="B955" s="64"/>
    </row>
    <row r="956" spans="2:2" ht="20.100000000000001" customHeight="1" x14ac:dyDescent="0.15">
      <c r="B956" s="64"/>
    </row>
    <row r="957" spans="2:2" ht="20.100000000000001" customHeight="1" x14ac:dyDescent="0.15">
      <c r="B957" s="64"/>
    </row>
    <row r="958" spans="2:2" ht="20.100000000000001" customHeight="1" x14ac:dyDescent="0.15">
      <c r="B958" s="64"/>
    </row>
    <row r="959" spans="2:2" ht="20.100000000000001" customHeight="1" x14ac:dyDescent="0.15">
      <c r="B959" s="64"/>
    </row>
    <row r="960" spans="2:2" ht="20.100000000000001" customHeight="1" x14ac:dyDescent="0.15">
      <c r="B960" s="64"/>
    </row>
    <row r="961" spans="2:2" ht="20.100000000000001" customHeight="1" x14ac:dyDescent="0.15">
      <c r="B961" s="64"/>
    </row>
    <row r="962" spans="2:2" ht="20.100000000000001" customHeight="1" x14ac:dyDescent="0.15">
      <c r="B962" s="64"/>
    </row>
    <row r="963" spans="2:2" ht="20.100000000000001" customHeight="1" x14ac:dyDescent="0.15">
      <c r="B963" s="64"/>
    </row>
    <row r="964" spans="2:2" ht="20.100000000000001" customHeight="1" x14ac:dyDescent="0.15">
      <c r="B964" s="64"/>
    </row>
    <row r="965" spans="2:2" ht="20.100000000000001" customHeight="1" x14ac:dyDescent="0.15">
      <c r="B965" s="64"/>
    </row>
    <row r="966" spans="2:2" ht="20.100000000000001" customHeight="1" x14ac:dyDescent="0.15">
      <c r="B966" s="64"/>
    </row>
    <row r="967" spans="2:2" ht="20.100000000000001" customHeight="1" x14ac:dyDescent="0.15">
      <c r="B967" s="64"/>
    </row>
    <row r="968" spans="2:2" ht="20.100000000000001" customHeight="1" x14ac:dyDescent="0.15">
      <c r="B968" s="64"/>
    </row>
    <row r="969" spans="2:2" ht="20.100000000000001" customHeight="1" x14ac:dyDescent="0.15">
      <c r="B969" s="64"/>
    </row>
    <row r="970" spans="2:2" ht="20.100000000000001" customHeight="1" x14ac:dyDescent="0.15">
      <c r="B970" s="64"/>
    </row>
    <row r="971" spans="2:2" ht="20.100000000000001" customHeight="1" x14ac:dyDescent="0.15">
      <c r="B971" s="64"/>
    </row>
    <row r="972" spans="2:2" ht="20.100000000000001" customHeight="1" x14ac:dyDescent="0.15">
      <c r="B972" s="64"/>
    </row>
    <row r="973" spans="2:2" ht="20.100000000000001" customHeight="1" x14ac:dyDescent="0.15">
      <c r="B973" s="64"/>
    </row>
    <row r="974" spans="2:2" ht="20.100000000000001" customHeight="1" x14ac:dyDescent="0.15">
      <c r="B974" s="64"/>
    </row>
    <row r="975" spans="2:2" ht="20.100000000000001" customHeight="1" x14ac:dyDescent="0.15">
      <c r="B975" s="64"/>
    </row>
    <row r="976" spans="2:2" ht="20.100000000000001" customHeight="1" x14ac:dyDescent="0.15">
      <c r="B976" s="64"/>
    </row>
    <row r="977" spans="2:2" ht="20.100000000000001" customHeight="1" x14ac:dyDescent="0.15">
      <c r="B977" s="64"/>
    </row>
    <row r="978" spans="2:2" ht="20.100000000000001" customHeight="1" x14ac:dyDescent="0.15">
      <c r="B978" s="64"/>
    </row>
    <row r="979" spans="2:2" ht="20.100000000000001" customHeight="1" x14ac:dyDescent="0.15">
      <c r="B979" s="64"/>
    </row>
    <row r="980" spans="2:2" ht="20.100000000000001" customHeight="1" x14ac:dyDescent="0.15">
      <c r="B980" s="64"/>
    </row>
    <row r="981" spans="2:2" ht="20.100000000000001" customHeight="1" x14ac:dyDescent="0.15">
      <c r="B981" s="64"/>
    </row>
    <row r="982" spans="2:2" ht="20.100000000000001" customHeight="1" x14ac:dyDescent="0.15">
      <c r="B982" s="64"/>
    </row>
    <row r="983" spans="2:2" ht="20.100000000000001" customHeight="1" x14ac:dyDescent="0.15">
      <c r="B983" s="64"/>
    </row>
    <row r="984" spans="2:2" ht="20.100000000000001" customHeight="1" x14ac:dyDescent="0.15">
      <c r="B984" s="64"/>
    </row>
    <row r="985" spans="2:2" ht="20.100000000000001" customHeight="1" x14ac:dyDescent="0.15">
      <c r="B985" s="64"/>
    </row>
    <row r="986" spans="2:2" ht="20.100000000000001" customHeight="1" x14ac:dyDescent="0.15">
      <c r="B986" s="64"/>
    </row>
    <row r="987" spans="2:2" ht="20.100000000000001" customHeight="1" x14ac:dyDescent="0.15">
      <c r="B987" s="64"/>
    </row>
    <row r="988" spans="2:2" ht="20.100000000000001" customHeight="1" x14ac:dyDescent="0.15">
      <c r="B988" s="64"/>
    </row>
    <row r="989" spans="2:2" ht="20.100000000000001" customHeight="1" x14ac:dyDescent="0.15">
      <c r="B989" s="64"/>
    </row>
    <row r="990" spans="2:2" ht="20.100000000000001" customHeight="1" x14ac:dyDescent="0.15">
      <c r="B990" s="64"/>
    </row>
    <row r="991" spans="2:2" ht="20.100000000000001" customHeight="1" x14ac:dyDescent="0.15">
      <c r="B991" s="64"/>
    </row>
    <row r="992" spans="2:2" ht="20.100000000000001" customHeight="1" x14ac:dyDescent="0.15">
      <c r="B992" s="64"/>
    </row>
    <row r="993" spans="2:2" ht="20.100000000000001" customHeight="1" x14ac:dyDescent="0.15">
      <c r="B993" s="64"/>
    </row>
    <row r="994" spans="2:2" ht="20.100000000000001" customHeight="1" x14ac:dyDescent="0.15">
      <c r="B994" s="64"/>
    </row>
    <row r="995" spans="2:2" ht="20.100000000000001" customHeight="1" x14ac:dyDescent="0.15">
      <c r="B995" s="64"/>
    </row>
    <row r="996" spans="2:2" ht="20.100000000000001" customHeight="1" x14ac:dyDescent="0.15">
      <c r="B996" s="64"/>
    </row>
    <row r="997" spans="2:2" ht="20.100000000000001" customHeight="1" x14ac:dyDescent="0.15">
      <c r="B997" s="64"/>
    </row>
    <row r="998" spans="2:2" ht="20.100000000000001" customHeight="1" x14ac:dyDescent="0.15">
      <c r="B998" s="64"/>
    </row>
    <row r="999" spans="2:2" ht="20.100000000000001" customHeight="1" x14ac:dyDescent="0.15">
      <c r="B999" s="64"/>
    </row>
    <row r="1000" spans="2:2" ht="20.100000000000001" customHeight="1" x14ac:dyDescent="0.15">
      <c r="B1000" s="64"/>
    </row>
    <row r="1001" spans="2:2" ht="20.100000000000001" customHeight="1" x14ac:dyDescent="0.15">
      <c r="B1001" s="64"/>
    </row>
    <row r="1002" spans="2:2" ht="20.100000000000001" customHeight="1" x14ac:dyDescent="0.15">
      <c r="B1002" s="64"/>
    </row>
    <row r="1003" spans="2:2" ht="20.100000000000001" customHeight="1" x14ac:dyDescent="0.15">
      <c r="B1003" s="64"/>
    </row>
    <row r="1004" spans="2:2" ht="20.100000000000001" customHeight="1" x14ac:dyDescent="0.15">
      <c r="B1004" s="64"/>
    </row>
    <row r="1005" spans="2:2" ht="20.100000000000001" customHeight="1" x14ac:dyDescent="0.15">
      <c r="B1005" s="64"/>
    </row>
    <row r="1006" spans="2:2" ht="20.100000000000001" customHeight="1" x14ac:dyDescent="0.15">
      <c r="B1006" s="64"/>
    </row>
    <row r="1007" spans="2:2" ht="20.100000000000001" customHeight="1" x14ac:dyDescent="0.15">
      <c r="B1007" s="64"/>
    </row>
    <row r="1008" spans="2:2" ht="20.100000000000001" customHeight="1" x14ac:dyDescent="0.15">
      <c r="B1008" s="64"/>
    </row>
    <row r="1009" spans="2:2" ht="20.100000000000001" customHeight="1" x14ac:dyDescent="0.15">
      <c r="B1009" s="64"/>
    </row>
    <row r="1010" spans="2:2" ht="20.100000000000001" customHeight="1" x14ac:dyDescent="0.15">
      <c r="B1010" s="64"/>
    </row>
    <row r="1011" spans="2:2" ht="20.100000000000001" customHeight="1" x14ac:dyDescent="0.15">
      <c r="B1011" s="64"/>
    </row>
    <row r="1012" spans="2:2" ht="20.100000000000001" customHeight="1" x14ac:dyDescent="0.15">
      <c r="B1012" s="64"/>
    </row>
    <row r="1013" spans="2:2" ht="20.100000000000001" customHeight="1" x14ac:dyDescent="0.15">
      <c r="B1013" s="64"/>
    </row>
    <row r="1014" spans="2:2" ht="20.100000000000001" customHeight="1" x14ac:dyDescent="0.15">
      <c r="B1014" s="64"/>
    </row>
    <row r="1015" spans="2:2" ht="20.100000000000001" customHeight="1" x14ac:dyDescent="0.15">
      <c r="B1015" s="64"/>
    </row>
    <row r="1016" spans="2:2" ht="20.100000000000001" customHeight="1" x14ac:dyDescent="0.15">
      <c r="B1016" s="64"/>
    </row>
    <row r="1017" spans="2:2" ht="20.100000000000001" customHeight="1" x14ac:dyDescent="0.15">
      <c r="B1017" s="64"/>
    </row>
    <row r="1018" spans="2:2" ht="20.100000000000001" customHeight="1" x14ac:dyDescent="0.15">
      <c r="B1018" s="64"/>
    </row>
    <row r="1019" spans="2:2" ht="20.100000000000001" customHeight="1" x14ac:dyDescent="0.15">
      <c r="B1019" s="64"/>
    </row>
    <row r="1020" spans="2:2" ht="20.100000000000001" customHeight="1" x14ac:dyDescent="0.15">
      <c r="B1020" s="64"/>
    </row>
    <row r="1021" spans="2:2" ht="20.100000000000001" customHeight="1" x14ac:dyDescent="0.15">
      <c r="B1021" s="64"/>
    </row>
    <row r="1022" spans="2:2" ht="20.100000000000001" customHeight="1" x14ac:dyDescent="0.15">
      <c r="B1022" s="64"/>
    </row>
    <row r="1023" spans="2:2" ht="20.100000000000001" customHeight="1" x14ac:dyDescent="0.15">
      <c r="B1023" s="64"/>
    </row>
    <row r="1024" spans="2:2" ht="20.100000000000001" customHeight="1" x14ac:dyDescent="0.15">
      <c r="B1024" s="64"/>
    </row>
    <row r="1025" spans="2:2" ht="20.100000000000001" customHeight="1" x14ac:dyDescent="0.15">
      <c r="B1025" s="64"/>
    </row>
    <row r="1026" spans="2:2" ht="20.100000000000001" customHeight="1" x14ac:dyDescent="0.15">
      <c r="B1026" s="64"/>
    </row>
    <row r="1027" spans="2:2" ht="20.100000000000001" customHeight="1" x14ac:dyDescent="0.15">
      <c r="B1027" s="64"/>
    </row>
    <row r="1028" spans="2:2" ht="20.100000000000001" customHeight="1" x14ac:dyDescent="0.15">
      <c r="B1028" s="64"/>
    </row>
    <row r="1029" spans="2:2" ht="20.100000000000001" customHeight="1" x14ac:dyDescent="0.15">
      <c r="B1029" s="64"/>
    </row>
    <row r="1030" spans="2:2" ht="20.100000000000001" customHeight="1" x14ac:dyDescent="0.15">
      <c r="B1030" s="64"/>
    </row>
    <row r="1031" spans="2:2" ht="20.100000000000001" customHeight="1" x14ac:dyDescent="0.15">
      <c r="B1031" s="64"/>
    </row>
    <row r="1032" spans="2:2" ht="20.100000000000001" customHeight="1" x14ac:dyDescent="0.15">
      <c r="B1032" s="64"/>
    </row>
    <row r="1033" spans="2:2" ht="20.100000000000001" customHeight="1" x14ac:dyDescent="0.15">
      <c r="B1033" s="64"/>
    </row>
    <row r="1034" spans="2:2" ht="20.100000000000001" customHeight="1" x14ac:dyDescent="0.15">
      <c r="B1034" s="64"/>
    </row>
    <row r="1035" spans="2:2" ht="20.100000000000001" customHeight="1" x14ac:dyDescent="0.15">
      <c r="B1035" s="64"/>
    </row>
    <row r="1036" spans="2:2" ht="20.100000000000001" customHeight="1" x14ac:dyDescent="0.15">
      <c r="B1036" s="64"/>
    </row>
    <row r="1037" spans="2:2" ht="20.100000000000001" customHeight="1" x14ac:dyDescent="0.15">
      <c r="B1037" s="64"/>
    </row>
    <row r="1038" spans="2:2" ht="20.100000000000001" customHeight="1" x14ac:dyDescent="0.15">
      <c r="B1038" s="64"/>
    </row>
    <row r="1039" spans="2:2" ht="20.100000000000001" customHeight="1" x14ac:dyDescent="0.15">
      <c r="B1039" s="64"/>
    </row>
    <row r="1040" spans="2:2" ht="20.100000000000001" customHeight="1" x14ac:dyDescent="0.15">
      <c r="B1040" s="64"/>
    </row>
    <row r="1041" spans="2:2" ht="20.100000000000001" customHeight="1" x14ac:dyDescent="0.15">
      <c r="B1041" s="64"/>
    </row>
    <row r="1042" spans="2:2" ht="20.100000000000001" customHeight="1" x14ac:dyDescent="0.15">
      <c r="B1042" s="64"/>
    </row>
    <row r="1043" spans="2:2" ht="20.100000000000001" customHeight="1" x14ac:dyDescent="0.15">
      <c r="B1043" s="64"/>
    </row>
    <row r="1044" spans="2:2" ht="20.100000000000001" customHeight="1" x14ac:dyDescent="0.15">
      <c r="B1044" s="64"/>
    </row>
    <row r="1045" spans="2:2" ht="20.100000000000001" customHeight="1" x14ac:dyDescent="0.15">
      <c r="B1045" s="64"/>
    </row>
    <row r="1046" spans="2:2" ht="20.100000000000001" customHeight="1" x14ac:dyDescent="0.15">
      <c r="B1046" s="64"/>
    </row>
    <row r="1047" spans="2:2" ht="20.100000000000001" customHeight="1" x14ac:dyDescent="0.15">
      <c r="B1047" s="64"/>
    </row>
    <row r="1048" spans="2:2" ht="20.100000000000001" customHeight="1" x14ac:dyDescent="0.15">
      <c r="B1048" s="64"/>
    </row>
    <row r="1049" spans="2:2" ht="20.100000000000001" customHeight="1" x14ac:dyDescent="0.15">
      <c r="B1049" s="64"/>
    </row>
    <row r="1050" spans="2:2" ht="20.100000000000001" customHeight="1" x14ac:dyDescent="0.15">
      <c r="B1050" s="64"/>
    </row>
    <row r="1051" spans="2:2" ht="20.100000000000001" customHeight="1" x14ac:dyDescent="0.15">
      <c r="B1051" s="64"/>
    </row>
    <row r="1052" spans="2:2" ht="20.100000000000001" customHeight="1" x14ac:dyDescent="0.15">
      <c r="B1052" s="64"/>
    </row>
    <row r="1053" spans="2:2" ht="20.100000000000001" customHeight="1" x14ac:dyDescent="0.15">
      <c r="B1053" s="64"/>
    </row>
    <row r="1054" spans="2:2" ht="20.100000000000001" customHeight="1" x14ac:dyDescent="0.15">
      <c r="B1054" s="64"/>
    </row>
    <row r="1055" spans="2:2" ht="20.100000000000001" customHeight="1" x14ac:dyDescent="0.15">
      <c r="B1055" s="64"/>
    </row>
    <row r="1056" spans="2:2" ht="20.100000000000001" customHeight="1" x14ac:dyDescent="0.15">
      <c r="B1056" s="64"/>
    </row>
    <row r="1057" spans="2:2" ht="20.100000000000001" customHeight="1" x14ac:dyDescent="0.15">
      <c r="B1057" s="64"/>
    </row>
    <row r="1058" spans="2:2" ht="20.100000000000001" customHeight="1" x14ac:dyDescent="0.15">
      <c r="B1058" s="64"/>
    </row>
    <row r="1059" spans="2:2" ht="20.100000000000001" customHeight="1" x14ac:dyDescent="0.15">
      <c r="B1059" s="64"/>
    </row>
    <row r="1060" spans="2:2" ht="20.100000000000001" customHeight="1" x14ac:dyDescent="0.15">
      <c r="B1060" s="64"/>
    </row>
    <row r="1061" spans="2:2" ht="20.100000000000001" customHeight="1" x14ac:dyDescent="0.15">
      <c r="B1061" s="64"/>
    </row>
    <row r="1062" spans="2:2" ht="20.100000000000001" customHeight="1" x14ac:dyDescent="0.15">
      <c r="B1062" s="64"/>
    </row>
    <row r="1063" spans="2:2" ht="20.100000000000001" customHeight="1" x14ac:dyDescent="0.15">
      <c r="B1063" s="64"/>
    </row>
    <row r="1064" spans="2:2" ht="20.100000000000001" customHeight="1" x14ac:dyDescent="0.15">
      <c r="B1064" s="64"/>
    </row>
    <row r="1065" spans="2:2" ht="20.100000000000001" customHeight="1" x14ac:dyDescent="0.15">
      <c r="B1065" s="64"/>
    </row>
    <row r="1066" spans="2:2" ht="20.100000000000001" customHeight="1" x14ac:dyDescent="0.15">
      <c r="B1066" s="64"/>
    </row>
    <row r="1067" spans="2:2" ht="20.100000000000001" customHeight="1" x14ac:dyDescent="0.15">
      <c r="B1067" s="64"/>
    </row>
    <row r="1068" spans="2:2" ht="20.100000000000001" customHeight="1" x14ac:dyDescent="0.15">
      <c r="B1068" s="64"/>
    </row>
    <row r="1069" spans="2:2" ht="20.100000000000001" customHeight="1" x14ac:dyDescent="0.15">
      <c r="B1069" s="64"/>
    </row>
    <row r="1070" spans="2:2" ht="20.100000000000001" customHeight="1" x14ac:dyDescent="0.15">
      <c r="B1070" s="64"/>
    </row>
    <row r="1071" spans="2:2" ht="20.100000000000001" customHeight="1" x14ac:dyDescent="0.15">
      <c r="B1071" s="64"/>
    </row>
    <row r="1072" spans="2:2" ht="20.100000000000001" customHeight="1" x14ac:dyDescent="0.15">
      <c r="B1072" s="64"/>
    </row>
    <row r="1073" spans="2:2" ht="20.100000000000001" customHeight="1" x14ac:dyDescent="0.15">
      <c r="B1073" s="64"/>
    </row>
    <row r="1074" spans="2:2" ht="20.100000000000001" customHeight="1" x14ac:dyDescent="0.15">
      <c r="B1074" s="64"/>
    </row>
    <row r="1075" spans="2:2" ht="20.100000000000001" customHeight="1" x14ac:dyDescent="0.15">
      <c r="B1075" s="64"/>
    </row>
    <row r="1076" spans="2:2" ht="20.100000000000001" customHeight="1" x14ac:dyDescent="0.15">
      <c r="B1076" s="64"/>
    </row>
    <row r="1077" spans="2:2" ht="20.100000000000001" customHeight="1" x14ac:dyDescent="0.15">
      <c r="B1077" s="64"/>
    </row>
    <row r="1078" spans="2:2" ht="20.100000000000001" customHeight="1" x14ac:dyDescent="0.15">
      <c r="B1078" s="64"/>
    </row>
    <row r="1079" spans="2:2" ht="20.100000000000001" customHeight="1" x14ac:dyDescent="0.15">
      <c r="B1079" s="64"/>
    </row>
    <row r="1080" spans="2:2" ht="20.100000000000001" customHeight="1" x14ac:dyDescent="0.15">
      <c r="B1080" s="64"/>
    </row>
    <row r="1081" spans="2:2" ht="20.100000000000001" customHeight="1" x14ac:dyDescent="0.15">
      <c r="B1081" s="64"/>
    </row>
    <row r="1082" spans="2:2" ht="20.100000000000001" customHeight="1" x14ac:dyDescent="0.15">
      <c r="B1082" s="64"/>
    </row>
    <row r="1083" spans="2:2" ht="20.100000000000001" customHeight="1" x14ac:dyDescent="0.15">
      <c r="B1083" s="64"/>
    </row>
    <row r="1084" spans="2:2" ht="20.100000000000001" customHeight="1" x14ac:dyDescent="0.15">
      <c r="B1084" s="64"/>
    </row>
    <row r="1085" spans="2:2" ht="20.100000000000001" customHeight="1" x14ac:dyDescent="0.15">
      <c r="B1085" s="64"/>
    </row>
    <row r="1086" spans="2:2" ht="20.100000000000001" customHeight="1" x14ac:dyDescent="0.15">
      <c r="B1086" s="64"/>
    </row>
    <row r="1087" spans="2:2" ht="20.100000000000001" customHeight="1" x14ac:dyDescent="0.15">
      <c r="B1087" s="64"/>
    </row>
    <row r="1088" spans="2:2" ht="20.100000000000001" customHeight="1" x14ac:dyDescent="0.15">
      <c r="B1088" s="64"/>
    </row>
    <row r="1089" spans="2:2" ht="20.100000000000001" customHeight="1" x14ac:dyDescent="0.15">
      <c r="B1089" s="64"/>
    </row>
    <row r="1090" spans="2:2" ht="20.100000000000001" customHeight="1" x14ac:dyDescent="0.15">
      <c r="B1090" s="64"/>
    </row>
    <row r="1091" spans="2:2" ht="20.100000000000001" customHeight="1" x14ac:dyDescent="0.15">
      <c r="B1091" s="64"/>
    </row>
    <row r="1092" spans="2:2" ht="20.100000000000001" customHeight="1" x14ac:dyDescent="0.15">
      <c r="B1092" s="64"/>
    </row>
    <row r="1093" spans="2:2" ht="20.100000000000001" customHeight="1" x14ac:dyDescent="0.15">
      <c r="B1093" s="64"/>
    </row>
    <row r="1094" spans="2:2" ht="20.100000000000001" customHeight="1" x14ac:dyDescent="0.15">
      <c r="B1094" s="64"/>
    </row>
    <row r="1095" spans="2:2" ht="20.100000000000001" customHeight="1" x14ac:dyDescent="0.15">
      <c r="B1095" s="64"/>
    </row>
    <row r="1096" spans="2:2" ht="20.100000000000001" customHeight="1" x14ac:dyDescent="0.15">
      <c r="B1096" s="64"/>
    </row>
    <row r="1097" spans="2:2" ht="20.100000000000001" customHeight="1" x14ac:dyDescent="0.15">
      <c r="B1097" s="64"/>
    </row>
    <row r="1098" spans="2:2" ht="20.100000000000001" customHeight="1" x14ac:dyDescent="0.15">
      <c r="B1098" s="64"/>
    </row>
    <row r="1099" spans="2:2" ht="20.100000000000001" customHeight="1" x14ac:dyDescent="0.15">
      <c r="B1099" s="64"/>
    </row>
    <row r="1100" spans="2:2" ht="20.100000000000001" customHeight="1" x14ac:dyDescent="0.15">
      <c r="B1100" s="64"/>
    </row>
    <row r="1101" spans="2:2" ht="20.100000000000001" customHeight="1" x14ac:dyDescent="0.15">
      <c r="B1101" s="64"/>
    </row>
    <row r="1102" spans="2:2" ht="20.100000000000001" customHeight="1" x14ac:dyDescent="0.15">
      <c r="B1102" s="64"/>
    </row>
    <row r="1103" spans="2:2" ht="20.100000000000001" customHeight="1" x14ac:dyDescent="0.15">
      <c r="B1103" s="64"/>
    </row>
    <row r="1104" spans="2:2" ht="20.100000000000001" customHeight="1" x14ac:dyDescent="0.15">
      <c r="B1104" s="64"/>
    </row>
    <row r="1105" spans="2:2" ht="20.100000000000001" customHeight="1" x14ac:dyDescent="0.15">
      <c r="B1105" s="64"/>
    </row>
    <row r="1106" spans="2:2" ht="20.100000000000001" customHeight="1" x14ac:dyDescent="0.15">
      <c r="B1106" s="64"/>
    </row>
    <row r="1107" spans="2:2" ht="20.100000000000001" customHeight="1" x14ac:dyDescent="0.15">
      <c r="B1107" s="64"/>
    </row>
    <row r="1108" spans="2:2" ht="20.100000000000001" customHeight="1" x14ac:dyDescent="0.15">
      <c r="B1108" s="64"/>
    </row>
    <row r="1109" spans="2:2" ht="20.100000000000001" customHeight="1" x14ac:dyDescent="0.15">
      <c r="B1109" s="64"/>
    </row>
    <row r="1110" spans="2:2" ht="20.100000000000001" customHeight="1" x14ac:dyDescent="0.15">
      <c r="B1110" s="64"/>
    </row>
    <row r="1111" spans="2:2" ht="20.100000000000001" customHeight="1" x14ac:dyDescent="0.15">
      <c r="B1111" s="64"/>
    </row>
    <row r="1112" spans="2:2" ht="20.100000000000001" customHeight="1" x14ac:dyDescent="0.15">
      <c r="B1112" s="64"/>
    </row>
    <row r="1113" spans="2:2" ht="20.100000000000001" customHeight="1" x14ac:dyDescent="0.15">
      <c r="B1113" s="64"/>
    </row>
    <row r="1114" spans="2:2" ht="20.100000000000001" customHeight="1" x14ac:dyDescent="0.15">
      <c r="B1114" s="64"/>
    </row>
    <row r="1115" spans="2:2" ht="20.100000000000001" customHeight="1" x14ac:dyDescent="0.15">
      <c r="B1115" s="64"/>
    </row>
    <row r="1116" spans="2:2" ht="20.100000000000001" customHeight="1" x14ac:dyDescent="0.15">
      <c r="B1116" s="64"/>
    </row>
    <row r="1117" spans="2:2" ht="20.100000000000001" customHeight="1" x14ac:dyDescent="0.15">
      <c r="B1117" s="64"/>
    </row>
    <row r="1118" spans="2:2" ht="20.100000000000001" customHeight="1" x14ac:dyDescent="0.15">
      <c r="B1118" s="64"/>
    </row>
    <row r="1119" spans="2:2" ht="20.100000000000001" customHeight="1" x14ac:dyDescent="0.15">
      <c r="B1119" s="64"/>
    </row>
    <row r="1120" spans="2:2" ht="20.100000000000001" customHeight="1" x14ac:dyDescent="0.15">
      <c r="B1120" s="64"/>
    </row>
    <row r="1121" spans="2:2" ht="20.100000000000001" customHeight="1" x14ac:dyDescent="0.15">
      <c r="B1121" s="64"/>
    </row>
    <row r="1122" spans="2:2" ht="20.100000000000001" customHeight="1" x14ac:dyDescent="0.15">
      <c r="B1122" s="64"/>
    </row>
    <row r="1123" spans="2:2" ht="20.100000000000001" customHeight="1" x14ac:dyDescent="0.15">
      <c r="B1123" s="64"/>
    </row>
    <row r="1124" spans="2:2" ht="20.100000000000001" customHeight="1" x14ac:dyDescent="0.15">
      <c r="B1124" s="64"/>
    </row>
    <row r="1125" spans="2:2" ht="20.100000000000001" customHeight="1" x14ac:dyDescent="0.15">
      <c r="B1125" s="64"/>
    </row>
    <row r="1126" spans="2:2" ht="20.100000000000001" customHeight="1" x14ac:dyDescent="0.15">
      <c r="B1126" s="64"/>
    </row>
    <row r="1127" spans="2:2" ht="20.100000000000001" customHeight="1" x14ac:dyDescent="0.15">
      <c r="B1127" s="64"/>
    </row>
    <row r="1128" spans="2:2" ht="20.100000000000001" customHeight="1" x14ac:dyDescent="0.15">
      <c r="B1128" s="64"/>
    </row>
    <row r="1129" spans="2:2" ht="20.100000000000001" customHeight="1" x14ac:dyDescent="0.15">
      <c r="B1129" s="64"/>
    </row>
    <row r="1130" spans="2:2" ht="20.100000000000001" customHeight="1" x14ac:dyDescent="0.15">
      <c r="B1130" s="64"/>
    </row>
    <row r="1131" spans="2:2" ht="20.100000000000001" customHeight="1" x14ac:dyDescent="0.15">
      <c r="B1131" s="64"/>
    </row>
    <row r="1132" spans="2:2" ht="20.100000000000001" customHeight="1" x14ac:dyDescent="0.15">
      <c r="B1132" s="64"/>
    </row>
    <row r="1133" spans="2:2" ht="20.100000000000001" customHeight="1" x14ac:dyDescent="0.15">
      <c r="B1133" s="64"/>
    </row>
    <row r="1134" spans="2:2" ht="20.100000000000001" customHeight="1" x14ac:dyDescent="0.15">
      <c r="B1134" s="64"/>
    </row>
    <row r="1135" spans="2:2" ht="20.100000000000001" customHeight="1" x14ac:dyDescent="0.15">
      <c r="B1135" s="64"/>
    </row>
    <row r="1136" spans="2:2" ht="20.100000000000001" customHeight="1" x14ac:dyDescent="0.15">
      <c r="B1136" s="64"/>
    </row>
    <row r="1137" spans="2:2" ht="20.100000000000001" customHeight="1" x14ac:dyDescent="0.15">
      <c r="B1137" s="64"/>
    </row>
    <row r="1138" spans="2:2" ht="20.100000000000001" customHeight="1" x14ac:dyDescent="0.15">
      <c r="B1138" s="64"/>
    </row>
    <row r="1139" spans="2:2" ht="20.100000000000001" customHeight="1" x14ac:dyDescent="0.15">
      <c r="B1139" s="64"/>
    </row>
    <row r="1140" spans="2:2" ht="20.100000000000001" customHeight="1" x14ac:dyDescent="0.15">
      <c r="B1140" s="64"/>
    </row>
    <row r="1141" spans="2:2" ht="20.100000000000001" customHeight="1" x14ac:dyDescent="0.15">
      <c r="B1141" s="64"/>
    </row>
    <row r="1142" spans="2:2" ht="20.100000000000001" customHeight="1" x14ac:dyDescent="0.15">
      <c r="B1142" s="64"/>
    </row>
    <row r="1143" spans="2:2" ht="20.100000000000001" customHeight="1" x14ac:dyDescent="0.15">
      <c r="B1143" s="64"/>
    </row>
    <row r="1144" spans="2:2" ht="20.100000000000001" customHeight="1" x14ac:dyDescent="0.15">
      <c r="B1144" s="64"/>
    </row>
    <row r="1145" spans="2:2" ht="20.100000000000001" customHeight="1" x14ac:dyDescent="0.15">
      <c r="B1145" s="64"/>
    </row>
    <row r="1146" spans="2:2" ht="20.100000000000001" customHeight="1" x14ac:dyDescent="0.15">
      <c r="B1146" s="64"/>
    </row>
    <row r="1147" spans="2:2" ht="20.100000000000001" customHeight="1" x14ac:dyDescent="0.15">
      <c r="B1147" s="64"/>
    </row>
    <row r="1148" spans="2:2" ht="20.100000000000001" customHeight="1" x14ac:dyDescent="0.15">
      <c r="B1148" s="64"/>
    </row>
    <row r="1149" spans="2:2" ht="20.100000000000001" customHeight="1" x14ac:dyDescent="0.15">
      <c r="B1149" s="64"/>
    </row>
    <row r="1150" spans="2:2" ht="20.100000000000001" customHeight="1" x14ac:dyDescent="0.15">
      <c r="B1150" s="64"/>
    </row>
    <row r="1151" spans="2:2" ht="20.100000000000001" customHeight="1" x14ac:dyDescent="0.15">
      <c r="B1151" s="64"/>
    </row>
    <row r="1152" spans="2:2" ht="20.100000000000001" customHeight="1" x14ac:dyDescent="0.15">
      <c r="B1152" s="64"/>
    </row>
    <row r="1153" spans="2:2" ht="20.100000000000001" customHeight="1" x14ac:dyDescent="0.15">
      <c r="B1153" s="64"/>
    </row>
    <row r="1154" spans="2:2" ht="20.100000000000001" customHeight="1" x14ac:dyDescent="0.15">
      <c r="B1154" s="64"/>
    </row>
    <row r="1155" spans="2:2" ht="20.100000000000001" customHeight="1" x14ac:dyDescent="0.15">
      <c r="B1155" s="64"/>
    </row>
    <row r="1156" spans="2:2" ht="20.100000000000001" customHeight="1" x14ac:dyDescent="0.15">
      <c r="B1156" s="64"/>
    </row>
  </sheetData>
  <mergeCells count="8">
    <mergeCell ref="C6:G6"/>
    <mergeCell ref="I6:M6"/>
    <mergeCell ref="H6:H8"/>
    <mergeCell ref="N6:N9"/>
    <mergeCell ref="F7:F8"/>
    <mergeCell ref="G7:G8"/>
    <mergeCell ref="I7:I8"/>
    <mergeCell ref="M7:M8"/>
  </mergeCells>
  <phoneticPr fontId="2"/>
  <pageMargins left="0.78740157480314965" right="0.78740157480314965" top="0.78740157480314965" bottom="0.78740157480314965" header="0.51181102362204722" footer="0.51181102362204722"/>
  <pageSetup paperSize="9" firstPageNumber="47" orientation="portrait" useFirstPageNumber="1" r:id="rId1"/>
  <headerFooter scaleWithDoc="0" alignWithMargins="0">
    <oddFooter>&amp;C- &amp;P -</oddFooter>
  </headerFooter>
  <colBreaks count="1" manualBreakCount="1">
    <brk id="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Q35"/>
  <sheetViews>
    <sheetView view="pageBreakPreview" zoomScaleSheetLayoutView="100" workbookViewId="0"/>
  </sheetViews>
  <sheetFormatPr defaultColWidth="10.625" defaultRowHeight="20.100000000000001" customHeight="1" x14ac:dyDescent="0.15"/>
  <cols>
    <col min="1" max="1" width="6.875" style="17" customWidth="1"/>
    <col min="2" max="2" width="9.625" style="17" customWidth="1"/>
    <col min="3" max="4" width="8.625" style="17" customWidth="1"/>
    <col min="5" max="5" width="9.125" style="17" customWidth="1"/>
    <col min="6" max="6" width="8.625" style="17" customWidth="1"/>
    <col min="7" max="7" width="9.625" style="17" customWidth="1"/>
    <col min="8" max="9" width="8.625" style="17" customWidth="1"/>
    <col min="10" max="10" width="9.625" style="17" customWidth="1"/>
    <col min="11" max="16384" width="10.625" style="17"/>
  </cols>
  <sheetData>
    <row r="1" spans="1:10" ht="20.100000000000001" customHeight="1" x14ac:dyDescent="0.15">
      <c r="A1" s="17" t="str">
        <f>目次!A6</f>
        <v>令和５年度　市町村税の課税状況等の調</v>
      </c>
    </row>
    <row r="2" spans="1:10" ht="20.100000000000001" customHeight="1" x14ac:dyDescent="0.15">
      <c r="A2" s="17" t="s">
        <v>123</v>
      </c>
    </row>
    <row r="4" spans="1:10" ht="20.100000000000001" customHeight="1" x14ac:dyDescent="0.15">
      <c r="A4" s="17" t="s">
        <v>435</v>
      </c>
      <c r="B4" s="17" t="str">
        <f>目次!C28</f>
        <v>加入者の状況（後期高齢者支援金等課税分）（令和５年３月３１日現在）</v>
      </c>
    </row>
    <row r="5" spans="1:10" ht="20.100000000000001" customHeight="1" x14ac:dyDescent="0.15">
      <c r="H5" s="101"/>
      <c r="I5" s="101"/>
      <c r="J5" s="101"/>
    </row>
    <row r="6" spans="1:10" ht="20.100000000000001" customHeight="1" x14ac:dyDescent="0.15">
      <c r="A6" s="19"/>
      <c r="B6" s="26" t="s">
        <v>9</v>
      </c>
      <c r="C6" s="568" t="s">
        <v>317</v>
      </c>
      <c r="D6" s="569"/>
      <c r="E6" s="569"/>
      <c r="F6" s="569"/>
      <c r="G6" s="570"/>
      <c r="H6" s="550" t="s">
        <v>392</v>
      </c>
      <c r="I6" s="551"/>
      <c r="J6" s="553"/>
    </row>
    <row r="7" spans="1:10" ht="20.100000000000001" customHeight="1" x14ac:dyDescent="0.15">
      <c r="A7" s="112"/>
      <c r="B7" s="114"/>
      <c r="C7" s="416" t="s">
        <v>208</v>
      </c>
      <c r="D7" s="285"/>
      <c r="E7" s="286"/>
      <c r="F7" s="516" t="s">
        <v>126</v>
      </c>
      <c r="G7" s="565" t="s">
        <v>393</v>
      </c>
      <c r="H7" s="438" t="s">
        <v>129</v>
      </c>
      <c r="I7" s="438" t="s">
        <v>131</v>
      </c>
      <c r="J7" s="566" t="s">
        <v>393</v>
      </c>
    </row>
    <row r="8" spans="1:10" ht="21" x14ac:dyDescent="0.15">
      <c r="A8" s="148"/>
      <c r="B8" s="260"/>
      <c r="C8" s="398" t="s">
        <v>132</v>
      </c>
      <c r="D8" s="398" t="s">
        <v>2</v>
      </c>
      <c r="E8" s="402" t="s">
        <v>15</v>
      </c>
      <c r="F8" s="450"/>
      <c r="G8" s="564"/>
      <c r="H8" s="545"/>
      <c r="I8" s="545"/>
      <c r="J8" s="567"/>
    </row>
    <row r="9" spans="1:10" ht="20.100000000000001" customHeight="1" x14ac:dyDescent="0.15">
      <c r="A9" s="113" t="s">
        <v>26</v>
      </c>
      <c r="B9" s="27"/>
      <c r="C9" s="41" t="s">
        <v>29</v>
      </c>
      <c r="D9" s="131" t="s">
        <v>29</v>
      </c>
      <c r="E9" s="131" t="s">
        <v>29</v>
      </c>
      <c r="F9" s="131" t="s">
        <v>29</v>
      </c>
      <c r="G9" s="41" t="s">
        <v>29</v>
      </c>
      <c r="H9" s="41" t="s">
        <v>25</v>
      </c>
      <c r="I9" s="41" t="s">
        <v>25</v>
      </c>
      <c r="J9" s="59" t="s">
        <v>25</v>
      </c>
    </row>
    <row r="10" spans="1:10" ht="20.100000000000001" customHeight="1" x14ac:dyDescent="0.15">
      <c r="A10" s="277">
        <v>1</v>
      </c>
      <c r="B10" s="281" t="s">
        <v>160</v>
      </c>
      <c r="C10" s="118">
        <v>38226</v>
      </c>
      <c r="D10" s="125">
        <v>0</v>
      </c>
      <c r="E10" s="125">
        <f>SUM(C10:D10)</f>
        <v>38226</v>
      </c>
      <c r="F10" s="146">
        <v>0</v>
      </c>
      <c r="G10" s="146">
        <f t="shared" ref="G10:G34" si="0">SUM(E10:F10)</f>
        <v>38226</v>
      </c>
      <c r="H10" s="146">
        <v>55793</v>
      </c>
      <c r="I10" s="125">
        <v>0</v>
      </c>
      <c r="J10" s="185">
        <f t="shared" ref="J10:J34" si="1">SUM(H10:I10)</f>
        <v>55793</v>
      </c>
    </row>
    <row r="11" spans="1:10" ht="20.100000000000001" customHeight="1" x14ac:dyDescent="0.15">
      <c r="A11" s="113">
        <v>2</v>
      </c>
      <c r="B11" s="30" t="s">
        <v>164</v>
      </c>
      <c r="C11" s="119">
        <v>7306</v>
      </c>
      <c r="D11" s="120">
        <v>0</v>
      </c>
      <c r="E11" s="120">
        <f t="shared" ref="E11:E34" si="2">SUM(C11:D11)</f>
        <v>7306</v>
      </c>
      <c r="F11" s="122">
        <v>0</v>
      </c>
      <c r="G11" s="122">
        <f t="shared" si="0"/>
        <v>7306</v>
      </c>
      <c r="H11" s="122">
        <v>10657</v>
      </c>
      <c r="I11" s="120">
        <v>0</v>
      </c>
      <c r="J11" s="134">
        <f t="shared" si="1"/>
        <v>10657</v>
      </c>
    </row>
    <row r="12" spans="1:10" ht="20.100000000000001" customHeight="1" x14ac:dyDescent="0.15">
      <c r="A12" s="263">
        <v>3</v>
      </c>
      <c r="B12" s="30" t="s">
        <v>165</v>
      </c>
      <c r="C12" s="120">
        <v>11845</v>
      </c>
      <c r="D12" s="120">
        <v>0</v>
      </c>
      <c r="E12" s="120">
        <f t="shared" si="2"/>
        <v>11845</v>
      </c>
      <c r="F12" s="122">
        <v>0</v>
      </c>
      <c r="G12" s="122">
        <f t="shared" si="0"/>
        <v>11845</v>
      </c>
      <c r="H12" s="122">
        <v>18620</v>
      </c>
      <c r="I12" s="120">
        <v>0</v>
      </c>
      <c r="J12" s="134">
        <f t="shared" si="1"/>
        <v>18620</v>
      </c>
    </row>
    <row r="13" spans="1:10" ht="20.100000000000001" customHeight="1" x14ac:dyDescent="0.15">
      <c r="A13" s="113">
        <v>4</v>
      </c>
      <c r="B13" s="30" t="s">
        <v>166</v>
      </c>
      <c r="C13" s="120">
        <v>9534</v>
      </c>
      <c r="D13" s="120">
        <v>0</v>
      </c>
      <c r="E13" s="120">
        <f t="shared" si="2"/>
        <v>9534</v>
      </c>
      <c r="F13" s="122">
        <v>0</v>
      </c>
      <c r="G13" s="122">
        <f t="shared" si="0"/>
        <v>9534</v>
      </c>
      <c r="H13" s="122">
        <v>13775</v>
      </c>
      <c r="I13" s="120">
        <v>0</v>
      </c>
      <c r="J13" s="134">
        <f t="shared" si="1"/>
        <v>13775</v>
      </c>
    </row>
    <row r="14" spans="1:10" ht="20.100000000000001" customHeight="1" x14ac:dyDescent="0.15">
      <c r="A14" s="278">
        <v>5</v>
      </c>
      <c r="B14" s="30" t="s">
        <v>169</v>
      </c>
      <c r="C14" s="139">
        <v>4316</v>
      </c>
      <c r="D14" s="139">
        <v>0</v>
      </c>
      <c r="E14" s="139">
        <f t="shared" si="2"/>
        <v>4316</v>
      </c>
      <c r="F14" s="121">
        <v>0</v>
      </c>
      <c r="G14" s="121">
        <f t="shared" si="0"/>
        <v>4316</v>
      </c>
      <c r="H14" s="121">
        <v>6435</v>
      </c>
      <c r="I14" s="139">
        <v>0</v>
      </c>
      <c r="J14" s="135">
        <f t="shared" si="1"/>
        <v>6435</v>
      </c>
    </row>
    <row r="15" spans="1:10" ht="20.100000000000001" customHeight="1" x14ac:dyDescent="0.15">
      <c r="A15" s="113">
        <v>6</v>
      </c>
      <c r="B15" s="31" t="s">
        <v>171</v>
      </c>
      <c r="C15" s="119">
        <v>6381</v>
      </c>
      <c r="D15" s="120">
        <v>0</v>
      </c>
      <c r="E15" s="120">
        <f t="shared" si="2"/>
        <v>6381</v>
      </c>
      <c r="F15" s="120">
        <v>0</v>
      </c>
      <c r="G15" s="120">
        <f t="shared" si="0"/>
        <v>6381</v>
      </c>
      <c r="H15" s="120">
        <v>9921</v>
      </c>
      <c r="I15" s="120">
        <v>0</v>
      </c>
      <c r="J15" s="133">
        <f t="shared" si="1"/>
        <v>9921</v>
      </c>
    </row>
    <row r="16" spans="1:10" s="64" customFormat="1" ht="20.100000000000001" customHeight="1" x14ac:dyDescent="0.15">
      <c r="A16" s="263">
        <v>7</v>
      </c>
      <c r="B16" s="32" t="s">
        <v>172</v>
      </c>
      <c r="C16" s="119">
        <v>4030</v>
      </c>
      <c r="D16" s="120">
        <v>0</v>
      </c>
      <c r="E16" s="120">
        <f t="shared" si="2"/>
        <v>4030</v>
      </c>
      <c r="F16" s="120">
        <v>0</v>
      </c>
      <c r="G16" s="120">
        <f t="shared" si="0"/>
        <v>4030</v>
      </c>
      <c r="H16" s="120">
        <v>5941</v>
      </c>
      <c r="I16" s="120">
        <v>0</v>
      </c>
      <c r="J16" s="133">
        <f t="shared" si="1"/>
        <v>5941</v>
      </c>
    </row>
    <row r="17" spans="1:43" ht="20.100000000000001" customHeight="1" x14ac:dyDescent="0.15">
      <c r="A17" s="113">
        <v>8</v>
      </c>
      <c r="B17" s="30" t="s">
        <v>176</v>
      </c>
      <c r="C17" s="283">
        <v>10337</v>
      </c>
      <c r="D17" s="283">
        <v>0</v>
      </c>
      <c r="E17" s="283">
        <f t="shared" si="2"/>
        <v>10337</v>
      </c>
      <c r="F17" s="84">
        <v>0</v>
      </c>
      <c r="G17" s="84">
        <f t="shared" si="0"/>
        <v>10337</v>
      </c>
      <c r="H17" s="84">
        <v>15757</v>
      </c>
      <c r="I17" s="283">
        <v>0</v>
      </c>
      <c r="J17" s="134">
        <f t="shared" si="1"/>
        <v>15757</v>
      </c>
    </row>
    <row r="18" spans="1:43" ht="20.100000000000001" customHeight="1" x14ac:dyDescent="0.15">
      <c r="A18" s="263">
        <v>9</v>
      </c>
      <c r="B18" s="30" t="s">
        <v>178</v>
      </c>
      <c r="C18" s="283">
        <v>4208</v>
      </c>
      <c r="D18" s="283">
        <v>0</v>
      </c>
      <c r="E18" s="283">
        <f t="shared" si="2"/>
        <v>4208</v>
      </c>
      <c r="F18" s="84">
        <v>0</v>
      </c>
      <c r="G18" s="84">
        <f t="shared" si="0"/>
        <v>4208</v>
      </c>
      <c r="H18" s="84">
        <v>6420</v>
      </c>
      <c r="I18" s="283">
        <v>0</v>
      </c>
      <c r="J18" s="134">
        <f t="shared" si="1"/>
        <v>6420</v>
      </c>
    </row>
    <row r="19" spans="1:43" ht="20.100000000000001" customHeight="1" x14ac:dyDescent="0.15">
      <c r="A19" s="279">
        <v>10</v>
      </c>
      <c r="B19" s="33" t="s">
        <v>179</v>
      </c>
      <c r="C19" s="139">
        <v>10337</v>
      </c>
      <c r="D19" s="139">
        <v>0</v>
      </c>
      <c r="E19" s="139">
        <f t="shared" si="2"/>
        <v>10337</v>
      </c>
      <c r="F19" s="121">
        <v>0</v>
      </c>
      <c r="G19" s="121">
        <f t="shared" si="0"/>
        <v>10337</v>
      </c>
      <c r="H19" s="121">
        <v>16107</v>
      </c>
      <c r="I19" s="139">
        <v>0</v>
      </c>
      <c r="J19" s="135">
        <f t="shared" si="1"/>
        <v>16107</v>
      </c>
    </row>
    <row r="20" spans="1:43" ht="20.100000000000001" customHeight="1" x14ac:dyDescent="0.15">
      <c r="A20" s="113">
        <v>11</v>
      </c>
      <c r="B20" s="30" t="s">
        <v>180</v>
      </c>
      <c r="C20" s="284">
        <v>4476</v>
      </c>
      <c r="D20" s="126">
        <v>0</v>
      </c>
      <c r="E20" s="126">
        <f t="shared" si="2"/>
        <v>4476</v>
      </c>
      <c r="F20" s="168">
        <v>0</v>
      </c>
      <c r="G20" s="168">
        <f t="shared" si="0"/>
        <v>4476</v>
      </c>
      <c r="H20" s="168">
        <v>6378</v>
      </c>
      <c r="I20" s="126">
        <v>0</v>
      </c>
      <c r="J20" s="136">
        <f t="shared" si="1"/>
        <v>6378</v>
      </c>
    </row>
    <row r="21" spans="1:43" ht="20.100000000000001" customHeight="1" x14ac:dyDescent="0.15">
      <c r="A21" s="113">
        <v>12</v>
      </c>
      <c r="B21" s="30" t="s">
        <v>312</v>
      </c>
      <c r="C21" s="119">
        <v>3491</v>
      </c>
      <c r="D21" s="120">
        <v>0</v>
      </c>
      <c r="E21" s="120">
        <f t="shared" si="2"/>
        <v>3491</v>
      </c>
      <c r="F21" s="122">
        <v>0</v>
      </c>
      <c r="G21" s="122">
        <f t="shared" si="0"/>
        <v>3491</v>
      </c>
      <c r="H21" s="122">
        <v>5437</v>
      </c>
      <c r="I21" s="120">
        <v>0</v>
      </c>
      <c r="J21" s="134">
        <f t="shared" si="1"/>
        <v>5437</v>
      </c>
    </row>
    <row r="22" spans="1:43" ht="20.100000000000001" customHeight="1" x14ac:dyDescent="0.15">
      <c r="A22" s="113">
        <v>13</v>
      </c>
      <c r="B22" s="30" t="s">
        <v>313</v>
      </c>
      <c r="C22" s="119">
        <v>3608</v>
      </c>
      <c r="D22" s="120">
        <v>0</v>
      </c>
      <c r="E22" s="120">
        <f t="shared" si="2"/>
        <v>3608</v>
      </c>
      <c r="F22" s="122">
        <v>0</v>
      </c>
      <c r="G22" s="122">
        <f t="shared" si="0"/>
        <v>3608</v>
      </c>
      <c r="H22" s="122">
        <v>5460</v>
      </c>
      <c r="I22" s="120">
        <v>0</v>
      </c>
      <c r="J22" s="134">
        <f t="shared" si="1"/>
        <v>5460</v>
      </c>
    </row>
    <row r="23" spans="1:43" ht="20.100000000000001" customHeight="1" x14ac:dyDescent="0.15">
      <c r="A23" s="113">
        <v>14</v>
      </c>
      <c r="B23" s="30" t="s">
        <v>181</v>
      </c>
      <c r="C23" s="119">
        <v>695</v>
      </c>
      <c r="D23" s="120">
        <v>0</v>
      </c>
      <c r="E23" s="120">
        <f t="shared" si="2"/>
        <v>695</v>
      </c>
      <c r="F23" s="122">
        <v>0</v>
      </c>
      <c r="G23" s="122">
        <f t="shared" si="0"/>
        <v>695</v>
      </c>
      <c r="H23" s="122">
        <v>986</v>
      </c>
      <c r="I23" s="120">
        <v>0</v>
      </c>
      <c r="J23" s="134">
        <f t="shared" si="1"/>
        <v>986</v>
      </c>
      <c r="K23" s="64"/>
      <c r="L23" s="64"/>
      <c r="M23" s="64"/>
      <c r="N23" s="64"/>
      <c r="O23" s="64"/>
      <c r="P23" s="64"/>
      <c r="Q23" s="64"/>
      <c r="R23" s="64"/>
      <c r="S23" s="64"/>
      <c r="T23" s="64"/>
      <c r="U23" s="64"/>
    </row>
    <row r="24" spans="1:43" ht="20.100000000000001" customHeight="1" x14ac:dyDescent="0.15">
      <c r="A24" s="113">
        <v>15</v>
      </c>
      <c r="B24" s="30" t="s">
        <v>183</v>
      </c>
      <c r="C24" s="141">
        <v>365</v>
      </c>
      <c r="D24" s="139">
        <v>0</v>
      </c>
      <c r="E24" s="139">
        <f t="shared" si="2"/>
        <v>365</v>
      </c>
      <c r="F24" s="121">
        <v>0</v>
      </c>
      <c r="G24" s="121">
        <f t="shared" si="0"/>
        <v>365</v>
      </c>
      <c r="H24" s="121">
        <v>523</v>
      </c>
      <c r="I24" s="139">
        <v>0</v>
      </c>
      <c r="J24" s="135">
        <f t="shared" si="1"/>
        <v>523</v>
      </c>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row>
    <row r="25" spans="1:43" ht="20.100000000000001" customHeight="1" x14ac:dyDescent="0.15">
      <c r="A25" s="280">
        <v>16</v>
      </c>
      <c r="B25" s="31" t="s">
        <v>184</v>
      </c>
      <c r="C25" s="284">
        <v>502</v>
      </c>
      <c r="D25" s="126">
        <v>0</v>
      </c>
      <c r="E25" s="126">
        <f t="shared" si="2"/>
        <v>502</v>
      </c>
      <c r="F25" s="168">
        <v>0</v>
      </c>
      <c r="G25" s="168">
        <f t="shared" si="0"/>
        <v>502</v>
      </c>
      <c r="H25" s="168">
        <v>735</v>
      </c>
      <c r="I25" s="126">
        <v>0</v>
      </c>
      <c r="J25" s="136">
        <f t="shared" si="1"/>
        <v>735</v>
      </c>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row>
    <row r="26" spans="1:43" ht="20.100000000000001" customHeight="1" x14ac:dyDescent="0.15">
      <c r="A26" s="113">
        <v>17</v>
      </c>
      <c r="B26" s="30" t="s">
        <v>314</v>
      </c>
      <c r="C26" s="119">
        <v>2347</v>
      </c>
      <c r="D26" s="120">
        <v>0</v>
      </c>
      <c r="E26" s="120">
        <f t="shared" si="2"/>
        <v>2347</v>
      </c>
      <c r="F26" s="122">
        <v>0</v>
      </c>
      <c r="G26" s="122">
        <f t="shared" si="0"/>
        <v>2347</v>
      </c>
      <c r="H26" s="122">
        <v>3652</v>
      </c>
      <c r="I26" s="120">
        <v>0</v>
      </c>
      <c r="J26" s="134">
        <f t="shared" si="1"/>
        <v>3652</v>
      </c>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row>
    <row r="27" spans="1:43" ht="20.100000000000001" customHeight="1" x14ac:dyDescent="0.15">
      <c r="A27" s="113">
        <v>18</v>
      </c>
      <c r="B27" s="30" t="s">
        <v>315</v>
      </c>
      <c r="C27" s="119">
        <v>1077</v>
      </c>
      <c r="D27" s="120">
        <v>0</v>
      </c>
      <c r="E27" s="120">
        <f t="shared" si="2"/>
        <v>1077</v>
      </c>
      <c r="F27" s="122">
        <v>0</v>
      </c>
      <c r="G27" s="122">
        <f t="shared" si="0"/>
        <v>1077</v>
      </c>
      <c r="H27" s="122">
        <v>1646</v>
      </c>
      <c r="I27" s="120">
        <v>0</v>
      </c>
      <c r="J27" s="134">
        <f t="shared" si="1"/>
        <v>1646</v>
      </c>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row>
    <row r="28" spans="1:43" ht="20.100000000000001" customHeight="1" x14ac:dyDescent="0.15">
      <c r="A28" s="113">
        <v>19</v>
      </c>
      <c r="B28" s="30" t="s">
        <v>139</v>
      </c>
      <c r="C28" s="119">
        <v>1280</v>
      </c>
      <c r="D28" s="120">
        <v>0</v>
      </c>
      <c r="E28" s="120">
        <f t="shared" si="2"/>
        <v>1280</v>
      </c>
      <c r="F28" s="122">
        <v>0</v>
      </c>
      <c r="G28" s="122">
        <f t="shared" si="0"/>
        <v>1280</v>
      </c>
      <c r="H28" s="122">
        <v>1937</v>
      </c>
      <c r="I28" s="120">
        <v>0</v>
      </c>
      <c r="J28" s="134">
        <f t="shared" si="1"/>
        <v>1937</v>
      </c>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row>
    <row r="29" spans="1:43" ht="20.100000000000001" customHeight="1" x14ac:dyDescent="0.15">
      <c r="A29" s="279">
        <v>20</v>
      </c>
      <c r="B29" s="33" t="s">
        <v>186</v>
      </c>
      <c r="C29" s="141">
        <v>826</v>
      </c>
      <c r="D29" s="139">
        <v>0</v>
      </c>
      <c r="E29" s="139">
        <f t="shared" si="2"/>
        <v>826</v>
      </c>
      <c r="F29" s="121">
        <v>0</v>
      </c>
      <c r="G29" s="121">
        <f t="shared" si="0"/>
        <v>826</v>
      </c>
      <c r="H29" s="121">
        <v>1217</v>
      </c>
      <c r="I29" s="139">
        <v>0</v>
      </c>
      <c r="J29" s="135">
        <f t="shared" si="1"/>
        <v>1217</v>
      </c>
    </row>
    <row r="30" spans="1:43" ht="20.100000000000001" customHeight="1" x14ac:dyDescent="0.15">
      <c r="A30" s="113">
        <v>21</v>
      </c>
      <c r="B30" s="30" t="s">
        <v>187</v>
      </c>
      <c r="C30" s="284">
        <v>588</v>
      </c>
      <c r="D30" s="126">
        <v>0</v>
      </c>
      <c r="E30" s="126">
        <f t="shared" si="2"/>
        <v>588</v>
      </c>
      <c r="F30" s="168">
        <v>0</v>
      </c>
      <c r="G30" s="168">
        <f t="shared" si="0"/>
        <v>588</v>
      </c>
      <c r="H30" s="168">
        <v>890</v>
      </c>
      <c r="I30" s="126">
        <v>0</v>
      </c>
      <c r="J30" s="136">
        <f t="shared" si="1"/>
        <v>890</v>
      </c>
    </row>
    <row r="31" spans="1:43" ht="20.100000000000001" customHeight="1" x14ac:dyDescent="0.15">
      <c r="A31" s="113">
        <v>22</v>
      </c>
      <c r="B31" s="30" t="s">
        <v>188</v>
      </c>
      <c r="C31" s="119">
        <v>577</v>
      </c>
      <c r="D31" s="120">
        <v>0</v>
      </c>
      <c r="E31" s="120">
        <f t="shared" si="2"/>
        <v>577</v>
      </c>
      <c r="F31" s="122">
        <v>0</v>
      </c>
      <c r="G31" s="122">
        <f t="shared" si="0"/>
        <v>577</v>
      </c>
      <c r="H31" s="122">
        <v>1643</v>
      </c>
      <c r="I31" s="120">
        <v>0</v>
      </c>
      <c r="J31" s="134">
        <f t="shared" si="1"/>
        <v>1643</v>
      </c>
    </row>
    <row r="32" spans="1:43" ht="20.100000000000001" customHeight="1" x14ac:dyDescent="0.15">
      <c r="A32" s="113">
        <v>23</v>
      </c>
      <c r="B32" s="30" t="s">
        <v>190</v>
      </c>
      <c r="C32" s="119">
        <v>2550</v>
      </c>
      <c r="D32" s="120">
        <v>0</v>
      </c>
      <c r="E32" s="120">
        <f t="shared" si="2"/>
        <v>2550</v>
      </c>
      <c r="F32" s="122">
        <v>0</v>
      </c>
      <c r="G32" s="122">
        <f t="shared" si="0"/>
        <v>2550</v>
      </c>
      <c r="H32" s="122">
        <v>4127</v>
      </c>
      <c r="I32" s="120">
        <v>0</v>
      </c>
      <c r="J32" s="134">
        <f t="shared" si="1"/>
        <v>4127</v>
      </c>
    </row>
    <row r="33" spans="1:10" ht="20.100000000000001" customHeight="1" x14ac:dyDescent="0.15">
      <c r="A33" s="113">
        <v>24</v>
      </c>
      <c r="B33" s="30" t="s">
        <v>191</v>
      </c>
      <c r="C33" s="119">
        <v>2044</v>
      </c>
      <c r="D33" s="120">
        <v>0</v>
      </c>
      <c r="E33" s="120">
        <f t="shared" si="2"/>
        <v>2044</v>
      </c>
      <c r="F33" s="122">
        <v>0</v>
      </c>
      <c r="G33" s="122">
        <f t="shared" si="0"/>
        <v>2044</v>
      </c>
      <c r="H33" s="122">
        <v>3271</v>
      </c>
      <c r="I33" s="120">
        <v>0</v>
      </c>
      <c r="J33" s="134">
        <f t="shared" si="1"/>
        <v>3271</v>
      </c>
    </row>
    <row r="34" spans="1:10" ht="20.100000000000001" customHeight="1" x14ac:dyDescent="0.15">
      <c r="A34" s="21">
        <v>25</v>
      </c>
      <c r="B34" s="30" t="s">
        <v>12</v>
      </c>
      <c r="C34" s="290">
        <v>314</v>
      </c>
      <c r="D34" s="272">
        <v>0</v>
      </c>
      <c r="E34" s="272">
        <f t="shared" si="2"/>
        <v>314</v>
      </c>
      <c r="F34" s="147">
        <v>0</v>
      </c>
      <c r="G34" s="147">
        <f t="shared" si="0"/>
        <v>314</v>
      </c>
      <c r="H34" s="147">
        <v>499</v>
      </c>
      <c r="I34" s="272">
        <v>0</v>
      </c>
      <c r="J34" s="291">
        <f t="shared" si="1"/>
        <v>499</v>
      </c>
    </row>
    <row r="35" spans="1:10" ht="20.100000000000001" customHeight="1" x14ac:dyDescent="0.15">
      <c r="A35" s="25" t="s">
        <v>216</v>
      </c>
      <c r="B35" s="34"/>
      <c r="C35" s="144">
        <f t="shared" ref="C35:J35" si="3">SUM(C10:C34)</f>
        <v>131260</v>
      </c>
      <c r="D35" s="144">
        <f t="shared" si="3"/>
        <v>0</v>
      </c>
      <c r="E35" s="144">
        <f t="shared" si="3"/>
        <v>131260</v>
      </c>
      <c r="F35" s="127">
        <f t="shared" si="3"/>
        <v>0</v>
      </c>
      <c r="G35" s="127">
        <f t="shared" si="3"/>
        <v>131260</v>
      </c>
      <c r="H35" s="127">
        <f t="shared" si="3"/>
        <v>197827</v>
      </c>
      <c r="I35" s="144">
        <f t="shared" si="3"/>
        <v>0</v>
      </c>
      <c r="J35" s="144">
        <f t="shared" si="3"/>
        <v>197827</v>
      </c>
    </row>
  </sheetData>
  <mergeCells count="7">
    <mergeCell ref="C6:G6"/>
    <mergeCell ref="H6:J6"/>
    <mergeCell ref="F7:F8"/>
    <mergeCell ref="G7:G8"/>
    <mergeCell ref="H7:H8"/>
    <mergeCell ref="I7:I8"/>
    <mergeCell ref="J7:J8"/>
  </mergeCells>
  <phoneticPr fontId="2"/>
  <pageMargins left="0.78740157480314965" right="0.78740157480314965" top="0.78740157480314965" bottom="0.78740157480314965" header="0.51181102362204722" footer="0.51181102362204722"/>
  <pageSetup paperSize="9" scale="98" firstPageNumber="49" orientation="portrait" useFirstPageNumber="1" r:id="rId1"/>
  <headerFooter scaleWithDoc="0"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Q35"/>
  <sheetViews>
    <sheetView view="pageBreakPreview" zoomScaleSheetLayoutView="100" workbookViewId="0"/>
  </sheetViews>
  <sheetFormatPr defaultColWidth="10.625" defaultRowHeight="20.100000000000001" customHeight="1" x14ac:dyDescent="0.15"/>
  <cols>
    <col min="1" max="1" width="6.625" style="17" customWidth="1"/>
    <col min="2" max="2" width="9.625" style="17" customWidth="1"/>
    <col min="3" max="4" width="8.625" style="17" customWidth="1"/>
    <col min="5" max="5" width="9.125" style="17" customWidth="1"/>
    <col min="6" max="6" width="8.625" style="17" customWidth="1"/>
    <col min="7" max="7" width="9.625" style="17" customWidth="1"/>
    <col min="8" max="9" width="8.625" style="17" customWidth="1"/>
    <col min="10" max="10" width="9.625" style="17" customWidth="1"/>
    <col min="11" max="16384" width="10.625" style="17"/>
  </cols>
  <sheetData>
    <row r="1" spans="1:10" ht="20.100000000000001" customHeight="1" x14ac:dyDescent="0.15">
      <c r="A1" s="17" t="str">
        <f>目次!A6</f>
        <v>令和５年度　市町村税の課税状況等の調</v>
      </c>
    </row>
    <row r="2" spans="1:10" ht="20.100000000000001" customHeight="1" x14ac:dyDescent="0.15">
      <c r="A2" s="17" t="s">
        <v>123</v>
      </c>
    </row>
    <row r="4" spans="1:10" ht="20.100000000000001" customHeight="1" x14ac:dyDescent="0.15">
      <c r="A4" s="17" t="s">
        <v>436</v>
      </c>
      <c r="B4" s="17" t="str">
        <f>目次!C29</f>
        <v>加入者の状況（介護納付金課税分）（令和５年３月３１日現在）</v>
      </c>
    </row>
    <row r="5" spans="1:10" ht="20.100000000000001" customHeight="1" x14ac:dyDescent="0.15">
      <c r="H5" s="101"/>
      <c r="I5" s="101"/>
      <c r="J5" s="101"/>
    </row>
    <row r="6" spans="1:10" ht="20.100000000000001" customHeight="1" x14ac:dyDescent="0.15">
      <c r="A6" s="19"/>
      <c r="B6" s="26" t="s">
        <v>9</v>
      </c>
      <c r="C6" s="568" t="s">
        <v>317</v>
      </c>
      <c r="D6" s="569"/>
      <c r="E6" s="569"/>
      <c r="F6" s="569"/>
      <c r="G6" s="570"/>
      <c r="H6" s="550" t="s">
        <v>392</v>
      </c>
      <c r="I6" s="551"/>
      <c r="J6" s="553"/>
    </row>
    <row r="7" spans="1:10" ht="20.100000000000001" customHeight="1" x14ac:dyDescent="0.15">
      <c r="A7" s="112"/>
      <c r="B7" s="114"/>
      <c r="C7" s="416" t="s">
        <v>208</v>
      </c>
      <c r="D7" s="285"/>
      <c r="E7" s="286"/>
      <c r="F7" s="516" t="s">
        <v>126</v>
      </c>
      <c r="G7" s="565" t="s">
        <v>393</v>
      </c>
      <c r="H7" s="438" t="s">
        <v>129</v>
      </c>
      <c r="I7" s="438" t="s">
        <v>131</v>
      </c>
      <c r="J7" s="566" t="s">
        <v>393</v>
      </c>
    </row>
    <row r="8" spans="1:10" ht="21" x14ac:dyDescent="0.15">
      <c r="A8" s="148"/>
      <c r="B8" s="260"/>
      <c r="C8" s="398" t="s">
        <v>132</v>
      </c>
      <c r="D8" s="398" t="s">
        <v>2</v>
      </c>
      <c r="E8" s="402" t="s">
        <v>15</v>
      </c>
      <c r="F8" s="450"/>
      <c r="G8" s="564"/>
      <c r="H8" s="545"/>
      <c r="I8" s="545"/>
      <c r="J8" s="567"/>
    </row>
    <row r="9" spans="1:10" ht="20.100000000000001" customHeight="1" x14ac:dyDescent="0.15">
      <c r="A9" s="113" t="s">
        <v>26</v>
      </c>
      <c r="B9" s="27"/>
      <c r="C9" s="41" t="s">
        <v>29</v>
      </c>
      <c r="D9" s="131" t="s">
        <v>29</v>
      </c>
      <c r="E9" s="131" t="s">
        <v>29</v>
      </c>
      <c r="F9" s="131" t="s">
        <v>29</v>
      </c>
      <c r="G9" s="41" t="s">
        <v>29</v>
      </c>
      <c r="H9" s="41" t="s">
        <v>25</v>
      </c>
      <c r="I9" s="41" t="s">
        <v>25</v>
      </c>
      <c r="J9" s="59" t="s">
        <v>25</v>
      </c>
    </row>
    <row r="10" spans="1:10" ht="20.100000000000001" customHeight="1" x14ac:dyDescent="0.15">
      <c r="A10" s="277">
        <v>1</v>
      </c>
      <c r="B10" s="281" t="s">
        <v>160</v>
      </c>
      <c r="C10" s="118">
        <v>13986</v>
      </c>
      <c r="D10" s="125">
        <v>0</v>
      </c>
      <c r="E10" s="125">
        <f t="shared" ref="E10:E34" si="0">SUM(C10:D10)</f>
        <v>13986</v>
      </c>
      <c r="F10" s="146">
        <v>0</v>
      </c>
      <c r="G10" s="146">
        <f t="shared" ref="G10:G34" si="1">SUM(E10:F10)</f>
        <v>13986</v>
      </c>
      <c r="H10" s="146">
        <v>15804</v>
      </c>
      <c r="I10" s="125">
        <v>0</v>
      </c>
      <c r="J10" s="185">
        <f t="shared" ref="J10:J34" si="2">SUM(H10:I10)</f>
        <v>15804</v>
      </c>
    </row>
    <row r="11" spans="1:10" ht="20.100000000000001" customHeight="1" x14ac:dyDescent="0.15">
      <c r="A11" s="113">
        <v>2</v>
      </c>
      <c r="B11" s="30" t="s">
        <v>164</v>
      </c>
      <c r="C11" s="119">
        <v>2763</v>
      </c>
      <c r="D11" s="120">
        <v>0</v>
      </c>
      <c r="E11" s="120">
        <f t="shared" si="0"/>
        <v>2763</v>
      </c>
      <c r="F11" s="122">
        <v>0</v>
      </c>
      <c r="G11" s="122">
        <f t="shared" si="1"/>
        <v>2763</v>
      </c>
      <c r="H11" s="122">
        <v>3170</v>
      </c>
      <c r="I11" s="120">
        <v>0</v>
      </c>
      <c r="J11" s="134">
        <f t="shared" si="2"/>
        <v>3170</v>
      </c>
    </row>
    <row r="12" spans="1:10" ht="20.100000000000001" customHeight="1" x14ac:dyDescent="0.15">
      <c r="A12" s="263">
        <v>3</v>
      </c>
      <c r="B12" s="30" t="s">
        <v>165</v>
      </c>
      <c r="C12" s="120">
        <v>4502</v>
      </c>
      <c r="D12" s="120">
        <v>0</v>
      </c>
      <c r="E12" s="120">
        <f t="shared" si="0"/>
        <v>4502</v>
      </c>
      <c r="F12" s="122">
        <v>0</v>
      </c>
      <c r="G12" s="122">
        <f t="shared" si="1"/>
        <v>4502</v>
      </c>
      <c r="H12" s="122">
        <v>5278</v>
      </c>
      <c r="I12" s="120">
        <v>0</v>
      </c>
      <c r="J12" s="134">
        <f t="shared" si="2"/>
        <v>5278</v>
      </c>
    </row>
    <row r="13" spans="1:10" ht="20.100000000000001" customHeight="1" x14ac:dyDescent="0.15">
      <c r="A13" s="113">
        <v>4</v>
      </c>
      <c r="B13" s="30" t="s">
        <v>166</v>
      </c>
      <c r="C13" s="120">
        <v>3403</v>
      </c>
      <c r="D13" s="120">
        <v>0</v>
      </c>
      <c r="E13" s="120">
        <f t="shared" si="0"/>
        <v>3403</v>
      </c>
      <c r="F13" s="122">
        <v>0</v>
      </c>
      <c r="G13" s="122">
        <f t="shared" si="1"/>
        <v>3403</v>
      </c>
      <c r="H13" s="122">
        <v>3868</v>
      </c>
      <c r="I13" s="120">
        <v>0</v>
      </c>
      <c r="J13" s="134">
        <f t="shared" si="2"/>
        <v>3868</v>
      </c>
    </row>
    <row r="14" spans="1:10" ht="20.100000000000001" customHeight="1" x14ac:dyDescent="0.15">
      <c r="A14" s="278">
        <v>5</v>
      </c>
      <c r="B14" s="30" t="s">
        <v>169</v>
      </c>
      <c r="C14" s="139">
        <v>1564</v>
      </c>
      <c r="D14" s="139">
        <v>0</v>
      </c>
      <c r="E14" s="139">
        <f t="shared" si="0"/>
        <v>1564</v>
      </c>
      <c r="F14" s="121">
        <v>0</v>
      </c>
      <c r="G14" s="121">
        <f t="shared" si="1"/>
        <v>1564</v>
      </c>
      <c r="H14" s="121">
        <v>1799</v>
      </c>
      <c r="I14" s="139">
        <v>0</v>
      </c>
      <c r="J14" s="135">
        <f t="shared" si="2"/>
        <v>1799</v>
      </c>
    </row>
    <row r="15" spans="1:10" ht="20.100000000000001" customHeight="1" x14ac:dyDescent="0.15">
      <c r="A15" s="113">
        <v>6</v>
      </c>
      <c r="B15" s="31" t="s">
        <v>171</v>
      </c>
      <c r="C15" s="119">
        <v>2596</v>
      </c>
      <c r="D15" s="120">
        <v>0</v>
      </c>
      <c r="E15" s="120">
        <f t="shared" si="0"/>
        <v>2596</v>
      </c>
      <c r="F15" s="120">
        <v>0</v>
      </c>
      <c r="G15" s="120">
        <f t="shared" si="1"/>
        <v>2596</v>
      </c>
      <c r="H15" s="120">
        <v>3077</v>
      </c>
      <c r="I15" s="120">
        <v>0</v>
      </c>
      <c r="J15" s="133">
        <f t="shared" si="2"/>
        <v>3077</v>
      </c>
    </row>
    <row r="16" spans="1:10" s="64" customFormat="1" ht="20.100000000000001" customHeight="1" x14ac:dyDescent="0.15">
      <c r="A16" s="263">
        <v>7</v>
      </c>
      <c r="B16" s="32" t="s">
        <v>172</v>
      </c>
      <c r="C16" s="119">
        <v>1526</v>
      </c>
      <c r="D16" s="120">
        <v>0</v>
      </c>
      <c r="E16" s="120">
        <f t="shared" si="0"/>
        <v>1526</v>
      </c>
      <c r="F16" s="120">
        <v>0</v>
      </c>
      <c r="G16" s="120">
        <f t="shared" si="1"/>
        <v>1526</v>
      </c>
      <c r="H16" s="120">
        <v>1757</v>
      </c>
      <c r="I16" s="120">
        <v>0</v>
      </c>
      <c r="J16" s="133">
        <f t="shared" si="2"/>
        <v>1757</v>
      </c>
    </row>
    <row r="17" spans="1:43" ht="20.100000000000001" customHeight="1" x14ac:dyDescent="0.15">
      <c r="A17" s="113">
        <v>8</v>
      </c>
      <c r="B17" s="30" t="s">
        <v>176</v>
      </c>
      <c r="C17" s="283">
        <v>3695</v>
      </c>
      <c r="D17" s="283">
        <v>0</v>
      </c>
      <c r="E17" s="283">
        <f t="shared" si="0"/>
        <v>3695</v>
      </c>
      <c r="F17" s="84">
        <v>0</v>
      </c>
      <c r="G17" s="84">
        <f t="shared" si="1"/>
        <v>3695</v>
      </c>
      <c r="H17" s="84">
        <v>4218</v>
      </c>
      <c r="I17" s="283">
        <v>0</v>
      </c>
      <c r="J17" s="134">
        <f t="shared" si="2"/>
        <v>4218</v>
      </c>
    </row>
    <row r="18" spans="1:43" ht="20.100000000000001" customHeight="1" x14ac:dyDescent="0.15">
      <c r="A18" s="263">
        <v>9</v>
      </c>
      <c r="B18" s="30" t="s">
        <v>178</v>
      </c>
      <c r="C18" s="283">
        <v>1611</v>
      </c>
      <c r="D18" s="283">
        <v>0</v>
      </c>
      <c r="E18" s="283">
        <f t="shared" si="0"/>
        <v>1611</v>
      </c>
      <c r="F18" s="84">
        <v>0</v>
      </c>
      <c r="G18" s="84">
        <f t="shared" si="1"/>
        <v>1611</v>
      </c>
      <c r="H18" s="84">
        <v>1871</v>
      </c>
      <c r="I18" s="283">
        <v>0</v>
      </c>
      <c r="J18" s="134">
        <f t="shared" si="2"/>
        <v>1871</v>
      </c>
    </row>
    <row r="19" spans="1:43" ht="20.100000000000001" customHeight="1" x14ac:dyDescent="0.15">
      <c r="A19" s="279">
        <v>10</v>
      </c>
      <c r="B19" s="33" t="s">
        <v>179</v>
      </c>
      <c r="C19" s="139">
        <v>4004</v>
      </c>
      <c r="D19" s="139">
        <v>0</v>
      </c>
      <c r="E19" s="139">
        <f t="shared" si="0"/>
        <v>4004</v>
      </c>
      <c r="F19" s="121">
        <v>0</v>
      </c>
      <c r="G19" s="121">
        <f t="shared" si="1"/>
        <v>4004</v>
      </c>
      <c r="H19" s="121">
        <v>4697</v>
      </c>
      <c r="I19" s="139">
        <v>0</v>
      </c>
      <c r="J19" s="135">
        <f t="shared" si="2"/>
        <v>4697</v>
      </c>
    </row>
    <row r="20" spans="1:43" ht="20.100000000000001" customHeight="1" x14ac:dyDescent="0.15">
      <c r="A20" s="113">
        <v>11</v>
      </c>
      <c r="B20" s="30" t="s">
        <v>180</v>
      </c>
      <c r="C20" s="284">
        <v>1503</v>
      </c>
      <c r="D20" s="126">
        <v>0</v>
      </c>
      <c r="E20" s="126">
        <f t="shared" si="0"/>
        <v>1503</v>
      </c>
      <c r="F20" s="168">
        <v>0</v>
      </c>
      <c r="G20" s="168">
        <f t="shared" si="1"/>
        <v>1503</v>
      </c>
      <c r="H20" s="168">
        <v>1696</v>
      </c>
      <c r="I20" s="126">
        <v>0</v>
      </c>
      <c r="J20" s="136">
        <f t="shared" si="2"/>
        <v>1696</v>
      </c>
    </row>
    <row r="21" spans="1:43" ht="20.100000000000001" customHeight="1" x14ac:dyDescent="0.15">
      <c r="A21" s="113">
        <v>12</v>
      </c>
      <c r="B21" s="30" t="s">
        <v>312</v>
      </c>
      <c r="C21" s="119">
        <v>1232</v>
      </c>
      <c r="D21" s="120">
        <v>0</v>
      </c>
      <c r="E21" s="120">
        <f t="shared" si="0"/>
        <v>1232</v>
      </c>
      <c r="F21" s="122">
        <v>0</v>
      </c>
      <c r="G21" s="122">
        <f t="shared" si="1"/>
        <v>1232</v>
      </c>
      <c r="H21" s="122">
        <v>1443</v>
      </c>
      <c r="I21" s="120">
        <v>0</v>
      </c>
      <c r="J21" s="134">
        <f t="shared" si="2"/>
        <v>1443</v>
      </c>
    </row>
    <row r="22" spans="1:43" ht="20.100000000000001" customHeight="1" x14ac:dyDescent="0.15">
      <c r="A22" s="113">
        <v>13</v>
      </c>
      <c r="B22" s="30" t="s">
        <v>313</v>
      </c>
      <c r="C22" s="119">
        <v>1340</v>
      </c>
      <c r="D22" s="120">
        <v>0</v>
      </c>
      <c r="E22" s="120">
        <f t="shared" si="0"/>
        <v>1340</v>
      </c>
      <c r="F22" s="122">
        <v>0</v>
      </c>
      <c r="G22" s="122">
        <f t="shared" si="1"/>
        <v>1340</v>
      </c>
      <c r="H22" s="122">
        <v>1562</v>
      </c>
      <c r="I22" s="120">
        <v>0</v>
      </c>
      <c r="J22" s="134">
        <f t="shared" si="2"/>
        <v>1562</v>
      </c>
    </row>
    <row r="23" spans="1:43" ht="20.100000000000001" customHeight="1" x14ac:dyDescent="0.15">
      <c r="A23" s="113">
        <v>14</v>
      </c>
      <c r="B23" s="30" t="s">
        <v>181</v>
      </c>
      <c r="C23" s="119">
        <v>234</v>
      </c>
      <c r="D23" s="120">
        <v>0</v>
      </c>
      <c r="E23" s="120">
        <f t="shared" si="0"/>
        <v>234</v>
      </c>
      <c r="F23" s="122">
        <v>0</v>
      </c>
      <c r="G23" s="122">
        <f t="shared" si="1"/>
        <v>234</v>
      </c>
      <c r="H23" s="122">
        <v>255</v>
      </c>
      <c r="I23" s="120">
        <v>0</v>
      </c>
      <c r="J23" s="134">
        <f t="shared" si="2"/>
        <v>255</v>
      </c>
      <c r="K23" s="64"/>
      <c r="L23" s="64"/>
      <c r="M23" s="64"/>
      <c r="N23" s="64"/>
      <c r="O23" s="64"/>
      <c r="P23" s="64"/>
      <c r="Q23" s="64"/>
      <c r="R23" s="64"/>
      <c r="S23" s="64"/>
      <c r="T23" s="64"/>
      <c r="U23" s="64"/>
    </row>
    <row r="24" spans="1:43" ht="20.100000000000001" customHeight="1" x14ac:dyDescent="0.15">
      <c r="A24" s="113">
        <v>15</v>
      </c>
      <c r="B24" s="30" t="s">
        <v>183</v>
      </c>
      <c r="C24" s="141">
        <v>114</v>
      </c>
      <c r="D24" s="139">
        <v>0</v>
      </c>
      <c r="E24" s="139">
        <f t="shared" si="0"/>
        <v>114</v>
      </c>
      <c r="F24" s="121">
        <v>0</v>
      </c>
      <c r="G24" s="121">
        <f t="shared" si="1"/>
        <v>114</v>
      </c>
      <c r="H24" s="121">
        <v>126</v>
      </c>
      <c r="I24" s="139">
        <v>0</v>
      </c>
      <c r="J24" s="135">
        <f t="shared" si="2"/>
        <v>126</v>
      </c>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row>
    <row r="25" spans="1:43" ht="20.100000000000001" customHeight="1" x14ac:dyDescent="0.15">
      <c r="A25" s="280">
        <v>16</v>
      </c>
      <c r="B25" s="31" t="s">
        <v>184</v>
      </c>
      <c r="C25" s="284">
        <v>178</v>
      </c>
      <c r="D25" s="126">
        <v>0</v>
      </c>
      <c r="E25" s="126">
        <f t="shared" si="0"/>
        <v>178</v>
      </c>
      <c r="F25" s="168">
        <v>0</v>
      </c>
      <c r="G25" s="168">
        <f t="shared" si="1"/>
        <v>178</v>
      </c>
      <c r="H25" s="168">
        <v>201</v>
      </c>
      <c r="I25" s="126">
        <v>0</v>
      </c>
      <c r="J25" s="136">
        <f t="shared" si="2"/>
        <v>201</v>
      </c>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row>
    <row r="26" spans="1:43" ht="20.100000000000001" customHeight="1" x14ac:dyDescent="0.15">
      <c r="A26" s="113">
        <v>17</v>
      </c>
      <c r="B26" s="30" t="s">
        <v>314</v>
      </c>
      <c r="C26" s="119">
        <v>921</v>
      </c>
      <c r="D26" s="120">
        <v>0</v>
      </c>
      <c r="E26" s="120">
        <f t="shared" si="0"/>
        <v>921</v>
      </c>
      <c r="F26" s="122">
        <v>0</v>
      </c>
      <c r="G26" s="122">
        <f t="shared" si="1"/>
        <v>921</v>
      </c>
      <c r="H26" s="122">
        <v>1089</v>
      </c>
      <c r="I26" s="120">
        <v>0</v>
      </c>
      <c r="J26" s="134">
        <f t="shared" si="2"/>
        <v>1089</v>
      </c>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row>
    <row r="27" spans="1:43" ht="20.100000000000001" customHeight="1" x14ac:dyDescent="0.15">
      <c r="A27" s="113">
        <v>18</v>
      </c>
      <c r="B27" s="30" t="s">
        <v>315</v>
      </c>
      <c r="C27" s="119">
        <v>405</v>
      </c>
      <c r="D27" s="120">
        <v>0</v>
      </c>
      <c r="E27" s="120">
        <f t="shared" si="0"/>
        <v>405</v>
      </c>
      <c r="F27" s="122">
        <v>0</v>
      </c>
      <c r="G27" s="122">
        <f t="shared" si="1"/>
        <v>405</v>
      </c>
      <c r="H27" s="122">
        <v>474</v>
      </c>
      <c r="I27" s="120">
        <v>0</v>
      </c>
      <c r="J27" s="134">
        <f t="shared" si="2"/>
        <v>474</v>
      </c>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row>
    <row r="28" spans="1:43" ht="20.100000000000001" customHeight="1" x14ac:dyDescent="0.15">
      <c r="A28" s="113">
        <v>19</v>
      </c>
      <c r="B28" s="30" t="s">
        <v>139</v>
      </c>
      <c r="C28" s="119">
        <v>464</v>
      </c>
      <c r="D28" s="120">
        <v>0</v>
      </c>
      <c r="E28" s="120">
        <f t="shared" si="0"/>
        <v>464</v>
      </c>
      <c r="F28" s="122">
        <v>0</v>
      </c>
      <c r="G28" s="122">
        <f t="shared" si="1"/>
        <v>464</v>
      </c>
      <c r="H28" s="122">
        <v>519</v>
      </c>
      <c r="I28" s="120">
        <v>0</v>
      </c>
      <c r="J28" s="134">
        <f t="shared" si="2"/>
        <v>519</v>
      </c>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row>
    <row r="29" spans="1:43" ht="20.100000000000001" customHeight="1" x14ac:dyDescent="0.15">
      <c r="A29" s="279">
        <v>20</v>
      </c>
      <c r="B29" s="33" t="s">
        <v>186</v>
      </c>
      <c r="C29" s="141">
        <v>264</v>
      </c>
      <c r="D29" s="139">
        <v>0</v>
      </c>
      <c r="E29" s="139">
        <f t="shared" si="0"/>
        <v>264</v>
      </c>
      <c r="F29" s="121">
        <v>0</v>
      </c>
      <c r="G29" s="121">
        <f t="shared" si="1"/>
        <v>264</v>
      </c>
      <c r="H29" s="121">
        <v>293</v>
      </c>
      <c r="I29" s="139">
        <v>0</v>
      </c>
      <c r="J29" s="135">
        <f t="shared" si="2"/>
        <v>293</v>
      </c>
    </row>
    <row r="30" spans="1:43" ht="20.100000000000001" customHeight="1" x14ac:dyDescent="0.15">
      <c r="A30" s="113">
        <v>21</v>
      </c>
      <c r="B30" s="30" t="s">
        <v>187</v>
      </c>
      <c r="C30" s="284">
        <v>202</v>
      </c>
      <c r="D30" s="126">
        <v>0</v>
      </c>
      <c r="E30" s="126">
        <f t="shared" si="0"/>
        <v>202</v>
      </c>
      <c r="F30" s="168">
        <v>0</v>
      </c>
      <c r="G30" s="168">
        <f t="shared" si="1"/>
        <v>202</v>
      </c>
      <c r="H30" s="168">
        <v>225</v>
      </c>
      <c r="I30" s="126">
        <v>0</v>
      </c>
      <c r="J30" s="136">
        <f t="shared" si="2"/>
        <v>225</v>
      </c>
    </row>
    <row r="31" spans="1:43" ht="20.100000000000001" customHeight="1" x14ac:dyDescent="0.15">
      <c r="A31" s="113">
        <v>22</v>
      </c>
      <c r="B31" s="30" t="s">
        <v>188</v>
      </c>
      <c r="C31" s="119">
        <v>443</v>
      </c>
      <c r="D31" s="120">
        <v>0</v>
      </c>
      <c r="E31" s="120">
        <f t="shared" si="0"/>
        <v>443</v>
      </c>
      <c r="F31" s="122">
        <v>0</v>
      </c>
      <c r="G31" s="122">
        <f t="shared" si="1"/>
        <v>443</v>
      </c>
      <c r="H31" s="122">
        <v>709</v>
      </c>
      <c r="I31" s="120">
        <v>0</v>
      </c>
      <c r="J31" s="134">
        <f t="shared" si="2"/>
        <v>709</v>
      </c>
    </row>
    <row r="32" spans="1:43" ht="20.100000000000001" customHeight="1" x14ac:dyDescent="0.15">
      <c r="A32" s="113">
        <v>23</v>
      </c>
      <c r="B32" s="30" t="s">
        <v>190</v>
      </c>
      <c r="C32" s="119">
        <v>1003</v>
      </c>
      <c r="D32" s="120">
        <v>0</v>
      </c>
      <c r="E32" s="120">
        <f t="shared" si="0"/>
        <v>1003</v>
      </c>
      <c r="F32" s="122">
        <v>0</v>
      </c>
      <c r="G32" s="122">
        <f t="shared" si="1"/>
        <v>1003</v>
      </c>
      <c r="H32" s="122">
        <v>1204</v>
      </c>
      <c r="I32" s="120">
        <v>0</v>
      </c>
      <c r="J32" s="134">
        <f t="shared" si="2"/>
        <v>1204</v>
      </c>
    </row>
    <row r="33" spans="1:10" ht="20.100000000000001" customHeight="1" x14ac:dyDescent="0.15">
      <c r="A33" s="113">
        <v>24</v>
      </c>
      <c r="B33" s="30" t="s">
        <v>191</v>
      </c>
      <c r="C33" s="119">
        <v>827</v>
      </c>
      <c r="D33" s="120">
        <v>0</v>
      </c>
      <c r="E33" s="120">
        <f t="shared" si="0"/>
        <v>827</v>
      </c>
      <c r="F33" s="122">
        <v>0</v>
      </c>
      <c r="G33" s="122">
        <f t="shared" si="1"/>
        <v>827</v>
      </c>
      <c r="H33" s="122">
        <v>969</v>
      </c>
      <c r="I33" s="120">
        <v>0</v>
      </c>
      <c r="J33" s="134">
        <f t="shared" si="2"/>
        <v>969</v>
      </c>
    </row>
    <row r="34" spans="1:10" ht="20.100000000000001" customHeight="1" x14ac:dyDescent="0.15">
      <c r="A34" s="21">
        <v>25</v>
      </c>
      <c r="B34" s="30" t="s">
        <v>12</v>
      </c>
      <c r="C34" s="290">
        <v>109</v>
      </c>
      <c r="D34" s="272">
        <v>0</v>
      </c>
      <c r="E34" s="272">
        <f t="shared" si="0"/>
        <v>109</v>
      </c>
      <c r="F34" s="147">
        <v>0</v>
      </c>
      <c r="G34" s="147">
        <f t="shared" si="1"/>
        <v>109</v>
      </c>
      <c r="H34" s="147">
        <v>127</v>
      </c>
      <c r="I34" s="272">
        <v>0</v>
      </c>
      <c r="J34" s="291">
        <f t="shared" si="2"/>
        <v>127</v>
      </c>
    </row>
    <row r="35" spans="1:10" ht="20.100000000000001" customHeight="1" x14ac:dyDescent="0.15">
      <c r="A35" s="25" t="s">
        <v>216</v>
      </c>
      <c r="B35" s="34"/>
      <c r="C35" s="144">
        <f t="shared" ref="C35:J35" si="3">SUM(C10:C34)</f>
        <v>48889</v>
      </c>
      <c r="D35" s="144">
        <f t="shared" si="3"/>
        <v>0</v>
      </c>
      <c r="E35" s="144">
        <f t="shared" si="3"/>
        <v>48889</v>
      </c>
      <c r="F35" s="127">
        <f t="shared" si="3"/>
        <v>0</v>
      </c>
      <c r="G35" s="127">
        <f t="shared" si="3"/>
        <v>48889</v>
      </c>
      <c r="H35" s="127">
        <f t="shared" si="3"/>
        <v>56431</v>
      </c>
      <c r="I35" s="144">
        <f t="shared" si="3"/>
        <v>0</v>
      </c>
      <c r="J35" s="137">
        <f t="shared" si="3"/>
        <v>56431</v>
      </c>
    </row>
  </sheetData>
  <mergeCells count="7">
    <mergeCell ref="C6:G6"/>
    <mergeCell ref="H6:J6"/>
    <mergeCell ref="F7:F8"/>
    <mergeCell ref="G7:G8"/>
    <mergeCell ref="H7:H8"/>
    <mergeCell ref="I7:I8"/>
    <mergeCell ref="J7:J8"/>
  </mergeCells>
  <phoneticPr fontId="2"/>
  <pageMargins left="0.78740157480314965" right="0.78740157480314965" top="0.78740157480314965" bottom="0.78740157480314965" header="0.51181102362204722" footer="0.51181102362204722"/>
  <pageSetup paperSize="9" scale="99" firstPageNumber="50" orientation="portrait" useFirstPageNumber="1" r:id="rId1"/>
  <headerFooter scaleWithDoc="0" alignWithMargins="0">
    <oddFooter>&amp;C-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G36"/>
  <sheetViews>
    <sheetView view="pageBreakPreview" zoomScaleNormal="55" zoomScaleSheetLayoutView="100" workbookViewId="0"/>
  </sheetViews>
  <sheetFormatPr defaultColWidth="10.625" defaultRowHeight="20.100000000000001" customHeight="1" x14ac:dyDescent="0.15"/>
  <cols>
    <col min="1" max="1" width="7.5" style="17" customWidth="1"/>
    <col min="2" max="2" width="10.625" style="17"/>
    <col min="3" max="16" width="10.125" style="17" customWidth="1"/>
    <col min="17" max="17" width="5.625" style="18" customWidth="1"/>
    <col min="18" max="18" width="1.625" style="17" hidden="1" customWidth="1"/>
    <col min="19" max="19" width="5.625" style="17" customWidth="1"/>
    <col min="20" max="30" width="10.125" style="17" customWidth="1"/>
    <col min="31" max="32" width="10.625" style="17"/>
    <col min="33" max="33" width="5.625" style="18" customWidth="1"/>
    <col min="34" max="16384" width="10.625" style="17"/>
  </cols>
  <sheetData>
    <row r="1" spans="1:33" ht="20.100000000000001" customHeight="1" x14ac:dyDescent="0.15">
      <c r="A1" s="17" t="str">
        <f>目次!A6</f>
        <v>令和５年度　市町村税の課税状況等の調</v>
      </c>
    </row>
    <row r="2" spans="1:33" ht="20.100000000000001" customHeight="1" x14ac:dyDescent="0.15">
      <c r="A2" s="17" t="s">
        <v>123</v>
      </c>
    </row>
    <row r="4" spans="1:33" ht="20.100000000000001" customHeight="1" x14ac:dyDescent="0.15">
      <c r="A4" s="17" t="s">
        <v>437</v>
      </c>
      <c r="B4" s="17" t="str">
        <f>目次!C30</f>
        <v>課税の実績額等（基礎課税分）（令和４年度分）</v>
      </c>
      <c r="S4" s="17" t="str">
        <f>A4</f>
        <v>第１８表</v>
      </c>
    </row>
    <row r="5" spans="1:33" ht="20.100000000000001" customHeight="1" x14ac:dyDescent="0.15">
      <c r="H5" s="101"/>
      <c r="I5" s="101"/>
      <c r="S5" s="17" t="s">
        <v>114</v>
      </c>
    </row>
    <row r="6" spans="1:33" ht="27.75" customHeight="1" x14ac:dyDescent="0.15">
      <c r="A6" s="19"/>
      <c r="B6" s="26" t="s">
        <v>9</v>
      </c>
      <c r="C6" s="571" t="s">
        <v>394</v>
      </c>
      <c r="D6" s="572"/>
      <c r="E6" s="572"/>
      <c r="F6" s="572"/>
      <c r="G6" s="573"/>
      <c r="H6" s="577" t="s">
        <v>242</v>
      </c>
      <c r="I6" s="578"/>
      <c r="J6" s="502" t="s">
        <v>396</v>
      </c>
      <c r="K6" s="503"/>
      <c r="L6" s="503"/>
      <c r="M6" s="503"/>
      <c r="N6" s="503"/>
      <c r="O6" s="503"/>
      <c r="P6" s="504"/>
      <c r="Q6" s="428" t="s">
        <v>342</v>
      </c>
      <c r="R6" s="297"/>
      <c r="S6" s="19"/>
      <c r="T6" s="26" t="s">
        <v>9</v>
      </c>
      <c r="U6" s="51" t="s">
        <v>247</v>
      </c>
      <c r="V6" s="51"/>
      <c r="W6" s="51"/>
      <c r="X6" s="51"/>
      <c r="Y6" s="51"/>
      <c r="Z6" s="51"/>
      <c r="AA6" s="51"/>
      <c r="AB6" s="51"/>
      <c r="AC6" s="51"/>
      <c r="AD6" s="51"/>
      <c r="AE6" s="51"/>
      <c r="AF6" s="57"/>
      <c r="AG6" s="428" t="s">
        <v>342</v>
      </c>
    </row>
    <row r="7" spans="1:33" ht="20.100000000000001" customHeight="1" x14ac:dyDescent="0.15">
      <c r="A7" s="112"/>
      <c r="B7" s="114"/>
      <c r="C7" s="574" t="s">
        <v>197</v>
      </c>
      <c r="D7" s="574" t="s">
        <v>200</v>
      </c>
      <c r="E7" s="574" t="s">
        <v>201</v>
      </c>
      <c r="F7" s="574" t="s">
        <v>10</v>
      </c>
      <c r="G7" s="574" t="s">
        <v>204</v>
      </c>
      <c r="H7" s="516" t="s">
        <v>243</v>
      </c>
      <c r="I7" s="516" t="s">
        <v>245</v>
      </c>
      <c r="J7" s="579" t="s">
        <v>202</v>
      </c>
      <c r="K7" s="580"/>
      <c r="L7" s="581"/>
      <c r="M7" s="579" t="s">
        <v>397</v>
      </c>
      <c r="N7" s="580"/>
      <c r="O7" s="580"/>
      <c r="P7" s="582"/>
      <c r="Q7" s="429"/>
      <c r="R7" s="297"/>
      <c r="S7" s="112"/>
      <c r="T7" s="114"/>
      <c r="U7" s="285" t="s">
        <v>231</v>
      </c>
      <c r="V7" s="285"/>
      <c r="W7" s="285"/>
      <c r="X7" s="286"/>
      <c r="Y7" s="282" t="s">
        <v>380</v>
      </c>
      <c r="Z7" s="285"/>
      <c r="AA7" s="285"/>
      <c r="AB7" s="286"/>
      <c r="AC7" s="282" t="s">
        <v>144</v>
      </c>
      <c r="AD7" s="285"/>
      <c r="AE7" s="285"/>
      <c r="AF7" s="294"/>
      <c r="AG7" s="429"/>
    </row>
    <row r="8" spans="1:33" ht="20.100000000000001" customHeight="1" x14ac:dyDescent="0.15">
      <c r="A8" s="112"/>
      <c r="B8" s="114"/>
      <c r="C8" s="576"/>
      <c r="D8" s="576"/>
      <c r="E8" s="576"/>
      <c r="F8" s="576"/>
      <c r="G8" s="576"/>
      <c r="H8" s="450"/>
      <c r="I8" s="450"/>
      <c r="J8" s="574" t="s">
        <v>128</v>
      </c>
      <c r="K8" s="574" t="s">
        <v>133</v>
      </c>
      <c r="L8" s="574" t="s">
        <v>135</v>
      </c>
      <c r="M8" s="416" t="s">
        <v>128</v>
      </c>
      <c r="N8" s="286"/>
      <c r="O8" s="416" t="s">
        <v>133</v>
      </c>
      <c r="P8" s="294"/>
      <c r="Q8" s="429"/>
      <c r="R8" s="298"/>
      <c r="S8" s="113"/>
      <c r="T8" s="30"/>
      <c r="U8" s="416" t="s">
        <v>135</v>
      </c>
      <c r="V8" s="286"/>
      <c r="W8" s="416" t="s">
        <v>15</v>
      </c>
      <c r="X8" s="286"/>
      <c r="Y8" s="574" t="s">
        <v>128</v>
      </c>
      <c r="Z8" s="574" t="s">
        <v>133</v>
      </c>
      <c r="AA8" s="574" t="s">
        <v>135</v>
      </c>
      <c r="AB8" s="574" t="s">
        <v>15</v>
      </c>
      <c r="AC8" s="574" t="s">
        <v>128</v>
      </c>
      <c r="AD8" s="574" t="s">
        <v>133</v>
      </c>
      <c r="AE8" s="574" t="s">
        <v>135</v>
      </c>
      <c r="AF8" s="575" t="s">
        <v>15</v>
      </c>
      <c r="AG8" s="429"/>
    </row>
    <row r="9" spans="1:33" ht="20.100000000000001" customHeight="1" x14ac:dyDescent="0.15">
      <c r="A9" s="112"/>
      <c r="B9" s="114"/>
      <c r="C9" s="576"/>
      <c r="D9" s="576"/>
      <c r="E9" s="576"/>
      <c r="F9" s="576"/>
      <c r="G9" s="576"/>
      <c r="H9" s="450"/>
      <c r="I9" s="450"/>
      <c r="J9" s="495"/>
      <c r="K9" s="495"/>
      <c r="L9" s="495"/>
      <c r="M9" s="403" t="s">
        <v>136</v>
      </c>
      <c r="N9" s="403" t="s">
        <v>124</v>
      </c>
      <c r="O9" s="403" t="s">
        <v>136</v>
      </c>
      <c r="P9" s="397" t="s">
        <v>124</v>
      </c>
      <c r="Q9" s="429"/>
      <c r="S9" s="112"/>
      <c r="T9" s="114"/>
      <c r="U9" s="403" t="s">
        <v>136</v>
      </c>
      <c r="V9" s="403" t="s">
        <v>124</v>
      </c>
      <c r="W9" s="403" t="s">
        <v>136</v>
      </c>
      <c r="X9" s="403" t="s">
        <v>124</v>
      </c>
      <c r="Y9" s="495"/>
      <c r="Z9" s="495"/>
      <c r="AA9" s="495"/>
      <c r="AB9" s="495"/>
      <c r="AC9" s="495"/>
      <c r="AD9" s="495"/>
      <c r="AE9" s="495"/>
      <c r="AF9" s="493"/>
      <c r="AG9" s="429"/>
    </row>
    <row r="10" spans="1:33" ht="20.100000000000001" customHeight="1" x14ac:dyDescent="0.15">
      <c r="A10" s="113" t="s">
        <v>26</v>
      </c>
      <c r="B10" s="27"/>
      <c r="C10" s="41" t="s">
        <v>56</v>
      </c>
      <c r="D10" s="41" t="s">
        <v>56</v>
      </c>
      <c r="E10" s="41" t="s">
        <v>56</v>
      </c>
      <c r="F10" s="41" t="s">
        <v>56</v>
      </c>
      <c r="G10" s="41" t="s">
        <v>56</v>
      </c>
      <c r="H10" s="41" t="s">
        <v>29</v>
      </c>
      <c r="I10" s="41" t="s">
        <v>56</v>
      </c>
      <c r="J10" s="292" t="s">
        <v>137</v>
      </c>
      <c r="K10" s="292" t="s">
        <v>137</v>
      </c>
      <c r="L10" s="292" t="s">
        <v>137</v>
      </c>
      <c r="M10" s="41" t="s">
        <v>29</v>
      </c>
      <c r="N10" s="292" t="s">
        <v>25</v>
      </c>
      <c r="O10" s="41" t="s">
        <v>29</v>
      </c>
      <c r="P10" s="295" t="s">
        <v>25</v>
      </c>
      <c r="Q10" s="430"/>
      <c r="R10" s="299"/>
      <c r="S10" s="113" t="s">
        <v>26</v>
      </c>
      <c r="T10" s="27"/>
      <c r="U10" s="41" t="s">
        <v>29</v>
      </c>
      <c r="V10" s="292" t="s">
        <v>25</v>
      </c>
      <c r="W10" s="41" t="s">
        <v>29</v>
      </c>
      <c r="X10" s="292" t="s">
        <v>25</v>
      </c>
      <c r="Y10" s="41" t="s">
        <v>56</v>
      </c>
      <c r="Z10" s="41" t="s">
        <v>56</v>
      </c>
      <c r="AA10" s="41" t="s">
        <v>56</v>
      </c>
      <c r="AB10" s="41" t="s">
        <v>56</v>
      </c>
      <c r="AC10" s="41" t="s">
        <v>56</v>
      </c>
      <c r="AD10" s="41" t="s">
        <v>56</v>
      </c>
      <c r="AE10" s="41" t="s">
        <v>56</v>
      </c>
      <c r="AF10" s="59" t="s">
        <v>56</v>
      </c>
      <c r="AG10" s="430"/>
    </row>
    <row r="11" spans="1:33" ht="20.100000000000001" customHeight="1" x14ac:dyDescent="0.15">
      <c r="A11" s="277">
        <v>1</v>
      </c>
      <c r="B11" s="281" t="s">
        <v>160</v>
      </c>
      <c r="C11" s="118">
        <v>2172379</v>
      </c>
      <c r="D11" s="125">
        <v>0</v>
      </c>
      <c r="E11" s="125">
        <v>811931</v>
      </c>
      <c r="F11" s="125">
        <v>636453</v>
      </c>
      <c r="G11" s="125">
        <v>3620763</v>
      </c>
      <c r="H11" s="125">
        <v>490</v>
      </c>
      <c r="I11" s="125">
        <v>316035</v>
      </c>
      <c r="J11" s="125">
        <v>7</v>
      </c>
      <c r="K11" s="125">
        <v>5</v>
      </c>
      <c r="L11" s="125">
        <v>2</v>
      </c>
      <c r="M11" s="125">
        <v>14394</v>
      </c>
      <c r="N11" s="125">
        <v>18134</v>
      </c>
      <c r="O11" s="125">
        <v>7098</v>
      </c>
      <c r="P11" s="125">
        <v>12105</v>
      </c>
      <c r="Q11" s="128">
        <v>1</v>
      </c>
      <c r="R11" s="298"/>
      <c r="S11" s="277">
        <v>1</v>
      </c>
      <c r="T11" s="281" t="s">
        <v>160</v>
      </c>
      <c r="U11" s="125">
        <v>4851</v>
      </c>
      <c r="V11" s="125">
        <v>8373</v>
      </c>
      <c r="W11" s="125">
        <v>26343</v>
      </c>
      <c r="X11" s="125">
        <v>38612</v>
      </c>
      <c r="Y11" s="125">
        <v>291595</v>
      </c>
      <c r="Z11" s="125">
        <v>138965</v>
      </c>
      <c r="AA11" s="125">
        <v>38516</v>
      </c>
      <c r="AB11" s="125">
        <v>469076</v>
      </c>
      <c r="AC11" s="125">
        <v>280783</v>
      </c>
      <c r="AD11" s="125">
        <v>93642</v>
      </c>
      <c r="AE11" s="125">
        <v>25733</v>
      </c>
      <c r="AF11" s="132">
        <v>400158</v>
      </c>
      <c r="AG11" s="128">
        <v>1</v>
      </c>
    </row>
    <row r="12" spans="1:33" ht="20.100000000000001" customHeight="1" x14ac:dyDescent="0.15">
      <c r="A12" s="113">
        <v>2</v>
      </c>
      <c r="B12" s="30" t="s">
        <v>164</v>
      </c>
      <c r="C12" s="119">
        <v>361190</v>
      </c>
      <c r="D12" s="120">
        <v>0</v>
      </c>
      <c r="E12" s="120">
        <v>119719</v>
      </c>
      <c r="F12" s="120">
        <v>89541</v>
      </c>
      <c r="G12" s="120">
        <v>570450</v>
      </c>
      <c r="H12" s="120">
        <v>67</v>
      </c>
      <c r="I12" s="120">
        <v>30909</v>
      </c>
      <c r="J12" s="120">
        <v>7</v>
      </c>
      <c r="K12" s="120">
        <v>5</v>
      </c>
      <c r="L12" s="120">
        <v>2</v>
      </c>
      <c r="M12" s="120">
        <v>2817</v>
      </c>
      <c r="N12" s="120">
        <v>3501</v>
      </c>
      <c r="O12" s="120">
        <v>1262</v>
      </c>
      <c r="P12" s="120">
        <v>2023</v>
      </c>
      <c r="Q12" s="52">
        <v>2</v>
      </c>
      <c r="R12" s="298"/>
      <c r="S12" s="113">
        <v>2</v>
      </c>
      <c r="T12" s="30" t="s">
        <v>164</v>
      </c>
      <c r="U12" s="120">
        <v>816</v>
      </c>
      <c r="V12" s="120">
        <v>1373</v>
      </c>
      <c r="W12" s="120">
        <v>4895</v>
      </c>
      <c r="X12" s="120">
        <v>6897</v>
      </c>
      <c r="Y12" s="120">
        <v>42397</v>
      </c>
      <c r="Z12" s="120">
        <v>17499</v>
      </c>
      <c r="AA12" s="120">
        <v>4751</v>
      </c>
      <c r="AB12" s="120">
        <v>64647</v>
      </c>
      <c r="AC12" s="120">
        <v>38881</v>
      </c>
      <c r="AD12" s="120">
        <v>12016</v>
      </c>
      <c r="AE12" s="120">
        <v>3141</v>
      </c>
      <c r="AF12" s="133">
        <v>54038</v>
      </c>
      <c r="AG12" s="52">
        <v>2</v>
      </c>
    </row>
    <row r="13" spans="1:33" ht="20.100000000000001" customHeight="1" x14ac:dyDescent="0.15">
      <c r="A13" s="263">
        <v>3</v>
      </c>
      <c r="B13" s="30" t="s">
        <v>165</v>
      </c>
      <c r="C13" s="120">
        <v>778062</v>
      </c>
      <c r="D13" s="120">
        <v>0</v>
      </c>
      <c r="E13" s="120">
        <v>303282</v>
      </c>
      <c r="F13" s="120">
        <v>151842</v>
      </c>
      <c r="G13" s="120">
        <v>1233186</v>
      </c>
      <c r="H13" s="120">
        <v>157</v>
      </c>
      <c r="I13" s="120">
        <v>75504</v>
      </c>
      <c r="J13" s="120">
        <v>7</v>
      </c>
      <c r="K13" s="120">
        <v>5</v>
      </c>
      <c r="L13" s="120">
        <v>2</v>
      </c>
      <c r="M13" s="120">
        <v>3856</v>
      </c>
      <c r="N13" s="120">
        <v>5073</v>
      </c>
      <c r="O13" s="120">
        <v>2264</v>
      </c>
      <c r="P13" s="120">
        <v>3871</v>
      </c>
      <c r="Q13" s="52">
        <v>3</v>
      </c>
      <c r="S13" s="263">
        <v>3</v>
      </c>
      <c r="T13" s="30" t="s">
        <v>165</v>
      </c>
      <c r="U13" s="120">
        <v>1532</v>
      </c>
      <c r="V13" s="120">
        <v>2745</v>
      </c>
      <c r="W13" s="120">
        <v>7652</v>
      </c>
      <c r="X13" s="120">
        <v>11689</v>
      </c>
      <c r="Y13" s="120">
        <v>85582</v>
      </c>
      <c r="Z13" s="120">
        <v>46646</v>
      </c>
      <c r="AA13" s="120">
        <v>13231</v>
      </c>
      <c r="AB13" s="120">
        <v>145459</v>
      </c>
      <c r="AC13" s="120">
        <v>53129</v>
      </c>
      <c r="AD13" s="120">
        <v>21325</v>
      </c>
      <c r="AE13" s="120">
        <v>5870</v>
      </c>
      <c r="AF13" s="133">
        <v>80324</v>
      </c>
      <c r="AG13" s="52">
        <v>3</v>
      </c>
    </row>
    <row r="14" spans="1:33" ht="20.100000000000001" customHeight="1" x14ac:dyDescent="0.15">
      <c r="A14" s="113">
        <v>4</v>
      </c>
      <c r="B14" s="30" t="s">
        <v>166</v>
      </c>
      <c r="C14" s="120">
        <v>519359</v>
      </c>
      <c r="D14" s="120">
        <v>0</v>
      </c>
      <c r="E14" s="120">
        <v>190348</v>
      </c>
      <c r="F14" s="120">
        <v>109123</v>
      </c>
      <c r="G14" s="120">
        <v>818830</v>
      </c>
      <c r="H14" s="120">
        <v>86</v>
      </c>
      <c r="I14" s="120">
        <v>42569</v>
      </c>
      <c r="J14" s="120">
        <v>7</v>
      </c>
      <c r="K14" s="120">
        <v>5</v>
      </c>
      <c r="L14" s="120">
        <v>2</v>
      </c>
      <c r="M14" s="120">
        <v>3425</v>
      </c>
      <c r="N14" s="120">
        <v>4242</v>
      </c>
      <c r="O14" s="120">
        <v>1722</v>
      </c>
      <c r="P14" s="120">
        <v>2730</v>
      </c>
      <c r="Q14" s="52">
        <v>4</v>
      </c>
      <c r="R14" s="298"/>
      <c r="S14" s="113">
        <v>4</v>
      </c>
      <c r="T14" s="30" t="s">
        <v>166</v>
      </c>
      <c r="U14" s="120">
        <v>1131</v>
      </c>
      <c r="V14" s="120">
        <v>1872</v>
      </c>
      <c r="W14" s="120">
        <v>6278</v>
      </c>
      <c r="X14" s="120">
        <v>8844</v>
      </c>
      <c r="Y14" s="120">
        <v>62357</v>
      </c>
      <c r="Z14" s="120">
        <v>28665</v>
      </c>
      <c r="AA14" s="120">
        <v>7862</v>
      </c>
      <c r="AB14" s="120">
        <v>98884</v>
      </c>
      <c r="AC14" s="120">
        <v>43451</v>
      </c>
      <c r="AD14" s="120">
        <v>14678</v>
      </c>
      <c r="AE14" s="120">
        <v>3986</v>
      </c>
      <c r="AF14" s="133">
        <v>62115</v>
      </c>
      <c r="AG14" s="52">
        <v>4</v>
      </c>
    </row>
    <row r="15" spans="1:33" ht="20.100000000000001" customHeight="1" x14ac:dyDescent="0.15">
      <c r="A15" s="278">
        <v>5</v>
      </c>
      <c r="B15" s="30" t="s">
        <v>169</v>
      </c>
      <c r="C15" s="139">
        <v>236929</v>
      </c>
      <c r="D15" s="139">
        <v>0</v>
      </c>
      <c r="E15" s="139">
        <v>100229</v>
      </c>
      <c r="F15" s="139">
        <v>44058</v>
      </c>
      <c r="G15" s="139">
        <v>381216</v>
      </c>
      <c r="H15" s="139">
        <v>49</v>
      </c>
      <c r="I15" s="139">
        <v>24156</v>
      </c>
      <c r="J15" s="139">
        <v>7</v>
      </c>
      <c r="K15" s="139">
        <v>5</v>
      </c>
      <c r="L15" s="139">
        <v>2</v>
      </c>
      <c r="M15" s="139">
        <v>1696</v>
      </c>
      <c r="N15" s="139">
        <v>2125</v>
      </c>
      <c r="O15" s="139">
        <v>717</v>
      </c>
      <c r="P15" s="139">
        <v>1185</v>
      </c>
      <c r="Q15" s="53">
        <v>5</v>
      </c>
      <c r="R15" s="300"/>
      <c r="S15" s="278">
        <v>5</v>
      </c>
      <c r="T15" s="30" t="s">
        <v>169</v>
      </c>
      <c r="U15" s="139">
        <v>539</v>
      </c>
      <c r="V15" s="139">
        <v>894</v>
      </c>
      <c r="W15" s="139">
        <v>2952</v>
      </c>
      <c r="X15" s="139">
        <v>4204</v>
      </c>
      <c r="Y15" s="139">
        <v>35700</v>
      </c>
      <c r="Z15" s="139">
        <v>14220</v>
      </c>
      <c r="AA15" s="139">
        <v>4291</v>
      </c>
      <c r="AB15" s="139">
        <v>54211</v>
      </c>
      <c r="AC15" s="139">
        <v>19695</v>
      </c>
      <c r="AD15" s="139">
        <v>5679</v>
      </c>
      <c r="AE15" s="139">
        <v>1736</v>
      </c>
      <c r="AF15" s="261">
        <v>27110</v>
      </c>
      <c r="AG15" s="53">
        <v>5</v>
      </c>
    </row>
    <row r="16" spans="1:33" ht="20.100000000000001" customHeight="1" x14ac:dyDescent="0.15">
      <c r="A16" s="113">
        <v>6</v>
      </c>
      <c r="B16" s="178" t="s">
        <v>171</v>
      </c>
      <c r="C16" s="119">
        <v>362404</v>
      </c>
      <c r="D16" s="120">
        <v>0</v>
      </c>
      <c r="E16" s="120">
        <v>148520</v>
      </c>
      <c r="F16" s="120">
        <v>65510</v>
      </c>
      <c r="G16" s="120">
        <v>576434</v>
      </c>
      <c r="H16" s="120">
        <v>49</v>
      </c>
      <c r="I16" s="120">
        <v>16792</v>
      </c>
      <c r="J16" s="120">
        <v>7</v>
      </c>
      <c r="K16" s="120">
        <v>5</v>
      </c>
      <c r="L16" s="120">
        <v>2</v>
      </c>
      <c r="M16" s="120">
        <v>2242</v>
      </c>
      <c r="N16" s="120">
        <v>2924</v>
      </c>
      <c r="O16" s="120">
        <v>1157</v>
      </c>
      <c r="P16" s="120">
        <v>2005</v>
      </c>
      <c r="Q16" s="52">
        <v>6</v>
      </c>
      <c r="R16" s="298"/>
      <c r="S16" s="113">
        <v>6</v>
      </c>
      <c r="T16" s="31" t="s">
        <v>171</v>
      </c>
      <c r="U16" s="120">
        <v>763</v>
      </c>
      <c r="V16" s="120">
        <v>1395</v>
      </c>
      <c r="W16" s="120">
        <v>4162</v>
      </c>
      <c r="X16" s="120">
        <v>6324</v>
      </c>
      <c r="Y16" s="120">
        <v>46258</v>
      </c>
      <c r="Z16" s="120">
        <v>22657</v>
      </c>
      <c r="AA16" s="120">
        <v>6305</v>
      </c>
      <c r="AB16" s="120">
        <v>75220</v>
      </c>
      <c r="AC16" s="120">
        <v>25016</v>
      </c>
      <c r="AD16" s="120">
        <v>9057</v>
      </c>
      <c r="AE16" s="120">
        <v>2412</v>
      </c>
      <c r="AF16" s="133">
        <v>36485</v>
      </c>
      <c r="AG16" s="52">
        <v>6</v>
      </c>
    </row>
    <row r="17" spans="1:33" s="64" customFormat="1" ht="20.100000000000001" customHeight="1" x14ac:dyDescent="0.15">
      <c r="A17" s="263">
        <v>7</v>
      </c>
      <c r="B17" s="30" t="s">
        <v>172</v>
      </c>
      <c r="C17" s="119">
        <v>218008</v>
      </c>
      <c r="D17" s="120">
        <v>0</v>
      </c>
      <c r="E17" s="120">
        <v>67959</v>
      </c>
      <c r="F17" s="120">
        <v>69342</v>
      </c>
      <c r="G17" s="120">
        <v>355309</v>
      </c>
      <c r="H17" s="120">
        <v>40</v>
      </c>
      <c r="I17" s="120">
        <v>17938</v>
      </c>
      <c r="J17" s="120">
        <v>7</v>
      </c>
      <c r="K17" s="120">
        <v>5</v>
      </c>
      <c r="L17" s="120">
        <v>2</v>
      </c>
      <c r="M17" s="120">
        <v>1461</v>
      </c>
      <c r="N17" s="120">
        <v>1851</v>
      </c>
      <c r="O17" s="120">
        <v>714</v>
      </c>
      <c r="P17" s="120">
        <v>1203</v>
      </c>
      <c r="Q17" s="52">
        <v>7</v>
      </c>
      <c r="S17" s="263">
        <v>7</v>
      </c>
      <c r="T17" s="30" t="s">
        <v>172</v>
      </c>
      <c r="U17" s="120">
        <v>473</v>
      </c>
      <c r="V17" s="120">
        <v>802</v>
      </c>
      <c r="W17" s="120">
        <v>2648</v>
      </c>
      <c r="X17" s="120">
        <v>3856</v>
      </c>
      <c r="Y17" s="120">
        <v>22675</v>
      </c>
      <c r="Z17" s="120">
        <v>10526</v>
      </c>
      <c r="AA17" s="120">
        <v>2807</v>
      </c>
      <c r="AB17" s="120">
        <v>36008</v>
      </c>
      <c r="AC17" s="120">
        <v>27875</v>
      </c>
      <c r="AD17" s="120">
        <v>9370</v>
      </c>
      <c r="AE17" s="120">
        <v>2504</v>
      </c>
      <c r="AF17" s="133">
        <v>39749</v>
      </c>
      <c r="AG17" s="52">
        <v>7</v>
      </c>
    </row>
    <row r="18" spans="1:33" ht="20.100000000000001" customHeight="1" x14ac:dyDescent="0.15">
      <c r="A18" s="113">
        <v>8</v>
      </c>
      <c r="B18" s="30" t="s">
        <v>176</v>
      </c>
      <c r="C18" s="283">
        <v>634359</v>
      </c>
      <c r="D18" s="283">
        <v>0</v>
      </c>
      <c r="E18" s="283">
        <v>238534</v>
      </c>
      <c r="F18" s="283">
        <v>166910</v>
      </c>
      <c r="G18" s="283">
        <v>1039803</v>
      </c>
      <c r="H18" s="283">
        <v>97</v>
      </c>
      <c r="I18" s="283">
        <v>52771</v>
      </c>
      <c r="J18" s="283">
        <v>7</v>
      </c>
      <c r="K18" s="283">
        <v>5</v>
      </c>
      <c r="L18" s="283">
        <v>2</v>
      </c>
      <c r="M18" s="283">
        <v>3415</v>
      </c>
      <c r="N18" s="283">
        <v>4458</v>
      </c>
      <c r="O18" s="283">
        <v>1892</v>
      </c>
      <c r="P18" s="283">
        <v>3187</v>
      </c>
      <c r="Q18" s="52">
        <v>8</v>
      </c>
      <c r="R18" s="298"/>
      <c r="S18" s="113">
        <v>8</v>
      </c>
      <c r="T18" s="30" t="s">
        <v>176</v>
      </c>
      <c r="U18" s="120">
        <v>1277</v>
      </c>
      <c r="V18" s="120">
        <v>2207</v>
      </c>
      <c r="W18" s="120">
        <v>6584</v>
      </c>
      <c r="X18" s="120">
        <v>9852</v>
      </c>
      <c r="Y18" s="120">
        <v>70214</v>
      </c>
      <c r="Z18" s="120">
        <v>35854</v>
      </c>
      <c r="AA18" s="120">
        <v>9932</v>
      </c>
      <c r="AB18" s="120">
        <v>116000</v>
      </c>
      <c r="AC18" s="120">
        <v>59236</v>
      </c>
      <c r="AD18" s="120">
        <v>22607</v>
      </c>
      <c r="AE18" s="120">
        <v>6170</v>
      </c>
      <c r="AF18" s="133">
        <v>88013</v>
      </c>
      <c r="AG18" s="52">
        <v>8</v>
      </c>
    </row>
    <row r="19" spans="1:33" ht="20.100000000000001" customHeight="1" x14ac:dyDescent="0.15">
      <c r="A19" s="263">
        <v>9</v>
      </c>
      <c r="B19" s="30" t="s">
        <v>178</v>
      </c>
      <c r="C19" s="283">
        <v>235918</v>
      </c>
      <c r="D19" s="283">
        <v>0</v>
      </c>
      <c r="E19" s="283">
        <v>94546</v>
      </c>
      <c r="F19" s="283">
        <v>59353</v>
      </c>
      <c r="G19" s="283">
        <v>389817</v>
      </c>
      <c r="H19" s="283">
        <v>41</v>
      </c>
      <c r="I19" s="283">
        <v>11659</v>
      </c>
      <c r="J19" s="283">
        <v>7</v>
      </c>
      <c r="K19" s="283">
        <v>5</v>
      </c>
      <c r="L19" s="283">
        <v>2</v>
      </c>
      <c r="M19" s="283">
        <v>1562</v>
      </c>
      <c r="N19" s="283">
        <v>2096</v>
      </c>
      <c r="O19" s="283">
        <v>788</v>
      </c>
      <c r="P19" s="283">
        <v>1331</v>
      </c>
      <c r="Q19" s="52">
        <v>9</v>
      </c>
      <c r="S19" s="263">
        <v>9</v>
      </c>
      <c r="T19" s="30" t="s">
        <v>178</v>
      </c>
      <c r="U19" s="120">
        <v>504</v>
      </c>
      <c r="V19" s="120">
        <v>883</v>
      </c>
      <c r="W19" s="120">
        <v>2854</v>
      </c>
      <c r="X19" s="120">
        <v>4310</v>
      </c>
      <c r="Y19" s="120">
        <v>33746</v>
      </c>
      <c r="Z19" s="120">
        <v>15307</v>
      </c>
      <c r="AA19" s="120">
        <v>4062</v>
      </c>
      <c r="AB19" s="120">
        <v>53115</v>
      </c>
      <c r="AC19" s="120">
        <v>25003</v>
      </c>
      <c r="AD19" s="120">
        <v>8574</v>
      </c>
      <c r="AE19" s="120">
        <v>2201</v>
      </c>
      <c r="AF19" s="133">
        <v>35778</v>
      </c>
      <c r="AG19" s="52">
        <v>9</v>
      </c>
    </row>
    <row r="20" spans="1:33" ht="20.100000000000001" customHeight="1" x14ac:dyDescent="0.15">
      <c r="A20" s="113">
        <v>10</v>
      </c>
      <c r="B20" s="30" t="s">
        <v>179</v>
      </c>
      <c r="C20" s="283">
        <v>620996</v>
      </c>
      <c r="D20" s="283">
        <v>0</v>
      </c>
      <c r="E20" s="283">
        <v>198733</v>
      </c>
      <c r="F20" s="283">
        <v>179324</v>
      </c>
      <c r="G20" s="283">
        <v>999053</v>
      </c>
      <c r="H20" s="283">
        <v>110</v>
      </c>
      <c r="I20" s="283">
        <v>41592</v>
      </c>
      <c r="J20" s="283">
        <v>7</v>
      </c>
      <c r="K20" s="283">
        <v>5</v>
      </c>
      <c r="L20" s="283">
        <v>2</v>
      </c>
      <c r="M20" s="283">
        <v>3432</v>
      </c>
      <c r="N20" s="283">
        <v>4526</v>
      </c>
      <c r="O20" s="283">
        <v>1868</v>
      </c>
      <c r="P20" s="283">
        <v>3243</v>
      </c>
      <c r="Q20" s="52">
        <v>10</v>
      </c>
      <c r="S20" s="113">
        <v>10</v>
      </c>
      <c r="T20" s="30" t="s">
        <v>179</v>
      </c>
      <c r="U20" s="120">
        <v>1270</v>
      </c>
      <c r="V20" s="120">
        <v>2278</v>
      </c>
      <c r="W20" s="120">
        <v>6570</v>
      </c>
      <c r="X20" s="120">
        <v>10047</v>
      </c>
      <c r="Y20" s="120">
        <v>57978</v>
      </c>
      <c r="Z20" s="120">
        <v>29673</v>
      </c>
      <c r="AA20" s="120">
        <v>8337</v>
      </c>
      <c r="AB20" s="120">
        <v>95988</v>
      </c>
      <c r="AC20" s="120">
        <v>63341</v>
      </c>
      <c r="AD20" s="120">
        <v>23980</v>
      </c>
      <c r="AE20" s="120">
        <v>6601</v>
      </c>
      <c r="AF20" s="133">
        <v>93922</v>
      </c>
      <c r="AG20" s="52">
        <v>10</v>
      </c>
    </row>
    <row r="21" spans="1:33" ht="20.100000000000001" customHeight="1" x14ac:dyDescent="0.15">
      <c r="A21" s="280">
        <v>11</v>
      </c>
      <c r="B21" s="31" t="s">
        <v>180</v>
      </c>
      <c r="C21" s="126">
        <v>256510</v>
      </c>
      <c r="D21" s="126">
        <v>0</v>
      </c>
      <c r="E21" s="126">
        <v>100742</v>
      </c>
      <c r="F21" s="126">
        <v>63809</v>
      </c>
      <c r="G21" s="126">
        <v>421061</v>
      </c>
      <c r="H21" s="126">
        <v>48</v>
      </c>
      <c r="I21" s="126">
        <v>19716</v>
      </c>
      <c r="J21" s="126">
        <v>7</v>
      </c>
      <c r="K21" s="126">
        <v>5</v>
      </c>
      <c r="L21" s="126">
        <v>2</v>
      </c>
      <c r="M21" s="126">
        <v>1718</v>
      </c>
      <c r="N21" s="126">
        <v>2074</v>
      </c>
      <c r="O21" s="126">
        <v>719</v>
      </c>
      <c r="P21" s="126">
        <v>1120</v>
      </c>
      <c r="Q21" s="179">
        <v>11</v>
      </c>
      <c r="R21" s="301"/>
      <c r="S21" s="280">
        <v>11</v>
      </c>
      <c r="T21" s="31" t="s">
        <v>180</v>
      </c>
      <c r="U21" s="126">
        <v>517</v>
      </c>
      <c r="V21" s="126">
        <v>843</v>
      </c>
      <c r="W21" s="126">
        <v>2954</v>
      </c>
      <c r="X21" s="126">
        <v>4037</v>
      </c>
      <c r="Y21" s="126">
        <v>34843</v>
      </c>
      <c r="Z21" s="126">
        <v>13440</v>
      </c>
      <c r="AA21" s="126">
        <v>4046</v>
      </c>
      <c r="AB21" s="126">
        <v>52329</v>
      </c>
      <c r="AC21" s="126">
        <v>27334</v>
      </c>
      <c r="AD21" s="126">
        <v>7716</v>
      </c>
      <c r="AE21" s="126">
        <v>2271</v>
      </c>
      <c r="AF21" s="303">
        <v>37321</v>
      </c>
      <c r="AG21" s="179">
        <v>11</v>
      </c>
    </row>
    <row r="22" spans="1:33" ht="20.100000000000001" customHeight="1" x14ac:dyDescent="0.15">
      <c r="A22" s="113">
        <v>12</v>
      </c>
      <c r="B22" s="30" t="s">
        <v>312</v>
      </c>
      <c r="C22" s="120">
        <v>209931</v>
      </c>
      <c r="D22" s="120">
        <v>0</v>
      </c>
      <c r="E22" s="120">
        <v>134271</v>
      </c>
      <c r="F22" s="120">
        <v>0</v>
      </c>
      <c r="G22" s="120">
        <v>344202</v>
      </c>
      <c r="H22" s="120">
        <v>29</v>
      </c>
      <c r="I22" s="120">
        <v>19931</v>
      </c>
      <c r="J22" s="120">
        <v>7</v>
      </c>
      <c r="K22" s="120">
        <v>5</v>
      </c>
      <c r="L22" s="120">
        <v>2</v>
      </c>
      <c r="M22" s="120">
        <v>1039</v>
      </c>
      <c r="N22" s="120">
        <v>1341</v>
      </c>
      <c r="O22" s="120">
        <v>554</v>
      </c>
      <c r="P22" s="120">
        <v>946</v>
      </c>
      <c r="Q22" s="52">
        <v>12</v>
      </c>
      <c r="S22" s="113">
        <v>12</v>
      </c>
      <c r="T22" s="30" t="s">
        <v>312</v>
      </c>
      <c r="U22" s="120">
        <v>386</v>
      </c>
      <c r="V22" s="120">
        <v>667</v>
      </c>
      <c r="W22" s="120">
        <v>1979</v>
      </c>
      <c r="X22" s="120">
        <v>2954</v>
      </c>
      <c r="Y22" s="120">
        <v>32385</v>
      </c>
      <c r="Z22" s="120">
        <v>16319</v>
      </c>
      <c r="AA22" s="120">
        <v>4602</v>
      </c>
      <c r="AB22" s="120">
        <v>53306</v>
      </c>
      <c r="AC22" s="120">
        <v>0</v>
      </c>
      <c r="AD22" s="120">
        <v>0</v>
      </c>
      <c r="AE22" s="120">
        <v>0</v>
      </c>
      <c r="AF22" s="133">
        <v>0</v>
      </c>
      <c r="AG22" s="52">
        <v>12</v>
      </c>
    </row>
    <row r="23" spans="1:33" ht="20.100000000000001" customHeight="1" x14ac:dyDescent="0.15">
      <c r="A23" s="113">
        <v>13</v>
      </c>
      <c r="B23" s="30" t="s">
        <v>313</v>
      </c>
      <c r="C23" s="120">
        <v>183934</v>
      </c>
      <c r="D23" s="120">
        <v>0</v>
      </c>
      <c r="E23" s="120">
        <v>73676</v>
      </c>
      <c r="F23" s="120">
        <v>46801</v>
      </c>
      <c r="G23" s="120">
        <v>304411</v>
      </c>
      <c r="H23" s="120">
        <v>23</v>
      </c>
      <c r="I23" s="120">
        <v>12804</v>
      </c>
      <c r="J23" s="120">
        <v>7</v>
      </c>
      <c r="K23" s="120">
        <v>5</v>
      </c>
      <c r="L23" s="120">
        <v>2</v>
      </c>
      <c r="M23" s="120">
        <v>1381</v>
      </c>
      <c r="N23" s="120">
        <v>1801</v>
      </c>
      <c r="O23" s="120">
        <v>636</v>
      </c>
      <c r="P23" s="120">
        <v>1085</v>
      </c>
      <c r="Q23" s="52">
        <v>13</v>
      </c>
      <c r="S23" s="113">
        <v>13</v>
      </c>
      <c r="T23" s="30" t="s">
        <v>313</v>
      </c>
      <c r="U23" s="120">
        <v>419</v>
      </c>
      <c r="V23" s="120">
        <v>742</v>
      </c>
      <c r="W23" s="120">
        <v>2436</v>
      </c>
      <c r="X23" s="120">
        <v>3628</v>
      </c>
      <c r="Y23" s="120">
        <v>26475</v>
      </c>
      <c r="Z23" s="120">
        <v>11393</v>
      </c>
      <c r="AA23" s="120">
        <v>3116</v>
      </c>
      <c r="AB23" s="120">
        <v>40984</v>
      </c>
      <c r="AC23" s="120">
        <v>20124</v>
      </c>
      <c r="AD23" s="120">
        <v>6405</v>
      </c>
      <c r="AE23" s="120">
        <v>1745</v>
      </c>
      <c r="AF23" s="133">
        <v>28274</v>
      </c>
      <c r="AG23" s="52">
        <v>13</v>
      </c>
    </row>
    <row r="24" spans="1:33" ht="20.100000000000001" customHeight="1" x14ac:dyDescent="0.15">
      <c r="A24" s="113">
        <v>14</v>
      </c>
      <c r="B24" s="30" t="s">
        <v>181</v>
      </c>
      <c r="C24" s="119">
        <v>31290</v>
      </c>
      <c r="D24" s="120">
        <v>0</v>
      </c>
      <c r="E24" s="120">
        <v>13360</v>
      </c>
      <c r="F24" s="120">
        <v>9389</v>
      </c>
      <c r="G24" s="120">
        <v>54039</v>
      </c>
      <c r="H24" s="120">
        <v>8</v>
      </c>
      <c r="I24" s="120">
        <v>2720</v>
      </c>
      <c r="J24" s="120">
        <v>7</v>
      </c>
      <c r="K24" s="120">
        <v>5</v>
      </c>
      <c r="L24" s="120">
        <v>2</v>
      </c>
      <c r="M24" s="120">
        <v>248</v>
      </c>
      <c r="N24" s="120">
        <v>306</v>
      </c>
      <c r="O24" s="120">
        <v>139</v>
      </c>
      <c r="P24" s="120">
        <v>216</v>
      </c>
      <c r="Q24" s="52">
        <v>14</v>
      </c>
      <c r="S24" s="113">
        <v>14</v>
      </c>
      <c r="T24" s="30" t="s">
        <v>181</v>
      </c>
      <c r="U24" s="120">
        <v>90</v>
      </c>
      <c r="V24" s="120">
        <v>138</v>
      </c>
      <c r="W24" s="120">
        <v>477</v>
      </c>
      <c r="X24" s="120">
        <v>660</v>
      </c>
      <c r="Y24" s="120">
        <v>4498</v>
      </c>
      <c r="Z24" s="120">
        <v>2268</v>
      </c>
      <c r="AA24" s="120">
        <v>580</v>
      </c>
      <c r="AB24" s="120">
        <v>7346</v>
      </c>
      <c r="AC24" s="120">
        <v>3892</v>
      </c>
      <c r="AD24" s="120">
        <v>1427</v>
      </c>
      <c r="AE24" s="120">
        <v>369</v>
      </c>
      <c r="AF24" s="133">
        <v>5688</v>
      </c>
      <c r="AG24" s="52">
        <v>14</v>
      </c>
    </row>
    <row r="25" spans="1:33" ht="20.100000000000001" customHeight="1" x14ac:dyDescent="0.15">
      <c r="A25" s="279">
        <v>15</v>
      </c>
      <c r="B25" s="33" t="s">
        <v>183</v>
      </c>
      <c r="C25" s="141">
        <v>18621</v>
      </c>
      <c r="D25" s="139">
        <v>0</v>
      </c>
      <c r="E25" s="139">
        <v>6397</v>
      </c>
      <c r="F25" s="139">
        <v>4022</v>
      </c>
      <c r="G25" s="139">
        <v>29040</v>
      </c>
      <c r="H25" s="139">
        <v>0</v>
      </c>
      <c r="I25" s="139">
        <v>0</v>
      </c>
      <c r="J25" s="139">
        <v>7</v>
      </c>
      <c r="K25" s="139">
        <v>5</v>
      </c>
      <c r="L25" s="139">
        <v>2</v>
      </c>
      <c r="M25" s="139">
        <v>147</v>
      </c>
      <c r="N25" s="139">
        <v>180</v>
      </c>
      <c r="O25" s="139">
        <v>55</v>
      </c>
      <c r="P25" s="139">
        <v>80</v>
      </c>
      <c r="Q25" s="53">
        <v>15</v>
      </c>
      <c r="R25" s="300"/>
      <c r="S25" s="279">
        <v>15</v>
      </c>
      <c r="T25" s="33" t="s">
        <v>183</v>
      </c>
      <c r="U25" s="139">
        <v>32</v>
      </c>
      <c r="V25" s="139">
        <v>56</v>
      </c>
      <c r="W25" s="139">
        <v>234</v>
      </c>
      <c r="X25" s="139">
        <v>316</v>
      </c>
      <c r="Y25" s="139">
        <v>2331</v>
      </c>
      <c r="Z25" s="139">
        <v>740</v>
      </c>
      <c r="AA25" s="139">
        <v>207</v>
      </c>
      <c r="AB25" s="139">
        <v>3278</v>
      </c>
      <c r="AC25" s="139">
        <v>1843</v>
      </c>
      <c r="AD25" s="139">
        <v>446</v>
      </c>
      <c r="AE25" s="139">
        <v>112</v>
      </c>
      <c r="AF25" s="261">
        <v>2401</v>
      </c>
      <c r="AG25" s="53">
        <v>15</v>
      </c>
    </row>
    <row r="26" spans="1:33" ht="20.100000000000001" customHeight="1" x14ac:dyDescent="0.15">
      <c r="A26" s="113">
        <v>16</v>
      </c>
      <c r="B26" s="30" t="s">
        <v>184</v>
      </c>
      <c r="C26" s="119">
        <v>24365</v>
      </c>
      <c r="D26" s="120">
        <v>3832</v>
      </c>
      <c r="E26" s="120">
        <v>11733</v>
      </c>
      <c r="F26" s="120">
        <v>5906</v>
      </c>
      <c r="G26" s="120">
        <v>45836</v>
      </c>
      <c r="H26" s="120">
        <v>2</v>
      </c>
      <c r="I26" s="120">
        <v>774</v>
      </c>
      <c r="J26" s="120">
        <v>7</v>
      </c>
      <c r="K26" s="120">
        <v>5</v>
      </c>
      <c r="L26" s="120">
        <v>2</v>
      </c>
      <c r="M26" s="120">
        <v>187</v>
      </c>
      <c r="N26" s="120">
        <v>226</v>
      </c>
      <c r="O26" s="120">
        <v>72</v>
      </c>
      <c r="P26" s="120">
        <v>117</v>
      </c>
      <c r="Q26" s="52">
        <v>16</v>
      </c>
      <c r="S26" s="113">
        <v>16</v>
      </c>
      <c r="T26" s="30" t="s">
        <v>184</v>
      </c>
      <c r="U26" s="120">
        <v>53</v>
      </c>
      <c r="V26" s="120">
        <v>95</v>
      </c>
      <c r="W26" s="120">
        <v>312</v>
      </c>
      <c r="X26" s="120">
        <v>438</v>
      </c>
      <c r="Y26" s="120">
        <v>3718</v>
      </c>
      <c r="Z26" s="120">
        <v>1374</v>
      </c>
      <c r="AA26" s="120">
        <v>446</v>
      </c>
      <c r="AB26" s="120">
        <v>5538</v>
      </c>
      <c r="AC26" s="120">
        <v>2405</v>
      </c>
      <c r="AD26" s="120">
        <v>593</v>
      </c>
      <c r="AE26" s="120">
        <v>182</v>
      </c>
      <c r="AF26" s="133">
        <v>3180</v>
      </c>
      <c r="AG26" s="52">
        <v>16</v>
      </c>
    </row>
    <row r="27" spans="1:33" ht="20.100000000000001" customHeight="1" x14ac:dyDescent="0.15">
      <c r="A27" s="113">
        <v>17</v>
      </c>
      <c r="B27" s="30" t="s">
        <v>314</v>
      </c>
      <c r="C27" s="119">
        <v>129322</v>
      </c>
      <c r="D27" s="120">
        <v>30306</v>
      </c>
      <c r="E27" s="120">
        <v>70179</v>
      </c>
      <c r="F27" s="120">
        <v>31073</v>
      </c>
      <c r="G27" s="120">
        <v>260880</v>
      </c>
      <c r="H27" s="120">
        <v>20</v>
      </c>
      <c r="I27" s="120">
        <v>6128</v>
      </c>
      <c r="J27" s="120">
        <v>7</v>
      </c>
      <c r="K27" s="120">
        <v>5</v>
      </c>
      <c r="L27" s="120">
        <v>2</v>
      </c>
      <c r="M27" s="120">
        <v>791</v>
      </c>
      <c r="N27" s="120">
        <v>1008</v>
      </c>
      <c r="O27" s="120">
        <v>348</v>
      </c>
      <c r="P27" s="120">
        <v>589</v>
      </c>
      <c r="Q27" s="52">
        <v>17</v>
      </c>
      <c r="S27" s="113">
        <v>17</v>
      </c>
      <c r="T27" s="30" t="s">
        <v>314</v>
      </c>
      <c r="U27" s="120">
        <v>264</v>
      </c>
      <c r="V27" s="120">
        <v>448</v>
      </c>
      <c r="W27" s="120">
        <v>1403</v>
      </c>
      <c r="X27" s="120">
        <v>2045</v>
      </c>
      <c r="Y27" s="120">
        <v>19333</v>
      </c>
      <c r="Z27" s="120">
        <v>8069</v>
      </c>
      <c r="AA27" s="120">
        <v>2455</v>
      </c>
      <c r="AB27" s="120">
        <v>29857</v>
      </c>
      <c r="AC27" s="120">
        <v>11000</v>
      </c>
      <c r="AD27" s="120">
        <v>3291</v>
      </c>
      <c r="AE27" s="120">
        <v>1024</v>
      </c>
      <c r="AF27" s="133">
        <v>15315</v>
      </c>
      <c r="AG27" s="52">
        <v>17</v>
      </c>
    </row>
    <row r="28" spans="1:33" ht="20.100000000000001" customHeight="1" x14ac:dyDescent="0.15">
      <c r="A28" s="113">
        <v>18</v>
      </c>
      <c r="B28" s="30" t="s">
        <v>315</v>
      </c>
      <c r="C28" s="119">
        <v>72493</v>
      </c>
      <c r="D28" s="120">
        <v>0</v>
      </c>
      <c r="E28" s="120">
        <v>31055</v>
      </c>
      <c r="F28" s="120">
        <v>15965</v>
      </c>
      <c r="G28" s="120">
        <v>119513</v>
      </c>
      <c r="H28" s="120">
        <v>16</v>
      </c>
      <c r="I28" s="120">
        <v>4006</v>
      </c>
      <c r="J28" s="120">
        <v>7</v>
      </c>
      <c r="K28" s="120">
        <v>5</v>
      </c>
      <c r="L28" s="120">
        <v>2</v>
      </c>
      <c r="M28" s="120">
        <v>383</v>
      </c>
      <c r="N28" s="120">
        <v>483</v>
      </c>
      <c r="O28" s="120">
        <v>177</v>
      </c>
      <c r="P28" s="120">
        <v>310</v>
      </c>
      <c r="Q28" s="52">
        <v>18</v>
      </c>
      <c r="S28" s="113">
        <v>18</v>
      </c>
      <c r="T28" s="30" t="s">
        <v>315</v>
      </c>
      <c r="U28" s="120">
        <v>123</v>
      </c>
      <c r="V28" s="120">
        <v>219</v>
      </c>
      <c r="W28" s="120">
        <v>683</v>
      </c>
      <c r="X28" s="120">
        <v>1012</v>
      </c>
      <c r="Y28" s="120">
        <v>9467</v>
      </c>
      <c r="Z28" s="120">
        <v>4340</v>
      </c>
      <c r="AA28" s="120">
        <v>1226</v>
      </c>
      <c r="AB28" s="120">
        <v>15033</v>
      </c>
      <c r="AC28" s="120">
        <v>6074</v>
      </c>
      <c r="AD28" s="120">
        <v>1941</v>
      </c>
      <c r="AE28" s="120">
        <v>567</v>
      </c>
      <c r="AF28" s="133">
        <v>8582</v>
      </c>
      <c r="AG28" s="52">
        <v>18</v>
      </c>
    </row>
    <row r="29" spans="1:33" ht="20.100000000000001" customHeight="1" x14ac:dyDescent="0.15">
      <c r="A29" s="113">
        <v>19</v>
      </c>
      <c r="B29" s="30" t="s">
        <v>139</v>
      </c>
      <c r="C29" s="283">
        <v>66907</v>
      </c>
      <c r="D29" s="283">
        <v>0</v>
      </c>
      <c r="E29" s="283">
        <v>18856</v>
      </c>
      <c r="F29" s="283">
        <v>15974</v>
      </c>
      <c r="G29" s="283">
        <v>101737</v>
      </c>
      <c r="H29" s="283">
        <v>4</v>
      </c>
      <c r="I29" s="283">
        <v>1715</v>
      </c>
      <c r="J29" s="283">
        <v>7</v>
      </c>
      <c r="K29" s="283">
        <v>5</v>
      </c>
      <c r="L29" s="283">
        <v>2</v>
      </c>
      <c r="M29" s="283">
        <v>466</v>
      </c>
      <c r="N29" s="283">
        <v>614</v>
      </c>
      <c r="O29" s="283">
        <v>242</v>
      </c>
      <c r="P29" s="283">
        <v>395</v>
      </c>
      <c r="Q29" s="52">
        <v>19</v>
      </c>
      <c r="S29" s="113">
        <v>19</v>
      </c>
      <c r="T29" s="30" t="s">
        <v>139</v>
      </c>
      <c r="U29" s="120">
        <v>144</v>
      </c>
      <c r="V29" s="120">
        <v>263</v>
      </c>
      <c r="W29" s="120">
        <v>852</v>
      </c>
      <c r="X29" s="120">
        <v>1272</v>
      </c>
      <c r="Y29" s="120">
        <v>6447</v>
      </c>
      <c r="Z29" s="120">
        <v>2962</v>
      </c>
      <c r="AA29" s="120">
        <v>789</v>
      </c>
      <c r="AB29" s="120">
        <v>10198</v>
      </c>
      <c r="AC29" s="120">
        <v>6527</v>
      </c>
      <c r="AD29" s="120">
        <v>2294</v>
      </c>
      <c r="AE29" s="120">
        <v>551</v>
      </c>
      <c r="AF29" s="133">
        <v>9372</v>
      </c>
      <c r="AG29" s="52">
        <v>19</v>
      </c>
    </row>
    <row r="30" spans="1:33" ht="20.100000000000001" customHeight="1" x14ac:dyDescent="0.15">
      <c r="A30" s="279">
        <v>20</v>
      </c>
      <c r="B30" s="33" t="s">
        <v>186</v>
      </c>
      <c r="C30" s="283">
        <v>41480</v>
      </c>
      <c r="D30" s="283">
        <v>6306</v>
      </c>
      <c r="E30" s="283">
        <v>17264</v>
      </c>
      <c r="F30" s="283">
        <v>12948</v>
      </c>
      <c r="G30" s="283">
        <v>77998</v>
      </c>
      <c r="H30" s="283">
        <v>4</v>
      </c>
      <c r="I30" s="283">
        <v>394</v>
      </c>
      <c r="J30" s="283">
        <v>7</v>
      </c>
      <c r="K30" s="283">
        <v>5</v>
      </c>
      <c r="L30" s="283">
        <v>2</v>
      </c>
      <c r="M30" s="283">
        <v>283</v>
      </c>
      <c r="N30" s="283">
        <v>345</v>
      </c>
      <c r="O30" s="283">
        <v>168</v>
      </c>
      <c r="P30" s="283">
        <v>288</v>
      </c>
      <c r="Q30" s="53">
        <v>20</v>
      </c>
      <c r="S30" s="279">
        <v>20</v>
      </c>
      <c r="T30" s="33" t="s">
        <v>186</v>
      </c>
      <c r="U30" s="120">
        <v>104</v>
      </c>
      <c r="V30" s="120">
        <v>161</v>
      </c>
      <c r="W30" s="120">
        <v>555</v>
      </c>
      <c r="X30" s="120">
        <v>794</v>
      </c>
      <c r="Y30" s="120">
        <v>5216</v>
      </c>
      <c r="Z30" s="120">
        <v>3110</v>
      </c>
      <c r="AA30" s="120">
        <v>696</v>
      </c>
      <c r="AB30" s="120">
        <v>9022</v>
      </c>
      <c r="AC30" s="120">
        <v>4980</v>
      </c>
      <c r="AD30" s="120">
        <v>2010</v>
      </c>
      <c r="AE30" s="120">
        <v>488</v>
      </c>
      <c r="AF30" s="133">
        <v>7478</v>
      </c>
      <c r="AG30" s="53">
        <v>20</v>
      </c>
    </row>
    <row r="31" spans="1:33" ht="20.100000000000001" customHeight="1" x14ac:dyDescent="0.15">
      <c r="A31" s="113">
        <v>21</v>
      </c>
      <c r="B31" s="30" t="s">
        <v>187</v>
      </c>
      <c r="C31" s="284">
        <v>26839</v>
      </c>
      <c r="D31" s="126">
        <v>0</v>
      </c>
      <c r="E31" s="126">
        <v>16079</v>
      </c>
      <c r="F31" s="126">
        <v>6509</v>
      </c>
      <c r="G31" s="126">
        <v>49427</v>
      </c>
      <c r="H31" s="126">
        <v>3</v>
      </c>
      <c r="I31" s="126">
        <v>730</v>
      </c>
      <c r="J31" s="126">
        <v>7</v>
      </c>
      <c r="K31" s="126">
        <v>5</v>
      </c>
      <c r="L31" s="126">
        <v>2</v>
      </c>
      <c r="M31" s="126">
        <v>185</v>
      </c>
      <c r="N31" s="126">
        <v>244</v>
      </c>
      <c r="O31" s="126">
        <v>118</v>
      </c>
      <c r="P31" s="126">
        <v>197</v>
      </c>
      <c r="Q31" s="52">
        <v>21</v>
      </c>
      <c r="R31" s="301"/>
      <c r="S31" s="113">
        <v>21</v>
      </c>
      <c r="T31" s="30" t="s">
        <v>187</v>
      </c>
      <c r="U31" s="126">
        <v>75</v>
      </c>
      <c r="V31" s="126">
        <v>126</v>
      </c>
      <c r="W31" s="126">
        <v>378</v>
      </c>
      <c r="X31" s="126">
        <v>567</v>
      </c>
      <c r="Y31" s="126">
        <v>4612</v>
      </c>
      <c r="Z31" s="126">
        <v>2660</v>
      </c>
      <c r="AA31" s="126">
        <v>680</v>
      </c>
      <c r="AB31" s="126">
        <v>7952</v>
      </c>
      <c r="AC31" s="126">
        <v>2164</v>
      </c>
      <c r="AD31" s="126">
        <v>963</v>
      </c>
      <c r="AE31" s="126">
        <v>259</v>
      </c>
      <c r="AF31" s="303">
        <v>3386</v>
      </c>
      <c r="AG31" s="52">
        <v>21</v>
      </c>
    </row>
    <row r="32" spans="1:33" ht="20.100000000000001" customHeight="1" x14ac:dyDescent="0.15">
      <c r="A32" s="113">
        <v>22</v>
      </c>
      <c r="B32" s="30" t="s">
        <v>188</v>
      </c>
      <c r="C32" s="283">
        <v>185418</v>
      </c>
      <c r="D32" s="283">
        <v>0</v>
      </c>
      <c r="E32" s="283">
        <v>54036</v>
      </c>
      <c r="F32" s="283">
        <v>17519</v>
      </c>
      <c r="G32" s="283">
        <v>256973</v>
      </c>
      <c r="H32" s="283">
        <v>242</v>
      </c>
      <c r="I32" s="283">
        <v>67180</v>
      </c>
      <c r="J32" s="283">
        <v>7</v>
      </c>
      <c r="K32" s="283">
        <v>5</v>
      </c>
      <c r="L32" s="283">
        <v>2</v>
      </c>
      <c r="M32" s="283">
        <v>61</v>
      </c>
      <c r="N32" s="283">
        <v>104</v>
      </c>
      <c r="O32" s="283">
        <v>20</v>
      </c>
      <c r="P32" s="283">
        <v>37</v>
      </c>
      <c r="Q32" s="52">
        <v>22</v>
      </c>
      <c r="S32" s="113">
        <v>22</v>
      </c>
      <c r="T32" s="30" t="s">
        <v>188</v>
      </c>
      <c r="U32" s="120">
        <v>13</v>
      </c>
      <c r="V32" s="120">
        <v>24</v>
      </c>
      <c r="W32" s="120">
        <v>94</v>
      </c>
      <c r="X32" s="120">
        <v>165</v>
      </c>
      <c r="Y32" s="120">
        <v>2548</v>
      </c>
      <c r="Z32" s="120">
        <v>647</v>
      </c>
      <c r="AA32" s="120">
        <v>168</v>
      </c>
      <c r="AB32" s="120">
        <v>3363</v>
      </c>
      <c r="AC32" s="120">
        <v>1470</v>
      </c>
      <c r="AD32" s="120">
        <v>332</v>
      </c>
      <c r="AE32" s="120">
        <v>77</v>
      </c>
      <c r="AF32" s="133">
        <v>1879</v>
      </c>
      <c r="AG32" s="52">
        <v>22</v>
      </c>
    </row>
    <row r="33" spans="1:33" ht="20.100000000000001" customHeight="1" x14ac:dyDescent="0.15">
      <c r="A33" s="113">
        <v>23</v>
      </c>
      <c r="B33" s="30" t="s">
        <v>190</v>
      </c>
      <c r="C33" s="283">
        <v>137808</v>
      </c>
      <c r="D33" s="283">
        <v>0</v>
      </c>
      <c r="E33" s="283">
        <v>69262</v>
      </c>
      <c r="F33" s="283">
        <v>36293</v>
      </c>
      <c r="G33" s="283">
        <v>243363</v>
      </c>
      <c r="H33" s="283">
        <v>18</v>
      </c>
      <c r="I33" s="283">
        <v>3558</v>
      </c>
      <c r="J33" s="283">
        <v>7</v>
      </c>
      <c r="K33" s="283">
        <v>5</v>
      </c>
      <c r="L33" s="283">
        <v>2</v>
      </c>
      <c r="M33" s="283">
        <v>749</v>
      </c>
      <c r="N33" s="283">
        <v>1012</v>
      </c>
      <c r="O33" s="283">
        <v>446</v>
      </c>
      <c r="P33" s="283">
        <v>756</v>
      </c>
      <c r="Q33" s="52">
        <v>23</v>
      </c>
      <c r="S33" s="113">
        <v>23</v>
      </c>
      <c r="T33" s="30" t="s">
        <v>190</v>
      </c>
      <c r="U33" s="120">
        <v>359</v>
      </c>
      <c r="V33" s="120">
        <v>652</v>
      </c>
      <c r="W33" s="120">
        <v>1554</v>
      </c>
      <c r="X33" s="120">
        <v>2420</v>
      </c>
      <c r="Y33" s="120">
        <v>16860</v>
      </c>
      <c r="Z33" s="120">
        <v>8996</v>
      </c>
      <c r="AA33" s="120">
        <v>3103</v>
      </c>
      <c r="AB33" s="120">
        <v>28959</v>
      </c>
      <c r="AC33" s="120">
        <v>10842</v>
      </c>
      <c r="AD33" s="120">
        <v>4463</v>
      </c>
      <c r="AE33" s="120">
        <v>1492</v>
      </c>
      <c r="AF33" s="133">
        <v>16797</v>
      </c>
      <c r="AG33" s="52">
        <v>23</v>
      </c>
    </row>
    <row r="34" spans="1:33" ht="20.100000000000001" customHeight="1" x14ac:dyDescent="0.15">
      <c r="A34" s="113">
        <v>24</v>
      </c>
      <c r="B34" s="30" t="s">
        <v>191</v>
      </c>
      <c r="C34" s="283">
        <v>110035</v>
      </c>
      <c r="D34" s="283">
        <v>0</v>
      </c>
      <c r="E34" s="283">
        <v>45588</v>
      </c>
      <c r="F34" s="283">
        <v>31175</v>
      </c>
      <c r="G34" s="283">
        <v>186798</v>
      </c>
      <c r="H34" s="283">
        <v>20</v>
      </c>
      <c r="I34" s="283">
        <v>6070</v>
      </c>
      <c r="J34" s="283">
        <v>7</v>
      </c>
      <c r="K34" s="283">
        <v>5</v>
      </c>
      <c r="L34" s="283">
        <v>2</v>
      </c>
      <c r="M34" s="283">
        <v>746</v>
      </c>
      <c r="N34" s="283">
        <v>1005</v>
      </c>
      <c r="O34" s="283">
        <v>345</v>
      </c>
      <c r="P34" s="283">
        <v>608</v>
      </c>
      <c r="Q34" s="52">
        <v>24</v>
      </c>
      <c r="S34" s="113">
        <v>24</v>
      </c>
      <c r="T34" s="30" t="s">
        <v>191</v>
      </c>
      <c r="U34" s="120">
        <v>248</v>
      </c>
      <c r="V34" s="120">
        <v>463</v>
      </c>
      <c r="W34" s="120">
        <v>1339</v>
      </c>
      <c r="X34" s="120">
        <v>2076</v>
      </c>
      <c r="Y34" s="120">
        <v>14774</v>
      </c>
      <c r="Z34" s="120">
        <v>6384</v>
      </c>
      <c r="AA34" s="120">
        <v>1945</v>
      </c>
      <c r="AB34" s="120">
        <v>23103</v>
      </c>
      <c r="AC34" s="120">
        <v>12356</v>
      </c>
      <c r="AD34" s="120">
        <v>4079</v>
      </c>
      <c r="AE34" s="120">
        <v>1166</v>
      </c>
      <c r="AF34" s="133">
        <v>17601</v>
      </c>
      <c r="AG34" s="52">
        <v>24</v>
      </c>
    </row>
    <row r="35" spans="1:33" ht="20.100000000000001" customHeight="1" x14ac:dyDescent="0.15">
      <c r="A35" s="21">
        <v>25</v>
      </c>
      <c r="B35" s="30" t="s">
        <v>12</v>
      </c>
      <c r="C35" s="139">
        <v>16310</v>
      </c>
      <c r="D35" s="139">
        <v>0</v>
      </c>
      <c r="E35" s="139">
        <v>6180</v>
      </c>
      <c r="F35" s="139">
        <v>4195</v>
      </c>
      <c r="G35" s="139">
        <v>26685</v>
      </c>
      <c r="H35" s="139">
        <v>0</v>
      </c>
      <c r="I35" s="139">
        <v>0</v>
      </c>
      <c r="J35" s="139">
        <v>7</v>
      </c>
      <c r="K35" s="139">
        <v>5</v>
      </c>
      <c r="L35" s="139">
        <v>2</v>
      </c>
      <c r="M35" s="139">
        <v>113</v>
      </c>
      <c r="N35" s="139">
        <v>146</v>
      </c>
      <c r="O35" s="139">
        <v>70</v>
      </c>
      <c r="P35" s="139">
        <v>131</v>
      </c>
      <c r="Q35" s="180">
        <v>25</v>
      </c>
      <c r="R35" s="302"/>
      <c r="S35" s="21">
        <v>25</v>
      </c>
      <c r="T35" s="30" t="s">
        <v>12</v>
      </c>
      <c r="U35" s="139">
        <v>26</v>
      </c>
      <c r="V35" s="139">
        <v>47</v>
      </c>
      <c r="W35" s="139">
        <v>209</v>
      </c>
      <c r="X35" s="139">
        <v>324</v>
      </c>
      <c r="Y35" s="139">
        <v>1963</v>
      </c>
      <c r="Z35" s="139">
        <v>1257</v>
      </c>
      <c r="AA35" s="139">
        <v>180</v>
      </c>
      <c r="AB35" s="139">
        <v>3400</v>
      </c>
      <c r="AC35" s="139">
        <v>1646</v>
      </c>
      <c r="AD35" s="139">
        <v>731</v>
      </c>
      <c r="AE35" s="139">
        <v>110</v>
      </c>
      <c r="AF35" s="261">
        <v>2487</v>
      </c>
      <c r="AG35" s="180">
        <v>25</v>
      </c>
    </row>
    <row r="36" spans="1:33" ht="20.100000000000001" customHeight="1" x14ac:dyDescent="0.15">
      <c r="A36" s="25" t="s">
        <v>216</v>
      </c>
      <c r="B36" s="34"/>
      <c r="C36" s="144">
        <f t="shared" ref="C36:I36" si="0">SUM(C11:C35)</f>
        <v>7650867</v>
      </c>
      <c r="D36" s="144">
        <f t="shared" si="0"/>
        <v>40444</v>
      </c>
      <c r="E36" s="144">
        <f t="shared" si="0"/>
        <v>2942479</v>
      </c>
      <c r="F36" s="144">
        <f t="shared" si="0"/>
        <v>1873034</v>
      </c>
      <c r="G36" s="144">
        <f t="shared" si="0"/>
        <v>12506824</v>
      </c>
      <c r="H36" s="144">
        <f t="shared" si="0"/>
        <v>1623</v>
      </c>
      <c r="I36" s="144">
        <f t="shared" si="0"/>
        <v>775651</v>
      </c>
      <c r="J36" s="293" t="s">
        <v>299</v>
      </c>
      <c r="K36" s="293" t="s">
        <v>299</v>
      </c>
      <c r="L36" s="293" t="s">
        <v>299</v>
      </c>
      <c r="M36" s="144">
        <f>SUM(M11:M35)</f>
        <v>46797</v>
      </c>
      <c r="N36" s="144">
        <f>SUM(N11:N35)</f>
        <v>59819</v>
      </c>
      <c r="O36" s="144">
        <f>SUM(O11:O35)</f>
        <v>23591</v>
      </c>
      <c r="P36" s="262">
        <f>SUM(P11:P35)</f>
        <v>39758</v>
      </c>
      <c r="Q36" s="296"/>
      <c r="R36" s="120"/>
      <c r="S36" s="25" t="s">
        <v>216</v>
      </c>
      <c r="T36" s="34"/>
      <c r="U36" s="144">
        <f t="shared" ref="U36:AF36" si="1">SUM(U11:U35)</f>
        <v>16009</v>
      </c>
      <c r="V36" s="144">
        <f t="shared" si="1"/>
        <v>27766</v>
      </c>
      <c r="W36" s="144">
        <f t="shared" si="1"/>
        <v>86397</v>
      </c>
      <c r="X36" s="144">
        <f t="shared" si="1"/>
        <v>127343</v>
      </c>
      <c r="Y36" s="144">
        <f t="shared" si="1"/>
        <v>933972</v>
      </c>
      <c r="Z36" s="144">
        <f t="shared" si="1"/>
        <v>443971</v>
      </c>
      <c r="AA36" s="144">
        <f t="shared" si="1"/>
        <v>124333</v>
      </c>
      <c r="AB36" s="144">
        <f t="shared" si="1"/>
        <v>1502276</v>
      </c>
      <c r="AC36" s="144">
        <f t="shared" si="1"/>
        <v>749067</v>
      </c>
      <c r="AD36" s="144">
        <f t="shared" si="1"/>
        <v>257619</v>
      </c>
      <c r="AE36" s="144">
        <f t="shared" si="1"/>
        <v>70767</v>
      </c>
      <c r="AF36" s="262">
        <f t="shared" si="1"/>
        <v>1077453</v>
      </c>
      <c r="AG36" s="296"/>
    </row>
  </sheetData>
  <mergeCells count="25">
    <mergeCell ref="AG6:AG10"/>
    <mergeCell ref="H7:H9"/>
    <mergeCell ref="I7:I9"/>
    <mergeCell ref="J8:J9"/>
    <mergeCell ref="K8:K9"/>
    <mergeCell ref="L8:L9"/>
    <mergeCell ref="Y8:Y9"/>
    <mergeCell ref="Z8:Z9"/>
    <mergeCell ref="AA8:AA9"/>
    <mergeCell ref="AB8:AB9"/>
    <mergeCell ref="C6:G6"/>
    <mergeCell ref="AC8:AC9"/>
    <mergeCell ref="AD8:AD9"/>
    <mergeCell ref="AE8:AE9"/>
    <mergeCell ref="AF8:AF9"/>
    <mergeCell ref="Q6:Q10"/>
    <mergeCell ref="C7:C9"/>
    <mergeCell ref="D7:D9"/>
    <mergeCell ref="E7:E9"/>
    <mergeCell ref="F7:F9"/>
    <mergeCell ref="G7:G9"/>
    <mergeCell ref="H6:I6"/>
    <mergeCell ref="J6:P6"/>
    <mergeCell ref="J7:L7"/>
    <mergeCell ref="M7:P7"/>
  </mergeCells>
  <phoneticPr fontId="2"/>
  <pageMargins left="0.78740157480314965" right="0.74803149606299213" top="0.78740157480314965" bottom="0.70866141732283472" header="0.51181102362204722" footer="0.51181102362204722"/>
  <pageSetup paperSize="9" scale="89" firstPageNumber="51" orientation="portrait" useFirstPageNumber="1" r:id="rId1"/>
  <headerFooter scaleWithDoc="0" alignWithMargins="0">
    <oddFooter>&amp;C- &amp;P -</oddFooter>
  </headerFooter>
  <colBreaks count="3" manualBreakCount="3">
    <brk id="9" max="52" man="1"/>
    <brk id="18" max="1048575" man="1"/>
    <brk id="28"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77"/>
  <sheetViews>
    <sheetView view="pageBreakPreview" zoomScaleSheetLayoutView="100" workbookViewId="0">
      <selection activeCell="C16" sqref="C16"/>
    </sheetView>
  </sheetViews>
  <sheetFormatPr defaultRowHeight="20.100000000000001" customHeight="1" x14ac:dyDescent="0.15"/>
  <cols>
    <col min="1" max="1" width="5.625" style="17" customWidth="1"/>
    <col min="2" max="15" width="11.625" style="17" customWidth="1"/>
    <col min="16" max="16" width="5.625" style="18" customWidth="1"/>
    <col min="17" max="17" width="5.625" style="17" hidden="1" customWidth="1"/>
    <col min="18" max="18" width="5.625" style="17" customWidth="1"/>
    <col min="19" max="23" width="11.625" style="17" customWidth="1"/>
    <col min="24" max="24" width="9" style="17" customWidth="1"/>
    <col min="25" max="16384" width="9" style="17"/>
  </cols>
  <sheetData>
    <row r="1" spans="1:23" ht="20.100000000000001" customHeight="1" x14ac:dyDescent="0.15">
      <c r="A1" s="17" t="str">
        <f>目次!A6</f>
        <v>令和５年度　市町村税の課税状況等の調</v>
      </c>
    </row>
    <row r="2" spans="1:23" ht="20.100000000000001" customHeight="1" x14ac:dyDescent="0.15">
      <c r="A2" s="17" t="s">
        <v>5</v>
      </c>
    </row>
    <row r="4" spans="1:23" ht="20.100000000000001" customHeight="1" x14ac:dyDescent="0.15">
      <c r="A4" s="17" t="s">
        <v>213</v>
      </c>
      <c r="R4" s="17" t="s">
        <v>213</v>
      </c>
    </row>
    <row r="5" spans="1:23" ht="20.100000000000001" customHeight="1" x14ac:dyDescent="0.15">
      <c r="R5" s="17" t="s">
        <v>114</v>
      </c>
    </row>
    <row r="6" spans="1:23" ht="20.100000000000001" customHeight="1" x14ac:dyDescent="0.15">
      <c r="A6" s="19"/>
      <c r="B6" s="26" t="s">
        <v>9</v>
      </c>
      <c r="C6" s="422" t="s">
        <v>277</v>
      </c>
      <c r="D6" s="423"/>
      <c r="E6" s="423"/>
      <c r="F6" s="423"/>
      <c r="G6" s="423"/>
      <c r="H6" s="424"/>
      <c r="I6" s="425" t="s">
        <v>300</v>
      </c>
      <c r="J6" s="426"/>
      <c r="K6" s="426"/>
      <c r="L6" s="426"/>
      <c r="M6" s="427"/>
      <c r="N6" s="399" t="s">
        <v>303</v>
      </c>
      <c r="O6" s="400"/>
      <c r="P6" s="428" t="s">
        <v>342</v>
      </c>
      <c r="Q6" s="55"/>
      <c r="R6" s="19"/>
      <c r="S6" s="26" t="s">
        <v>9</v>
      </c>
      <c r="T6" s="51" t="s">
        <v>305</v>
      </c>
      <c r="U6" s="51"/>
      <c r="V6" s="51"/>
      <c r="W6" s="57"/>
    </row>
    <row r="7" spans="1:23" ht="24" x14ac:dyDescent="0.15">
      <c r="A7" s="20"/>
      <c r="B7" s="27"/>
      <c r="C7" s="401" t="s">
        <v>18</v>
      </c>
      <c r="D7" s="402" t="s">
        <v>13</v>
      </c>
      <c r="E7" s="403" t="s">
        <v>23</v>
      </c>
      <c r="F7" s="404" t="s">
        <v>24</v>
      </c>
      <c r="G7" s="405" t="s">
        <v>235</v>
      </c>
      <c r="H7" s="401" t="s">
        <v>304</v>
      </c>
      <c r="I7" s="401" t="s">
        <v>18</v>
      </c>
      <c r="J7" s="402" t="s">
        <v>13</v>
      </c>
      <c r="K7" s="403" t="s">
        <v>23</v>
      </c>
      <c r="L7" s="404" t="s">
        <v>24</v>
      </c>
      <c r="M7" s="401" t="s">
        <v>291</v>
      </c>
      <c r="N7" s="401" t="s">
        <v>18</v>
      </c>
      <c r="O7" s="402" t="s">
        <v>13</v>
      </c>
      <c r="P7" s="429"/>
      <c r="Q7" s="55"/>
      <c r="R7" s="20"/>
      <c r="S7" s="27"/>
      <c r="T7" s="403" t="s">
        <v>23</v>
      </c>
      <c r="U7" s="404" t="s">
        <v>24</v>
      </c>
      <c r="V7" s="405" t="s">
        <v>235</v>
      </c>
      <c r="W7" s="58" t="s">
        <v>425</v>
      </c>
    </row>
    <row r="8" spans="1:23" ht="20.100000000000001" customHeight="1" x14ac:dyDescent="0.15">
      <c r="A8" s="21" t="s">
        <v>26</v>
      </c>
      <c r="B8" s="28"/>
      <c r="C8" s="35" t="s">
        <v>25</v>
      </c>
      <c r="D8" s="35" t="s">
        <v>25</v>
      </c>
      <c r="E8" s="41" t="s">
        <v>25</v>
      </c>
      <c r="F8" s="41" t="s">
        <v>25</v>
      </c>
      <c r="G8" s="41" t="s">
        <v>25</v>
      </c>
      <c r="H8" s="35" t="s">
        <v>25</v>
      </c>
      <c r="I8" s="35" t="s">
        <v>25</v>
      </c>
      <c r="J8" s="35" t="s">
        <v>25</v>
      </c>
      <c r="K8" s="41" t="s">
        <v>25</v>
      </c>
      <c r="L8" s="41" t="s">
        <v>25</v>
      </c>
      <c r="M8" s="35" t="s">
        <v>25</v>
      </c>
      <c r="N8" s="35" t="s">
        <v>25</v>
      </c>
      <c r="O8" s="35" t="s">
        <v>25</v>
      </c>
      <c r="P8" s="430"/>
      <c r="Q8" s="55"/>
      <c r="R8" s="21" t="s">
        <v>26</v>
      </c>
      <c r="S8" s="28"/>
      <c r="T8" s="41" t="s">
        <v>25</v>
      </c>
      <c r="U8" s="41" t="s">
        <v>25</v>
      </c>
      <c r="V8" s="41" t="s">
        <v>25</v>
      </c>
      <c r="W8" s="59" t="s">
        <v>25</v>
      </c>
    </row>
    <row r="9" spans="1:23" ht="23.25" customHeight="1" x14ac:dyDescent="0.15">
      <c r="A9" s="22">
        <v>1</v>
      </c>
      <c r="B9" s="29" t="s">
        <v>160</v>
      </c>
      <c r="C9" s="36">
        <v>120345</v>
      </c>
      <c r="D9" s="36">
        <v>4702</v>
      </c>
      <c r="E9" s="36">
        <v>147</v>
      </c>
      <c r="F9" s="44">
        <v>26204</v>
      </c>
      <c r="G9" s="36">
        <v>0</v>
      </c>
      <c r="H9" s="36">
        <f>SUM(C9:G9)</f>
        <v>151398</v>
      </c>
      <c r="I9" s="36">
        <v>115377</v>
      </c>
      <c r="J9" s="36">
        <v>3970</v>
      </c>
      <c r="K9" s="36">
        <v>99</v>
      </c>
      <c r="L9" s="36">
        <v>21010</v>
      </c>
      <c r="M9" s="36">
        <f>SUM(I9:L9)</f>
        <v>140456</v>
      </c>
      <c r="N9" s="36">
        <v>4968</v>
      </c>
      <c r="O9" s="36">
        <v>732</v>
      </c>
      <c r="P9" s="52">
        <v>1</v>
      </c>
      <c r="Q9" s="55"/>
      <c r="R9" s="22">
        <v>1</v>
      </c>
      <c r="S9" s="29" t="s">
        <v>160</v>
      </c>
      <c r="T9" s="36">
        <v>48</v>
      </c>
      <c r="U9" s="36">
        <v>5194</v>
      </c>
      <c r="V9" s="36">
        <v>0</v>
      </c>
      <c r="W9" s="60">
        <f>SUM(N9:O9)+SUM(T9:V9)</f>
        <v>10942</v>
      </c>
    </row>
    <row r="10" spans="1:23" ht="23.25" customHeight="1" x14ac:dyDescent="0.15">
      <c r="A10" s="23">
        <v>2</v>
      </c>
      <c r="B10" s="30" t="s">
        <v>164</v>
      </c>
      <c r="C10" s="37">
        <v>18613</v>
      </c>
      <c r="D10" s="37">
        <v>942</v>
      </c>
      <c r="E10" s="37">
        <v>221</v>
      </c>
      <c r="F10" s="44">
        <v>3960</v>
      </c>
      <c r="G10" s="37">
        <v>0</v>
      </c>
      <c r="H10" s="37">
        <f t="shared" ref="H10:H32" si="0">SUM(C10:G10)</f>
        <v>23736</v>
      </c>
      <c r="I10" s="37">
        <v>17213</v>
      </c>
      <c r="J10" s="37">
        <v>725</v>
      </c>
      <c r="K10" s="37">
        <v>133</v>
      </c>
      <c r="L10" s="37">
        <v>2629</v>
      </c>
      <c r="M10" s="37">
        <f t="shared" ref="M10:M32" si="1">SUM(I10:L10)</f>
        <v>20700</v>
      </c>
      <c r="N10" s="37">
        <v>1400</v>
      </c>
      <c r="O10" s="37">
        <v>217</v>
      </c>
      <c r="P10" s="52">
        <v>2</v>
      </c>
      <c r="Q10" s="55"/>
      <c r="R10" s="23">
        <v>2</v>
      </c>
      <c r="S10" s="30" t="s">
        <v>164</v>
      </c>
      <c r="T10" s="37">
        <v>88</v>
      </c>
      <c r="U10" s="37">
        <v>1331</v>
      </c>
      <c r="V10" s="37">
        <v>0</v>
      </c>
      <c r="W10" s="61">
        <f t="shared" ref="W10:W33" si="2">SUM(N10:O10)+SUM(T10:V10)</f>
        <v>3036</v>
      </c>
    </row>
    <row r="11" spans="1:23" ht="23.25" customHeight="1" x14ac:dyDescent="0.15">
      <c r="A11" s="23">
        <v>3</v>
      </c>
      <c r="B11" s="30" t="s">
        <v>165</v>
      </c>
      <c r="C11" s="37">
        <v>32509</v>
      </c>
      <c r="D11" s="37">
        <v>1382</v>
      </c>
      <c r="E11" s="37">
        <v>773</v>
      </c>
      <c r="F11" s="44">
        <v>5821</v>
      </c>
      <c r="G11" s="37">
        <v>0</v>
      </c>
      <c r="H11" s="37">
        <f t="shared" si="0"/>
        <v>40485</v>
      </c>
      <c r="I11" s="37">
        <v>29495</v>
      </c>
      <c r="J11" s="37">
        <v>1068</v>
      </c>
      <c r="K11" s="37">
        <v>494</v>
      </c>
      <c r="L11" s="37">
        <v>3848</v>
      </c>
      <c r="M11" s="37">
        <f t="shared" si="1"/>
        <v>34905</v>
      </c>
      <c r="N11" s="37">
        <v>3014</v>
      </c>
      <c r="O11" s="37">
        <v>314</v>
      </c>
      <c r="P11" s="52">
        <v>3</v>
      </c>
      <c r="Q11" s="55"/>
      <c r="R11" s="23">
        <v>3</v>
      </c>
      <c r="S11" s="30" t="s">
        <v>165</v>
      </c>
      <c r="T11" s="37">
        <v>279</v>
      </c>
      <c r="U11" s="37">
        <v>1973</v>
      </c>
      <c r="V11" s="37">
        <v>0</v>
      </c>
      <c r="W11" s="61">
        <f t="shared" si="2"/>
        <v>5580</v>
      </c>
    </row>
    <row r="12" spans="1:23" ht="23.25" customHeight="1" x14ac:dyDescent="0.15">
      <c r="A12" s="23">
        <v>4</v>
      </c>
      <c r="B12" s="30" t="s">
        <v>166</v>
      </c>
      <c r="C12" s="37">
        <v>27151</v>
      </c>
      <c r="D12" s="37">
        <v>1005</v>
      </c>
      <c r="E12" s="37">
        <v>193</v>
      </c>
      <c r="F12" s="44">
        <v>5733</v>
      </c>
      <c r="G12" s="37">
        <v>0</v>
      </c>
      <c r="H12" s="37">
        <f t="shared" si="0"/>
        <v>34082</v>
      </c>
      <c r="I12" s="37">
        <v>25410</v>
      </c>
      <c r="J12" s="37">
        <v>821</v>
      </c>
      <c r="K12" s="37">
        <v>143</v>
      </c>
      <c r="L12" s="37">
        <v>3846</v>
      </c>
      <c r="M12" s="37">
        <f t="shared" si="1"/>
        <v>30220</v>
      </c>
      <c r="N12" s="37">
        <v>1741</v>
      </c>
      <c r="O12" s="37">
        <v>184</v>
      </c>
      <c r="P12" s="52">
        <v>4</v>
      </c>
      <c r="Q12" s="55"/>
      <c r="R12" s="23">
        <v>4</v>
      </c>
      <c r="S12" s="30" t="s">
        <v>166</v>
      </c>
      <c r="T12" s="37">
        <v>50</v>
      </c>
      <c r="U12" s="37">
        <v>1887</v>
      </c>
      <c r="V12" s="37">
        <v>0</v>
      </c>
      <c r="W12" s="61">
        <f t="shared" si="2"/>
        <v>3862</v>
      </c>
    </row>
    <row r="13" spans="1:23" ht="23.25" customHeight="1" x14ac:dyDescent="0.15">
      <c r="A13" s="24">
        <v>5</v>
      </c>
      <c r="B13" s="30" t="s">
        <v>169</v>
      </c>
      <c r="C13" s="38">
        <v>8416</v>
      </c>
      <c r="D13" s="38">
        <v>504</v>
      </c>
      <c r="E13" s="38">
        <v>179</v>
      </c>
      <c r="F13" s="44">
        <v>2040</v>
      </c>
      <c r="G13" s="38">
        <v>0</v>
      </c>
      <c r="H13" s="38">
        <f t="shared" si="0"/>
        <v>11139</v>
      </c>
      <c r="I13" s="38">
        <v>7654</v>
      </c>
      <c r="J13" s="38">
        <v>399</v>
      </c>
      <c r="K13" s="38">
        <v>121</v>
      </c>
      <c r="L13" s="38">
        <v>1272</v>
      </c>
      <c r="M13" s="37">
        <f t="shared" si="1"/>
        <v>9446</v>
      </c>
      <c r="N13" s="38">
        <v>762</v>
      </c>
      <c r="O13" s="38">
        <v>105</v>
      </c>
      <c r="P13" s="53">
        <v>5</v>
      </c>
      <c r="Q13" s="55"/>
      <c r="R13" s="24">
        <v>5</v>
      </c>
      <c r="S13" s="30" t="s">
        <v>169</v>
      </c>
      <c r="T13" s="38">
        <v>58</v>
      </c>
      <c r="U13" s="38">
        <v>768</v>
      </c>
      <c r="V13" s="38">
        <v>0</v>
      </c>
      <c r="W13" s="62">
        <f t="shared" si="2"/>
        <v>1693</v>
      </c>
    </row>
    <row r="14" spans="1:23" ht="23.25" customHeight="1" x14ac:dyDescent="0.15">
      <c r="A14" s="23">
        <v>6</v>
      </c>
      <c r="B14" s="31" t="s">
        <v>171</v>
      </c>
      <c r="C14" s="37">
        <v>15982</v>
      </c>
      <c r="D14" s="37">
        <v>787</v>
      </c>
      <c r="E14" s="37">
        <v>220</v>
      </c>
      <c r="F14" s="43">
        <v>2648</v>
      </c>
      <c r="G14" s="37">
        <v>0</v>
      </c>
      <c r="H14" s="37">
        <f t="shared" si="0"/>
        <v>19637</v>
      </c>
      <c r="I14" s="37">
        <v>14248</v>
      </c>
      <c r="J14" s="37">
        <v>553</v>
      </c>
      <c r="K14" s="37">
        <v>137</v>
      </c>
      <c r="L14" s="37">
        <v>1753</v>
      </c>
      <c r="M14" s="48">
        <f t="shared" si="1"/>
        <v>16691</v>
      </c>
      <c r="N14" s="37">
        <v>1734</v>
      </c>
      <c r="O14" s="37">
        <v>234</v>
      </c>
      <c r="P14" s="52">
        <v>6</v>
      </c>
      <c r="Q14" s="55"/>
      <c r="R14" s="23">
        <v>6</v>
      </c>
      <c r="S14" s="31" t="s">
        <v>171</v>
      </c>
      <c r="T14" s="37">
        <v>83</v>
      </c>
      <c r="U14" s="37">
        <v>895</v>
      </c>
      <c r="V14" s="37">
        <v>0</v>
      </c>
      <c r="W14" s="61">
        <f t="shared" si="2"/>
        <v>2946</v>
      </c>
    </row>
    <row r="15" spans="1:23" ht="23.25" customHeight="1" x14ac:dyDescent="0.15">
      <c r="A15" s="23">
        <v>7</v>
      </c>
      <c r="B15" s="30" t="s">
        <v>172</v>
      </c>
      <c r="C15" s="37">
        <v>11013</v>
      </c>
      <c r="D15" s="37">
        <v>554</v>
      </c>
      <c r="E15" s="37">
        <v>194</v>
      </c>
      <c r="F15" s="45">
        <v>2164</v>
      </c>
      <c r="G15" s="37">
        <v>0</v>
      </c>
      <c r="H15" s="37">
        <f t="shared" si="0"/>
        <v>13925</v>
      </c>
      <c r="I15" s="37">
        <v>10048</v>
      </c>
      <c r="J15" s="37">
        <v>414</v>
      </c>
      <c r="K15" s="37">
        <v>146</v>
      </c>
      <c r="L15" s="37">
        <v>1309</v>
      </c>
      <c r="M15" s="37">
        <f t="shared" si="1"/>
        <v>11917</v>
      </c>
      <c r="N15" s="37">
        <v>965</v>
      </c>
      <c r="O15" s="37">
        <v>140</v>
      </c>
      <c r="P15" s="52">
        <v>7</v>
      </c>
      <c r="Q15" s="55"/>
      <c r="R15" s="23">
        <v>7</v>
      </c>
      <c r="S15" s="30" t="s">
        <v>172</v>
      </c>
      <c r="T15" s="37">
        <v>48</v>
      </c>
      <c r="U15" s="37">
        <v>855</v>
      </c>
      <c r="V15" s="37">
        <v>0</v>
      </c>
      <c r="W15" s="61">
        <f t="shared" si="2"/>
        <v>2008</v>
      </c>
    </row>
    <row r="16" spans="1:23" ht="23.25" customHeight="1" x14ac:dyDescent="0.15">
      <c r="A16" s="23">
        <v>8</v>
      </c>
      <c r="B16" s="32" t="s">
        <v>176</v>
      </c>
      <c r="C16" s="37">
        <v>28718</v>
      </c>
      <c r="D16" s="37">
        <v>1385</v>
      </c>
      <c r="E16" s="37">
        <v>433</v>
      </c>
      <c r="F16" s="45">
        <v>5664</v>
      </c>
      <c r="G16" s="37">
        <v>0</v>
      </c>
      <c r="H16" s="37">
        <f t="shared" si="0"/>
        <v>36200</v>
      </c>
      <c r="I16" s="37">
        <v>26535</v>
      </c>
      <c r="J16" s="37">
        <v>1064</v>
      </c>
      <c r="K16" s="37">
        <v>244</v>
      </c>
      <c r="L16" s="37">
        <v>3646</v>
      </c>
      <c r="M16" s="37">
        <f t="shared" si="1"/>
        <v>31489</v>
      </c>
      <c r="N16" s="37">
        <v>2183</v>
      </c>
      <c r="O16" s="37">
        <v>321</v>
      </c>
      <c r="P16" s="52">
        <v>8</v>
      </c>
      <c r="Q16" s="55"/>
      <c r="R16" s="23">
        <v>8</v>
      </c>
      <c r="S16" s="30" t="s">
        <v>176</v>
      </c>
      <c r="T16" s="37">
        <v>189</v>
      </c>
      <c r="U16" s="37">
        <v>2018</v>
      </c>
      <c r="V16" s="37">
        <v>0</v>
      </c>
      <c r="W16" s="61">
        <f t="shared" si="2"/>
        <v>4711</v>
      </c>
    </row>
    <row r="17" spans="1:23" ht="23.25" customHeight="1" x14ac:dyDescent="0.15">
      <c r="A17" s="23">
        <v>9</v>
      </c>
      <c r="B17" s="30" t="s">
        <v>178</v>
      </c>
      <c r="C17" s="37">
        <v>12661</v>
      </c>
      <c r="D17" s="37">
        <v>569</v>
      </c>
      <c r="E17" s="37">
        <v>103</v>
      </c>
      <c r="F17" s="45">
        <v>2102</v>
      </c>
      <c r="G17" s="37">
        <v>2</v>
      </c>
      <c r="H17" s="37">
        <f t="shared" si="0"/>
        <v>15437</v>
      </c>
      <c r="I17" s="37">
        <v>11737</v>
      </c>
      <c r="J17" s="37">
        <v>459</v>
      </c>
      <c r="K17" s="37">
        <v>70</v>
      </c>
      <c r="L17" s="37">
        <v>1353</v>
      </c>
      <c r="M17" s="37">
        <f t="shared" si="1"/>
        <v>13619</v>
      </c>
      <c r="N17" s="37">
        <v>924</v>
      </c>
      <c r="O17" s="37">
        <v>110</v>
      </c>
      <c r="P17" s="52">
        <v>9</v>
      </c>
      <c r="Q17" s="55"/>
      <c r="R17" s="23">
        <v>9</v>
      </c>
      <c r="S17" s="30" t="s">
        <v>178</v>
      </c>
      <c r="T17" s="37">
        <v>33</v>
      </c>
      <c r="U17" s="37">
        <v>749</v>
      </c>
      <c r="V17" s="37">
        <v>2</v>
      </c>
      <c r="W17" s="61">
        <f t="shared" si="2"/>
        <v>1818</v>
      </c>
    </row>
    <row r="18" spans="1:23" ht="23.25" customHeight="1" x14ac:dyDescent="0.15">
      <c r="A18" s="24">
        <v>10</v>
      </c>
      <c r="B18" s="33" t="s">
        <v>179</v>
      </c>
      <c r="C18" s="38">
        <v>30297</v>
      </c>
      <c r="D18" s="38">
        <v>1318</v>
      </c>
      <c r="E18" s="38">
        <v>423</v>
      </c>
      <c r="F18" s="46">
        <v>5005</v>
      </c>
      <c r="G18" s="38">
        <v>0</v>
      </c>
      <c r="H18" s="37">
        <f t="shared" si="0"/>
        <v>37043</v>
      </c>
      <c r="I18" s="38">
        <v>27415</v>
      </c>
      <c r="J18" s="38">
        <v>1029</v>
      </c>
      <c r="K18" s="38">
        <v>258</v>
      </c>
      <c r="L18" s="38">
        <v>3335</v>
      </c>
      <c r="M18" s="38">
        <f t="shared" si="1"/>
        <v>32037</v>
      </c>
      <c r="N18" s="38">
        <v>2882</v>
      </c>
      <c r="O18" s="38">
        <v>289</v>
      </c>
      <c r="P18" s="53">
        <v>10</v>
      </c>
      <c r="Q18" s="55"/>
      <c r="R18" s="24">
        <v>10</v>
      </c>
      <c r="S18" s="33" t="s">
        <v>179</v>
      </c>
      <c r="T18" s="38">
        <v>165</v>
      </c>
      <c r="U18" s="38">
        <v>1670</v>
      </c>
      <c r="V18" s="38">
        <v>0</v>
      </c>
      <c r="W18" s="62">
        <f t="shared" si="2"/>
        <v>5006</v>
      </c>
    </row>
    <row r="19" spans="1:23" ht="23.25" customHeight="1" x14ac:dyDescent="0.15">
      <c r="A19" s="23">
        <v>11</v>
      </c>
      <c r="B19" s="30" t="s">
        <v>180</v>
      </c>
      <c r="C19" s="37">
        <v>10659</v>
      </c>
      <c r="D19" s="37">
        <v>450</v>
      </c>
      <c r="E19" s="37">
        <v>130</v>
      </c>
      <c r="F19" s="44">
        <v>2520</v>
      </c>
      <c r="G19" s="37">
        <v>0</v>
      </c>
      <c r="H19" s="48">
        <f t="shared" si="0"/>
        <v>13759</v>
      </c>
      <c r="I19" s="37">
        <v>9763</v>
      </c>
      <c r="J19" s="37">
        <v>342</v>
      </c>
      <c r="K19" s="37">
        <v>92</v>
      </c>
      <c r="L19" s="37">
        <v>1602</v>
      </c>
      <c r="M19" s="37">
        <f t="shared" si="1"/>
        <v>11799</v>
      </c>
      <c r="N19" s="37">
        <v>896</v>
      </c>
      <c r="O19" s="37">
        <v>108</v>
      </c>
      <c r="P19" s="52">
        <v>11</v>
      </c>
      <c r="Q19" s="55"/>
      <c r="R19" s="23">
        <v>11</v>
      </c>
      <c r="S19" s="30" t="s">
        <v>180</v>
      </c>
      <c r="T19" s="37">
        <v>38</v>
      </c>
      <c r="U19" s="37">
        <v>918</v>
      </c>
      <c r="V19" s="37">
        <v>0</v>
      </c>
      <c r="W19" s="61">
        <f t="shared" si="2"/>
        <v>1960</v>
      </c>
    </row>
    <row r="20" spans="1:23" ht="23.25" customHeight="1" x14ac:dyDescent="0.15">
      <c r="A20" s="23">
        <v>12</v>
      </c>
      <c r="B20" s="30" t="s">
        <v>312</v>
      </c>
      <c r="C20" s="37">
        <v>8977</v>
      </c>
      <c r="D20" s="37">
        <v>452</v>
      </c>
      <c r="E20" s="37">
        <v>123</v>
      </c>
      <c r="F20" s="44">
        <v>2090</v>
      </c>
      <c r="G20" s="37">
        <v>0</v>
      </c>
      <c r="H20" s="37">
        <f t="shared" si="0"/>
        <v>11642</v>
      </c>
      <c r="I20" s="37">
        <v>8278</v>
      </c>
      <c r="J20" s="37">
        <v>348</v>
      </c>
      <c r="K20" s="37">
        <v>83</v>
      </c>
      <c r="L20" s="37">
        <v>1457</v>
      </c>
      <c r="M20" s="37">
        <f t="shared" si="1"/>
        <v>10166</v>
      </c>
      <c r="N20" s="37">
        <v>699</v>
      </c>
      <c r="O20" s="37">
        <v>104</v>
      </c>
      <c r="P20" s="52">
        <v>12</v>
      </c>
      <c r="Q20" s="55"/>
      <c r="R20" s="23">
        <v>12</v>
      </c>
      <c r="S20" s="30" t="s">
        <v>312</v>
      </c>
      <c r="T20" s="37">
        <v>40</v>
      </c>
      <c r="U20" s="37">
        <v>633</v>
      </c>
      <c r="V20" s="37">
        <v>0</v>
      </c>
      <c r="W20" s="61">
        <f t="shared" si="2"/>
        <v>1476</v>
      </c>
    </row>
    <row r="21" spans="1:23" ht="23.25" customHeight="1" x14ac:dyDescent="0.15">
      <c r="A21" s="23">
        <v>13</v>
      </c>
      <c r="B21" s="30" t="s">
        <v>313</v>
      </c>
      <c r="C21" s="37">
        <v>9050</v>
      </c>
      <c r="D21" s="37">
        <v>374</v>
      </c>
      <c r="E21" s="37">
        <v>100</v>
      </c>
      <c r="F21" s="44">
        <v>1677</v>
      </c>
      <c r="G21" s="37">
        <v>0</v>
      </c>
      <c r="H21" s="37">
        <f t="shared" si="0"/>
        <v>11201</v>
      </c>
      <c r="I21" s="37">
        <v>8061</v>
      </c>
      <c r="J21" s="37">
        <v>275</v>
      </c>
      <c r="K21" s="37">
        <v>56</v>
      </c>
      <c r="L21" s="37">
        <v>1086</v>
      </c>
      <c r="M21" s="37">
        <f t="shared" si="1"/>
        <v>9478</v>
      </c>
      <c r="N21" s="37">
        <v>989</v>
      </c>
      <c r="O21" s="37">
        <v>99</v>
      </c>
      <c r="P21" s="52">
        <v>13</v>
      </c>
      <c r="Q21" s="55"/>
      <c r="R21" s="23">
        <v>13</v>
      </c>
      <c r="S21" s="30" t="s">
        <v>313</v>
      </c>
      <c r="T21" s="37">
        <v>44</v>
      </c>
      <c r="U21" s="37">
        <v>591</v>
      </c>
      <c r="V21" s="37">
        <v>0</v>
      </c>
      <c r="W21" s="61">
        <f t="shared" si="2"/>
        <v>1723</v>
      </c>
    </row>
    <row r="22" spans="1:23" ht="23.25" customHeight="1" x14ac:dyDescent="0.15">
      <c r="A22" s="23">
        <v>14</v>
      </c>
      <c r="B22" s="30" t="s">
        <v>181</v>
      </c>
      <c r="C22" s="37">
        <v>1656</v>
      </c>
      <c r="D22" s="37">
        <v>45</v>
      </c>
      <c r="E22" s="37">
        <v>10</v>
      </c>
      <c r="F22" s="44">
        <v>475</v>
      </c>
      <c r="G22" s="37">
        <v>46</v>
      </c>
      <c r="H22" s="37">
        <f t="shared" si="0"/>
        <v>2232</v>
      </c>
      <c r="I22" s="37">
        <v>1551</v>
      </c>
      <c r="J22" s="37">
        <v>30</v>
      </c>
      <c r="K22" s="37">
        <v>7</v>
      </c>
      <c r="L22" s="37">
        <v>289</v>
      </c>
      <c r="M22" s="37">
        <f t="shared" si="1"/>
        <v>1877</v>
      </c>
      <c r="N22" s="37">
        <v>105</v>
      </c>
      <c r="O22" s="37">
        <v>15</v>
      </c>
      <c r="P22" s="52">
        <v>14</v>
      </c>
      <c r="Q22" s="55"/>
      <c r="R22" s="23">
        <v>14</v>
      </c>
      <c r="S22" s="30" t="s">
        <v>181</v>
      </c>
      <c r="T22" s="37">
        <v>3</v>
      </c>
      <c r="U22" s="37">
        <v>186</v>
      </c>
      <c r="V22" s="37">
        <v>46</v>
      </c>
      <c r="W22" s="61">
        <f t="shared" si="2"/>
        <v>355</v>
      </c>
    </row>
    <row r="23" spans="1:23" ht="23.25" customHeight="1" x14ac:dyDescent="0.15">
      <c r="A23" s="24">
        <v>15</v>
      </c>
      <c r="B23" s="30" t="s">
        <v>183</v>
      </c>
      <c r="C23" s="38">
        <v>661</v>
      </c>
      <c r="D23" s="38">
        <v>35</v>
      </c>
      <c r="E23" s="38">
        <v>11</v>
      </c>
      <c r="F23" s="44">
        <v>232</v>
      </c>
      <c r="G23" s="38">
        <v>0</v>
      </c>
      <c r="H23" s="38">
        <f t="shared" si="0"/>
        <v>939</v>
      </c>
      <c r="I23" s="38">
        <v>595</v>
      </c>
      <c r="J23" s="38">
        <v>26</v>
      </c>
      <c r="K23" s="38">
        <v>8</v>
      </c>
      <c r="L23" s="38">
        <v>134</v>
      </c>
      <c r="M23" s="37">
        <f t="shared" si="1"/>
        <v>763</v>
      </c>
      <c r="N23" s="38">
        <v>66</v>
      </c>
      <c r="O23" s="38">
        <v>9</v>
      </c>
      <c r="P23" s="53">
        <v>15</v>
      </c>
      <c r="Q23" s="56"/>
      <c r="R23" s="24">
        <v>15</v>
      </c>
      <c r="S23" s="30" t="s">
        <v>183</v>
      </c>
      <c r="T23" s="38">
        <v>3</v>
      </c>
      <c r="U23" s="38">
        <v>98</v>
      </c>
      <c r="V23" s="38">
        <v>0</v>
      </c>
      <c r="W23" s="62">
        <f t="shared" si="2"/>
        <v>176</v>
      </c>
    </row>
    <row r="24" spans="1:23" ht="23.25" customHeight="1" x14ac:dyDescent="0.15">
      <c r="A24" s="23">
        <v>16</v>
      </c>
      <c r="B24" s="31" t="s">
        <v>184</v>
      </c>
      <c r="C24" s="37">
        <v>1005</v>
      </c>
      <c r="D24" s="37">
        <v>55</v>
      </c>
      <c r="E24" s="37">
        <v>21</v>
      </c>
      <c r="F24" s="43">
        <v>213</v>
      </c>
      <c r="G24" s="37">
        <v>0</v>
      </c>
      <c r="H24" s="37">
        <f t="shared" si="0"/>
        <v>1294</v>
      </c>
      <c r="I24" s="37">
        <v>869</v>
      </c>
      <c r="J24" s="37">
        <v>42</v>
      </c>
      <c r="K24" s="37">
        <v>17</v>
      </c>
      <c r="L24" s="37">
        <v>107</v>
      </c>
      <c r="M24" s="48">
        <f t="shared" si="1"/>
        <v>1035</v>
      </c>
      <c r="N24" s="37">
        <v>136</v>
      </c>
      <c r="O24" s="37">
        <v>13</v>
      </c>
      <c r="P24" s="52">
        <v>16</v>
      </c>
      <c r="Q24" s="55"/>
      <c r="R24" s="23">
        <v>16</v>
      </c>
      <c r="S24" s="31" t="s">
        <v>184</v>
      </c>
      <c r="T24" s="37">
        <v>4</v>
      </c>
      <c r="U24" s="37">
        <v>106</v>
      </c>
      <c r="V24" s="37">
        <v>0</v>
      </c>
      <c r="W24" s="61">
        <f t="shared" si="2"/>
        <v>259</v>
      </c>
    </row>
    <row r="25" spans="1:23" ht="23.25" customHeight="1" x14ac:dyDescent="0.15">
      <c r="A25" s="23">
        <v>17</v>
      </c>
      <c r="B25" s="30" t="s">
        <v>314</v>
      </c>
      <c r="C25" s="37">
        <v>5506</v>
      </c>
      <c r="D25" s="37">
        <v>300</v>
      </c>
      <c r="E25" s="37">
        <v>194</v>
      </c>
      <c r="F25" s="45">
        <v>908</v>
      </c>
      <c r="G25" s="37">
        <v>0</v>
      </c>
      <c r="H25" s="37">
        <f t="shared" si="0"/>
        <v>6908</v>
      </c>
      <c r="I25" s="37">
        <v>4968</v>
      </c>
      <c r="J25" s="37">
        <v>229</v>
      </c>
      <c r="K25" s="37">
        <v>122</v>
      </c>
      <c r="L25" s="37">
        <v>513</v>
      </c>
      <c r="M25" s="37">
        <f t="shared" si="1"/>
        <v>5832</v>
      </c>
      <c r="N25" s="37">
        <v>538</v>
      </c>
      <c r="O25" s="37">
        <v>71</v>
      </c>
      <c r="P25" s="52">
        <v>17</v>
      </c>
      <c r="Q25" s="55"/>
      <c r="R25" s="23">
        <v>17</v>
      </c>
      <c r="S25" s="30" t="s">
        <v>314</v>
      </c>
      <c r="T25" s="37">
        <v>72</v>
      </c>
      <c r="U25" s="37">
        <v>395</v>
      </c>
      <c r="V25" s="37">
        <v>0</v>
      </c>
      <c r="W25" s="61">
        <f t="shared" si="2"/>
        <v>1076</v>
      </c>
    </row>
    <row r="26" spans="1:23" ht="23.25" customHeight="1" x14ac:dyDescent="0.15">
      <c r="A26" s="23">
        <v>18</v>
      </c>
      <c r="B26" s="30" t="s">
        <v>315</v>
      </c>
      <c r="C26" s="37">
        <v>2348</v>
      </c>
      <c r="D26" s="37">
        <v>170</v>
      </c>
      <c r="E26" s="37">
        <v>58</v>
      </c>
      <c r="F26" s="45">
        <v>394</v>
      </c>
      <c r="G26" s="37">
        <v>0</v>
      </c>
      <c r="H26" s="37">
        <f t="shared" si="0"/>
        <v>2970</v>
      </c>
      <c r="I26" s="37">
        <v>2051</v>
      </c>
      <c r="J26" s="37">
        <v>126</v>
      </c>
      <c r="K26" s="37">
        <v>36</v>
      </c>
      <c r="L26" s="37">
        <v>233</v>
      </c>
      <c r="M26" s="37">
        <f t="shared" si="1"/>
        <v>2446</v>
      </c>
      <c r="N26" s="37">
        <v>297</v>
      </c>
      <c r="O26" s="37">
        <v>44</v>
      </c>
      <c r="P26" s="52">
        <v>18</v>
      </c>
      <c r="Q26" s="55"/>
      <c r="R26" s="23">
        <v>18</v>
      </c>
      <c r="S26" s="30" t="s">
        <v>315</v>
      </c>
      <c r="T26" s="37">
        <v>22</v>
      </c>
      <c r="U26" s="37">
        <v>161</v>
      </c>
      <c r="V26" s="37">
        <v>0</v>
      </c>
      <c r="W26" s="61">
        <f t="shared" si="2"/>
        <v>524</v>
      </c>
    </row>
    <row r="27" spans="1:23" ht="23.25" customHeight="1" x14ac:dyDescent="0.15">
      <c r="A27" s="23">
        <v>19</v>
      </c>
      <c r="B27" s="30" t="s">
        <v>139</v>
      </c>
      <c r="C27" s="37">
        <v>2961</v>
      </c>
      <c r="D27" s="37">
        <v>140</v>
      </c>
      <c r="E27" s="37">
        <v>38</v>
      </c>
      <c r="F27" s="45">
        <v>650</v>
      </c>
      <c r="G27" s="37">
        <v>0</v>
      </c>
      <c r="H27" s="37">
        <f t="shared" si="0"/>
        <v>3789</v>
      </c>
      <c r="I27" s="37">
        <v>2673</v>
      </c>
      <c r="J27" s="37">
        <v>101</v>
      </c>
      <c r="K27" s="37">
        <v>22</v>
      </c>
      <c r="L27" s="37">
        <v>393</v>
      </c>
      <c r="M27" s="37">
        <f t="shared" si="1"/>
        <v>3189</v>
      </c>
      <c r="N27" s="37">
        <v>288</v>
      </c>
      <c r="O27" s="37">
        <v>39</v>
      </c>
      <c r="P27" s="52">
        <v>19</v>
      </c>
      <c r="Q27" s="55"/>
      <c r="R27" s="23">
        <v>19</v>
      </c>
      <c r="S27" s="30" t="s">
        <v>139</v>
      </c>
      <c r="T27" s="37">
        <v>16</v>
      </c>
      <c r="U27" s="37">
        <v>257</v>
      </c>
      <c r="V27" s="37">
        <v>0</v>
      </c>
      <c r="W27" s="61">
        <f t="shared" si="2"/>
        <v>600</v>
      </c>
    </row>
    <row r="28" spans="1:23" ht="23.25" customHeight="1" x14ac:dyDescent="0.15">
      <c r="A28" s="24">
        <v>20</v>
      </c>
      <c r="B28" s="33" t="s">
        <v>186</v>
      </c>
      <c r="C28" s="38">
        <v>1948</v>
      </c>
      <c r="D28" s="38">
        <v>99</v>
      </c>
      <c r="E28" s="38">
        <v>30</v>
      </c>
      <c r="F28" s="46">
        <v>441</v>
      </c>
      <c r="G28" s="38">
        <v>0</v>
      </c>
      <c r="H28" s="37">
        <f t="shared" si="0"/>
        <v>2518</v>
      </c>
      <c r="I28" s="38">
        <v>1730</v>
      </c>
      <c r="J28" s="38">
        <v>65</v>
      </c>
      <c r="K28" s="38">
        <v>17</v>
      </c>
      <c r="L28" s="38">
        <v>269</v>
      </c>
      <c r="M28" s="38">
        <f t="shared" si="1"/>
        <v>2081</v>
      </c>
      <c r="N28" s="38">
        <v>218</v>
      </c>
      <c r="O28" s="38">
        <v>34</v>
      </c>
      <c r="P28" s="53">
        <v>20</v>
      </c>
      <c r="Q28" s="56"/>
      <c r="R28" s="24">
        <v>20</v>
      </c>
      <c r="S28" s="33" t="s">
        <v>186</v>
      </c>
      <c r="T28" s="38">
        <v>13</v>
      </c>
      <c r="U28" s="38">
        <v>172</v>
      </c>
      <c r="V28" s="38">
        <v>0</v>
      </c>
      <c r="W28" s="62">
        <f t="shared" si="2"/>
        <v>437</v>
      </c>
    </row>
    <row r="29" spans="1:23" ht="23.25" customHeight="1" x14ac:dyDescent="0.15">
      <c r="A29" s="23">
        <v>21</v>
      </c>
      <c r="B29" s="30" t="s">
        <v>187</v>
      </c>
      <c r="C29" s="37">
        <v>1632</v>
      </c>
      <c r="D29" s="37">
        <v>68</v>
      </c>
      <c r="E29" s="37">
        <v>35</v>
      </c>
      <c r="F29" s="44">
        <v>286</v>
      </c>
      <c r="G29" s="37">
        <v>0</v>
      </c>
      <c r="H29" s="48">
        <f t="shared" si="0"/>
        <v>2021</v>
      </c>
      <c r="I29" s="37">
        <v>1437</v>
      </c>
      <c r="J29" s="37">
        <v>52</v>
      </c>
      <c r="K29" s="37">
        <v>16</v>
      </c>
      <c r="L29" s="37">
        <v>154</v>
      </c>
      <c r="M29" s="37">
        <f t="shared" si="1"/>
        <v>1659</v>
      </c>
      <c r="N29" s="37">
        <v>195</v>
      </c>
      <c r="O29" s="37">
        <v>16</v>
      </c>
      <c r="P29" s="52">
        <v>21</v>
      </c>
      <c r="Q29" s="55"/>
      <c r="R29" s="23">
        <v>21</v>
      </c>
      <c r="S29" s="30" t="s">
        <v>187</v>
      </c>
      <c r="T29" s="37">
        <v>19</v>
      </c>
      <c r="U29" s="37">
        <v>132</v>
      </c>
      <c r="V29" s="37">
        <v>0</v>
      </c>
      <c r="W29" s="61">
        <f t="shared" si="2"/>
        <v>362</v>
      </c>
    </row>
    <row r="30" spans="1:23" ht="23.25" customHeight="1" x14ac:dyDescent="0.15">
      <c r="A30" s="23">
        <v>22</v>
      </c>
      <c r="B30" s="30" t="s">
        <v>188</v>
      </c>
      <c r="C30" s="37">
        <v>1227</v>
      </c>
      <c r="D30" s="37">
        <v>16</v>
      </c>
      <c r="E30" s="37">
        <v>409</v>
      </c>
      <c r="F30" s="44">
        <v>174</v>
      </c>
      <c r="G30" s="37">
        <v>0</v>
      </c>
      <c r="H30" s="37">
        <f t="shared" si="0"/>
        <v>1826</v>
      </c>
      <c r="I30" s="37">
        <v>1178</v>
      </c>
      <c r="J30" s="37">
        <v>15</v>
      </c>
      <c r="K30" s="37">
        <v>381</v>
      </c>
      <c r="L30" s="37">
        <v>142</v>
      </c>
      <c r="M30" s="37">
        <f t="shared" si="1"/>
        <v>1716</v>
      </c>
      <c r="N30" s="37">
        <v>49</v>
      </c>
      <c r="O30" s="37">
        <v>1</v>
      </c>
      <c r="P30" s="52">
        <v>22</v>
      </c>
      <c r="Q30" s="55"/>
      <c r="R30" s="23">
        <v>22</v>
      </c>
      <c r="S30" s="30" t="s">
        <v>188</v>
      </c>
      <c r="T30" s="37">
        <v>28</v>
      </c>
      <c r="U30" s="37">
        <v>32</v>
      </c>
      <c r="V30" s="37">
        <v>0</v>
      </c>
      <c r="W30" s="61">
        <f t="shared" si="2"/>
        <v>110</v>
      </c>
    </row>
    <row r="31" spans="1:23" ht="23.25" customHeight="1" x14ac:dyDescent="0.15">
      <c r="A31" s="23">
        <v>23</v>
      </c>
      <c r="B31" s="30" t="s">
        <v>190</v>
      </c>
      <c r="C31" s="37">
        <v>7137</v>
      </c>
      <c r="D31" s="37">
        <v>315</v>
      </c>
      <c r="E31" s="37">
        <v>215</v>
      </c>
      <c r="F31" s="44">
        <v>991</v>
      </c>
      <c r="G31" s="37">
        <v>22</v>
      </c>
      <c r="H31" s="37">
        <f t="shared" si="0"/>
        <v>8680</v>
      </c>
      <c r="I31" s="37">
        <v>6286</v>
      </c>
      <c r="J31" s="37">
        <v>244</v>
      </c>
      <c r="K31" s="37">
        <v>128</v>
      </c>
      <c r="L31" s="37">
        <v>618</v>
      </c>
      <c r="M31" s="37">
        <f t="shared" si="1"/>
        <v>7276</v>
      </c>
      <c r="N31" s="37">
        <v>851</v>
      </c>
      <c r="O31" s="37">
        <v>71</v>
      </c>
      <c r="P31" s="52">
        <v>23</v>
      </c>
      <c r="Q31" s="55"/>
      <c r="R31" s="23">
        <v>23</v>
      </c>
      <c r="S31" s="30" t="s">
        <v>190</v>
      </c>
      <c r="T31" s="37">
        <v>87</v>
      </c>
      <c r="U31" s="37">
        <v>373</v>
      </c>
      <c r="V31" s="37">
        <v>22</v>
      </c>
      <c r="W31" s="61">
        <f t="shared" si="2"/>
        <v>1404</v>
      </c>
    </row>
    <row r="32" spans="1:23" ht="23.25" customHeight="1" x14ac:dyDescent="0.15">
      <c r="A32" s="23">
        <v>24</v>
      </c>
      <c r="B32" s="30" t="s">
        <v>191</v>
      </c>
      <c r="C32" s="37">
        <v>5290</v>
      </c>
      <c r="D32" s="37">
        <v>241</v>
      </c>
      <c r="E32" s="37">
        <v>146</v>
      </c>
      <c r="F32" s="44">
        <v>660</v>
      </c>
      <c r="G32" s="37">
        <v>4</v>
      </c>
      <c r="H32" s="37">
        <f t="shared" si="0"/>
        <v>6341</v>
      </c>
      <c r="I32" s="37">
        <v>4643</v>
      </c>
      <c r="J32" s="37">
        <v>169</v>
      </c>
      <c r="K32" s="37">
        <v>95</v>
      </c>
      <c r="L32" s="37">
        <v>383</v>
      </c>
      <c r="M32" s="37">
        <f t="shared" si="1"/>
        <v>5290</v>
      </c>
      <c r="N32" s="37">
        <v>647</v>
      </c>
      <c r="O32" s="37">
        <v>72</v>
      </c>
      <c r="P32" s="52">
        <v>24</v>
      </c>
      <c r="Q32" s="55"/>
      <c r="R32" s="23">
        <v>24</v>
      </c>
      <c r="S32" s="30" t="s">
        <v>191</v>
      </c>
      <c r="T32" s="37">
        <v>51</v>
      </c>
      <c r="U32" s="37">
        <v>277</v>
      </c>
      <c r="V32" s="37">
        <v>4</v>
      </c>
      <c r="W32" s="61">
        <f t="shared" si="2"/>
        <v>1051</v>
      </c>
    </row>
    <row r="33" spans="1:23" ht="23.25" customHeight="1" x14ac:dyDescent="0.15">
      <c r="A33" s="23">
        <v>25</v>
      </c>
      <c r="B33" s="30" t="s">
        <v>12</v>
      </c>
      <c r="C33" s="37">
        <v>998</v>
      </c>
      <c r="D33" s="37">
        <v>44</v>
      </c>
      <c r="E33" s="37">
        <v>3</v>
      </c>
      <c r="F33" s="44">
        <v>95</v>
      </c>
      <c r="G33" s="37">
        <v>0</v>
      </c>
      <c r="H33" s="37">
        <f>SUM(C33:G33)</f>
        <v>1140</v>
      </c>
      <c r="I33" s="37">
        <v>879</v>
      </c>
      <c r="J33" s="37">
        <v>29</v>
      </c>
      <c r="K33" s="37">
        <v>3</v>
      </c>
      <c r="L33" s="37">
        <v>55</v>
      </c>
      <c r="M33" s="37">
        <f>SUM(I33:L33)</f>
        <v>966</v>
      </c>
      <c r="N33" s="37">
        <v>119</v>
      </c>
      <c r="O33" s="37">
        <v>15</v>
      </c>
      <c r="P33" s="52">
        <v>25</v>
      </c>
      <c r="Q33" s="55"/>
      <c r="R33" s="23">
        <v>25</v>
      </c>
      <c r="S33" s="30" t="s">
        <v>12</v>
      </c>
      <c r="T33" s="37">
        <v>0</v>
      </c>
      <c r="U33" s="37">
        <v>40</v>
      </c>
      <c r="V33" s="37">
        <v>0</v>
      </c>
      <c r="W33" s="61">
        <f t="shared" si="2"/>
        <v>174</v>
      </c>
    </row>
    <row r="34" spans="1:23" ht="23.25" customHeight="1" x14ac:dyDescent="0.15">
      <c r="A34" s="25" t="s">
        <v>216</v>
      </c>
      <c r="B34" s="34"/>
      <c r="C34" s="39">
        <f t="shared" ref="C34:O34" si="3">SUM(C9:C33)</f>
        <v>366760</v>
      </c>
      <c r="D34" s="39">
        <f t="shared" si="3"/>
        <v>15952</v>
      </c>
      <c r="E34" s="39">
        <f t="shared" si="3"/>
        <v>4409</v>
      </c>
      <c r="F34" s="39">
        <f t="shared" si="3"/>
        <v>73147</v>
      </c>
      <c r="G34" s="39">
        <f t="shared" si="3"/>
        <v>74</v>
      </c>
      <c r="H34" s="39">
        <f>SUM(H9:H33)</f>
        <v>460342</v>
      </c>
      <c r="I34" s="39">
        <f t="shared" si="3"/>
        <v>340094</v>
      </c>
      <c r="J34" s="39">
        <f t="shared" si="3"/>
        <v>12595</v>
      </c>
      <c r="K34" s="39">
        <f t="shared" si="3"/>
        <v>2928</v>
      </c>
      <c r="L34" s="39">
        <f t="shared" si="3"/>
        <v>51436</v>
      </c>
      <c r="M34" s="39">
        <f t="shared" si="3"/>
        <v>407053</v>
      </c>
      <c r="N34" s="39">
        <f t="shared" si="3"/>
        <v>26666</v>
      </c>
      <c r="O34" s="39">
        <f t="shared" si="3"/>
        <v>3357</v>
      </c>
      <c r="P34" s="54"/>
      <c r="Q34" s="55"/>
      <c r="R34" s="25" t="s">
        <v>216</v>
      </c>
      <c r="S34" s="34"/>
      <c r="T34" s="39">
        <f>SUM(T9:T33)</f>
        <v>1481</v>
      </c>
      <c r="U34" s="39">
        <f>SUM(U9:U33)</f>
        <v>21711</v>
      </c>
      <c r="V34" s="39">
        <f>SUM(V9:V33)</f>
        <v>74</v>
      </c>
      <c r="W34" s="63">
        <f>SUM(W9:W33)</f>
        <v>53289</v>
      </c>
    </row>
    <row r="36" spans="1:23" ht="20.100000000000001" customHeight="1" x14ac:dyDescent="0.15">
      <c r="E36" s="42"/>
      <c r="W36" s="42"/>
    </row>
    <row r="37" spans="1:23" ht="20.100000000000001" customHeight="1" x14ac:dyDescent="0.15">
      <c r="H37" s="49"/>
      <c r="I37" s="49"/>
      <c r="J37" s="49"/>
    </row>
    <row r="38" spans="1:23" ht="20.100000000000001" customHeight="1" x14ac:dyDescent="0.15">
      <c r="H38" s="49"/>
      <c r="I38" s="49"/>
      <c r="J38" s="49"/>
    </row>
    <row r="39" spans="1:23" ht="20.100000000000001" customHeight="1" x14ac:dyDescent="0.15">
      <c r="H39" s="49"/>
      <c r="I39" s="49"/>
      <c r="J39" s="49"/>
    </row>
    <row r="40" spans="1:23" ht="20.100000000000001" customHeight="1" x14ac:dyDescent="0.15">
      <c r="H40" s="49"/>
      <c r="I40" s="49"/>
      <c r="J40" s="49"/>
    </row>
    <row r="41" spans="1:23" ht="20.100000000000001" customHeight="1" x14ac:dyDescent="0.15">
      <c r="H41" s="49"/>
      <c r="I41" s="49"/>
      <c r="J41" s="49"/>
    </row>
    <row r="42" spans="1:23" ht="20.100000000000001" customHeight="1" x14ac:dyDescent="0.15">
      <c r="H42" s="49"/>
      <c r="I42" s="49"/>
      <c r="J42" s="49"/>
    </row>
    <row r="43" spans="1:23" ht="20.100000000000001" customHeight="1" x14ac:dyDescent="0.15">
      <c r="H43" s="49"/>
      <c r="I43" s="49"/>
      <c r="J43" s="49"/>
    </row>
    <row r="44" spans="1:23" ht="20.100000000000001" customHeight="1" x14ac:dyDescent="0.15">
      <c r="H44" s="49"/>
      <c r="I44" s="49"/>
      <c r="J44" s="49"/>
    </row>
    <row r="45" spans="1:23" ht="20.100000000000001" customHeight="1" x14ac:dyDescent="0.15">
      <c r="H45" s="49"/>
      <c r="I45" s="49"/>
      <c r="J45" s="49"/>
    </row>
    <row r="46" spans="1:23" ht="20.100000000000001" customHeight="1" x14ac:dyDescent="0.15">
      <c r="H46" s="49"/>
      <c r="I46" s="49"/>
      <c r="J46" s="49"/>
    </row>
    <row r="47" spans="1:23" ht="20.100000000000001" customHeight="1" x14ac:dyDescent="0.15">
      <c r="H47" s="49"/>
      <c r="I47" s="49"/>
      <c r="J47" s="49"/>
    </row>
    <row r="48" spans="1:23" ht="20.100000000000001" customHeight="1" x14ac:dyDescent="0.15">
      <c r="H48" s="49"/>
      <c r="I48" s="49"/>
      <c r="J48" s="49"/>
    </row>
    <row r="49" spans="8:10" ht="20.100000000000001" customHeight="1" x14ac:dyDescent="0.15">
      <c r="H49" s="49"/>
      <c r="I49" s="49"/>
      <c r="J49" s="49"/>
    </row>
    <row r="50" spans="8:10" ht="20.100000000000001" customHeight="1" x14ac:dyDescent="0.15">
      <c r="H50" s="49"/>
      <c r="I50" s="49"/>
      <c r="J50" s="49"/>
    </row>
    <row r="51" spans="8:10" ht="20.100000000000001" customHeight="1" x14ac:dyDescent="0.15">
      <c r="H51" s="49"/>
      <c r="I51" s="49"/>
      <c r="J51" s="49"/>
    </row>
    <row r="52" spans="8:10" ht="20.100000000000001" customHeight="1" x14ac:dyDescent="0.15">
      <c r="H52" s="49"/>
      <c r="I52" s="49"/>
      <c r="J52" s="49"/>
    </row>
    <row r="53" spans="8:10" ht="20.100000000000001" customHeight="1" x14ac:dyDescent="0.15">
      <c r="H53" s="49"/>
      <c r="I53" s="49"/>
      <c r="J53" s="49"/>
    </row>
    <row r="54" spans="8:10" ht="20.100000000000001" customHeight="1" x14ac:dyDescent="0.15">
      <c r="H54" s="49"/>
      <c r="I54" s="49"/>
      <c r="J54" s="49"/>
    </row>
    <row r="55" spans="8:10" ht="20.100000000000001" customHeight="1" x14ac:dyDescent="0.15">
      <c r="H55" s="49"/>
      <c r="I55" s="49"/>
      <c r="J55" s="49"/>
    </row>
    <row r="56" spans="8:10" ht="20.100000000000001" customHeight="1" x14ac:dyDescent="0.15">
      <c r="H56" s="49"/>
      <c r="I56" s="49"/>
      <c r="J56" s="49"/>
    </row>
    <row r="57" spans="8:10" ht="20.100000000000001" customHeight="1" x14ac:dyDescent="0.15">
      <c r="H57" s="49"/>
      <c r="I57" s="49"/>
      <c r="J57" s="49"/>
    </row>
    <row r="58" spans="8:10" ht="20.100000000000001" customHeight="1" x14ac:dyDescent="0.15">
      <c r="H58" s="49"/>
      <c r="I58" s="49"/>
      <c r="J58" s="49"/>
    </row>
    <row r="59" spans="8:10" ht="20.100000000000001" customHeight="1" x14ac:dyDescent="0.15">
      <c r="H59" s="49"/>
      <c r="I59" s="49"/>
      <c r="J59" s="49"/>
    </row>
    <row r="60" spans="8:10" ht="20.100000000000001" customHeight="1" x14ac:dyDescent="0.15">
      <c r="H60" s="49"/>
      <c r="I60" s="49"/>
      <c r="J60" s="49"/>
    </row>
    <row r="61" spans="8:10" ht="20.100000000000001" customHeight="1" x14ac:dyDescent="0.15">
      <c r="H61" s="49"/>
      <c r="I61" s="49"/>
      <c r="J61" s="49"/>
    </row>
    <row r="62" spans="8:10" ht="20.100000000000001" customHeight="1" x14ac:dyDescent="0.15">
      <c r="H62" s="49"/>
      <c r="I62" s="49"/>
      <c r="J62" s="49"/>
    </row>
    <row r="63" spans="8:10" ht="20.100000000000001" customHeight="1" x14ac:dyDescent="0.15">
      <c r="H63" s="49"/>
      <c r="I63" s="49"/>
      <c r="J63" s="49"/>
    </row>
    <row r="64" spans="8:10" ht="20.100000000000001" customHeight="1" x14ac:dyDescent="0.15">
      <c r="H64" s="49"/>
      <c r="I64" s="49"/>
      <c r="J64" s="49"/>
    </row>
    <row r="65" spans="8:10" ht="20.100000000000001" customHeight="1" x14ac:dyDescent="0.15">
      <c r="H65" s="49"/>
      <c r="I65" s="49"/>
      <c r="J65" s="49"/>
    </row>
    <row r="66" spans="8:10" ht="20.100000000000001" customHeight="1" x14ac:dyDescent="0.15">
      <c r="H66" s="49"/>
      <c r="I66" s="49"/>
      <c r="J66" s="49"/>
    </row>
    <row r="67" spans="8:10" ht="20.100000000000001" customHeight="1" x14ac:dyDescent="0.15">
      <c r="H67" s="49"/>
      <c r="I67" s="49"/>
      <c r="J67" s="49"/>
    </row>
    <row r="68" spans="8:10" ht="20.100000000000001" customHeight="1" x14ac:dyDescent="0.15">
      <c r="H68" s="49"/>
      <c r="I68" s="49"/>
      <c r="J68" s="49"/>
    </row>
    <row r="69" spans="8:10" ht="20.100000000000001" customHeight="1" x14ac:dyDescent="0.15">
      <c r="H69" s="49"/>
      <c r="I69" s="49"/>
      <c r="J69" s="49"/>
    </row>
    <row r="70" spans="8:10" ht="20.100000000000001" customHeight="1" x14ac:dyDescent="0.15">
      <c r="H70" s="49"/>
      <c r="I70" s="49"/>
      <c r="J70" s="49"/>
    </row>
    <row r="71" spans="8:10" ht="20.100000000000001" customHeight="1" x14ac:dyDescent="0.15">
      <c r="H71" s="49"/>
      <c r="I71" s="49"/>
      <c r="J71" s="49"/>
    </row>
    <row r="72" spans="8:10" ht="20.100000000000001" customHeight="1" x14ac:dyDescent="0.15">
      <c r="H72" s="49"/>
      <c r="I72" s="49"/>
      <c r="J72" s="49"/>
    </row>
    <row r="73" spans="8:10" ht="20.100000000000001" customHeight="1" x14ac:dyDescent="0.15">
      <c r="H73" s="49"/>
      <c r="I73" s="49"/>
      <c r="J73" s="49"/>
    </row>
    <row r="74" spans="8:10" ht="20.100000000000001" customHeight="1" x14ac:dyDescent="0.15">
      <c r="H74" s="49"/>
      <c r="I74" s="49"/>
      <c r="J74" s="49"/>
    </row>
    <row r="75" spans="8:10" ht="20.100000000000001" customHeight="1" x14ac:dyDescent="0.15">
      <c r="H75" s="49"/>
      <c r="I75" s="49"/>
      <c r="J75" s="49"/>
    </row>
    <row r="76" spans="8:10" ht="20.100000000000001" customHeight="1" x14ac:dyDescent="0.15">
      <c r="H76" s="49"/>
      <c r="I76" s="49"/>
      <c r="J76" s="49"/>
    </row>
    <row r="77" spans="8:10" ht="20.100000000000001" customHeight="1" x14ac:dyDescent="0.15">
      <c r="H77" s="49"/>
      <c r="I77" s="49"/>
      <c r="J77" s="49"/>
    </row>
  </sheetData>
  <mergeCells count="3">
    <mergeCell ref="C6:H6"/>
    <mergeCell ref="I6:M6"/>
    <mergeCell ref="P6:P8"/>
  </mergeCells>
  <phoneticPr fontId="2"/>
  <pageMargins left="0.78740157480314965" right="0.78740157480314965" top="0.78740157480314965" bottom="0.78740157480314965" header="0.51181102362204722" footer="0.51181102362204722"/>
  <pageSetup paperSize="9" orientation="portrait" useFirstPageNumber="1" r:id="rId1"/>
  <headerFooter scaleWithDoc="0" alignWithMargins="0">
    <oddFooter>&amp;C-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G36"/>
  <sheetViews>
    <sheetView view="pageBreakPreview" zoomScaleSheetLayoutView="100" workbookViewId="0"/>
  </sheetViews>
  <sheetFormatPr defaultColWidth="10.625" defaultRowHeight="20.100000000000001" customHeight="1" x14ac:dyDescent="0.15"/>
  <cols>
    <col min="1" max="1" width="7.375" style="17" customWidth="1"/>
    <col min="2" max="2" width="10.625" style="17"/>
    <col min="3" max="16" width="10.125" style="17" customWidth="1"/>
    <col min="17" max="17" width="5.625" style="18" customWidth="1"/>
    <col min="18" max="18" width="1.625" style="17" hidden="1" customWidth="1"/>
    <col min="19" max="19" width="5.625" style="17" customWidth="1"/>
    <col min="20" max="30" width="10.125" style="17" customWidth="1"/>
    <col min="31" max="32" width="10.625" style="17"/>
    <col min="33" max="33" width="5.625" style="18" customWidth="1"/>
    <col min="34" max="16384" width="10.625" style="17"/>
  </cols>
  <sheetData>
    <row r="1" spans="1:33" ht="20.100000000000001" customHeight="1" x14ac:dyDescent="0.15">
      <c r="A1" s="17" t="str">
        <f>目次!A6</f>
        <v>令和５年度　市町村税の課税状況等の調</v>
      </c>
    </row>
    <row r="2" spans="1:33" ht="20.100000000000001" customHeight="1" x14ac:dyDescent="0.15">
      <c r="A2" s="17" t="s">
        <v>123</v>
      </c>
    </row>
    <row r="4" spans="1:33" ht="20.100000000000001" customHeight="1" x14ac:dyDescent="0.15">
      <c r="A4" s="17" t="s">
        <v>438</v>
      </c>
      <c r="B4" s="17" t="str">
        <f>目次!C31</f>
        <v>課税の実績額等（後期高齢者支援金等課税分）（令和４年度分）</v>
      </c>
      <c r="S4" s="17" t="str">
        <f>A4</f>
        <v>第１９表</v>
      </c>
    </row>
    <row r="5" spans="1:33" ht="20.100000000000001" customHeight="1" x14ac:dyDescent="0.15">
      <c r="H5" s="101"/>
      <c r="I5" s="101"/>
      <c r="S5" s="17" t="s">
        <v>114</v>
      </c>
    </row>
    <row r="6" spans="1:33" ht="27.75" customHeight="1" x14ac:dyDescent="0.15">
      <c r="A6" s="19"/>
      <c r="B6" s="26" t="s">
        <v>9</v>
      </c>
      <c r="C6" s="571" t="s">
        <v>394</v>
      </c>
      <c r="D6" s="572"/>
      <c r="E6" s="572"/>
      <c r="F6" s="572"/>
      <c r="G6" s="573"/>
      <c r="H6" s="577" t="s">
        <v>242</v>
      </c>
      <c r="I6" s="578"/>
      <c r="J6" s="502" t="s">
        <v>396</v>
      </c>
      <c r="K6" s="503"/>
      <c r="L6" s="503"/>
      <c r="M6" s="503"/>
      <c r="N6" s="503"/>
      <c r="O6" s="503"/>
      <c r="P6" s="504"/>
      <c r="Q6" s="428" t="s">
        <v>342</v>
      </c>
      <c r="R6" s="297"/>
      <c r="S6" s="19"/>
      <c r="T6" s="26" t="s">
        <v>9</v>
      </c>
      <c r="U6" s="51" t="s">
        <v>247</v>
      </c>
      <c r="V6" s="51"/>
      <c r="W6" s="51"/>
      <c r="X6" s="51"/>
      <c r="Y6" s="51"/>
      <c r="Z6" s="51"/>
      <c r="AA6" s="51"/>
      <c r="AB6" s="51"/>
      <c r="AC6" s="51"/>
      <c r="AD6" s="51"/>
      <c r="AE6" s="51"/>
      <c r="AF6" s="57"/>
      <c r="AG6" s="428" t="s">
        <v>342</v>
      </c>
    </row>
    <row r="7" spans="1:33" ht="20.100000000000001" customHeight="1" x14ac:dyDescent="0.15">
      <c r="A7" s="112"/>
      <c r="B7" s="114"/>
      <c r="C7" s="574" t="s">
        <v>197</v>
      </c>
      <c r="D7" s="574" t="s">
        <v>200</v>
      </c>
      <c r="E7" s="574" t="s">
        <v>201</v>
      </c>
      <c r="F7" s="574" t="s">
        <v>10</v>
      </c>
      <c r="G7" s="574" t="s">
        <v>204</v>
      </c>
      <c r="H7" s="516" t="s">
        <v>243</v>
      </c>
      <c r="I7" s="516" t="s">
        <v>245</v>
      </c>
      <c r="J7" s="579" t="s">
        <v>202</v>
      </c>
      <c r="K7" s="580"/>
      <c r="L7" s="581"/>
      <c r="M7" s="579" t="s">
        <v>397</v>
      </c>
      <c r="N7" s="580"/>
      <c r="O7" s="580"/>
      <c r="P7" s="582"/>
      <c r="Q7" s="429"/>
      <c r="R7" s="297"/>
      <c r="S7" s="112"/>
      <c r="T7" s="114"/>
      <c r="U7" s="285" t="s">
        <v>231</v>
      </c>
      <c r="V7" s="285"/>
      <c r="W7" s="285"/>
      <c r="X7" s="286"/>
      <c r="Y7" s="282" t="s">
        <v>249</v>
      </c>
      <c r="Z7" s="285"/>
      <c r="AA7" s="285"/>
      <c r="AB7" s="286"/>
      <c r="AC7" s="282" t="s">
        <v>144</v>
      </c>
      <c r="AD7" s="285"/>
      <c r="AE7" s="285"/>
      <c r="AF7" s="294"/>
      <c r="AG7" s="429"/>
    </row>
    <row r="8" spans="1:33" ht="20.100000000000001" customHeight="1" x14ac:dyDescent="0.15">
      <c r="A8" s="112"/>
      <c r="B8" s="114"/>
      <c r="C8" s="576"/>
      <c r="D8" s="576"/>
      <c r="E8" s="576"/>
      <c r="F8" s="576"/>
      <c r="G8" s="576"/>
      <c r="H8" s="450"/>
      <c r="I8" s="450"/>
      <c r="J8" s="574" t="s">
        <v>128</v>
      </c>
      <c r="K8" s="574" t="s">
        <v>133</v>
      </c>
      <c r="L8" s="574" t="s">
        <v>135</v>
      </c>
      <c r="M8" s="416" t="s">
        <v>128</v>
      </c>
      <c r="N8" s="286"/>
      <c r="O8" s="416" t="s">
        <v>133</v>
      </c>
      <c r="P8" s="294"/>
      <c r="Q8" s="429"/>
      <c r="R8" s="298"/>
      <c r="S8" s="113"/>
      <c r="T8" s="30"/>
      <c r="U8" s="416" t="s">
        <v>135</v>
      </c>
      <c r="V8" s="286"/>
      <c r="W8" s="416" t="s">
        <v>15</v>
      </c>
      <c r="X8" s="286"/>
      <c r="Y8" s="574" t="s">
        <v>128</v>
      </c>
      <c r="Z8" s="574" t="s">
        <v>133</v>
      </c>
      <c r="AA8" s="574" t="s">
        <v>135</v>
      </c>
      <c r="AB8" s="574" t="s">
        <v>15</v>
      </c>
      <c r="AC8" s="574" t="s">
        <v>128</v>
      </c>
      <c r="AD8" s="574" t="s">
        <v>133</v>
      </c>
      <c r="AE8" s="574" t="s">
        <v>135</v>
      </c>
      <c r="AF8" s="575" t="s">
        <v>15</v>
      </c>
      <c r="AG8" s="429"/>
    </row>
    <row r="9" spans="1:33" ht="20.100000000000001" customHeight="1" x14ac:dyDescent="0.15">
      <c r="A9" s="112"/>
      <c r="B9" s="114"/>
      <c r="C9" s="576"/>
      <c r="D9" s="576"/>
      <c r="E9" s="576"/>
      <c r="F9" s="576"/>
      <c r="G9" s="576"/>
      <c r="H9" s="450"/>
      <c r="I9" s="450"/>
      <c r="J9" s="495"/>
      <c r="K9" s="495"/>
      <c r="L9" s="495"/>
      <c r="M9" s="403" t="s">
        <v>136</v>
      </c>
      <c r="N9" s="403" t="s">
        <v>124</v>
      </c>
      <c r="O9" s="403" t="s">
        <v>136</v>
      </c>
      <c r="P9" s="397" t="s">
        <v>124</v>
      </c>
      <c r="Q9" s="429"/>
      <c r="R9" s="64"/>
      <c r="S9" s="112"/>
      <c r="T9" s="114"/>
      <c r="U9" s="403" t="s">
        <v>136</v>
      </c>
      <c r="V9" s="403" t="s">
        <v>124</v>
      </c>
      <c r="W9" s="403" t="s">
        <v>136</v>
      </c>
      <c r="X9" s="403" t="s">
        <v>124</v>
      </c>
      <c r="Y9" s="495"/>
      <c r="Z9" s="495"/>
      <c r="AA9" s="495"/>
      <c r="AB9" s="495"/>
      <c r="AC9" s="495"/>
      <c r="AD9" s="495"/>
      <c r="AE9" s="495"/>
      <c r="AF9" s="493"/>
      <c r="AG9" s="429"/>
    </row>
    <row r="10" spans="1:33" ht="20.100000000000001" customHeight="1" x14ac:dyDescent="0.15">
      <c r="A10" s="113" t="s">
        <v>26</v>
      </c>
      <c r="B10" s="27"/>
      <c r="C10" s="41" t="s">
        <v>56</v>
      </c>
      <c r="D10" s="41" t="s">
        <v>56</v>
      </c>
      <c r="E10" s="41" t="s">
        <v>56</v>
      </c>
      <c r="F10" s="41" t="s">
        <v>56</v>
      </c>
      <c r="G10" s="41" t="s">
        <v>56</v>
      </c>
      <c r="H10" s="41" t="s">
        <v>29</v>
      </c>
      <c r="I10" s="41" t="s">
        <v>56</v>
      </c>
      <c r="J10" s="292" t="s">
        <v>137</v>
      </c>
      <c r="K10" s="292" t="s">
        <v>137</v>
      </c>
      <c r="L10" s="292" t="s">
        <v>137</v>
      </c>
      <c r="M10" s="41" t="s">
        <v>29</v>
      </c>
      <c r="N10" s="292" t="s">
        <v>25</v>
      </c>
      <c r="O10" s="41" t="s">
        <v>29</v>
      </c>
      <c r="P10" s="295" t="s">
        <v>25</v>
      </c>
      <c r="Q10" s="430"/>
      <c r="R10" s="299"/>
      <c r="S10" s="113" t="s">
        <v>26</v>
      </c>
      <c r="T10" s="27"/>
      <c r="U10" s="41" t="s">
        <v>29</v>
      </c>
      <c r="V10" s="292" t="s">
        <v>25</v>
      </c>
      <c r="W10" s="41" t="s">
        <v>29</v>
      </c>
      <c r="X10" s="292" t="s">
        <v>25</v>
      </c>
      <c r="Y10" s="41" t="s">
        <v>56</v>
      </c>
      <c r="Z10" s="41" t="s">
        <v>56</v>
      </c>
      <c r="AA10" s="41" t="s">
        <v>56</v>
      </c>
      <c r="AB10" s="41" t="s">
        <v>56</v>
      </c>
      <c r="AC10" s="41" t="s">
        <v>56</v>
      </c>
      <c r="AD10" s="41" t="s">
        <v>56</v>
      </c>
      <c r="AE10" s="41" t="s">
        <v>56</v>
      </c>
      <c r="AF10" s="59" t="s">
        <v>56</v>
      </c>
      <c r="AG10" s="430"/>
    </row>
    <row r="11" spans="1:33" ht="20.100000000000001" customHeight="1" x14ac:dyDescent="0.15">
      <c r="A11" s="277">
        <v>1</v>
      </c>
      <c r="B11" s="281" t="s">
        <v>160</v>
      </c>
      <c r="C11" s="118">
        <v>599580</v>
      </c>
      <c r="D11" s="125">
        <v>0</v>
      </c>
      <c r="E11" s="125">
        <v>234004</v>
      </c>
      <c r="F11" s="125">
        <v>165187</v>
      </c>
      <c r="G11" s="125">
        <v>998771</v>
      </c>
      <c r="H11" s="125">
        <v>427</v>
      </c>
      <c r="I11" s="125">
        <v>77843</v>
      </c>
      <c r="J11" s="125">
        <v>7</v>
      </c>
      <c r="K11" s="125">
        <v>5</v>
      </c>
      <c r="L11" s="125">
        <v>2</v>
      </c>
      <c r="M11" s="146">
        <v>14394</v>
      </c>
      <c r="N11" s="146">
        <v>18134</v>
      </c>
      <c r="O11" s="146">
        <v>7098</v>
      </c>
      <c r="P11" s="146">
        <v>12105</v>
      </c>
      <c r="Q11" s="128">
        <v>1</v>
      </c>
      <c r="R11" s="298"/>
      <c r="S11" s="277">
        <v>1</v>
      </c>
      <c r="T11" s="281" t="s">
        <v>160</v>
      </c>
      <c r="U11" s="146">
        <v>4851</v>
      </c>
      <c r="V11" s="146">
        <v>8373</v>
      </c>
      <c r="W11" s="146">
        <v>26343</v>
      </c>
      <c r="X11" s="146">
        <v>38612</v>
      </c>
      <c r="Y11" s="146">
        <v>84142</v>
      </c>
      <c r="Z11" s="146">
        <v>40068</v>
      </c>
      <c r="AA11" s="146">
        <v>11136</v>
      </c>
      <c r="AB11" s="146">
        <v>135346</v>
      </c>
      <c r="AC11" s="146">
        <v>72957</v>
      </c>
      <c r="AD11" s="146">
        <v>24335</v>
      </c>
      <c r="AE11" s="146">
        <v>6683</v>
      </c>
      <c r="AF11" s="185">
        <v>103975</v>
      </c>
      <c r="AG11" s="128">
        <v>1</v>
      </c>
    </row>
    <row r="12" spans="1:33" ht="20.100000000000001" customHeight="1" x14ac:dyDescent="0.15">
      <c r="A12" s="113">
        <v>2</v>
      </c>
      <c r="B12" s="30" t="s">
        <v>164</v>
      </c>
      <c r="C12" s="119">
        <v>135121</v>
      </c>
      <c r="D12" s="120">
        <v>0</v>
      </c>
      <c r="E12" s="120">
        <v>45674</v>
      </c>
      <c r="F12" s="120">
        <v>34605</v>
      </c>
      <c r="G12" s="120">
        <v>215400</v>
      </c>
      <c r="H12" s="120">
        <v>108</v>
      </c>
      <c r="I12" s="120">
        <v>16454</v>
      </c>
      <c r="J12" s="120">
        <v>7</v>
      </c>
      <c r="K12" s="120">
        <v>5</v>
      </c>
      <c r="L12" s="120">
        <v>2</v>
      </c>
      <c r="M12" s="122">
        <v>2817</v>
      </c>
      <c r="N12" s="122">
        <v>3501</v>
      </c>
      <c r="O12" s="122">
        <v>1262</v>
      </c>
      <c r="P12" s="122">
        <v>2023</v>
      </c>
      <c r="Q12" s="52">
        <v>2</v>
      </c>
      <c r="R12" s="298"/>
      <c r="S12" s="113">
        <v>2</v>
      </c>
      <c r="T12" s="30" t="s">
        <v>164</v>
      </c>
      <c r="U12" s="122">
        <v>816</v>
      </c>
      <c r="V12" s="122">
        <v>1373</v>
      </c>
      <c r="W12" s="122">
        <v>4895</v>
      </c>
      <c r="X12" s="122">
        <v>6897</v>
      </c>
      <c r="Y12" s="122">
        <v>16175</v>
      </c>
      <c r="Z12" s="122">
        <v>6676</v>
      </c>
      <c r="AA12" s="122">
        <v>1812</v>
      </c>
      <c r="AB12" s="122">
        <v>24663</v>
      </c>
      <c r="AC12" s="122">
        <v>15026</v>
      </c>
      <c r="AD12" s="122">
        <v>4644</v>
      </c>
      <c r="AE12" s="122">
        <v>1215</v>
      </c>
      <c r="AF12" s="134">
        <v>20885</v>
      </c>
      <c r="AG12" s="52">
        <v>2</v>
      </c>
    </row>
    <row r="13" spans="1:33" ht="20.100000000000001" customHeight="1" x14ac:dyDescent="0.15">
      <c r="A13" s="263">
        <v>3</v>
      </c>
      <c r="B13" s="30" t="s">
        <v>165</v>
      </c>
      <c r="C13" s="120">
        <v>212716</v>
      </c>
      <c r="D13" s="120">
        <v>0</v>
      </c>
      <c r="E13" s="120">
        <v>81799</v>
      </c>
      <c r="F13" s="120">
        <v>40145</v>
      </c>
      <c r="G13" s="120">
        <v>334660</v>
      </c>
      <c r="H13" s="120">
        <v>120</v>
      </c>
      <c r="I13" s="120">
        <v>17665</v>
      </c>
      <c r="J13" s="120">
        <v>7</v>
      </c>
      <c r="K13" s="120">
        <v>5</v>
      </c>
      <c r="L13" s="120">
        <v>2</v>
      </c>
      <c r="M13" s="122">
        <v>3856</v>
      </c>
      <c r="N13" s="122">
        <v>5073</v>
      </c>
      <c r="O13" s="122">
        <v>2264</v>
      </c>
      <c r="P13" s="122">
        <v>3871</v>
      </c>
      <c r="Q13" s="52">
        <v>3</v>
      </c>
      <c r="R13" s="64"/>
      <c r="S13" s="263">
        <v>3</v>
      </c>
      <c r="T13" s="30" t="s">
        <v>165</v>
      </c>
      <c r="U13" s="122">
        <v>1532</v>
      </c>
      <c r="V13" s="122">
        <v>2745</v>
      </c>
      <c r="W13" s="122">
        <v>7652</v>
      </c>
      <c r="X13" s="122">
        <v>11689</v>
      </c>
      <c r="Y13" s="122">
        <v>23082</v>
      </c>
      <c r="Z13" s="122">
        <v>12581</v>
      </c>
      <c r="AA13" s="122">
        <v>3569</v>
      </c>
      <c r="AB13" s="122">
        <v>39232</v>
      </c>
      <c r="AC13" s="122">
        <v>14049</v>
      </c>
      <c r="AD13" s="122">
        <v>5640</v>
      </c>
      <c r="AE13" s="122">
        <v>1553</v>
      </c>
      <c r="AF13" s="134">
        <v>21242</v>
      </c>
      <c r="AG13" s="52">
        <v>3</v>
      </c>
    </row>
    <row r="14" spans="1:33" ht="20.100000000000001" customHeight="1" x14ac:dyDescent="0.15">
      <c r="A14" s="113">
        <v>4</v>
      </c>
      <c r="B14" s="30" t="s">
        <v>166</v>
      </c>
      <c r="C14" s="120">
        <v>145897</v>
      </c>
      <c r="D14" s="120">
        <v>0</v>
      </c>
      <c r="E14" s="120">
        <v>54385</v>
      </c>
      <c r="F14" s="120">
        <v>28716</v>
      </c>
      <c r="G14" s="120">
        <v>228998</v>
      </c>
      <c r="H14" s="120">
        <v>75</v>
      </c>
      <c r="I14" s="120">
        <v>10747</v>
      </c>
      <c r="J14" s="120">
        <v>7</v>
      </c>
      <c r="K14" s="120">
        <v>5</v>
      </c>
      <c r="L14" s="120">
        <v>2</v>
      </c>
      <c r="M14" s="122">
        <v>3425</v>
      </c>
      <c r="N14" s="122">
        <v>4242</v>
      </c>
      <c r="O14" s="122">
        <v>1722</v>
      </c>
      <c r="P14" s="122">
        <v>2730</v>
      </c>
      <c r="Q14" s="52">
        <v>4</v>
      </c>
      <c r="R14" s="298"/>
      <c r="S14" s="113">
        <v>4</v>
      </c>
      <c r="T14" s="30" t="s">
        <v>166</v>
      </c>
      <c r="U14" s="122">
        <v>1131</v>
      </c>
      <c r="V14" s="122">
        <v>1872</v>
      </c>
      <c r="W14" s="122">
        <v>6278</v>
      </c>
      <c r="X14" s="122">
        <v>8844</v>
      </c>
      <c r="Y14" s="122">
        <v>17816</v>
      </c>
      <c r="Z14" s="122">
        <v>8190</v>
      </c>
      <c r="AA14" s="122">
        <v>2246</v>
      </c>
      <c r="AB14" s="122">
        <v>28252</v>
      </c>
      <c r="AC14" s="122">
        <v>11436</v>
      </c>
      <c r="AD14" s="122">
        <v>3863</v>
      </c>
      <c r="AE14" s="122">
        <v>1049</v>
      </c>
      <c r="AF14" s="134">
        <v>16348</v>
      </c>
      <c r="AG14" s="52">
        <v>4</v>
      </c>
    </row>
    <row r="15" spans="1:33" ht="20.100000000000001" customHeight="1" x14ac:dyDescent="0.15">
      <c r="A15" s="278">
        <v>5</v>
      </c>
      <c r="B15" s="30" t="s">
        <v>169</v>
      </c>
      <c r="C15" s="139">
        <v>84831</v>
      </c>
      <c r="D15" s="139">
        <v>0</v>
      </c>
      <c r="E15" s="139">
        <v>35498</v>
      </c>
      <c r="F15" s="139">
        <v>16365</v>
      </c>
      <c r="G15" s="139">
        <v>136694</v>
      </c>
      <c r="H15" s="139">
        <v>65</v>
      </c>
      <c r="I15" s="139">
        <v>11198</v>
      </c>
      <c r="J15" s="139">
        <v>7</v>
      </c>
      <c r="K15" s="139">
        <v>5</v>
      </c>
      <c r="L15" s="139">
        <v>2</v>
      </c>
      <c r="M15" s="121">
        <v>1696</v>
      </c>
      <c r="N15" s="121">
        <v>2125</v>
      </c>
      <c r="O15" s="121">
        <v>717</v>
      </c>
      <c r="P15" s="121">
        <v>1185</v>
      </c>
      <c r="Q15" s="53">
        <v>5</v>
      </c>
      <c r="R15" s="300"/>
      <c r="S15" s="278">
        <v>5</v>
      </c>
      <c r="T15" s="30" t="s">
        <v>169</v>
      </c>
      <c r="U15" s="121">
        <v>539</v>
      </c>
      <c r="V15" s="121">
        <v>894</v>
      </c>
      <c r="W15" s="121">
        <v>2952</v>
      </c>
      <c r="X15" s="121">
        <v>4204</v>
      </c>
      <c r="Y15" s="121">
        <v>12644</v>
      </c>
      <c r="Z15" s="121">
        <v>5036</v>
      </c>
      <c r="AA15" s="121">
        <v>1520</v>
      </c>
      <c r="AB15" s="121">
        <v>19200</v>
      </c>
      <c r="AC15" s="121">
        <v>7315</v>
      </c>
      <c r="AD15" s="121">
        <v>2109</v>
      </c>
      <c r="AE15" s="121">
        <v>645</v>
      </c>
      <c r="AF15" s="135">
        <v>10069</v>
      </c>
      <c r="AG15" s="53">
        <v>5</v>
      </c>
    </row>
    <row r="16" spans="1:33" ht="20.100000000000001" customHeight="1" x14ac:dyDescent="0.15">
      <c r="A16" s="113">
        <v>6</v>
      </c>
      <c r="B16" s="178" t="s">
        <v>171</v>
      </c>
      <c r="C16" s="119">
        <v>109889</v>
      </c>
      <c r="D16" s="120">
        <v>0</v>
      </c>
      <c r="E16" s="120">
        <v>44687</v>
      </c>
      <c r="F16" s="120">
        <v>20277</v>
      </c>
      <c r="G16" s="120">
        <v>174853</v>
      </c>
      <c r="H16" s="120">
        <v>49</v>
      </c>
      <c r="I16" s="120">
        <v>5145</v>
      </c>
      <c r="J16" s="120">
        <v>7</v>
      </c>
      <c r="K16" s="120">
        <v>5</v>
      </c>
      <c r="L16" s="120">
        <v>2</v>
      </c>
      <c r="M16" s="120">
        <v>2242</v>
      </c>
      <c r="N16" s="120">
        <v>2924</v>
      </c>
      <c r="O16" s="120">
        <v>1157</v>
      </c>
      <c r="P16" s="120">
        <v>2005</v>
      </c>
      <c r="Q16" s="52">
        <v>6</v>
      </c>
      <c r="R16" s="298"/>
      <c r="S16" s="113">
        <v>6</v>
      </c>
      <c r="T16" s="31" t="s">
        <v>171</v>
      </c>
      <c r="U16" s="120">
        <v>763</v>
      </c>
      <c r="V16" s="120">
        <v>1395</v>
      </c>
      <c r="W16" s="120">
        <v>4162</v>
      </c>
      <c r="X16" s="120">
        <v>6324</v>
      </c>
      <c r="Y16" s="120">
        <v>13918</v>
      </c>
      <c r="Z16" s="120">
        <v>6817</v>
      </c>
      <c r="AA16" s="120">
        <v>1897</v>
      </c>
      <c r="AB16" s="120">
        <v>22632</v>
      </c>
      <c r="AC16" s="120">
        <v>7743</v>
      </c>
      <c r="AD16" s="120">
        <v>2803</v>
      </c>
      <c r="AE16" s="120">
        <v>746</v>
      </c>
      <c r="AF16" s="133">
        <v>11292</v>
      </c>
      <c r="AG16" s="52">
        <v>6</v>
      </c>
    </row>
    <row r="17" spans="1:33" s="64" customFormat="1" ht="20.100000000000001" customHeight="1" x14ac:dyDescent="0.15">
      <c r="A17" s="263">
        <v>7</v>
      </c>
      <c r="B17" s="30" t="s">
        <v>172</v>
      </c>
      <c r="C17" s="119">
        <v>83868</v>
      </c>
      <c r="D17" s="120">
        <v>0</v>
      </c>
      <c r="E17" s="120">
        <v>26407</v>
      </c>
      <c r="F17" s="120">
        <v>26763</v>
      </c>
      <c r="G17" s="120">
        <v>137038</v>
      </c>
      <c r="H17" s="120">
        <v>77</v>
      </c>
      <c r="I17" s="120">
        <v>10441</v>
      </c>
      <c r="J17" s="120">
        <v>7</v>
      </c>
      <c r="K17" s="120">
        <v>5</v>
      </c>
      <c r="L17" s="120">
        <v>2</v>
      </c>
      <c r="M17" s="120">
        <v>1461</v>
      </c>
      <c r="N17" s="120">
        <v>1851</v>
      </c>
      <c r="O17" s="120">
        <v>714</v>
      </c>
      <c r="P17" s="120">
        <v>1203</v>
      </c>
      <c r="Q17" s="52">
        <v>7</v>
      </c>
      <c r="S17" s="263">
        <v>7</v>
      </c>
      <c r="T17" s="30" t="s">
        <v>172</v>
      </c>
      <c r="U17" s="120">
        <v>473</v>
      </c>
      <c r="V17" s="120">
        <v>802</v>
      </c>
      <c r="W17" s="120">
        <v>2648</v>
      </c>
      <c r="X17" s="120">
        <v>3856</v>
      </c>
      <c r="Y17" s="120">
        <v>8811</v>
      </c>
      <c r="Z17" s="120">
        <v>4090</v>
      </c>
      <c r="AA17" s="120">
        <v>1091</v>
      </c>
      <c r="AB17" s="120">
        <v>13992</v>
      </c>
      <c r="AC17" s="120">
        <v>10758</v>
      </c>
      <c r="AD17" s="120">
        <v>3617</v>
      </c>
      <c r="AE17" s="120">
        <v>966</v>
      </c>
      <c r="AF17" s="133">
        <v>15341</v>
      </c>
      <c r="AG17" s="52">
        <v>7</v>
      </c>
    </row>
    <row r="18" spans="1:33" ht="20.100000000000001" customHeight="1" x14ac:dyDescent="0.15">
      <c r="A18" s="113">
        <v>8</v>
      </c>
      <c r="B18" s="30" t="s">
        <v>176</v>
      </c>
      <c r="C18" s="283">
        <v>197750</v>
      </c>
      <c r="D18" s="283">
        <v>0</v>
      </c>
      <c r="E18" s="283">
        <v>125097</v>
      </c>
      <c r="F18" s="283">
        <v>0</v>
      </c>
      <c r="G18" s="283">
        <v>322847</v>
      </c>
      <c r="H18" s="283">
        <v>117</v>
      </c>
      <c r="I18" s="283">
        <v>17975</v>
      </c>
      <c r="J18" s="283">
        <v>7</v>
      </c>
      <c r="K18" s="283">
        <v>5</v>
      </c>
      <c r="L18" s="283">
        <v>2</v>
      </c>
      <c r="M18" s="84">
        <v>3415</v>
      </c>
      <c r="N18" s="84">
        <v>4458</v>
      </c>
      <c r="O18" s="84">
        <v>1892</v>
      </c>
      <c r="P18" s="84">
        <v>3187</v>
      </c>
      <c r="Q18" s="52">
        <v>8</v>
      </c>
      <c r="R18" s="298"/>
      <c r="S18" s="113">
        <v>8</v>
      </c>
      <c r="T18" s="30" t="s">
        <v>176</v>
      </c>
      <c r="U18" s="84">
        <v>1277</v>
      </c>
      <c r="V18" s="84">
        <v>2207</v>
      </c>
      <c r="W18" s="84">
        <v>6584</v>
      </c>
      <c r="X18" s="84">
        <v>9852</v>
      </c>
      <c r="Y18" s="122">
        <v>36823</v>
      </c>
      <c r="Z18" s="122">
        <v>18803</v>
      </c>
      <c r="AA18" s="122">
        <v>5209</v>
      </c>
      <c r="AB18" s="122">
        <v>60835</v>
      </c>
      <c r="AC18" s="122">
        <v>0</v>
      </c>
      <c r="AD18" s="122">
        <v>0</v>
      </c>
      <c r="AE18" s="122">
        <v>0</v>
      </c>
      <c r="AF18" s="134">
        <v>0</v>
      </c>
      <c r="AG18" s="52">
        <v>8</v>
      </c>
    </row>
    <row r="19" spans="1:33" ht="20.100000000000001" customHeight="1" x14ac:dyDescent="0.15">
      <c r="A19" s="263">
        <v>9</v>
      </c>
      <c r="B19" s="30" t="s">
        <v>178</v>
      </c>
      <c r="C19" s="283">
        <v>70176</v>
      </c>
      <c r="D19" s="283">
        <v>0</v>
      </c>
      <c r="E19" s="283">
        <v>27953</v>
      </c>
      <c r="F19" s="283">
        <v>14344</v>
      </c>
      <c r="G19" s="283">
        <v>112473</v>
      </c>
      <c r="H19" s="283">
        <v>39</v>
      </c>
      <c r="I19" s="283">
        <v>3280</v>
      </c>
      <c r="J19" s="283">
        <v>7</v>
      </c>
      <c r="K19" s="283">
        <v>5</v>
      </c>
      <c r="L19" s="283">
        <v>2</v>
      </c>
      <c r="M19" s="84">
        <v>1562</v>
      </c>
      <c r="N19" s="84">
        <v>2096</v>
      </c>
      <c r="O19" s="84">
        <v>788</v>
      </c>
      <c r="P19" s="84">
        <v>1331</v>
      </c>
      <c r="Q19" s="52">
        <v>9</v>
      </c>
      <c r="R19" s="64"/>
      <c r="S19" s="263">
        <v>9</v>
      </c>
      <c r="T19" s="30" t="s">
        <v>178</v>
      </c>
      <c r="U19" s="84">
        <v>504</v>
      </c>
      <c r="V19" s="84">
        <v>883</v>
      </c>
      <c r="W19" s="84">
        <v>2854</v>
      </c>
      <c r="X19" s="84">
        <v>4310</v>
      </c>
      <c r="Y19" s="122">
        <v>9977</v>
      </c>
      <c r="Z19" s="122">
        <v>4525</v>
      </c>
      <c r="AA19" s="122">
        <v>1201</v>
      </c>
      <c r="AB19" s="122">
        <v>15703</v>
      </c>
      <c r="AC19" s="122">
        <v>6042</v>
      </c>
      <c r="AD19" s="122">
        <v>2071</v>
      </c>
      <c r="AE19" s="122">
        <v>532</v>
      </c>
      <c r="AF19" s="134">
        <v>8645</v>
      </c>
      <c r="AG19" s="52">
        <v>9</v>
      </c>
    </row>
    <row r="20" spans="1:33" ht="20.100000000000001" customHeight="1" x14ac:dyDescent="0.15">
      <c r="A20" s="113">
        <v>10</v>
      </c>
      <c r="B20" s="30" t="s">
        <v>179</v>
      </c>
      <c r="C20" s="283">
        <v>183061</v>
      </c>
      <c r="D20" s="283">
        <v>0</v>
      </c>
      <c r="E20" s="283">
        <v>61900</v>
      </c>
      <c r="F20" s="283">
        <v>52062</v>
      </c>
      <c r="G20" s="283">
        <v>297023</v>
      </c>
      <c r="H20" s="283">
        <v>107</v>
      </c>
      <c r="I20" s="283">
        <v>11816</v>
      </c>
      <c r="J20" s="283">
        <v>7</v>
      </c>
      <c r="K20" s="283">
        <v>5</v>
      </c>
      <c r="L20" s="283">
        <v>2</v>
      </c>
      <c r="M20" s="84">
        <v>3432</v>
      </c>
      <c r="N20" s="84">
        <v>4526</v>
      </c>
      <c r="O20" s="84">
        <v>1868</v>
      </c>
      <c r="P20" s="84">
        <v>3243</v>
      </c>
      <c r="Q20" s="52">
        <v>10</v>
      </c>
      <c r="R20" s="64"/>
      <c r="S20" s="113">
        <v>10</v>
      </c>
      <c r="T20" s="30" t="s">
        <v>179</v>
      </c>
      <c r="U20" s="84">
        <v>1270</v>
      </c>
      <c r="V20" s="84">
        <v>2278</v>
      </c>
      <c r="W20" s="84">
        <v>6570</v>
      </c>
      <c r="X20" s="84">
        <v>10047</v>
      </c>
      <c r="Y20" s="122">
        <v>18059</v>
      </c>
      <c r="Z20" s="122">
        <v>9243</v>
      </c>
      <c r="AA20" s="122">
        <v>2597</v>
      </c>
      <c r="AB20" s="122">
        <v>29899</v>
      </c>
      <c r="AC20" s="122">
        <v>18389</v>
      </c>
      <c r="AD20" s="122">
        <v>6962</v>
      </c>
      <c r="AE20" s="122">
        <v>1916</v>
      </c>
      <c r="AF20" s="134">
        <v>27267</v>
      </c>
      <c r="AG20" s="52">
        <v>10</v>
      </c>
    </row>
    <row r="21" spans="1:33" ht="20.100000000000001" customHeight="1" x14ac:dyDescent="0.15">
      <c r="A21" s="280">
        <v>11</v>
      </c>
      <c r="B21" s="31" t="s">
        <v>180</v>
      </c>
      <c r="C21" s="284">
        <v>56717</v>
      </c>
      <c r="D21" s="126">
        <v>0</v>
      </c>
      <c r="E21" s="126">
        <v>16790</v>
      </c>
      <c r="F21" s="126">
        <v>10635</v>
      </c>
      <c r="G21" s="126">
        <v>84142</v>
      </c>
      <c r="H21" s="126">
        <v>25</v>
      </c>
      <c r="I21" s="126">
        <v>2150</v>
      </c>
      <c r="J21" s="126">
        <v>7</v>
      </c>
      <c r="K21" s="126">
        <v>5</v>
      </c>
      <c r="L21" s="126">
        <v>2</v>
      </c>
      <c r="M21" s="168">
        <v>1718</v>
      </c>
      <c r="N21" s="168">
        <v>2074</v>
      </c>
      <c r="O21" s="168">
        <v>719</v>
      </c>
      <c r="P21" s="168">
        <v>1120</v>
      </c>
      <c r="Q21" s="179">
        <v>11</v>
      </c>
      <c r="R21" s="301"/>
      <c r="S21" s="280">
        <v>11</v>
      </c>
      <c r="T21" s="31" t="s">
        <v>180</v>
      </c>
      <c r="U21" s="168">
        <v>517</v>
      </c>
      <c r="V21" s="168">
        <v>843</v>
      </c>
      <c r="W21" s="168">
        <v>2954</v>
      </c>
      <c r="X21" s="168">
        <v>4037</v>
      </c>
      <c r="Y21" s="168">
        <v>5807</v>
      </c>
      <c r="Z21" s="168">
        <v>2240</v>
      </c>
      <c r="AA21" s="168">
        <v>674</v>
      </c>
      <c r="AB21" s="168">
        <v>8721</v>
      </c>
      <c r="AC21" s="168">
        <v>4556</v>
      </c>
      <c r="AD21" s="168">
        <v>1286</v>
      </c>
      <c r="AE21" s="168">
        <v>378</v>
      </c>
      <c r="AF21" s="136">
        <v>6220</v>
      </c>
      <c r="AG21" s="179">
        <v>11</v>
      </c>
    </row>
    <row r="22" spans="1:33" ht="20.100000000000001" customHeight="1" x14ac:dyDescent="0.15">
      <c r="A22" s="113">
        <v>12</v>
      </c>
      <c r="B22" s="30" t="s">
        <v>312</v>
      </c>
      <c r="C22" s="119">
        <v>79958</v>
      </c>
      <c r="D22" s="120">
        <v>0</v>
      </c>
      <c r="E22" s="120">
        <v>50984</v>
      </c>
      <c r="F22" s="120">
        <v>0</v>
      </c>
      <c r="G22" s="120">
        <v>130942</v>
      </c>
      <c r="H22" s="120">
        <v>51</v>
      </c>
      <c r="I22" s="120">
        <v>9988</v>
      </c>
      <c r="J22" s="120">
        <v>7</v>
      </c>
      <c r="K22" s="120">
        <v>5</v>
      </c>
      <c r="L22" s="120">
        <v>2</v>
      </c>
      <c r="M22" s="122">
        <v>1039</v>
      </c>
      <c r="N22" s="122">
        <v>1341</v>
      </c>
      <c r="O22" s="122">
        <v>554</v>
      </c>
      <c r="P22" s="122">
        <v>946</v>
      </c>
      <c r="Q22" s="52">
        <v>12</v>
      </c>
      <c r="R22" s="64"/>
      <c r="S22" s="113">
        <v>12</v>
      </c>
      <c r="T22" s="30" t="s">
        <v>312</v>
      </c>
      <c r="U22" s="122">
        <v>386</v>
      </c>
      <c r="V22" s="122">
        <v>667</v>
      </c>
      <c r="W22" s="122">
        <v>1979</v>
      </c>
      <c r="X22" s="122">
        <v>2954</v>
      </c>
      <c r="Y22" s="122">
        <v>12297</v>
      </c>
      <c r="Z22" s="122">
        <v>6196</v>
      </c>
      <c r="AA22" s="122">
        <v>1748</v>
      </c>
      <c r="AB22" s="122">
        <v>20241</v>
      </c>
      <c r="AC22" s="122">
        <v>0</v>
      </c>
      <c r="AD22" s="122">
        <v>0</v>
      </c>
      <c r="AE22" s="122">
        <v>0</v>
      </c>
      <c r="AF22" s="134">
        <v>0</v>
      </c>
      <c r="AG22" s="52">
        <v>12</v>
      </c>
    </row>
    <row r="23" spans="1:33" ht="20.100000000000001" customHeight="1" x14ac:dyDescent="0.15">
      <c r="A23" s="113">
        <v>13</v>
      </c>
      <c r="B23" s="30" t="s">
        <v>313</v>
      </c>
      <c r="C23" s="119">
        <v>61428</v>
      </c>
      <c r="D23" s="120">
        <v>0</v>
      </c>
      <c r="E23" s="120">
        <v>24558</v>
      </c>
      <c r="F23" s="120">
        <v>14892</v>
      </c>
      <c r="G23" s="120">
        <v>100878</v>
      </c>
      <c r="H23" s="120">
        <v>29</v>
      </c>
      <c r="I23" s="120">
        <v>4888</v>
      </c>
      <c r="J23" s="120">
        <v>7</v>
      </c>
      <c r="K23" s="120">
        <v>5</v>
      </c>
      <c r="L23" s="120">
        <v>2</v>
      </c>
      <c r="M23" s="122">
        <v>1381</v>
      </c>
      <c r="N23" s="122">
        <v>1801</v>
      </c>
      <c r="O23" s="122">
        <v>636</v>
      </c>
      <c r="P23" s="122">
        <v>1085</v>
      </c>
      <c r="Q23" s="52">
        <v>13</v>
      </c>
      <c r="R23" s="64"/>
      <c r="S23" s="113">
        <v>13</v>
      </c>
      <c r="T23" s="30" t="s">
        <v>313</v>
      </c>
      <c r="U23" s="122">
        <v>419</v>
      </c>
      <c r="V23" s="122">
        <v>742</v>
      </c>
      <c r="W23" s="122">
        <v>2436</v>
      </c>
      <c r="X23" s="122">
        <v>3628</v>
      </c>
      <c r="Y23" s="122">
        <v>8825</v>
      </c>
      <c r="Z23" s="122">
        <v>3798</v>
      </c>
      <c r="AA23" s="122">
        <v>1039</v>
      </c>
      <c r="AB23" s="122">
        <v>13662</v>
      </c>
      <c r="AC23" s="122">
        <v>6403</v>
      </c>
      <c r="AD23" s="122">
        <v>2038</v>
      </c>
      <c r="AE23" s="122">
        <v>555</v>
      </c>
      <c r="AF23" s="134">
        <v>8996</v>
      </c>
      <c r="AG23" s="52">
        <v>13</v>
      </c>
    </row>
    <row r="24" spans="1:33" ht="20.100000000000001" customHeight="1" x14ac:dyDescent="0.15">
      <c r="A24" s="113">
        <v>14</v>
      </c>
      <c r="B24" s="30" t="s">
        <v>181</v>
      </c>
      <c r="C24" s="283">
        <v>11319</v>
      </c>
      <c r="D24" s="283">
        <v>0</v>
      </c>
      <c r="E24" s="283">
        <v>4453</v>
      </c>
      <c r="F24" s="283">
        <v>3266</v>
      </c>
      <c r="G24" s="283">
        <v>19038</v>
      </c>
      <c r="H24" s="283">
        <v>11</v>
      </c>
      <c r="I24" s="283">
        <v>1425</v>
      </c>
      <c r="J24" s="283">
        <v>7</v>
      </c>
      <c r="K24" s="283">
        <v>5</v>
      </c>
      <c r="L24" s="283">
        <v>2</v>
      </c>
      <c r="M24" s="84">
        <v>248</v>
      </c>
      <c r="N24" s="84">
        <v>306</v>
      </c>
      <c r="O24" s="84">
        <v>139</v>
      </c>
      <c r="P24" s="84">
        <v>216</v>
      </c>
      <c r="Q24" s="52">
        <v>14</v>
      </c>
      <c r="R24" s="64"/>
      <c r="S24" s="113">
        <v>14</v>
      </c>
      <c r="T24" s="30" t="s">
        <v>181</v>
      </c>
      <c r="U24" s="84">
        <v>90</v>
      </c>
      <c r="V24" s="84">
        <v>138</v>
      </c>
      <c r="W24" s="84">
        <v>477</v>
      </c>
      <c r="X24" s="84">
        <v>660</v>
      </c>
      <c r="Y24" s="122">
        <v>1499</v>
      </c>
      <c r="Z24" s="122">
        <v>756</v>
      </c>
      <c r="AA24" s="122">
        <v>193</v>
      </c>
      <c r="AB24" s="122">
        <v>2448</v>
      </c>
      <c r="AC24" s="122">
        <v>1354</v>
      </c>
      <c r="AD24" s="122">
        <v>496</v>
      </c>
      <c r="AE24" s="122">
        <v>129</v>
      </c>
      <c r="AF24" s="134">
        <v>1979</v>
      </c>
      <c r="AG24" s="52">
        <v>14</v>
      </c>
    </row>
    <row r="25" spans="1:33" ht="20.100000000000001" customHeight="1" x14ac:dyDescent="0.15">
      <c r="A25" s="279">
        <v>15</v>
      </c>
      <c r="B25" s="33" t="s">
        <v>183</v>
      </c>
      <c r="C25" s="283">
        <v>6434</v>
      </c>
      <c r="D25" s="283">
        <v>0</v>
      </c>
      <c r="E25" s="283">
        <v>2558</v>
      </c>
      <c r="F25" s="283">
        <v>1130</v>
      </c>
      <c r="G25" s="283">
        <v>10122</v>
      </c>
      <c r="H25" s="283">
        <v>1</v>
      </c>
      <c r="I25" s="283">
        <v>18</v>
      </c>
      <c r="J25" s="283">
        <v>7</v>
      </c>
      <c r="K25" s="283">
        <v>5</v>
      </c>
      <c r="L25" s="283">
        <v>2</v>
      </c>
      <c r="M25" s="84">
        <v>147</v>
      </c>
      <c r="N25" s="84">
        <v>180</v>
      </c>
      <c r="O25" s="84">
        <v>55</v>
      </c>
      <c r="P25" s="84">
        <v>80</v>
      </c>
      <c r="Q25" s="52">
        <v>15</v>
      </c>
      <c r="R25" s="64"/>
      <c r="S25" s="113">
        <v>15</v>
      </c>
      <c r="T25" s="30" t="s">
        <v>183</v>
      </c>
      <c r="U25" s="84">
        <v>32</v>
      </c>
      <c r="V25" s="84">
        <v>56</v>
      </c>
      <c r="W25" s="84">
        <v>234</v>
      </c>
      <c r="X25" s="84">
        <v>316</v>
      </c>
      <c r="Y25" s="122">
        <v>932</v>
      </c>
      <c r="Z25" s="122">
        <v>296</v>
      </c>
      <c r="AA25" s="122">
        <v>83</v>
      </c>
      <c r="AB25" s="122">
        <v>1311</v>
      </c>
      <c r="AC25" s="122">
        <v>518</v>
      </c>
      <c r="AD25" s="122">
        <v>126</v>
      </c>
      <c r="AE25" s="122">
        <v>31</v>
      </c>
      <c r="AF25" s="134">
        <v>675</v>
      </c>
      <c r="AG25" s="52">
        <v>15</v>
      </c>
    </row>
    <row r="26" spans="1:33" ht="20.100000000000001" customHeight="1" x14ac:dyDescent="0.15">
      <c r="A26" s="113">
        <v>16</v>
      </c>
      <c r="B26" s="30" t="s">
        <v>184</v>
      </c>
      <c r="C26" s="284">
        <v>10499</v>
      </c>
      <c r="D26" s="126">
        <v>784</v>
      </c>
      <c r="E26" s="126">
        <v>4643</v>
      </c>
      <c r="F26" s="126">
        <v>2176</v>
      </c>
      <c r="G26" s="126">
        <v>18102</v>
      </c>
      <c r="H26" s="126">
        <v>6</v>
      </c>
      <c r="I26" s="126">
        <v>599</v>
      </c>
      <c r="J26" s="126">
        <v>7</v>
      </c>
      <c r="K26" s="126">
        <v>5</v>
      </c>
      <c r="L26" s="126">
        <v>2</v>
      </c>
      <c r="M26" s="168">
        <v>187</v>
      </c>
      <c r="N26" s="168">
        <v>226</v>
      </c>
      <c r="O26" s="168">
        <v>72</v>
      </c>
      <c r="P26" s="168">
        <v>117</v>
      </c>
      <c r="Q26" s="179">
        <v>16</v>
      </c>
      <c r="R26" s="301"/>
      <c r="S26" s="280">
        <v>16</v>
      </c>
      <c r="T26" s="31" t="s">
        <v>184</v>
      </c>
      <c r="U26" s="168">
        <v>53</v>
      </c>
      <c r="V26" s="168">
        <v>95</v>
      </c>
      <c r="W26" s="168">
        <v>312</v>
      </c>
      <c r="X26" s="168">
        <v>438</v>
      </c>
      <c r="Y26" s="168">
        <v>1472</v>
      </c>
      <c r="Z26" s="168">
        <v>544</v>
      </c>
      <c r="AA26" s="168">
        <v>176</v>
      </c>
      <c r="AB26" s="168">
        <v>2192</v>
      </c>
      <c r="AC26" s="168">
        <v>886</v>
      </c>
      <c r="AD26" s="168">
        <v>218</v>
      </c>
      <c r="AE26" s="168">
        <v>67</v>
      </c>
      <c r="AF26" s="136">
        <v>1171</v>
      </c>
      <c r="AG26" s="179">
        <v>16</v>
      </c>
    </row>
    <row r="27" spans="1:33" ht="20.100000000000001" customHeight="1" x14ac:dyDescent="0.15">
      <c r="A27" s="113">
        <v>17</v>
      </c>
      <c r="B27" s="30" t="s">
        <v>314</v>
      </c>
      <c r="C27" s="119">
        <v>34883</v>
      </c>
      <c r="D27" s="120">
        <v>7224</v>
      </c>
      <c r="E27" s="120">
        <v>16904</v>
      </c>
      <c r="F27" s="120">
        <v>7398</v>
      </c>
      <c r="G27" s="120">
        <v>66409</v>
      </c>
      <c r="H27" s="120">
        <v>16</v>
      </c>
      <c r="I27" s="120">
        <v>1136</v>
      </c>
      <c r="J27" s="120">
        <v>7</v>
      </c>
      <c r="K27" s="120">
        <v>5</v>
      </c>
      <c r="L27" s="120">
        <v>2</v>
      </c>
      <c r="M27" s="122">
        <v>791</v>
      </c>
      <c r="N27" s="122">
        <v>1008</v>
      </c>
      <c r="O27" s="122">
        <v>348</v>
      </c>
      <c r="P27" s="122">
        <v>589</v>
      </c>
      <c r="Q27" s="52">
        <v>17</v>
      </c>
      <c r="R27" s="64"/>
      <c r="S27" s="113">
        <v>17</v>
      </c>
      <c r="T27" s="30" t="s">
        <v>314</v>
      </c>
      <c r="U27" s="122">
        <v>264</v>
      </c>
      <c r="V27" s="122">
        <v>448</v>
      </c>
      <c r="W27" s="122">
        <v>1403</v>
      </c>
      <c r="X27" s="122">
        <v>2045</v>
      </c>
      <c r="Y27" s="122">
        <v>4658</v>
      </c>
      <c r="Z27" s="122">
        <v>1943</v>
      </c>
      <c r="AA27" s="122">
        <v>591</v>
      </c>
      <c r="AB27" s="122">
        <v>7192</v>
      </c>
      <c r="AC27" s="122">
        <v>2619</v>
      </c>
      <c r="AD27" s="122">
        <v>783</v>
      </c>
      <c r="AE27" s="122">
        <v>244</v>
      </c>
      <c r="AF27" s="134">
        <v>3646</v>
      </c>
      <c r="AG27" s="52">
        <v>17</v>
      </c>
    </row>
    <row r="28" spans="1:33" ht="20.100000000000001" customHeight="1" x14ac:dyDescent="0.15">
      <c r="A28" s="113">
        <v>18</v>
      </c>
      <c r="B28" s="30" t="s">
        <v>315</v>
      </c>
      <c r="C28" s="119">
        <v>24436</v>
      </c>
      <c r="D28" s="120">
        <v>0</v>
      </c>
      <c r="E28" s="120">
        <v>11091</v>
      </c>
      <c r="F28" s="120">
        <v>5987</v>
      </c>
      <c r="G28" s="120">
        <v>41514</v>
      </c>
      <c r="H28" s="120">
        <v>21</v>
      </c>
      <c r="I28" s="120">
        <v>1809</v>
      </c>
      <c r="J28" s="120">
        <v>7</v>
      </c>
      <c r="K28" s="120">
        <v>5</v>
      </c>
      <c r="L28" s="120">
        <v>2</v>
      </c>
      <c r="M28" s="122">
        <v>383</v>
      </c>
      <c r="N28" s="122">
        <v>483</v>
      </c>
      <c r="O28" s="122">
        <v>177</v>
      </c>
      <c r="P28" s="122">
        <v>310</v>
      </c>
      <c r="Q28" s="52">
        <v>18</v>
      </c>
      <c r="R28" s="64"/>
      <c r="S28" s="113">
        <v>18</v>
      </c>
      <c r="T28" s="30" t="s">
        <v>315</v>
      </c>
      <c r="U28" s="122">
        <v>123</v>
      </c>
      <c r="V28" s="122">
        <v>219</v>
      </c>
      <c r="W28" s="122">
        <v>683</v>
      </c>
      <c r="X28" s="122">
        <v>1012</v>
      </c>
      <c r="Y28" s="122">
        <v>3381</v>
      </c>
      <c r="Z28" s="122">
        <v>1550</v>
      </c>
      <c r="AA28" s="122">
        <v>438</v>
      </c>
      <c r="AB28" s="122">
        <v>5369</v>
      </c>
      <c r="AC28" s="122">
        <v>2278</v>
      </c>
      <c r="AD28" s="122">
        <v>728</v>
      </c>
      <c r="AE28" s="122">
        <v>213</v>
      </c>
      <c r="AF28" s="134">
        <v>3219</v>
      </c>
      <c r="AG28" s="52">
        <v>18</v>
      </c>
    </row>
    <row r="29" spans="1:33" ht="20.100000000000001" customHeight="1" x14ac:dyDescent="0.15">
      <c r="A29" s="113">
        <v>19</v>
      </c>
      <c r="B29" s="30" t="s">
        <v>139</v>
      </c>
      <c r="C29" s="283">
        <v>27515</v>
      </c>
      <c r="D29" s="283">
        <v>0</v>
      </c>
      <c r="E29" s="283">
        <v>7542</v>
      </c>
      <c r="F29" s="283">
        <v>7226</v>
      </c>
      <c r="G29" s="283">
        <v>42283</v>
      </c>
      <c r="H29" s="283">
        <v>19</v>
      </c>
      <c r="I29" s="283">
        <v>1607</v>
      </c>
      <c r="J29" s="283">
        <v>7</v>
      </c>
      <c r="K29" s="283">
        <v>5</v>
      </c>
      <c r="L29" s="283">
        <v>2</v>
      </c>
      <c r="M29" s="84">
        <v>466</v>
      </c>
      <c r="N29" s="84">
        <v>614</v>
      </c>
      <c r="O29" s="84">
        <v>242</v>
      </c>
      <c r="P29" s="84">
        <v>395</v>
      </c>
      <c r="Q29" s="52">
        <v>19</v>
      </c>
      <c r="R29" s="64"/>
      <c r="S29" s="113">
        <v>19</v>
      </c>
      <c r="T29" s="30" t="s">
        <v>139</v>
      </c>
      <c r="U29" s="84">
        <v>144</v>
      </c>
      <c r="V29" s="84">
        <v>263</v>
      </c>
      <c r="W29" s="84">
        <v>852</v>
      </c>
      <c r="X29" s="84">
        <v>1272</v>
      </c>
      <c r="Y29" s="122">
        <v>2579</v>
      </c>
      <c r="Z29" s="122">
        <v>1185</v>
      </c>
      <c r="AA29" s="122">
        <v>315</v>
      </c>
      <c r="AB29" s="122">
        <v>4079</v>
      </c>
      <c r="AC29" s="122">
        <v>2953</v>
      </c>
      <c r="AD29" s="122">
        <v>1037</v>
      </c>
      <c r="AE29" s="122">
        <v>249</v>
      </c>
      <c r="AF29" s="134">
        <v>4239</v>
      </c>
      <c r="AG29" s="52">
        <v>19</v>
      </c>
    </row>
    <row r="30" spans="1:33" ht="20.100000000000001" customHeight="1" x14ac:dyDescent="0.15">
      <c r="A30" s="279">
        <v>20</v>
      </c>
      <c r="B30" s="33" t="s">
        <v>186</v>
      </c>
      <c r="C30" s="283">
        <v>10433</v>
      </c>
      <c r="D30" s="283">
        <v>1562</v>
      </c>
      <c r="E30" s="283">
        <v>4316</v>
      </c>
      <c r="F30" s="283">
        <v>3237</v>
      </c>
      <c r="G30" s="283">
        <v>19548</v>
      </c>
      <c r="H30" s="283">
        <v>1</v>
      </c>
      <c r="I30" s="283">
        <v>9</v>
      </c>
      <c r="J30" s="283">
        <v>7</v>
      </c>
      <c r="K30" s="283">
        <v>5</v>
      </c>
      <c r="L30" s="283">
        <v>2</v>
      </c>
      <c r="M30" s="84">
        <v>283</v>
      </c>
      <c r="N30" s="84">
        <v>345</v>
      </c>
      <c r="O30" s="84">
        <v>168</v>
      </c>
      <c r="P30" s="84">
        <v>288</v>
      </c>
      <c r="Q30" s="52">
        <v>20</v>
      </c>
      <c r="R30" s="64"/>
      <c r="S30" s="113">
        <v>20</v>
      </c>
      <c r="T30" s="30" t="s">
        <v>186</v>
      </c>
      <c r="U30" s="84">
        <v>104</v>
      </c>
      <c r="V30" s="84">
        <v>161</v>
      </c>
      <c r="W30" s="84">
        <v>555</v>
      </c>
      <c r="X30" s="84">
        <v>794</v>
      </c>
      <c r="Y30" s="122">
        <v>1304</v>
      </c>
      <c r="Z30" s="122">
        <v>778</v>
      </c>
      <c r="AA30" s="122">
        <v>174</v>
      </c>
      <c r="AB30" s="122">
        <v>2256</v>
      </c>
      <c r="AC30" s="122">
        <v>1245</v>
      </c>
      <c r="AD30" s="122">
        <v>502</v>
      </c>
      <c r="AE30" s="122">
        <v>122</v>
      </c>
      <c r="AF30" s="134">
        <v>1869</v>
      </c>
      <c r="AG30" s="52">
        <v>20</v>
      </c>
    </row>
    <row r="31" spans="1:33" ht="20.100000000000001" customHeight="1" x14ac:dyDescent="0.15">
      <c r="A31" s="113">
        <v>21</v>
      </c>
      <c r="B31" s="30" t="s">
        <v>187</v>
      </c>
      <c r="C31" s="284">
        <v>10110</v>
      </c>
      <c r="D31" s="126">
        <v>0</v>
      </c>
      <c r="E31" s="126">
        <v>5955</v>
      </c>
      <c r="F31" s="126">
        <v>2531</v>
      </c>
      <c r="G31" s="126">
        <v>18596</v>
      </c>
      <c r="H31" s="126">
        <v>4</v>
      </c>
      <c r="I31" s="126">
        <v>482</v>
      </c>
      <c r="J31" s="126">
        <v>7</v>
      </c>
      <c r="K31" s="126">
        <v>5</v>
      </c>
      <c r="L31" s="126">
        <v>2</v>
      </c>
      <c r="M31" s="168">
        <v>185</v>
      </c>
      <c r="N31" s="168">
        <v>244</v>
      </c>
      <c r="O31" s="168">
        <v>118</v>
      </c>
      <c r="P31" s="168">
        <v>197</v>
      </c>
      <c r="Q31" s="179">
        <v>21</v>
      </c>
      <c r="R31" s="301"/>
      <c r="S31" s="280">
        <v>21</v>
      </c>
      <c r="T31" s="31" t="s">
        <v>187</v>
      </c>
      <c r="U31" s="168">
        <v>75</v>
      </c>
      <c r="V31" s="168">
        <v>126</v>
      </c>
      <c r="W31" s="168">
        <v>378</v>
      </c>
      <c r="X31" s="168">
        <v>567</v>
      </c>
      <c r="Y31" s="168">
        <v>1708</v>
      </c>
      <c r="Z31" s="168">
        <v>985</v>
      </c>
      <c r="AA31" s="168">
        <v>252</v>
      </c>
      <c r="AB31" s="168">
        <v>2945</v>
      </c>
      <c r="AC31" s="168">
        <v>842</v>
      </c>
      <c r="AD31" s="168">
        <v>375</v>
      </c>
      <c r="AE31" s="168">
        <v>100</v>
      </c>
      <c r="AF31" s="136">
        <v>1317</v>
      </c>
      <c r="AG31" s="179">
        <v>21</v>
      </c>
    </row>
    <row r="32" spans="1:33" ht="20.100000000000001" customHeight="1" x14ac:dyDescent="0.15">
      <c r="A32" s="113">
        <v>22</v>
      </c>
      <c r="B32" s="30" t="s">
        <v>188</v>
      </c>
      <c r="C32" s="283">
        <v>54427</v>
      </c>
      <c r="D32" s="283">
        <v>0</v>
      </c>
      <c r="E32" s="283">
        <v>21614</v>
      </c>
      <c r="F32" s="283">
        <v>7007</v>
      </c>
      <c r="G32" s="283">
        <v>83048</v>
      </c>
      <c r="H32" s="283">
        <v>307</v>
      </c>
      <c r="I32" s="283">
        <v>35064</v>
      </c>
      <c r="J32" s="283">
        <v>7</v>
      </c>
      <c r="K32" s="283">
        <v>5</v>
      </c>
      <c r="L32" s="283">
        <v>2</v>
      </c>
      <c r="M32" s="84">
        <v>61</v>
      </c>
      <c r="N32" s="84">
        <v>104</v>
      </c>
      <c r="O32" s="84">
        <v>20</v>
      </c>
      <c r="P32" s="84">
        <v>37</v>
      </c>
      <c r="Q32" s="52">
        <v>22</v>
      </c>
      <c r="R32" s="64"/>
      <c r="S32" s="113">
        <v>22</v>
      </c>
      <c r="T32" s="30" t="s">
        <v>188</v>
      </c>
      <c r="U32" s="84">
        <v>13</v>
      </c>
      <c r="V32" s="84">
        <v>24</v>
      </c>
      <c r="W32" s="84">
        <v>94</v>
      </c>
      <c r="X32" s="84">
        <v>165</v>
      </c>
      <c r="Y32" s="122">
        <v>1019</v>
      </c>
      <c r="Z32" s="122">
        <v>259</v>
      </c>
      <c r="AA32" s="122">
        <v>67</v>
      </c>
      <c r="AB32" s="122">
        <v>1345</v>
      </c>
      <c r="AC32" s="122">
        <v>588</v>
      </c>
      <c r="AD32" s="122">
        <v>133</v>
      </c>
      <c r="AE32" s="122">
        <v>30</v>
      </c>
      <c r="AF32" s="134">
        <v>751</v>
      </c>
      <c r="AG32" s="52">
        <v>22</v>
      </c>
    </row>
    <row r="33" spans="1:33" ht="20.100000000000001" customHeight="1" x14ac:dyDescent="0.15">
      <c r="A33" s="113">
        <v>23</v>
      </c>
      <c r="B33" s="30" t="s">
        <v>190</v>
      </c>
      <c r="C33" s="283">
        <v>54777</v>
      </c>
      <c r="D33" s="283">
        <v>0</v>
      </c>
      <c r="E33" s="283">
        <v>23281</v>
      </c>
      <c r="F33" s="283">
        <v>11548</v>
      </c>
      <c r="G33" s="283">
        <v>89606</v>
      </c>
      <c r="H33" s="283">
        <v>33</v>
      </c>
      <c r="I33" s="283">
        <v>3016</v>
      </c>
      <c r="J33" s="283">
        <v>7</v>
      </c>
      <c r="K33" s="283">
        <v>5</v>
      </c>
      <c r="L33" s="283">
        <v>2</v>
      </c>
      <c r="M33" s="84">
        <v>749</v>
      </c>
      <c r="N33" s="84">
        <v>1012</v>
      </c>
      <c r="O33" s="84">
        <v>446</v>
      </c>
      <c r="P33" s="84">
        <v>756</v>
      </c>
      <c r="Q33" s="52">
        <v>23</v>
      </c>
      <c r="R33" s="64"/>
      <c r="S33" s="113">
        <v>23</v>
      </c>
      <c r="T33" s="30" t="s">
        <v>190</v>
      </c>
      <c r="U33" s="84">
        <v>359</v>
      </c>
      <c r="V33" s="84">
        <v>652</v>
      </c>
      <c r="W33" s="84">
        <v>1554</v>
      </c>
      <c r="X33" s="84">
        <v>2420</v>
      </c>
      <c r="Y33" s="122">
        <v>5667</v>
      </c>
      <c r="Z33" s="122">
        <v>3024</v>
      </c>
      <c r="AA33" s="122">
        <v>1043</v>
      </c>
      <c r="AB33" s="122">
        <v>9734</v>
      </c>
      <c r="AC33" s="122">
        <v>3450</v>
      </c>
      <c r="AD33" s="122">
        <v>1420</v>
      </c>
      <c r="AE33" s="122">
        <v>474</v>
      </c>
      <c r="AF33" s="134">
        <v>5344</v>
      </c>
      <c r="AG33" s="52">
        <v>23</v>
      </c>
    </row>
    <row r="34" spans="1:33" ht="20.100000000000001" customHeight="1" x14ac:dyDescent="0.15">
      <c r="A34" s="113">
        <v>24</v>
      </c>
      <c r="B34" s="30" t="s">
        <v>191</v>
      </c>
      <c r="C34" s="283">
        <v>39114</v>
      </c>
      <c r="D34" s="283">
        <v>0</v>
      </c>
      <c r="E34" s="283">
        <v>15196</v>
      </c>
      <c r="F34" s="283">
        <v>11223</v>
      </c>
      <c r="G34" s="283">
        <v>65533</v>
      </c>
      <c r="H34" s="283">
        <v>28</v>
      </c>
      <c r="I34" s="283">
        <v>3067</v>
      </c>
      <c r="J34" s="283">
        <v>7</v>
      </c>
      <c r="K34" s="283">
        <v>5</v>
      </c>
      <c r="L34" s="283">
        <v>2</v>
      </c>
      <c r="M34" s="84">
        <v>746</v>
      </c>
      <c r="N34" s="84">
        <v>1005</v>
      </c>
      <c r="O34" s="84">
        <v>345</v>
      </c>
      <c r="P34" s="84">
        <v>608</v>
      </c>
      <c r="Q34" s="52">
        <v>24</v>
      </c>
      <c r="R34" s="64"/>
      <c r="S34" s="113">
        <v>24</v>
      </c>
      <c r="T34" s="30" t="s">
        <v>191</v>
      </c>
      <c r="U34" s="84">
        <v>248</v>
      </c>
      <c r="V34" s="84">
        <v>463</v>
      </c>
      <c r="W34" s="84">
        <v>1339</v>
      </c>
      <c r="X34" s="84">
        <v>2076</v>
      </c>
      <c r="Y34" s="122">
        <v>4925</v>
      </c>
      <c r="Z34" s="122">
        <v>2128</v>
      </c>
      <c r="AA34" s="122">
        <v>648</v>
      </c>
      <c r="AB34" s="122">
        <v>7701</v>
      </c>
      <c r="AC34" s="122">
        <v>4448</v>
      </c>
      <c r="AD34" s="122">
        <v>1469</v>
      </c>
      <c r="AE34" s="122">
        <v>419</v>
      </c>
      <c r="AF34" s="134">
        <v>6336</v>
      </c>
      <c r="AG34" s="52">
        <v>24</v>
      </c>
    </row>
    <row r="35" spans="1:33" ht="20.100000000000001" customHeight="1" x14ac:dyDescent="0.15">
      <c r="A35" s="21">
        <v>25</v>
      </c>
      <c r="B35" s="30" t="s">
        <v>12</v>
      </c>
      <c r="C35" s="139">
        <v>6060</v>
      </c>
      <c r="D35" s="139">
        <v>0</v>
      </c>
      <c r="E35" s="139">
        <v>2510</v>
      </c>
      <c r="F35" s="139">
        <v>1230</v>
      </c>
      <c r="G35" s="139">
        <v>9800</v>
      </c>
      <c r="H35" s="139">
        <v>2</v>
      </c>
      <c r="I35" s="139">
        <v>35</v>
      </c>
      <c r="J35" s="139">
        <v>7</v>
      </c>
      <c r="K35" s="139">
        <v>5</v>
      </c>
      <c r="L35" s="139">
        <v>2</v>
      </c>
      <c r="M35" s="121">
        <v>113</v>
      </c>
      <c r="N35" s="121">
        <v>146</v>
      </c>
      <c r="O35" s="121">
        <v>70</v>
      </c>
      <c r="P35" s="121">
        <v>131</v>
      </c>
      <c r="Q35" s="180">
        <v>25</v>
      </c>
      <c r="R35" s="302"/>
      <c r="S35" s="21">
        <v>25</v>
      </c>
      <c r="T35" s="30" t="s">
        <v>12</v>
      </c>
      <c r="U35" s="121">
        <v>26</v>
      </c>
      <c r="V35" s="121">
        <v>47</v>
      </c>
      <c r="W35" s="121">
        <v>209</v>
      </c>
      <c r="X35" s="121">
        <v>324</v>
      </c>
      <c r="Y35" s="121">
        <v>797</v>
      </c>
      <c r="Z35" s="121">
        <v>511</v>
      </c>
      <c r="AA35" s="121">
        <v>73</v>
      </c>
      <c r="AB35" s="121">
        <v>1381</v>
      </c>
      <c r="AC35" s="121">
        <v>483</v>
      </c>
      <c r="AD35" s="121">
        <v>214</v>
      </c>
      <c r="AE35" s="121">
        <v>32</v>
      </c>
      <c r="AF35" s="135">
        <v>729</v>
      </c>
      <c r="AG35" s="180">
        <v>25</v>
      </c>
    </row>
    <row r="36" spans="1:33" ht="20.100000000000001" customHeight="1" x14ac:dyDescent="0.15">
      <c r="A36" s="25" t="s">
        <v>216</v>
      </c>
      <c r="B36" s="34"/>
      <c r="C36" s="144">
        <f t="shared" ref="C36:I36" si="0">SUM(C11:C35)</f>
        <v>2310999</v>
      </c>
      <c r="D36" s="144">
        <f t="shared" si="0"/>
        <v>9570</v>
      </c>
      <c r="E36" s="144">
        <f t="shared" si="0"/>
        <v>949799</v>
      </c>
      <c r="F36" s="144">
        <f t="shared" si="0"/>
        <v>487950</v>
      </c>
      <c r="G36" s="144">
        <f t="shared" si="0"/>
        <v>3758318</v>
      </c>
      <c r="H36" s="144">
        <f t="shared" si="0"/>
        <v>1738</v>
      </c>
      <c r="I36" s="144">
        <f t="shared" si="0"/>
        <v>247857</v>
      </c>
      <c r="J36" s="293" t="s">
        <v>299</v>
      </c>
      <c r="K36" s="293" t="s">
        <v>299</v>
      </c>
      <c r="L36" s="293" t="s">
        <v>299</v>
      </c>
      <c r="M36" s="127">
        <f>SUM(M11:M35)</f>
        <v>46797</v>
      </c>
      <c r="N36" s="127">
        <f>SUM(N11:N35)</f>
        <v>59819</v>
      </c>
      <c r="O36" s="127">
        <f>SUM(O11:O35)</f>
        <v>23591</v>
      </c>
      <c r="P36" s="137">
        <f>SUM(P11:P35)</f>
        <v>39758</v>
      </c>
      <c r="Q36" s="296"/>
      <c r="R36" s="120"/>
      <c r="S36" s="25" t="s">
        <v>216</v>
      </c>
      <c r="T36" s="34"/>
      <c r="U36" s="127">
        <f t="shared" ref="U36:AF36" si="1">SUM(U11:U35)</f>
        <v>16009</v>
      </c>
      <c r="V36" s="127">
        <f t="shared" si="1"/>
        <v>27766</v>
      </c>
      <c r="W36" s="127">
        <f t="shared" si="1"/>
        <v>86397</v>
      </c>
      <c r="X36" s="127">
        <f t="shared" si="1"/>
        <v>127343</v>
      </c>
      <c r="Y36" s="127">
        <f t="shared" si="1"/>
        <v>298317</v>
      </c>
      <c r="Z36" s="127">
        <f t="shared" si="1"/>
        <v>142222</v>
      </c>
      <c r="AA36" s="127">
        <f t="shared" si="1"/>
        <v>39792</v>
      </c>
      <c r="AB36" s="127">
        <f t="shared" si="1"/>
        <v>480331</v>
      </c>
      <c r="AC36" s="127">
        <f t="shared" si="1"/>
        <v>196338</v>
      </c>
      <c r="AD36" s="127">
        <f t="shared" si="1"/>
        <v>66869</v>
      </c>
      <c r="AE36" s="127">
        <f t="shared" si="1"/>
        <v>18348</v>
      </c>
      <c r="AF36" s="137">
        <f t="shared" si="1"/>
        <v>281555</v>
      </c>
      <c r="AG36" s="296"/>
    </row>
  </sheetData>
  <mergeCells count="25">
    <mergeCell ref="AG6:AG10"/>
    <mergeCell ref="H7:H9"/>
    <mergeCell ref="I7:I9"/>
    <mergeCell ref="J8:J9"/>
    <mergeCell ref="K8:K9"/>
    <mergeCell ref="L8:L9"/>
    <mergeCell ref="Y8:Y9"/>
    <mergeCell ref="Z8:Z9"/>
    <mergeCell ref="AA8:AA9"/>
    <mergeCell ref="AB8:AB9"/>
    <mergeCell ref="C6:G6"/>
    <mergeCell ref="AC8:AC9"/>
    <mergeCell ref="AD8:AD9"/>
    <mergeCell ref="AE8:AE9"/>
    <mergeCell ref="AF8:AF9"/>
    <mergeCell ref="Q6:Q10"/>
    <mergeCell ref="C7:C9"/>
    <mergeCell ref="D7:D9"/>
    <mergeCell ref="E7:E9"/>
    <mergeCell ref="F7:F9"/>
    <mergeCell ref="G7:G9"/>
    <mergeCell ref="H6:I6"/>
    <mergeCell ref="J6:P6"/>
    <mergeCell ref="J7:L7"/>
    <mergeCell ref="M7:P7"/>
  </mergeCells>
  <phoneticPr fontId="2"/>
  <pageMargins left="0.78740157480314965" right="0.78740157480314965" top="0.78740157480314965" bottom="0.70866141732283472" header="0.51181102362204722" footer="0.51181102362204722"/>
  <pageSetup paperSize="9" scale="89" firstPageNumber="55" orientation="portrait" useFirstPageNumber="1" r:id="rId1"/>
  <headerFooter scaleWithDoc="0" alignWithMargins="0">
    <oddFooter>&amp;C- &amp;P -</oddFooter>
  </headerFooter>
  <colBreaks count="3" manualBreakCount="3">
    <brk id="9" max="35" man="1"/>
    <brk id="18" max="35" man="1"/>
    <brk id="28"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G36"/>
  <sheetViews>
    <sheetView view="pageBreakPreview" zoomScaleSheetLayoutView="100" workbookViewId="0"/>
  </sheetViews>
  <sheetFormatPr defaultColWidth="10.625" defaultRowHeight="20.100000000000001" customHeight="1" x14ac:dyDescent="0.15"/>
  <cols>
    <col min="1" max="1" width="7.125" style="17" customWidth="1"/>
    <col min="2" max="2" width="10.625" style="17"/>
    <col min="3" max="16" width="10.125" style="17" customWidth="1"/>
    <col min="17" max="17" width="5.625" style="18" customWidth="1"/>
    <col min="18" max="18" width="1.625" style="17" hidden="1" customWidth="1"/>
    <col min="19" max="19" width="5.625" style="17" customWidth="1"/>
    <col min="20" max="30" width="10.125" style="17" customWidth="1"/>
    <col min="31" max="32" width="10.625" style="17"/>
    <col min="33" max="33" width="5.625" style="18" customWidth="1"/>
    <col min="34" max="16384" width="10.625" style="17"/>
  </cols>
  <sheetData>
    <row r="1" spans="1:33" ht="20.100000000000001" customHeight="1" x14ac:dyDescent="0.15">
      <c r="A1" s="17" t="str">
        <f>目次!A6</f>
        <v>令和５年度　市町村税の課税状況等の調</v>
      </c>
    </row>
    <row r="2" spans="1:33" ht="20.100000000000001" customHeight="1" x14ac:dyDescent="0.15">
      <c r="A2" s="17" t="s">
        <v>123</v>
      </c>
    </row>
    <row r="4" spans="1:33" ht="20.100000000000001" customHeight="1" x14ac:dyDescent="0.15">
      <c r="A4" s="17" t="s">
        <v>439</v>
      </c>
      <c r="B4" s="17" t="str">
        <f>目次!C32</f>
        <v>課税の実績額等（介護納付金課税分）（令和４年度分）</v>
      </c>
      <c r="S4" s="17" t="str">
        <f>A4</f>
        <v>第２０表</v>
      </c>
    </row>
    <row r="5" spans="1:33" ht="20.100000000000001" customHeight="1" x14ac:dyDescent="0.15">
      <c r="H5" s="101"/>
      <c r="I5" s="101"/>
      <c r="S5" s="17" t="s">
        <v>114</v>
      </c>
    </row>
    <row r="6" spans="1:33" ht="27.75" customHeight="1" x14ac:dyDescent="0.15">
      <c r="A6" s="19"/>
      <c r="B6" s="26" t="s">
        <v>9</v>
      </c>
      <c r="C6" s="571" t="s">
        <v>394</v>
      </c>
      <c r="D6" s="572"/>
      <c r="E6" s="572"/>
      <c r="F6" s="572"/>
      <c r="G6" s="573"/>
      <c r="H6" s="577" t="s">
        <v>242</v>
      </c>
      <c r="I6" s="578"/>
      <c r="J6" s="502" t="s">
        <v>396</v>
      </c>
      <c r="K6" s="503"/>
      <c r="L6" s="503"/>
      <c r="M6" s="503"/>
      <c r="N6" s="503"/>
      <c r="O6" s="503"/>
      <c r="P6" s="503"/>
      <c r="Q6" s="583" t="s">
        <v>342</v>
      </c>
      <c r="R6" s="297"/>
      <c r="S6" s="19"/>
      <c r="T6" s="26" t="s">
        <v>9</v>
      </c>
      <c r="U6" s="51" t="s">
        <v>247</v>
      </c>
      <c r="V6" s="51"/>
      <c r="W6" s="51"/>
      <c r="X6" s="51"/>
      <c r="Y6" s="51"/>
      <c r="Z6" s="51"/>
      <c r="AA6" s="51"/>
      <c r="AB6" s="51"/>
      <c r="AC6" s="51"/>
      <c r="AD6" s="51"/>
      <c r="AE6" s="51"/>
      <c r="AF6" s="57"/>
      <c r="AG6" s="428" t="s">
        <v>342</v>
      </c>
    </row>
    <row r="7" spans="1:33" ht="20.100000000000001" customHeight="1" x14ac:dyDescent="0.15">
      <c r="A7" s="112"/>
      <c r="B7" s="114"/>
      <c r="C7" s="574" t="s">
        <v>197</v>
      </c>
      <c r="D7" s="574" t="s">
        <v>200</v>
      </c>
      <c r="E7" s="574" t="s">
        <v>201</v>
      </c>
      <c r="F7" s="574" t="s">
        <v>10</v>
      </c>
      <c r="G7" s="574" t="s">
        <v>204</v>
      </c>
      <c r="H7" s="516" t="s">
        <v>243</v>
      </c>
      <c r="I7" s="516" t="s">
        <v>245</v>
      </c>
      <c r="J7" s="579" t="s">
        <v>202</v>
      </c>
      <c r="K7" s="580"/>
      <c r="L7" s="581"/>
      <c r="M7" s="579" t="s">
        <v>397</v>
      </c>
      <c r="N7" s="580"/>
      <c r="O7" s="580"/>
      <c r="P7" s="580"/>
      <c r="Q7" s="429"/>
      <c r="R7" s="297"/>
      <c r="S7" s="112"/>
      <c r="T7" s="114"/>
      <c r="U7" s="285" t="s">
        <v>231</v>
      </c>
      <c r="V7" s="285"/>
      <c r="W7" s="285"/>
      <c r="X7" s="286"/>
      <c r="Y7" s="282" t="s">
        <v>249</v>
      </c>
      <c r="Z7" s="285"/>
      <c r="AA7" s="285"/>
      <c r="AB7" s="286"/>
      <c r="AC7" s="282" t="s">
        <v>144</v>
      </c>
      <c r="AD7" s="285"/>
      <c r="AE7" s="285"/>
      <c r="AF7" s="294"/>
      <c r="AG7" s="429"/>
    </row>
    <row r="8" spans="1:33" ht="20.100000000000001" customHeight="1" x14ac:dyDescent="0.15">
      <c r="A8" s="112"/>
      <c r="B8" s="114"/>
      <c r="C8" s="576"/>
      <c r="D8" s="576"/>
      <c r="E8" s="576"/>
      <c r="F8" s="576"/>
      <c r="G8" s="576"/>
      <c r="H8" s="450"/>
      <c r="I8" s="450"/>
      <c r="J8" s="574" t="s">
        <v>128</v>
      </c>
      <c r="K8" s="574" t="s">
        <v>133</v>
      </c>
      <c r="L8" s="574" t="s">
        <v>135</v>
      </c>
      <c r="M8" s="416" t="s">
        <v>128</v>
      </c>
      <c r="N8" s="286"/>
      <c r="O8" s="416" t="s">
        <v>133</v>
      </c>
      <c r="P8" s="285"/>
      <c r="Q8" s="429"/>
      <c r="R8" s="298"/>
      <c r="S8" s="113"/>
      <c r="T8" s="30"/>
      <c r="U8" s="416" t="s">
        <v>135</v>
      </c>
      <c r="V8" s="286"/>
      <c r="W8" s="416" t="s">
        <v>15</v>
      </c>
      <c r="X8" s="286"/>
      <c r="Y8" s="574" t="s">
        <v>128</v>
      </c>
      <c r="Z8" s="574" t="s">
        <v>133</v>
      </c>
      <c r="AA8" s="574" t="s">
        <v>135</v>
      </c>
      <c r="AB8" s="574" t="s">
        <v>15</v>
      </c>
      <c r="AC8" s="574" t="s">
        <v>128</v>
      </c>
      <c r="AD8" s="574" t="s">
        <v>133</v>
      </c>
      <c r="AE8" s="574" t="s">
        <v>135</v>
      </c>
      <c r="AF8" s="575" t="s">
        <v>15</v>
      </c>
      <c r="AG8" s="429"/>
    </row>
    <row r="9" spans="1:33" ht="20.100000000000001" customHeight="1" x14ac:dyDescent="0.15">
      <c r="A9" s="112"/>
      <c r="B9" s="114"/>
      <c r="C9" s="576"/>
      <c r="D9" s="576"/>
      <c r="E9" s="576"/>
      <c r="F9" s="576"/>
      <c r="G9" s="576"/>
      <c r="H9" s="450"/>
      <c r="I9" s="450"/>
      <c r="J9" s="495"/>
      <c r="K9" s="495"/>
      <c r="L9" s="495"/>
      <c r="M9" s="403" t="s">
        <v>136</v>
      </c>
      <c r="N9" s="403" t="s">
        <v>124</v>
      </c>
      <c r="O9" s="403" t="s">
        <v>136</v>
      </c>
      <c r="P9" s="304" t="s">
        <v>124</v>
      </c>
      <c r="Q9" s="429"/>
      <c r="R9" s="64"/>
      <c r="S9" s="112"/>
      <c r="T9" s="114"/>
      <c r="U9" s="403" t="s">
        <v>136</v>
      </c>
      <c r="V9" s="403" t="s">
        <v>124</v>
      </c>
      <c r="W9" s="403" t="s">
        <v>136</v>
      </c>
      <c r="X9" s="403" t="s">
        <v>124</v>
      </c>
      <c r="Y9" s="495"/>
      <c r="Z9" s="495"/>
      <c r="AA9" s="495"/>
      <c r="AB9" s="495"/>
      <c r="AC9" s="495"/>
      <c r="AD9" s="495"/>
      <c r="AE9" s="495"/>
      <c r="AF9" s="493"/>
      <c r="AG9" s="429"/>
    </row>
    <row r="10" spans="1:33" ht="20.100000000000001" customHeight="1" x14ac:dyDescent="0.15">
      <c r="A10" s="113" t="s">
        <v>26</v>
      </c>
      <c r="B10" s="27"/>
      <c r="C10" s="41" t="s">
        <v>56</v>
      </c>
      <c r="D10" s="41" t="s">
        <v>56</v>
      </c>
      <c r="E10" s="41" t="s">
        <v>56</v>
      </c>
      <c r="F10" s="41" t="s">
        <v>56</v>
      </c>
      <c r="G10" s="41" t="s">
        <v>56</v>
      </c>
      <c r="H10" s="41" t="s">
        <v>29</v>
      </c>
      <c r="I10" s="41" t="s">
        <v>56</v>
      </c>
      <c r="J10" s="292" t="s">
        <v>137</v>
      </c>
      <c r="K10" s="292" t="s">
        <v>137</v>
      </c>
      <c r="L10" s="292" t="s">
        <v>137</v>
      </c>
      <c r="M10" s="41" t="s">
        <v>29</v>
      </c>
      <c r="N10" s="292" t="s">
        <v>25</v>
      </c>
      <c r="O10" s="41" t="s">
        <v>29</v>
      </c>
      <c r="P10" s="305" t="s">
        <v>25</v>
      </c>
      <c r="Q10" s="430"/>
      <c r="R10" s="299"/>
      <c r="S10" s="113" t="s">
        <v>26</v>
      </c>
      <c r="T10" s="27"/>
      <c r="U10" s="41" t="s">
        <v>29</v>
      </c>
      <c r="V10" s="292" t="s">
        <v>25</v>
      </c>
      <c r="W10" s="41" t="s">
        <v>29</v>
      </c>
      <c r="X10" s="292" t="s">
        <v>25</v>
      </c>
      <c r="Y10" s="41" t="s">
        <v>56</v>
      </c>
      <c r="Z10" s="41" t="s">
        <v>56</v>
      </c>
      <c r="AA10" s="41" t="s">
        <v>56</v>
      </c>
      <c r="AB10" s="41" t="s">
        <v>56</v>
      </c>
      <c r="AC10" s="41" t="s">
        <v>56</v>
      </c>
      <c r="AD10" s="41" t="s">
        <v>56</v>
      </c>
      <c r="AE10" s="41" t="s">
        <v>56</v>
      </c>
      <c r="AF10" s="59" t="s">
        <v>56</v>
      </c>
      <c r="AG10" s="430"/>
    </row>
    <row r="11" spans="1:33" ht="20.100000000000001" customHeight="1" x14ac:dyDescent="0.15">
      <c r="A11" s="277">
        <v>1</v>
      </c>
      <c r="B11" s="281" t="s">
        <v>160</v>
      </c>
      <c r="C11" s="118">
        <v>217606</v>
      </c>
      <c r="D11" s="125">
        <v>0</v>
      </c>
      <c r="E11" s="125">
        <v>90122</v>
      </c>
      <c r="F11" s="125">
        <v>75182</v>
      </c>
      <c r="G11" s="125">
        <v>382910</v>
      </c>
      <c r="H11" s="125">
        <v>301</v>
      </c>
      <c r="I11" s="125">
        <v>54897</v>
      </c>
      <c r="J11" s="125">
        <v>7</v>
      </c>
      <c r="K11" s="125">
        <v>5</v>
      </c>
      <c r="L11" s="125">
        <v>2</v>
      </c>
      <c r="M11" s="146">
        <v>5313</v>
      </c>
      <c r="N11" s="146">
        <v>5681</v>
      </c>
      <c r="O11" s="146">
        <v>2371</v>
      </c>
      <c r="P11" s="146">
        <v>2775</v>
      </c>
      <c r="Q11" s="128">
        <v>1</v>
      </c>
      <c r="R11" s="298"/>
      <c r="S11" s="277">
        <v>1</v>
      </c>
      <c r="T11" s="281" t="s">
        <v>160</v>
      </c>
      <c r="U11" s="146">
        <v>1528</v>
      </c>
      <c r="V11" s="146">
        <v>1828</v>
      </c>
      <c r="W11" s="146">
        <v>9212</v>
      </c>
      <c r="X11" s="146">
        <v>10284</v>
      </c>
      <c r="Y11" s="146">
        <v>35620</v>
      </c>
      <c r="Z11" s="146">
        <v>12432</v>
      </c>
      <c r="AA11" s="146">
        <v>3272</v>
      </c>
      <c r="AB11" s="146">
        <v>51324</v>
      </c>
      <c r="AC11" s="146">
        <v>31878</v>
      </c>
      <c r="AD11" s="146">
        <v>10172</v>
      </c>
      <c r="AE11" s="146">
        <v>2628</v>
      </c>
      <c r="AF11" s="185">
        <v>44678</v>
      </c>
      <c r="AG11" s="128">
        <v>1</v>
      </c>
    </row>
    <row r="12" spans="1:33" ht="20.100000000000001" customHeight="1" x14ac:dyDescent="0.15">
      <c r="A12" s="113">
        <v>2</v>
      </c>
      <c r="B12" s="30" t="s">
        <v>164</v>
      </c>
      <c r="C12" s="119">
        <v>36323</v>
      </c>
      <c r="D12" s="120">
        <v>0</v>
      </c>
      <c r="E12" s="120">
        <v>12445</v>
      </c>
      <c r="F12" s="120">
        <v>9282</v>
      </c>
      <c r="G12" s="120">
        <v>58050</v>
      </c>
      <c r="H12" s="120">
        <v>23</v>
      </c>
      <c r="I12" s="120">
        <v>1952</v>
      </c>
      <c r="J12" s="120">
        <v>7</v>
      </c>
      <c r="K12" s="120">
        <v>5</v>
      </c>
      <c r="L12" s="120">
        <v>2</v>
      </c>
      <c r="M12" s="122">
        <v>968</v>
      </c>
      <c r="N12" s="122">
        <v>1023</v>
      </c>
      <c r="O12" s="122">
        <v>414</v>
      </c>
      <c r="P12" s="122">
        <v>478</v>
      </c>
      <c r="Q12" s="52">
        <v>2</v>
      </c>
      <c r="R12" s="298"/>
      <c r="S12" s="113">
        <v>2</v>
      </c>
      <c r="T12" s="30" t="s">
        <v>164</v>
      </c>
      <c r="U12" s="122">
        <v>292</v>
      </c>
      <c r="V12" s="122">
        <v>346</v>
      </c>
      <c r="W12" s="122">
        <v>1674</v>
      </c>
      <c r="X12" s="122">
        <v>1847</v>
      </c>
      <c r="Y12" s="122">
        <v>4153</v>
      </c>
      <c r="Z12" s="122">
        <v>1386</v>
      </c>
      <c r="AA12" s="122">
        <v>401</v>
      </c>
      <c r="AB12" s="122">
        <v>5940</v>
      </c>
      <c r="AC12" s="122">
        <v>3456</v>
      </c>
      <c r="AD12" s="122">
        <v>1056</v>
      </c>
      <c r="AE12" s="122">
        <v>298</v>
      </c>
      <c r="AF12" s="134">
        <v>4810</v>
      </c>
      <c r="AG12" s="52">
        <v>2</v>
      </c>
    </row>
    <row r="13" spans="1:33" ht="20.100000000000001" customHeight="1" x14ac:dyDescent="0.15">
      <c r="A13" s="263">
        <v>3</v>
      </c>
      <c r="B13" s="30" t="s">
        <v>165</v>
      </c>
      <c r="C13" s="120">
        <v>73154</v>
      </c>
      <c r="D13" s="120">
        <v>0</v>
      </c>
      <c r="E13" s="120">
        <v>27830</v>
      </c>
      <c r="F13" s="120">
        <v>13058</v>
      </c>
      <c r="G13" s="120">
        <v>114042</v>
      </c>
      <c r="H13" s="120">
        <v>51</v>
      </c>
      <c r="I13" s="120">
        <v>6001</v>
      </c>
      <c r="J13" s="120">
        <v>7</v>
      </c>
      <c r="K13" s="120">
        <v>5</v>
      </c>
      <c r="L13" s="120">
        <v>2</v>
      </c>
      <c r="M13" s="122">
        <v>1236</v>
      </c>
      <c r="N13" s="122">
        <v>1344</v>
      </c>
      <c r="O13" s="122">
        <v>819</v>
      </c>
      <c r="P13" s="122">
        <v>966</v>
      </c>
      <c r="Q13" s="52">
        <v>3</v>
      </c>
      <c r="R13" s="64"/>
      <c r="S13" s="263">
        <v>3</v>
      </c>
      <c r="T13" s="30" t="s">
        <v>165</v>
      </c>
      <c r="U13" s="122">
        <v>586</v>
      </c>
      <c r="V13" s="122">
        <v>713</v>
      </c>
      <c r="W13" s="122">
        <v>2641</v>
      </c>
      <c r="X13" s="122">
        <v>3023</v>
      </c>
      <c r="Y13" s="122">
        <v>7056</v>
      </c>
      <c r="Z13" s="122">
        <v>3623</v>
      </c>
      <c r="AA13" s="122">
        <v>1070</v>
      </c>
      <c r="AB13" s="122">
        <v>11749</v>
      </c>
      <c r="AC13" s="122">
        <v>3634</v>
      </c>
      <c r="AD13" s="122">
        <v>1720</v>
      </c>
      <c r="AE13" s="122">
        <v>492</v>
      </c>
      <c r="AF13" s="134">
        <v>5846</v>
      </c>
      <c r="AG13" s="52">
        <v>3</v>
      </c>
    </row>
    <row r="14" spans="1:33" ht="20.100000000000001" customHeight="1" x14ac:dyDescent="0.15">
      <c r="A14" s="113">
        <v>4</v>
      </c>
      <c r="B14" s="30" t="s">
        <v>166</v>
      </c>
      <c r="C14" s="120">
        <v>55740</v>
      </c>
      <c r="D14" s="120">
        <v>0</v>
      </c>
      <c r="E14" s="120">
        <v>20814</v>
      </c>
      <c r="F14" s="120">
        <v>12754</v>
      </c>
      <c r="G14" s="120">
        <v>89308</v>
      </c>
      <c r="H14" s="120">
        <v>48</v>
      </c>
      <c r="I14" s="120">
        <v>6358</v>
      </c>
      <c r="J14" s="120">
        <v>7</v>
      </c>
      <c r="K14" s="120">
        <v>5</v>
      </c>
      <c r="L14" s="120">
        <v>2</v>
      </c>
      <c r="M14" s="122">
        <v>1141</v>
      </c>
      <c r="N14" s="122">
        <v>1233</v>
      </c>
      <c r="O14" s="122">
        <v>504</v>
      </c>
      <c r="P14" s="122">
        <v>566</v>
      </c>
      <c r="Q14" s="52">
        <v>4</v>
      </c>
      <c r="R14" s="298"/>
      <c r="S14" s="113">
        <v>4</v>
      </c>
      <c r="T14" s="30" t="s">
        <v>166</v>
      </c>
      <c r="U14" s="122">
        <v>374</v>
      </c>
      <c r="V14" s="122">
        <v>436</v>
      </c>
      <c r="W14" s="122">
        <v>2019</v>
      </c>
      <c r="X14" s="122">
        <v>2235</v>
      </c>
      <c r="Y14" s="122">
        <v>6818</v>
      </c>
      <c r="Z14" s="122">
        <v>2236</v>
      </c>
      <c r="AA14" s="122">
        <v>689</v>
      </c>
      <c r="AB14" s="122">
        <v>9743</v>
      </c>
      <c r="AC14" s="122">
        <v>4473</v>
      </c>
      <c r="AD14" s="122">
        <v>1411</v>
      </c>
      <c r="AE14" s="122">
        <v>419</v>
      </c>
      <c r="AF14" s="134">
        <v>6303</v>
      </c>
      <c r="AG14" s="52">
        <v>4</v>
      </c>
    </row>
    <row r="15" spans="1:33" ht="20.100000000000001" customHeight="1" x14ac:dyDescent="0.15">
      <c r="A15" s="278">
        <v>5</v>
      </c>
      <c r="B15" s="30" t="s">
        <v>169</v>
      </c>
      <c r="C15" s="139">
        <v>24050</v>
      </c>
      <c r="D15" s="139">
        <v>0</v>
      </c>
      <c r="E15" s="139">
        <v>11059</v>
      </c>
      <c r="F15" s="139">
        <v>4677</v>
      </c>
      <c r="G15" s="139">
        <v>39786</v>
      </c>
      <c r="H15" s="139">
        <v>22</v>
      </c>
      <c r="I15" s="139">
        <v>2893</v>
      </c>
      <c r="J15" s="139">
        <v>7</v>
      </c>
      <c r="K15" s="139">
        <v>5</v>
      </c>
      <c r="L15" s="139">
        <v>2</v>
      </c>
      <c r="M15" s="121">
        <v>538</v>
      </c>
      <c r="N15" s="121">
        <v>569</v>
      </c>
      <c r="O15" s="121">
        <v>229</v>
      </c>
      <c r="P15" s="121">
        <v>265</v>
      </c>
      <c r="Q15" s="53">
        <v>5</v>
      </c>
      <c r="R15" s="300"/>
      <c r="S15" s="278">
        <v>5</v>
      </c>
      <c r="T15" s="30" t="s">
        <v>169</v>
      </c>
      <c r="U15" s="121">
        <v>168</v>
      </c>
      <c r="V15" s="121">
        <v>197</v>
      </c>
      <c r="W15" s="121">
        <v>935</v>
      </c>
      <c r="X15" s="121">
        <v>1031</v>
      </c>
      <c r="Y15" s="121">
        <v>3584</v>
      </c>
      <c r="Z15" s="121">
        <v>1193</v>
      </c>
      <c r="AA15" s="121">
        <v>355</v>
      </c>
      <c r="AB15" s="121">
        <v>5132</v>
      </c>
      <c r="AC15" s="121">
        <v>1695</v>
      </c>
      <c r="AD15" s="121">
        <v>515</v>
      </c>
      <c r="AE15" s="121">
        <v>151</v>
      </c>
      <c r="AF15" s="135">
        <v>2361</v>
      </c>
      <c r="AG15" s="53">
        <v>5</v>
      </c>
    </row>
    <row r="16" spans="1:33" ht="20.100000000000001" customHeight="1" x14ac:dyDescent="0.15">
      <c r="A16" s="113">
        <v>6</v>
      </c>
      <c r="B16" s="178" t="s">
        <v>171</v>
      </c>
      <c r="C16" s="119">
        <v>34748</v>
      </c>
      <c r="D16" s="120">
        <v>0</v>
      </c>
      <c r="E16" s="120">
        <v>15718</v>
      </c>
      <c r="F16" s="120">
        <v>6825</v>
      </c>
      <c r="G16" s="120">
        <v>57291</v>
      </c>
      <c r="H16" s="120">
        <v>13</v>
      </c>
      <c r="I16" s="120">
        <v>1353</v>
      </c>
      <c r="J16" s="120">
        <v>7</v>
      </c>
      <c r="K16" s="120">
        <v>5</v>
      </c>
      <c r="L16" s="120">
        <v>2</v>
      </c>
      <c r="M16" s="120">
        <v>777</v>
      </c>
      <c r="N16" s="120">
        <v>842</v>
      </c>
      <c r="O16" s="120">
        <v>459</v>
      </c>
      <c r="P16" s="120">
        <v>549</v>
      </c>
      <c r="Q16" s="52">
        <v>6</v>
      </c>
      <c r="R16" s="298"/>
      <c r="S16" s="113">
        <v>6</v>
      </c>
      <c r="T16" s="31" t="s">
        <v>171</v>
      </c>
      <c r="U16" s="120">
        <v>332</v>
      </c>
      <c r="V16" s="120">
        <v>405</v>
      </c>
      <c r="W16" s="120">
        <v>1568</v>
      </c>
      <c r="X16" s="120">
        <v>1796</v>
      </c>
      <c r="Y16" s="120">
        <v>4362</v>
      </c>
      <c r="Z16" s="120">
        <v>2031</v>
      </c>
      <c r="AA16" s="120">
        <v>599</v>
      </c>
      <c r="AB16" s="120">
        <v>6992</v>
      </c>
      <c r="AC16" s="120">
        <v>2121</v>
      </c>
      <c r="AD16" s="120">
        <v>895</v>
      </c>
      <c r="AE16" s="120">
        <v>258</v>
      </c>
      <c r="AF16" s="133">
        <v>3274</v>
      </c>
      <c r="AG16" s="52">
        <v>6</v>
      </c>
    </row>
    <row r="17" spans="1:33" s="64" customFormat="1" ht="20.100000000000001" customHeight="1" x14ac:dyDescent="0.15">
      <c r="A17" s="263">
        <v>7</v>
      </c>
      <c r="B17" s="30" t="s">
        <v>172</v>
      </c>
      <c r="C17" s="119">
        <v>26496</v>
      </c>
      <c r="D17" s="120">
        <v>0</v>
      </c>
      <c r="E17" s="120">
        <v>11594</v>
      </c>
      <c r="F17" s="120">
        <v>5163</v>
      </c>
      <c r="G17" s="120">
        <v>43253</v>
      </c>
      <c r="H17" s="120">
        <v>22</v>
      </c>
      <c r="I17" s="120">
        <v>2556</v>
      </c>
      <c r="J17" s="120">
        <v>7</v>
      </c>
      <c r="K17" s="120">
        <v>5</v>
      </c>
      <c r="L17" s="120">
        <v>2</v>
      </c>
      <c r="M17" s="120">
        <v>503</v>
      </c>
      <c r="N17" s="120">
        <v>544</v>
      </c>
      <c r="O17" s="120">
        <v>214</v>
      </c>
      <c r="P17" s="120">
        <v>256</v>
      </c>
      <c r="Q17" s="52">
        <v>7</v>
      </c>
      <c r="S17" s="263">
        <v>7</v>
      </c>
      <c r="T17" s="30" t="s">
        <v>172</v>
      </c>
      <c r="U17" s="120">
        <v>171</v>
      </c>
      <c r="V17" s="120">
        <v>202</v>
      </c>
      <c r="W17" s="120">
        <v>888</v>
      </c>
      <c r="X17" s="120">
        <v>1002</v>
      </c>
      <c r="Y17" s="120">
        <v>3656</v>
      </c>
      <c r="Z17" s="120">
        <v>1229</v>
      </c>
      <c r="AA17" s="120">
        <v>388</v>
      </c>
      <c r="AB17" s="120">
        <v>5273</v>
      </c>
      <c r="AC17" s="120">
        <v>1761</v>
      </c>
      <c r="AD17" s="120">
        <v>535</v>
      </c>
      <c r="AE17" s="120">
        <v>171</v>
      </c>
      <c r="AF17" s="133">
        <v>2467</v>
      </c>
      <c r="AG17" s="52">
        <v>7</v>
      </c>
    </row>
    <row r="18" spans="1:33" ht="20.100000000000001" customHeight="1" x14ac:dyDescent="0.15">
      <c r="A18" s="113">
        <v>8</v>
      </c>
      <c r="B18" s="30" t="s">
        <v>176</v>
      </c>
      <c r="C18" s="283">
        <v>72340</v>
      </c>
      <c r="D18" s="283">
        <v>0</v>
      </c>
      <c r="E18" s="283">
        <v>41201</v>
      </c>
      <c r="F18" s="283">
        <v>0</v>
      </c>
      <c r="G18" s="283">
        <v>113541</v>
      </c>
      <c r="H18" s="283">
        <v>69</v>
      </c>
      <c r="I18" s="283">
        <v>7469</v>
      </c>
      <c r="J18" s="283">
        <v>7</v>
      </c>
      <c r="K18" s="283">
        <v>5</v>
      </c>
      <c r="L18" s="283">
        <v>2</v>
      </c>
      <c r="M18" s="84">
        <v>1106</v>
      </c>
      <c r="N18" s="84">
        <v>1187</v>
      </c>
      <c r="O18" s="84">
        <v>615</v>
      </c>
      <c r="P18" s="84">
        <v>706</v>
      </c>
      <c r="Q18" s="52">
        <v>8</v>
      </c>
      <c r="R18" s="298"/>
      <c r="S18" s="113">
        <v>8</v>
      </c>
      <c r="T18" s="30" t="s">
        <v>176</v>
      </c>
      <c r="U18" s="84">
        <v>388</v>
      </c>
      <c r="V18" s="84">
        <v>456</v>
      </c>
      <c r="W18" s="84">
        <v>2109</v>
      </c>
      <c r="X18" s="84">
        <v>2349</v>
      </c>
      <c r="Y18" s="122">
        <v>11633</v>
      </c>
      <c r="Z18" s="122">
        <v>4942</v>
      </c>
      <c r="AA18" s="122">
        <v>1277</v>
      </c>
      <c r="AB18" s="122">
        <v>17852</v>
      </c>
      <c r="AC18" s="122">
        <v>0</v>
      </c>
      <c r="AD18" s="122">
        <v>0</v>
      </c>
      <c r="AE18" s="122">
        <v>0</v>
      </c>
      <c r="AF18" s="134">
        <v>0</v>
      </c>
      <c r="AG18" s="52">
        <v>8</v>
      </c>
    </row>
    <row r="19" spans="1:33" ht="20.100000000000001" customHeight="1" x14ac:dyDescent="0.15">
      <c r="A19" s="263">
        <v>9</v>
      </c>
      <c r="B19" s="30" t="s">
        <v>178</v>
      </c>
      <c r="C19" s="283">
        <v>28728</v>
      </c>
      <c r="D19" s="283">
        <v>0</v>
      </c>
      <c r="E19" s="283">
        <v>10531</v>
      </c>
      <c r="F19" s="283">
        <v>6342</v>
      </c>
      <c r="G19" s="283">
        <v>45601</v>
      </c>
      <c r="H19" s="283">
        <v>30</v>
      </c>
      <c r="I19" s="283">
        <v>2303</v>
      </c>
      <c r="J19" s="283">
        <v>7</v>
      </c>
      <c r="K19" s="283">
        <v>5</v>
      </c>
      <c r="L19" s="283">
        <v>2</v>
      </c>
      <c r="M19" s="84">
        <v>566</v>
      </c>
      <c r="N19" s="84">
        <v>636</v>
      </c>
      <c r="O19" s="84">
        <v>246</v>
      </c>
      <c r="P19" s="84">
        <v>291</v>
      </c>
      <c r="Q19" s="52">
        <v>9</v>
      </c>
      <c r="R19" s="64"/>
      <c r="S19" s="263">
        <v>9</v>
      </c>
      <c r="T19" s="30" t="s">
        <v>178</v>
      </c>
      <c r="U19" s="84">
        <v>174</v>
      </c>
      <c r="V19" s="84">
        <v>207</v>
      </c>
      <c r="W19" s="84">
        <v>986</v>
      </c>
      <c r="X19" s="84">
        <v>1134</v>
      </c>
      <c r="Y19" s="122">
        <v>3784</v>
      </c>
      <c r="Z19" s="122">
        <v>1237</v>
      </c>
      <c r="AA19" s="122">
        <v>352</v>
      </c>
      <c r="AB19" s="122">
        <v>5373</v>
      </c>
      <c r="AC19" s="122">
        <v>2377</v>
      </c>
      <c r="AD19" s="122">
        <v>738</v>
      </c>
      <c r="AE19" s="122">
        <v>209</v>
      </c>
      <c r="AF19" s="134">
        <v>3324</v>
      </c>
      <c r="AG19" s="52">
        <v>9</v>
      </c>
    </row>
    <row r="20" spans="1:33" ht="20.100000000000001" customHeight="1" x14ac:dyDescent="0.15">
      <c r="A20" s="113">
        <v>10</v>
      </c>
      <c r="B20" s="30" t="s">
        <v>179</v>
      </c>
      <c r="C20" s="283">
        <v>59308</v>
      </c>
      <c r="D20" s="283">
        <v>0</v>
      </c>
      <c r="E20" s="283">
        <v>21451</v>
      </c>
      <c r="F20" s="283">
        <v>19330</v>
      </c>
      <c r="G20" s="283">
        <v>100089</v>
      </c>
      <c r="H20" s="283">
        <v>38</v>
      </c>
      <c r="I20" s="283">
        <v>3265</v>
      </c>
      <c r="J20" s="283">
        <v>7</v>
      </c>
      <c r="K20" s="283">
        <v>5</v>
      </c>
      <c r="L20" s="283">
        <v>2</v>
      </c>
      <c r="M20" s="84">
        <v>1159</v>
      </c>
      <c r="N20" s="84">
        <v>1261</v>
      </c>
      <c r="O20" s="84">
        <v>671</v>
      </c>
      <c r="P20" s="84">
        <v>795</v>
      </c>
      <c r="Q20" s="52">
        <v>10</v>
      </c>
      <c r="R20" s="64"/>
      <c r="S20" s="113">
        <v>10</v>
      </c>
      <c r="T20" s="30" t="s">
        <v>179</v>
      </c>
      <c r="U20" s="84">
        <v>479</v>
      </c>
      <c r="V20" s="84">
        <v>583</v>
      </c>
      <c r="W20" s="84">
        <v>2309</v>
      </c>
      <c r="X20" s="84">
        <v>2639</v>
      </c>
      <c r="Y20" s="122">
        <v>5738</v>
      </c>
      <c r="Z20" s="122">
        <v>2584</v>
      </c>
      <c r="AA20" s="122">
        <v>758</v>
      </c>
      <c r="AB20" s="122">
        <v>9080</v>
      </c>
      <c r="AC20" s="122">
        <v>5679</v>
      </c>
      <c r="AD20" s="122">
        <v>2349</v>
      </c>
      <c r="AE20" s="122">
        <v>671</v>
      </c>
      <c r="AF20" s="134">
        <v>8699</v>
      </c>
      <c r="AG20" s="52">
        <v>10</v>
      </c>
    </row>
    <row r="21" spans="1:33" ht="20.100000000000001" customHeight="1" x14ac:dyDescent="0.15">
      <c r="A21" s="280">
        <v>11</v>
      </c>
      <c r="B21" s="31" t="s">
        <v>180</v>
      </c>
      <c r="C21" s="284">
        <v>20646</v>
      </c>
      <c r="D21" s="126">
        <v>0</v>
      </c>
      <c r="E21" s="126">
        <v>8144</v>
      </c>
      <c r="F21" s="126">
        <v>6059</v>
      </c>
      <c r="G21" s="126">
        <v>34849</v>
      </c>
      <c r="H21" s="126">
        <v>18</v>
      </c>
      <c r="I21" s="126">
        <v>1510</v>
      </c>
      <c r="J21" s="126">
        <v>7</v>
      </c>
      <c r="K21" s="126">
        <v>5</v>
      </c>
      <c r="L21" s="126">
        <v>2</v>
      </c>
      <c r="M21" s="168">
        <v>497</v>
      </c>
      <c r="N21" s="168">
        <v>525</v>
      </c>
      <c r="O21" s="168">
        <v>225</v>
      </c>
      <c r="P21" s="168">
        <v>257</v>
      </c>
      <c r="Q21" s="179">
        <v>11</v>
      </c>
      <c r="R21" s="301"/>
      <c r="S21" s="280">
        <v>11</v>
      </c>
      <c r="T21" s="31" t="s">
        <v>180</v>
      </c>
      <c r="U21" s="168">
        <v>164</v>
      </c>
      <c r="V21" s="168">
        <v>183</v>
      </c>
      <c r="W21" s="168">
        <v>886</v>
      </c>
      <c r="X21" s="168">
        <v>965</v>
      </c>
      <c r="Y21" s="168">
        <v>2573</v>
      </c>
      <c r="Z21" s="168">
        <v>900</v>
      </c>
      <c r="AA21" s="168">
        <v>256</v>
      </c>
      <c r="AB21" s="168">
        <v>3729</v>
      </c>
      <c r="AC21" s="168">
        <v>2087</v>
      </c>
      <c r="AD21" s="168">
        <v>675</v>
      </c>
      <c r="AE21" s="168">
        <v>197</v>
      </c>
      <c r="AF21" s="136">
        <v>2959</v>
      </c>
      <c r="AG21" s="179">
        <v>11</v>
      </c>
    </row>
    <row r="22" spans="1:33" ht="20.100000000000001" customHeight="1" x14ac:dyDescent="0.15">
      <c r="A22" s="113">
        <v>12</v>
      </c>
      <c r="B22" s="30" t="s">
        <v>312</v>
      </c>
      <c r="C22" s="119">
        <v>20867</v>
      </c>
      <c r="D22" s="120">
        <v>0</v>
      </c>
      <c r="E22" s="120">
        <v>14085</v>
      </c>
      <c r="F22" s="120">
        <v>0</v>
      </c>
      <c r="G22" s="120">
        <v>34952</v>
      </c>
      <c r="H22" s="120">
        <v>16</v>
      </c>
      <c r="I22" s="120">
        <v>1083</v>
      </c>
      <c r="J22" s="120">
        <v>7</v>
      </c>
      <c r="K22" s="120">
        <v>5</v>
      </c>
      <c r="L22" s="120">
        <v>2</v>
      </c>
      <c r="M22" s="122">
        <v>325</v>
      </c>
      <c r="N22" s="122">
        <v>354</v>
      </c>
      <c r="O22" s="122">
        <v>175</v>
      </c>
      <c r="P22" s="122">
        <v>208</v>
      </c>
      <c r="Q22" s="52">
        <v>12</v>
      </c>
      <c r="R22" s="64"/>
      <c r="S22" s="113">
        <v>12</v>
      </c>
      <c r="T22" s="30" t="s">
        <v>312</v>
      </c>
      <c r="U22" s="122">
        <v>134</v>
      </c>
      <c r="V22" s="122">
        <v>161</v>
      </c>
      <c r="W22" s="122">
        <v>634</v>
      </c>
      <c r="X22" s="122">
        <v>723</v>
      </c>
      <c r="Y22" s="122">
        <v>3296</v>
      </c>
      <c r="Z22" s="122">
        <v>1383</v>
      </c>
      <c r="AA22" s="122">
        <v>428</v>
      </c>
      <c r="AB22" s="122">
        <v>5107</v>
      </c>
      <c r="AC22" s="122">
        <v>0</v>
      </c>
      <c r="AD22" s="122">
        <v>0</v>
      </c>
      <c r="AE22" s="122">
        <v>0</v>
      </c>
      <c r="AF22" s="134">
        <v>0</v>
      </c>
      <c r="AG22" s="52">
        <v>12</v>
      </c>
    </row>
    <row r="23" spans="1:33" ht="20.100000000000001" customHeight="1" x14ac:dyDescent="0.15">
      <c r="A23" s="113">
        <v>13</v>
      </c>
      <c r="B23" s="30" t="s">
        <v>313</v>
      </c>
      <c r="C23" s="119">
        <v>18345</v>
      </c>
      <c r="D23" s="120">
        <v>0</v>
      </c>
      <c r="E23" s="120">
        <v>9298</v>
      </c>
      <c r="F23" s="120">
        <v>3489</v>
      </c>
      <c r="G23" s="120">
        <v>31132</v>
      </c>
      <c r="H23" s="120">
        <v>8</v>
      </c>
      <c r="I23" s="120">
        <v>2054</v>
      </c>
      <c r="J23" s="120">
        <v>7</v>
      </c>
      <c r="K23" s="120">
        <v>5</v>
      </c>
      <c r="L23" s="120">
        <v>2</v>
      </c>
      <c r="M23" s="122">
        <v>461</v>
      </c>
      <c r="N23" s="122">
        <v>503</v>
      </c>
      <c r="O23" s="122">
        <v>233</v>
      </c>
      <c r="P23" s="122">
        <v>284</v>
      </c>
      <c r="Q23" s="52">
        <v>13</v>
      </c>
      <c r="R23" s="64"/>
      <c r="S23" s="113">
        <v>13</v>
      </c>
      <c r="T23" s="30" t="s">
        <v>313</v>
      </c>
      <c r="U23" s="122">
        <v>143</v>
      </c>
      <c r="V23" s="122">
        <v>174</v>
      </c>
      <c r="W23" s="122">
        <v>837</v>
      </c>
      <c r="X23" s="122">
        <v>961</v>
      </c>
      <c r="Y23" s="122">
        <v>3169</v>
      </c>
      <c r="Z23" s="122">
        <v>1278</v>
      </c>
      <c r="AA23" s="122">
        <v>313</v>
      </c>
      <c r="AB23" s="122">
        <v>4760</v>
      </c>
      <c r="AC23" s="122">
        <v>1291</v>
      </c>
      <c r="AD23" s="122">
        <v>466</v>
      </c>
      <c r="AE23" s="122">
        <v>114</v>
      </c>
      <c r="AF23" s="134">
        <v>1871</v>
      </c>
      <c r="AG23" s="52">
        <v>13</v>
      </c>
    </row>
    <row r="24" spans="1:33" ht="20.100000000000001" customHeight="1" x14ac:dyDescent="0.15">
      <c r="A24" s="113">
        <v>14</v>
      </c>
      <c r="B24" s="30" t="s">
        <v>181</v>
      </c>
      <c r="C24" s="283">
        <v>2579</v>
      </c>
      <c r="D24" s="283">
        <v>0</v>
      </c>
      <c r="E24" s="283">
        <v>1060</v>
      </c>
      <c r="F24" s="283">
        <v>887</v>
      </c>
      <c r="G24" s="283">
        <v>4526</v>
      </c>
      <c r="H24" s="283">
        <v>2</v>
      </c>
      <c r="I24" s="283">
        <v>102</v>
      </c>
      <c r="J24" s="283">
        <v>7</v>
      </c>
      <c r="K24" s="283">
        <v>5</v>
      </c>
      <c r="L24" s="283">
        <v>2</v>
      </c>
      <c r="M24" s="84">
        <v>93</v>
      </c>
      <c r="N24" s="84">
        <v>98</v>
      </c>
      <c r="O24" s="84">
        <v>33</v>
      </c>
      <c r="P24" s="84">
        <v>37</v>
      </c>
      <c r="Q24" s="52">
        <v>14</v>
      </c>
      <c r="R24" s="64"/>
      <c r="S24" s="113">
        <v>14</v>
      </c>
      <c r="T24" s="30" t="s">
        <v>181</v>
      </c>
      <c r="U24" s="84">
        <v>23</v>
      </c>
      <c r="V24" s="84">
        <v>24</v>
      </c>
      <c r="W24" s="84">
        <v>149</v>
      </c>
      <c r="X24" s="84">
        <v>159</v>
      </c>
      <c r="Y24" s="122">
        <v>446</v>
      </c>
      <c r="Z24" s="122">
        <v>120</v>
      </c>
      <c r="AA24" s="122">
        <v>31</v>
      </c>
      <c r="AB24" s="122">
        <v>597</v>
      </c>
      <c r="AC24" s="122">
        <v>391</v>
      </c>
      <c r="AD24" s="122">
        <v>99</v>
      </c>
      <c r="AE24" s="122">
        <v>28</v>
      </c>
      <c r="AF24" s="134">
        <v>518</v>
      </c>
      <c r="AG24" s="52">
        <v>14</v>
      </c>
    </row>
    <row r="25" spans="1:33" ht="20.100000000000001" customHeight="1" x14ac:dyDescent="0.15">
      <c r="A25" s="279">
        <v>15</v>
      </c>
      <c r="B25" s="33" t="s">
        <v>183</v>
      </c>
      <c r="C25" s="283">
        <v>1551</v>
      </c>
      <c r="D25" s="283">
        <v>0</v>
      </c>
      <c r="E25" s="283">
        <v>464</v>
      </c>
      <c r="F25" s="283">
        <v>337</v>
      </c>
      <c r="G25" s="283">
        <v>2352</v>
      </c>
      <c r="H25" s="283">
        <v>0</v>
      </c>
      <c r="I25" s="283">
        <v>0</v>
      </c>
      <c r="J25" s="283">
        <v>7</v>
      </c>
      <c r="K25" s="283">
        <v>5</v>
      </c>
      <c r="L25" s="283">
        <v>2</v>
      </c>
      <c r="M25" s="84">
        <v>44</v>
      </c>
      <c r="N25" s="84">
        <v>45</v>
      </c>
      <c r="O25" s="84">
        <v>12</v>
      </c>
      <c r="P25" s="84">
        <v>14</v>
      </c>
      <c r="Q25" s="52">
        <v>15</v>
      </c>
      <c r="R25" s="64"/>
      <c r="S25" s="113">
        <v>15</v>
      </c>
      <c r="T25" s="30" t="s">
        <v>183</v>
      </c>
      <c r="U25" s="84">
        <v>11</v>
      </c>
      <c r="V25" s="84">
        <v>15</v>
      </c>
      <c r="W25" s="84">
        <v>67</v>
      </c>
      <c r="X25" s="84">
        <v>74</v>
      </c>
      <c r="Y25" s="122">
        <v>174</v>
      </c>
      <c r="Z25" s="122">
        <v>38</v>
      </c>
      <c r="AA25" s="122">
        <v>16</v>
      </c>
      <c r="AB25" s="122">
        <v>228</v>
      </c>
      <c r="AC25" s="122">
        <v>139</v>
      </c>
      <c r="AD25" s="122">
        <v>27</v>
      </c>
      <c r="AE25" s="122">
        <v>9</v>
      </c>
      <c r="AF25" s="134">
        <v>175</v>
      </c>
      <c r="AG25" s="52">
        <v>15</v>
      </c>
    </row>
    <row r="26" spans="1:33" ht="20.100000000000001" customHeight="1" x14ac:dyDescent="0.15">
      <c r="A26" s="113">
        <v>16</v>
      </c>
      <c r="B26" s="30" t="s">
        <v>184</v>
      </c>
      <c r="C26" s="284">
        <v>3551</v>
      </c>
      <c r="D26" s="126">
        <v>194</v>
      </c>
      <c r="E26" s="126">
        <v>1866</v>
      </c>
      <c r="F26" s="126">
        <v>874</v>
      </c>
      <c r="G26" s="126">
        <v>6485</v>
      </c>
      <c r="H26" s="126">
        <v>3</v>
      </c>
      <c r="I26" s="126">
        <v>116</v>
      </c>
      <c r="J26" s="126">
        <v>7</v>
      </c>
      <c r="K26" s="126">
        <v>5</v>
      </c>
      <c r="L26" s="126">
        <v>2</v>
      </c>
      <c r="M26" s="168">
        <v>53</v>
      </c>
      <c r="N26" s="168">
        <v>57</v>
      </c>
      <c r="O26" s="168">
        <v>24</v>
      </c>
      <c r="P26" s="168">
        <v>25</v>
      </c>
      <c r="Q26" s="179">
        <v>16</v>
      </c>
      <c r="R26" s="301"/>
      <c r="S26" s="280">
        <v>16</v>
      </c>
      <c r="T26" s="31" t="s">
        <v>184</v>
      </c>
      <c r="U26" s="168">
        <v>20</v>
      </c>
      <c r="V26" s="168">
        <v>25</v>
      </c>
      <c r="W26" s="168">
        <v>97</v>
      </c>
      <c r="X26" s="168">
        <v>107</v>
      </c>
      <c r="Y26" s="168">
        <v>519</v>
      </c>
      <c r="Z26" s="168">
        <v>162</v>
      </c>
      <c r="AA26" s="168">
        <v>65</v>
      </c>
      <c r="AB26" s="168">
        <v>746</v>
      </c>
      <c r="AC26" s="168">
        <v>259</v>
      </c>
      <c r="AD26" s="168">
        <v>84</v>
      </c>
      <c r="AE26" s="168">
        <v>28</v>
      </c>
      <c r="AF26" s="136">
        <v>371</v>
      </c>
      <c r="AG26" s="179">
        <v>16</v>
      </c>
    </row>
    <row r="27" spans="1:33" ht="20.100000000000001" customHeight="1" x14ac:dyDescent="0.15">
      <c r="A27" s="113">
        <v>17</v>
      </c>
      <c r="B27" s="30" t="s">
        <v>314</v>
      </c>
      <c r="C27" s="119">
        <v>12025</v>
      </c>
      <c r="D27" s="120">
        <v>1998</v>
      </c>
      <c r="E27" s="120">
        <v>6242</v>
      </c>
      <c r="F27" s="120">
        <v>3075</v>
      </c>
      <c r="G27" s="120">
        <v>23340</v>
      </c>
      <c r="H27" s="120">
        <v>4</v>
      </c>
      <c r="I27" s="120">
        <v>240</v>
      </c>
      <c r="J27" s="120">
        <v>7</v>
      </c>
      <c r="K27" s="120">
        <v>5</v>
      </c>
      <c r="L27" s="120">
        <v>2</v>
      </c>
      <c r="M27" s="122">
        <v>273</v>
      </c>
      <c r="N27" s="122">
        <v>295</v>
      </c>
      <c r="O27" s="122">
        <v>112</v>
      </c>
      <c r="P27" s="122">
        <v>137</v>
      </c>
      <c r="Q27" s="52">
        <v>17</v>
      </c>
      <c r="R27" s="64"/>
      <c r="S27" s="113">
        <v>17</v>
      </c>
      <c r="T27" s="30" t="s">
        <v>314</v>
      </c>
      <c r="U27" s="122">
        <v>98</v>
      </c>
      <c r="V27" s="122">
        <v>119</v>
      </c>
      <c r="W27" s="122">
        <v>483</v>
      </c>
      <c r="X27" s="122">
        <v>551</v>
      </c>
      <c r="Y27" s="122">
        <v>1631</v>
      </c>
      <c r="Z27" s="122">
        <v>541</v>
      </c>
      <c r="AA27" s="122">
        <v>188</v>
      </c>
      <c r="AB27" s="122">
        <v>2360</v>
      </c>
      <c r="AC27" s="122">
        <v>898</v>
      </c>
      <c r="AD27" s="122">
        <v>263</v>
      </c>
      <c r="AE27" s="122">
        <v>92</v>
      </c>
      <c r="AF27" s="134">
        <v>1253</v>
      </c>
      <c r="AG27" s="52">
        <v>17</v>
      </c>
    </row>
    <row r="28" spans="1:33" ht="20.100000000000001" customHeight="1" x14ac:dyDescent="0.15">
      <c r="A28" s="113">
        <v>18</v>
      </c>
      <c r="B28" s="30" t="s">
        <v>315</v>
      </c>
      <c r="C28" s="119">
        <v>9920</v>
      </c>
      <c r="D28" s="120">
        <v>0</v>
      </c>
      <c r="E28" s="120">
        <v>3968</v>
      </c>
      <c r="F28" s="120">
        <v>2753</v>
      </c>
      <c r="G28" s="120">
        <v>16641</v>
      </c>
      <c r="H28" s="120">
        <v>9</v>
      </c>
      <c r="I28" s="120">
        <v>896</v>
      </c>
      <c r="J28" s="120">
        <v>7</v>
      </c>
      <c r="K28" s="120">
        <v>5</v>
      </c>
      <c r="L28" s="120">
        <v>2</v>
      </c>
      <c r="M28" s="122">
        <v>129</v>
      </c>
      <c r="N28" s="122">
        <v>135</v>
      </c>
      <c r="O28" s="122">
        <v>62</v>
      </c>
      <c r="P28" s="122">
        <v>78</v>
      </c>
      <c r="Q28" s="52">
        <v>18</v>
      </c>
      <c r="R28" s="64"/>
      <c r="S28" s="113">
        <v>18</v>
      </c>
      <c r="T28" s="30" t="s">
        <v>315</v>
      </c>
      <c r="U28" s="122">
        <v>42</v>
      </c>
      <c r="V28" s="122">
        <v>49</v>
      </c>
      <c r="W28" s="122">
        <v>233</v>
      </c>
      <c r="X28" s="122">
        <v>262</v>
      </c>
      <c r="Y28" s="122">
        <v>1134</v>
      </c>
      <c r="Z28" s="122">
        <v>468</v>
      </c>
      <c r="AA28" s="122">
        <v>118</v>
      </c>
      <c r="AB28" s="122">
        <v>1720</v>
      </c>
      <c r="AC28" s="122">
        <v>903</v>
      </c>
      <c r="AD28" s="122">
        <v>310</v>
      </c>
      <c r="AE28" s="122">
        <v>84</v>
      </c>
      <c r="AF28" s="134">
        <v>1297</v>
      </c>
      <c r="AG28" s="52">
        <v>18</v>
      </c>
    </row>
    <row r="29" spans="1:33" ht="20.100000000000001" customHeight="1" x14ac:dyDescent="0.15">
      <c r="A29" s="113">
        <v>19</v>
      </c>
      <c r="B29" s="30" t="s">
        <v>139</v>
      </c>
      <c r="C29" s="283">
        <v>6218</v>
      </c>
      <c r="D29" s="283">
        <v>0</v>
      </c>
      <c r="E29" s="283">
        <v>1771</v>
      </c>
      <c r="F29" s="283">
        <v>1545</v>
      </c>
      <c r="G29" s="283">
        <v>9534</v>
      </c>
      <c r="H29" s="283">
        <v>2</v>
      </c>
      <c r="I29" s="283">
        <v>157</v>
      </c>
      <c r="J29" s="283">
        <v>7</v>
      </c>
      <c r="K29" s="283">
        <v>5</v>
      </c>
      <c r="L29" s="283">
        <v>2</v>
      </c>
      <c r="M29" s="84">
        <v>155</v>
      </c>
      <c r="N29" s="84">
        <v>162</v>
      </c>
      <c r="O29" s="84">
        <v>73</v>
      </c>
      <c r="P29" s="84">
        <v>78</v>
      </c>
      <c r="Q29" s="52">
        <v>19</v>
      </c>
      <c r="R29" s="64"/>
      <c r="S29" s="113">
        <v>19</v>
      </c>
      <c r="T29" s="30" t="s">
        <v>139</v>
      </c>
      <c r="U29" s="84">
        <v>50</v>
      </c>
      <c r="V29" s="84">
        <v>62</v>
      </c>
      <c r="W29" s="84">
        <v>278</v>
      </c>
      <c r="X29" s="84">
        <v>302</v>
      </c>
      <c r="Y29" s="122">
        <v>567</v>
      </c>
      <c r="Z29" s="122">
        <v>195</v>
      </c>
      <c r="AA29" s="122">
        <v>62</v>
      </c>
      <c r="AB29" s="122">
        <v>824</v>
      </c>
      <c r="AC29" s="122">
        <v>543</v>
      </c>
      <c r="AD29" s="122">
        <v>182</v>
      </c>
      <c r="AE29" s="122">
        <v>50</v>
      </c>
      <c r="AF29" s="134">
        <v>775</v>
      </c>
      <c r="AG29" s="52">
        <v>19</v>
      </c>
    </row>
    <row r="30" spans="1:33" ht="20.100000000000001" customHeight="1" x14ac:dyDescent="0.15">
      <c r="A30" s="279">
        <v>20</v>
      </c>
      <c r="B30" s="33" t="s">
        <v>186</v>
      </c>
      <c r="C30" s="283">
        <v>3041</v>
      </c>
      <c r="D30" s="283">
        <v>270</v>
      </c>
      <c r="E30" s="283">
        <v>1381</v>
      </c>
      <c r="F30" s="283">
        <v>878</v>
      </c>
      <c r="G30" s="283">
        <v>5570</v>
      </c>
      <c r="H30" s="283">
        <v>1</v>
      </c>
      <c r="I30" s="283">
        <v>8</v>
      </c>
      <c r="J30" s="283">
        <v>7</v>
      </c>
      <c r="K30" s="283">
        <v>5</v>
      </c>
      <c r="L30" s="283">
        <v>2</v>
      </c>
      <c r="M30" s="84">
        <v>81</v>
      </c>
      <c r="N30" s="84">
        <v>83</v>
      </c>
      <c r="O30" s="84">
        <v>53</v>
      </c>
      <c r="P30" s="84">
        <v>64</v>
      </c>
      <c r="Q30" s="52">
        <v>20</v>
      </c>
      <c r="R30" s="64"/>
      <c r="S30" s="113">
        <v>20</v>
      </c>
      <c r="T30" s="30" t="s">
        <v>186</v>
      </c>
      <c r="U30" s="84">
        <v>26</v>
      </c>
      <c r="V30" s="84">
        <v>28</v>
      </c>
      <c r="W30" s="84">
        <v>160</v>
      </c>
      <c r="X30" s="84">
        <v>175</v>
      </c>
      <c r="Y30" s="122">
        <v>407</v>
      </c>
      <c r="Z30" s="122">
        <v>224</v>
      </c>
      <c r="AA30" s="122">
        <v>39</v>
      </c>
      <c r="AB30" s="122">
        <v>670</v>
      </c>
      <c r="AC30" s="122">
        <v>284</v>
      </c>
      <c r="AD30" s="122">
        <v>133</v>
      </c>
      <c r="AE30" s="122">
        <v>26</v>
      </c>
      <c r="AF30" s="134">
        <v>443</v>
      </c>
      <c r="AG30" s="52">
        <v>20</v>
      </c>
    </row>
    <row r="31" spans="1:33" ht="20.100000000000001" customHeight="1" x14ac:dyDescent="0.15">
      <c r="A31" s="113">
        <v>21</v>
      </c>
      <c r="B31" s="30" t="s">
        <v>187</v>
      </c>
      <c r="C31" s="284">
        <v>2842</v>
      </c>
      <c r="D31" s="126">
        <v>0</v>
      </c>
      <c r="E31" s="126">
        <v>1444</v>
      </c>
      <c r="F31" s="126">
        <v>712</v>
      </c>
      <c r="G31" s="126">
        <v>4998</v>
      </c>
      <c r="H31" s="126">
        <v>3</v>
      </c>
      <c r="I31" s="126">
        <v>288</v>
      </c>
      <c r="J31" s="126">
        <v>7</v>
      </c>
      <c r="K31" s="126">
        <v>5</v>
      </c>
      <c r="L31" s="126">
        <v>2</v>
      </c>
      <c r="M31" s="168">
        <v>58</v>
      </c>
      <c r="N31" s="168">
        <v>61</v>
      </c>
      <c r="O31" s="168">
        <v>29</v>
      </c>
      <c r="P31" s="168">
        <v>33</v>
      </c>
      <c r="Q31" s="179">
        <v>21</v>
      </c>
      <c r="R31" s="301"/>
      <c r="S31" s="280">
        <v>21</v>
      </c>
      <c r="T31" s="31" t="s">
        <v>187</v>
      </c>
      <c r="U31" s="168">
        <v>23</v>
      </c>
      <c r="V31" s="168">
        <v>27</v>
      </c>
      <c r="W31" s="168">
        <v>110</v>
      </c>
      <c r="X31" s="168">
        <v>121</v>
      </c>
      <c r="Y31" s="168">
        <v>384</v>
      </c>
      <c r="Z31" s="168">
        <v>149</v>
      </c>
      <c r="AA31" s="168">
        <v>48</v>
      </c>
      <c r="AB31" s="168">
        <v>581</v>
      </c>
      <c r="AC31" s="168">
        <v>203</v>
      </c>
      <c r="AD31" s="168">
        <v>73</v>
      </c>
      <c r="AE31" s="168">
        <v>23</v>
      </c>
      <c r="AF31" s="136">
        <v>299</v>
      </c>
      <c r="AG31" s="179">
        <v>21</v>
      </c>
    </row>
    <row r="32" spans="1:33" ht="20.100000000000001" customHeight="1" x14ac:dyDescent="0.15">
      <c r="A32" s="113">
        <v>22</v>
      </c>
      <c r="B32" s="30" t="s">
        <v>188</v>
      </c>
      <c r="C32" s="283">
        <v>28641</v>
      </c>
      <c r="D32" s="283">
        <v>0</v>
      </c>
      <c r="E32" s="283">
        <v>7518</v>
      </c>
      <c r="F32" s="283">
        <v>4639</v>
      </c>
      <c r="G32" s="283">
        <v>40798</v>
      </c>
      <c r="H32" s="283">
        <v>30</v>
      </c>
      <c r="I32" s="283">
        <v>986</v>
      </c>
      <c r="J32" s="283">
        <v>7</v>
      </c>
      <c r="K32" s="283">
        <v>5</v>
      </c>
      <c r="L32" s="283">
        <v>2</v>
      </c>
      <c r="M32" s="84">
        <v>24</v>
      </c>
      <c r="N32" s="84">
        <v>28</v>
      </c>
      <c r="O32" s="84">
        <v>8</v>
      </c>
      <c r="P32" s="84">
        <v>11</v>
      </c>
      <c r="Q32" s="52">
        <v>22</v>
      </c>
      <c r="R32" s="64"/>
      <c r="S32" s="113">
        <v>22</v>
      </c>
      <c r="T32" s="30" t="s">
        <v>188</v>
      </c>
      <c r="U32" s="84">
        <v>2</v>
      </c>
      <c r="V32" s="84">
        <v>2</v>
      </c>
      <c r="W32" s="84">
        <v>34</v>
      </c>
      <c r="X32" s="84">
        <v>41</v>
      </c>
      <c r="Y32" s="122">
        <v>216</v>
      </c>
      <c r="Z32" s="122">
        <v>60</v>
      </c>
      <c r="AA32" s="122">
        <v>4</v>
      </c>
      <c r="AB32" s="122">
        <v>280</v>
      </c>
      <c r="AC32" s="122">
        <v>185</v>
      </c>
      <c r="AD32" s="122">
        <v>44</v>
      </c>
      <c r="AE32" s="122">
        <v>4</v>
      </c>
      <c r="AF32" s="134">
        <v>233</v>
      </c>
      <c r="AG32" s="52">
        <v>22</v>
      </c>
    </row>
    <row r="33" spans="1:33" ht="20.100000000000001" customHeight="1" x14ac:dyDescent="0.15">
      <c r="A33" s="113">
        <v>23</v>
      </c>
      <c r="B33" s="30" t="s">
        <v>190</v>
      </c>
      <c r="C33" s="283">
        <v>13905</v>
      </c>
      <c r="D33" s="283">
        <v>0</v>
      </c>
      <c r="E33" s="283">
        <v>6714</v>
      </c>
      <c r="F33" s="283">
        <v>3151</v>
      </c>
      <c r="G33" s="283">
        <v>23770</v>
      </c>
      <c r="H33" s="283">
        <v>3</v>
      </c>
      <c r="I33" s="283">
        <v>127</v>
      </c>
      <c r="J33" s="283">
        <v>7</v>
      </c>
      <c r="K33" s="283">
        <v>5</v>
      </c>
      <c r="L33" s="283">
        <v>2</v>
      </c>
      <c r="M33" s="84">
        <v>227</v>
      </c>
      <c r="N33" s="84">
        <v>250</v>
      </c>
      <c r="O33" s="84">
        <v>163</v>
      </c>
      <c r="P33" s="84">
        <v>193</v>
      </c>
      <c r="Q33" s="52">
        <v>23</v>
      </c>
      <c r="R33" s="64"/>
      <c r="S33" s="113">
        <v>23</v>
      </c>
      <c r="T33" s="30" t="s">
        <v>190</v>
      </c>
      <c r="U33" s="84">
        <v>148</v>
      </c>
      <c r="V33" s="84">
        <v>186</v>
      </c>
      <c r="W33" s="84">
        <v>538</v>
      </c>
      <c r="X33" s="84">
        <v>629</v>
      </c>
      <c r="Y33" s="122">
        <v>1313</v>
      </c>
      <c r="Z33" s="122">
        <v>723</v>
      </c>
      <c r="AA33" s="122">
        <v>279</v>
      </c>
      <c r="AB33" s="122">
        <v>2315</v>
      </c>
      <c r="AC33" s="122">
        <v>684</v>
      </c>
      <c r="AD33" s="122">
        <v>350</v>
      </c>
      <c r="AE33" s="122">
        <v>127</v>
      </c>
      <c r="AF33" s="134">
        <v>1161</v>
      </c>
      <c r="AG33" s="52">
        <v>23</v>
      </c>
    </row>
    <row r="34" spans="1:33" ht="20.100000000000001" customHeight="1" x14ac:dyDescent="0.15">
      <c r="A34" s="113">
        <v>24</v>
      </c>
      <c r="B34" s="30" t="s">
        <v>191</v>
      </c>
      <c r="C34" s="283">
        <v>12171</v>
      </c>
      <c r="D34" s="283">
        <v>0</v>
      </c>
      <c r="E34" s="283">
        <v>4170</v>
      </c>
      <c r="F34" s="283">
        <v>5238</v>
      </c>
      <c r="G34" s="283">
        <v>21579</v>
      </c>
      <c r="H34" s="283">
        <v>6</v>
      </c>
      <c r="I34" s="283">
        <v>551</v>
      </c>
      <c r="J34" s="283">
        <v>7</v>
      </c>
      <c r="K34" s="283">
        <v>5</v>
      </c>
      <c r="L34" s="283">
        <v>2</v>
      </c>
      <c r="M34" s="84">
        <v>226</v>
      </c>
      <c r="N34" s="84">
        <v>247</v>
      </c>
      <c r="O34" s="84">
        <v>131</v>
      </c>
      <c r="P34" s="84">
        <v>152</v>
      </c>
      <c r="Q34" s="52">
        <v>24</v>
      </c>
      <c r="R34" s="64"/>
      <c r="S34" s="113">
        <v>24</v>
      </c>
      <c r="T34" s="30" t="s">
        <v>191</v>
      </c>
      <c r="U34" s="84">
        <v>106</v>
      </c>
      <c r="V34" s="84">
        <v>125</v>
      </c>
      <c r="W34" s="84">
        <v>463</v>
      </c>
      <c r="X34" s="84">
        <v>524</v>
      </c>
      <c r="Y34" s="122">
        <v>1037</v>
      </c>
      <c r="Z34" s="122">
        <v>456</v>
      </c>
      <c r="AA34" s="122">
        <v>150</v>
      </c>
      <c r="AB34" s="122">
        <v>1643</v>
      </c>
      <c r="AC34" s="122">
        <v>1424</v>
      </c>
      <c r="AD34" s="122">
        <v>590</v>
      </c>
      <c r="AE34" s="122">
        <v>191</v>
      </c>
      <c r="AF34" s="134">
        <v>2205</v>
      </c>
      <c r="AG34" s="52">
        <v>24</v>
      </c>
    </row>
    <row r="35" spans="1:33" ht="20.100000000000001" customHeight="1" x14ac:dyDescent="0.15">
      <c r="A35" s="21">
        <v>25</v>
      </c>
      <c r="B35" s="30" t="s">
        <v>12</v>
      </c>
      <c r="C35" s="139">
        <v>1268</v>
      </c>
      <c r="D35" s="139">
        <v>0</v>
      </c>
      <c r="E35" s="139">
        <v>546</v>
      </c>
      <c r="F35" s="139">
        <v>333</v>
      </c>
      <c r="G35" s="139">
        <v>2147</v>
      </c>
      <c r="H35" s="139">
        <v>0</v>
      </c>
      <c r="I35" s="139">
        <v>0</v>
      </c>
      <c r="J35" s="139">
        <v>7</v>
      </c>
      <c r="K35" s="139">
        <v>5</v>
      </c>
      <c r="L35" s="139">
        <v>2</v>
      </c>
      <c r="M35" s="121">
        <v>22</v>
      </c>
      <c r="N35" s="121">
        <v>26</v>
      </c>
      <c r="O35" s="121">
        <v>29</v>
      </c>
      <c r="P35" s="121">
        <v>34</v>
      </c>
      <c r="Q35" s="180">
        <v>25</v>
      </c>
      <c r="R35" s="302"/>
      <c r="S35" s="21">
        <v>25</v>
      </c>
      <c r="T35" s="30" t="s">
        <v>12</v>
      </c>
      <c r="U35" s="121">
        <v>8</v>
      </c>
      <c r="V35" s="121">
        <v>11</v>
      </c>
      <c r="W35" s="121">
        <v>59</v>
      </c>
      <c r="X35" s="121">
        <v>71</v>
      </c>
      <c r="Y35" s="121">
        <v>111</v>
      </c>
      <c r="Z35" s="121">
        <v>104</v>
      </c>
      <c r="AA35" s="121">
        <v>13</v>
      </c>
      <c r="AB35" s="121">
        <v>228</v>
      </c>
      <c r="AC35" s="121">
        <v>66</v>
      </c>
      <c r="AD35" s="121">
        <v>62</v>
      </c>
      <c r="AE35" s="121">
        <v>7</v>
      </c>
      <c r="AF35" s="135">
        <v>135</v>
      </c>
      <c r="AG35" s="180">
        <v>25</v>
      </c>
    </row>
    <row r="36" spans="1:33" ht="20.100000000000001" customHeight="1" x14ac:dyDescent="0.15">
      <c r="A36" s="25" t="s">
        <v>216</v>
      </c>
      <c r="B36" s="34"/>
      <c r="C36" s="144">
        <f t="shared" ref="C36:I36" si="0">SUM(C11:C35)</f>
        <v>786063</v>
      </c>
      <c r="D36" s="144">
        <f t="shared" si="0"/>
        <v>2462</v>
      </c>
      <c r="E36" s="144">
        <f t="shared" si="0"/>
        <v>331436</v>
      </c>
      <c r="F36" s="144">
        <f t="shared" si="0"/>
        <v>186583</v>
      </c>
      <c r="G36" s="144">
        <f t="shared" si="0"/>
        <v>1306544</v>
      </c>
      <c r="H36" s="144">
        <f t="shared" si="0"/>
        <v>722</v>
      </c>
      <c r="I36" s="144">
        <f t="shared" si="0"/>
        <v>97165</v>
      </c>
      <c r="J36" s="293" t="s">
        <v>299</v>
      </c>
      <c r="K36" s="293" t="s">
        <v>299</v>
      </c>
      <c r="L36" s="293" t="s">
        <v>299</v>
      </c>
      <c r="M36" s="127">
        <f>SUM(M11:M35)</f>
        <v>15975</v>
      </c>
      <c r="N36" s="127">
        <f>SUM(N11:N35)</f>
        <v>17189</v>
      </c>
      <c r="O36" s="127">
        <f>SUM(O11:O35)</f>
        <v>7904</v>
      </c>
      <c r="P36" s="127">
        <f>SUM(P11:P35)</f>
        <v>9252</v>
      </c>
      <c r="Q36" s="306"/>
      <c r="R36" s="120"/>
      <c r="S36" s="25" t="s">
        <v>216</v>
      </c>
      <c r="T36" s="34"/>
      <c r="U36" s="127">
        <f t="shared" ref="U36:AF36" si="1">SUM(U11:U35)</f>
        <v>5490</v>
      </c>
      <c r="V36" s="127">
        <f t="shared" si="1"/>
        <v>6564</v>
      </c>
      <c r="W36" s="127">
        <f t="shared" si="1"/>
        <v>29369</v>
      </c>
      <c r="X36" s="127">
        <f t="shared" si="1"/>
        <v>33005</v>
      </c>
      <c r="Y36" s="127">
        <f t="shared" si="1"/>
        <v>103381</v>
      </c>
      <c r="Z36" s="127">
        <f t="shared" si="1"/>
        <v>39694</v>
      </c>
      <c r="AA36" s="127">
        <f t="shared" si="1"/>
        <v>11171</v>
      </c>
      <c r="AB36" s="127">
        <f t="shared" si="1"/>
        <v>154246</v>
      </c>
      <c r="AC36" s="127">
        <f t="shared" si="1"/>
        <v>66431</v>
      </c>
      <c r="AD36" s="127">
        <f t="shared" si="1"/>
        <v>22749</v>
      </c>
      <c r="AE36" s="127">
        <f t="shared" si="1"/>
        <v>6277</v>
      </c>
      <c r="AF36" s="137">
        <f t="shared" si="1"/>
        <v>95457</v>
      </c>
      <c r="AG36" s="296"/>
    </row>
  </sheetData>
  <mergeCells count="25">
    <mergeCell ref="AG6:AG10"/>
    <mergeCell ref="H7:H9"/>
    <mergeCell ref="I7:I9"/>
    <mergeCell ref="J8:J9"/>
    <mergeCell ref="K8:K9"/>
    <mergeCell ref="L8:L9"/>
    <mergeCell ref="Y8:Y9"/>
    <mergeCell ref="Z8:Z9"/>
    <mergeCell ref="AA8:AA9"/>
    <mergeCell ref="AB8:AB9"/>
    <mergeCell ref="C6:G6"/>
    <mergeCell ref="AC8:AC9"/>
    <mergeCell ref="AD8:AD9"/>
    <mergeCell ref="AE8:AE9"/>
    <mergeCell ref="AF8:AF9"/>
    <mergeCell ref="Q6:Q10"/>
    <mergeCell ref="C7:C9"/>
    <mergeCell ref="D7:D9"/>
    <mergeCell ref="E7:E9"/>
    <mergeCell ref="F7:F9"/>
    <mergeCell ref="G7:G9"/>
    <mergeCell ref="H6:I6"/>
    <mergeCell ref="J6:P6"/>
    <mergeCell ref="J7:L7"/>
    <mergeCell ref="M7:P7"/>
  </mergeCells>
  <phoneticPr fontId="2"/>
  <pageMargins left="0.78740157480314965" right="0.78740157480314965" top="0.78740157480314965" bottom="0.70866141732283472" header="0.51181102362204722" footer="0.51181102362204722"/>
  <pageSetup paperSize="9" scale="85" firstPageNumber="59" orientation="portrait" useFirstPageNumber="1" r:id="rId1"/>
  <headerFooter scaleWithDoc="0" alignWithMargins="0">
    <oddFooter>&amp;C- &amp;P -</oddFooter>
  </headerFooter>
  <colBreaks count="3" manualBreakCount="3">
    <brk id="7" max="35" man="1"/>
    <brk id="16" max="35" man="1"/>
    <brk id="28" max="3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Y34"/>
  <sheetViews>
    <sheetView view="pageBreakPreview" zoomScaleNormal="100" zoomScaleSheetLayoutView="100" workbookViewId="0"/>
  </sheetViews>
  <sheetFormatPr defaultColWidth="10.625" defaultRowHeight="20.100000000000001" customHeight="1" x14ac:dyDescent="0.15"/>
  <cols>
    <col min="1" max="1" width="7.125" style="17" customWidth="1"/>
    <col min="2" max="5" width="11.625" style="17" customWidth="1"/>
    <col min="6" max="13" width="9.625" style="17" customWidth="1"/>
    <col min="14" max="14" width="5.625" style="18" customWidth="1"/>
    <col min="15" max="15" width="28.25" style="17" customWidth="1"/>
    <col min="16" max="16" width="7.125" style="17" customWidth="1"/>
    <col min="17" max="17" width="9.625" style="17" bestFit="1" customWidth="1"/>
    <col min="18" max="25" width="8.625" style="17" customWidth="1"/>
    <col min="26" max="16384" width="10.625" style="17"/>
  </cols>
  <sheetData>
    <row r="1" spans="1:25" ht="20.100000000000001" customHeight="1" x14ac:dyDescent="0.15">
      <c r="A1" s="17" t="str">
        <f>目次!A6</f>
        <v>令和５年度　市町村税の課税状況等の調</v>
      </c>
    </row>
    <row r="2" spans="1:25" ht="20.100000000000001" customHeight="1" x14ac:dyDescent="0.15">
      <c r="A2" s="17" t="s">
        <v>123</v>
      </c>
    </row>
    <row r="4" spans="1:25" ht="20.100000000000001" customHeight="1" x14ac:dyDescent="0.15">
      <c r="A4" s="17" t="s">
        <v>440</v>
      </c>
      <c r="B4" s="17" t="str">
        <f>目次!C33</f>
        <v>課税方法等（基礎課税分）（令和４年度分）</v>
      </c>
      <c r="P4" s="17" t="str">
        <f>A4</f>
        <v>第２１表</v>
      </c>
    </row>
    <row r="5" spans="1:25" ht="20.100000000000001" customHeight="1" x14ac:dyDescent="0.15">
      <c r="M5" s="101"/>
      <c r="O5" s="101"/>
      <c r="P5" s="17" t="s">
        <v>114</v>
      </c>
      <c r="R5" s="101"/>
      <c r="S5" s="101"/>
      <c r="T5" s="169"/>
      <c r="U5" s="169"/>
      <c r="V5" s="169"/>
      <c r="W5" s="169"/>
      <c r="X5" s="332"/>
      <c r="Y5" s="332"/>
    </row>
    <row r="6" spans="1:25" ht="22.5" customHeight="1" x14ac:dyDescent="0.15">
      <c r="A6" s="19"/>
      <c r="B6" s="26" t="s">
        <v>9</v>
      </c>
      <c r="C6" s="584" t="s">
        <v>140</v>
      </c>
      <c r="D6" s="584" t="s">
        <v>141</v>
      </c>
      <c r="E6" s="310" t="s">
        <v>142</v>
      </c>
      <c r="F6" s="469" t="s">
        <v>301</v>
      </c>
      <c r="G6" s="470"/>
      <c r="H6" s="470"/>
      <c r="I6" s="470"/>
      <c r="J6" s="470"/>
      <c r="K6" s="470"/>
      <c r="L6" s="470"/>
      <c r="M6" s="471"/>
      <c r="N6" s="585" t="s">
        <v>342</v>
      </c>
      <c r="O6" s="316"/>
      <c r="P6" s="19"/>
      <c r="Q6" s="26" t="s">
        <v>9</v>
      </c>
      <c r="R6" s="321" t="s">
        <v>232</v>
      </c>
      <c r="S6" s="321" t="s">
        <v>233</v>
      </c>
      <c r="T6" s="589" t="s">
        <v>399</v>
      </c>
      <c r="U6" s="590"/>
      <c r="V6" s="590"/>
      <c r="W6" s="590"/>
      <c r="X6" s="590"/>
      <c r="Y6" s="591"/>
    </row>
    <row r="7" spans="1:25" ht="27" customHeight="1" x14ac:dyDescent="0.15">
      <c r="A7" s="112"/>
      <c r="B7" s="114"/>
      <c r="C7" s="495"/>
      <c r="D7" s="495"/>
      <c r="E7" s="588" t="s">
        <v>145</v>
      </c>
      <c r="F7" s="592" t="s">
        <v>388</v>
      </c>
      <c r="G7" s="593"/>
      <c r="H7" s="593"/>
      <c r="I7" s="594"/>
      <c r="J7" s="510" t="s">
        <v>398</v>
      </c>
      <c r="K7" s="511"/>
      <c r="L7" s="595"/>
      <c r="M7" s="566" t="s">
        <v>393</v>
      </c>
      <c r="N7" s="586"/>
      <c r="O7" s="47"/>
      <c r="P7" s="112"/>
      <c r="Q7" s="114"/>
      <c r="R7" s="599" t="s">
        <v>428</v>
      </c>
      <c r="S7" s="599" t="s">
        <v>146</v>
      </c>
      <c r="T7" s="438" t="s">
        <v>147</v>
      </c>
      <c r="U7" s="438" t="s">
        <v>117</v>
      </c>
      <c r="V7" s="438" t="s">
        <v>66</v>
      </c>
      <c r="W7" s="596" t="s">
        <v>149</v>
      </c>
      <c r="X7" s="597"/>
      <c r="Y7" s="598"/>
    </row>
    <row r="8" spans="1:25" ht="87" customHeight="1" x14ac:dyDescent="0.15">
      <c r="A8" s="112"/>
      <c r="B8" s="114"/>
      <c r="C8" s="495"/>
      <c r="D8" s="495"/>
      <c r="E8" s="588"/>
      <c r="F8" s="403" t="s">
        <v>151</v>
      </c>
      <c r="G8" s="403" t="s">
        <v>77</v>
      </c>
      <c r="H8" s="403" t="s">
        <v>152</v>
      </c>
      <c r="I8" s="403" t="s">
        <v>15</v>
      </c>
      <c r="J8" s="403" t="s">
        <v>89</v>
      </c>
      <c r="K8" s="403" t="s">
        <v>154</v>
      </c>
      <c r="L8" s="396" t="s">
        <v>15</v>
      </c>
      <c r="M8" s="567"/>
      <c r="N8" s="586"/>
      <c r="O8" s="317"/>
      <c r="P8" s="112"/>
      <c r="Q8" s="114"/>
      <c r="R8" s="600"/>
      <c r="S8" s="600"/>
      <c r="T8" s="545"/>
      <c r="U8" s="545"/>
      <c r="V8" s="545"/>
      <c r="W8" s="404" t="s">
        <v>40</v>
      </c>
      <c r="X8" s="404" t="s">
        <v>189</v>
      </c>
      <c r="Y8" s="417" t="s">
        <v>265</v>
      </c>
    </row>
    <row r="9" spans="1:25" ht="28.5" customHeight="1" x14ac:dyDescent="0.15">
      <c r="A9" s="113" t="s">
        <v>26</v>
      </c>
      <c r="B9" s="27"/>
      <c r="C9" s="41" t="s">
        <v>155</v>
      </c>
      <c r="D9" s="41" t="s">
        <v>156</v>
      </c>
      <c r="E9" s="41"/>
      <c r="F9" s="41" t="s">
        <v>195</v>
      </c>
      <c r="G9" s="41" t="s">
        <v>195</v>
      </c>
      <c r="H9" s="41" t="s">
        <v>195</v>
      </c>
      <c r="I9" s="41" t="s">
        <v>195</v>
      </c>
      <c r="J9" s="41" t="s">
        <v>195</v>
      </c>
      <c r="K9" s="41" t="s">
        <v>195</v>
      </c>
      <c r="L9" s="41" t="s">
        <v>195</v>
      </c>
      <c r="M9" s="35" t="s">
        <v>195</v>
      </c>
      <c r="N9" s="587"/>
      <c r="O9" s="318"/>
      <c r="P9" s="113" t="s">
        <v>26</v>
      </c>
      <c r="Q9" s="27"/>
      <c r="R9" s="601"/>
      <c r="S9" s="601"/>
      <c r="T9" s="41" t="s">
        <v>195</v>
      </c>
      <c r="U9" s="41" t="s">
        <v>195</v>
      </c>
      <c r="V9" s="35" t="s">
        <v>156</v>
      </c>
      <c r="W9" s="41" t="s">
        <v>156</v>
      </c>
      <c r="X9" s="41" t="s">
        <v>156</v>
      </c>
      <c r="Y9" s="59" t="s">
        <v>156</v>
      </c>
    </row>
    <row r="10" spans="1:25" ht="20.100000000000001" customHeight="1" x14ac:dyDescent="0.15">
      <c r="A10" s="277">
        <v>1</v>
      </c>
      <c r="B10" s="281" t="s">
        <v>160</v>
      </c>
      <c r="C10" s="118">
        <v>9</v>
      </c>
      <c r="D10" s="125">
        <v>630000</v>
      </c>
      <c r="E10" s="125">
        <v>2</v>
      </c>
      <c r="F10" s="311">
        <v>48</v>
      </c>
      <c r="G10" s="311">
        <v>0</v>
      </c>
      <c r="H10" s="311">
        <v>0</v>
      </c>
      <c r="I10" s="125">
        <v>48</v>
      </c>
      <c r="J10" s="125">
        <v>29</v>
      </c>
      <c r="K10" s="125">
        <v>23</v>
      </c>
      <c r="L10" s="125">
        <v>52</v>
      </c>
      <c r="M10" s="125">
        <v>100</v>
      </c>
      <c r="N10" s="128">
        <v>1</v>
      </c>
      <c r="O10" s="319"/>
      <c r="P10" s="277">
        <v>1</v>
      </c>
      <c r="Q10" s="281" t="s">
        <v>160</v>
      </c>
      <c r="R10" s="125">
        <v>1</v>
      </c>
      <c r="S10" s="125">
        <v>3</v>
      </c>
      <c r="T10" s="323">
        <v>9.2200000000000006</v>
      </c>
      <c r="U10" s="390">
        <v>0</v>
      </c>
      <c r="V10" s="125">
        <v>22960</v>
      </c>
      <c r="W10" s="328">
        <v>28690</v>
      </c>
      <c r="X10" s="328">
        <v>14340</v>
      </c>
      <c r="Y10" s="333">
        <v>21510</v>
      </c>
    </row>
    <row r="11" spans="1:25" ht="20.100000000000001" customHeight="1" x14ac:dyDescent="0.15">
      <c r="A11" s="113">
        <v>2</v>
      </c>
      <c r="B11" s="30" t="s">
        <v>164</v>
      </c>
      <c r="C11" s="119">
        <v>9</v>
      </c>
      <c r="D11" s="120">
        <v>630000</v>
      </c>
      <c r="E11" s="120">
        <v>2</v>
      </c>
      <c r="F11" s="312">
        <v>52</v>
      </c>
      <c r="G11" s="312">
        <v>0</v>
      </c>
      <c r="H11" s="312">
        <v>0</v>
      </c>
      <c r="I11" s="120">
        <v>52</v>
      </c>
      <c r="J11" s="120">
        <v>27</v>
      </c>
      <c r="K11" s="120">
        <v>21</v>
      </c>
      <c r="L11" s="120">
        <v>48</v>
      </c>
      <c r="M11" s="120">
        <v>100</v>
      </c>
      <c r="N11" s="52">
        <v>2</v>
      </c>
      <c r="O11" s="319"/>
      <c r="P11" s="113">
        <v>2</v>
      </c>
      <c r="Q11" s="30" t="s">
        <v>164</v>
      </c>
      <c r="R11" s="120">
        <v>1</v>
      </c>
      <c r="S11" s="120">
        <v>3</v>
      </c>
      <c r="T11" s="324">
        <v>7.45</v>
      </c>
      <c r="U11" s="324">
        <v>0</v>
      </c>
      <c r="V11" s="120">
        <v>17300</v>
      </c>
      <c r="W11" s="328">
        <v>20700</v>
      </c>
      <c r="X11" s="328">
        <v>10350</v>
      </c>
      <c r="Y11" s="333">
        <v>15525</v>
      </c>
    </row>
    <row r="12" spans="1:25" ht="20.100000000000001" customHeight="1" x14ac:dyDescent="0.15">
      <c r="A12" s="263">
        <v>3</v>
      </c>
      <c r="B12" s="30" t="s">
        <v>165</v>
      </c>
      <c r="C12" s="120">
        <v>8</v>
      </c>
      <c r="D12" s="120">
        <v>630000</v>
      </c>
      <c r="E12" s="120">
        <v>2</v>
      </c>
      <c r="F12" s="312">
        <v>53</v>
      </c>
      <c r="G12" s="312">
        <v>0</v>
      </c>
      <c r="H12" s="312">
        <v>0</v>
      </c>
      <c r="I12" s="120">
        <v>53</v>
      </c>
      <c r="J12" s="120">
        <v>31</v>
      </c>
      <c r="K12" s="120">
        <v>16</v>
      </c>
      <c r="L12" s="120">
        <v>47</v>
      </c>
      <c r="M12" s="120">
        <v>100</v>
      </c>
      <c r="N12" s="52">
        <v>3</v>
      </c>
      <c r="O12" s="320"/>
      <c r="P12" s="263">
        <v>3</v>
      </c>
      <c r="Q12" s="30" t="s">
        <v>165</v>
      </c>
      <c r="R12" s="120">
        <v>1</v>
      </c>
      <c r="S12" s="120">
        <v>3</v>
      </c>
      <c r="T12" s="324">
        <v>9.67</v>
      </c>
      <c r="U12" s="391">
        <v>0</v>
      </c>
      <c r="V12" s="120">
        <v>24100</v>
      </c>
      <c r="W12" s="328">
        <v>20800</v>
      </c>
      <c r="X12" s="328">
        <v>10400</v>
      </c>
      <c r="Y12" s="333">
        <v>15600</v>
      </c>
    </row>
    <row r="13" spans="1:25" ht="20.100000000000001" customHeight="1" x14ac:dyDescent="0.15">
      <c r="A13" s="113">
        <v>4</v>
      </c>
      <c r="B13" s="30" t="s">
        <v>166</v>
      </c>
      <c r="C13" s="120">
        <v>8</v>
      </c>
      <c r="D13" s="120">
        <v>630000</v>
      </c>
      <c r="E13" s="120">
        <v>2</v>
      </c>
      <c r="F13" s="312">
        <v>53</v>
      </c>
      <c r="G13" s="312">
        <v>0</v>
      </c>
      <c r="H13" s="312">
        <v>0</v>
      </c>
      <c r="I13" s="120">
        <v>53</v>
      </c>
      <c r="J13" s="120">
        <v>30</v>
      </c>
      <c r="K13" s="120">
        <v>17</v>
      </c>
      <c r="L13" s="120">
        <v>47</v>
      </c>
      <c r="M13" s="120">
        <v>100</v>
      </c>
      <c r="N13" s="52">
        <v>4</v>
      </c>
      <c r="O13" s="319"/>
      <c r="P13" s="113">
        <v>4</v>
      </c>
      <c r="Q13" s="30" t="s">
        <v>166</v>
      </c>
      <c r="R13" s="120">
        <v>1</v>
      </c>
      <c r="S13" s="120">
        <v>3</v>
      </c>
      <c r="T13" s="324">
        <v>8.43</v>
      </c>
      <c r="U13" s="391">
        <v>0</v>
      </c>
      <c r="V13" s="120">
        <v>21000</v>
      </c>
      <c r="W13" s="328">
        <v>19000</v>
      </c>
      <c r="X13" s="328">
        <v>9500</v>
      </c>
      <c r="Y13" s="333">
        <v>14250</v>
      </c>
    </row>
    <row r="14" spans="1:25" ht="20.100000000000001" customHeight="1" x14ac:dyDescent="0.15">
      <c r="A14" s="278">
        <v>5</v>
      </c>
      <c r="B14" s="30" t="s">
        <v>169</v>
      </c>
      <c r="C14" s="139">
        <v>9</v>
      </c>
      <c r="D14" s="139">
        <v>630000</v>
      </c>
      <c r="E14" s="139">
        <v>2</v>
      </c>
      <c r="F14" s="313">
        <v>52</v>
      </c>
      <c r="G14" s="313">
        <v>0</v>
      </c>
      <c r="H14" s="313">
        <v>0</v>
      </c>
      <c r="I14" s="139">
        <v>52</v>
      </c>
      <c r="J14" s="139">
        <v>33</v>
      </c>
      <c r="K14" s="139">
        <v>15</v>
      </c>
      <c r="L14" s="139">
        <v>48</v>
      </c>
      <c r="M14" s="139">
        <v>100</v>
      </c>
      <c r="N14" s="53">
        <v>5</v>
      </c>
      <c r="O14" s="320"/>
      <c r="P14" s="279">
        <v>5</v>
      </c>
      <c r="Q14" s="30" t="s">
        <v>169</v>
      </c>
      <c r="R14" s="139">
        <v>1</v>
      </c>
      <c r="S14" s="139">
        <v>3</v>
      </c>
      <c r="T14" s="325">
        <v>8.6999999999999993</v>
      </c>
      <c r="U14" s="392">
        <v>0</v>
      </c>
      <c r="V14" s="139">
        <v>24000</v>
      </c>
      <c r="W14" s="329">
        <v>17500</v>
      </c>
      <c r="X14" s="329">
        <v>8750</v>
      </c>
      <c r="Y14" s="334">
        <v>13125</v>
      </c>
    </row>
    <row r="15" spans="1:25" ht="20.100000000000001" customHeight="1" x14ac:dyDescent="0.15">
      <c r="A15" s="113">
        <v>6</v>
      </c>
      <c r="B15" s="31" t="s">
        <v>171</v>
      </c>
      <c r="C15" s="119">
        <v>8</v>
      </c>
      <c r="D15" s="120">
        <v>630000</v>
      </c>
      <c r="E15" s="120">
        <v>2</v>
      </c>
      <c r="F15" s="312">
        <v>53</v>
      </c>
      <c r="G15" s="312">
        <v>0</v>
      </c>
      <c r="H15" s="312">
        <v>0</v>
      </c>
      <c r="I15" s="120">
        <v>53</v>
      </c>
      <c r="J15" s="120">
        <v>32</v>
      </c>
      <c r="K15" s="120">
        <v>15</v>
      </c>
      <c r="L15" s="120">
        <v>47</v>
      </c>
      <c r="M15" s="120">
        <v>100</v>
      </c>
      <c r="N15" s="52">
        <v>6</v>
      </c>
      <c r="O15" s="319"/>
      <c r="P15" s="113">
        <v>6</v>
      </c>
      <c r="Q15" s="31" t="s">
        <v>171</v>
      </c>
      <c r="R15" s="120">
        <v>1</v>
      </c>
      <c r="S15" s="120">
        <v>3</v>
      </c>
      <c r="T15" s="324">
        <v>8.9</v>
      </c>
      <c r="U15" s="324">
        <v>0</v>
      </c>
      <c r="V15" s="120">
        <v>22600</v>
      </c>
      <c r="W15" s="328">
        <v>16800</v>
      </c>
      <c r="X15" s="328">
        <v>8400</v>
      </c>
      <c r="Y15" s="333">
        <v>12600</v>
      </c>
    </row>
    <row r="16" spans="1:25" s="64" customFormat="1" ht="20.100000000000001" customHeight="1" x14ac:dyDescent="0.15">
      <c r="A16" s="263">
        <v>7</v>
      </c>
      <c r="B16" s="32" t="s">
        <v>172</v>
      </c>
      <c r="C16" s="119">
        <v>8</v>
      </c>
      <c r="D16" s="120">
        <v>630000</v>
      </c>
      <c r="E16" s="120">
        <v>2</v>
      </c>
      <c r="F16" s="312">
        <v>51</v>
      </c>
      <c r="G16" s="312">
        <v>0</v>
      </c>
      <c r="H16" s="312">
        <v>0</v>
      </c>
      <c r="I16" s="120">
        <v>51</v>
      </c>
      <c r="J16" s="120">
        <v>24</v>
      </c>
      <c r="K16" s="120">
        <v>25</v>
      </c>
      <c r="L16" s="120">
        <v>49</v>
      </c>
      <c r="M16" s="120">
        <v>100</v>
      </c>
      <c r="N16" s="52">
        <v>7</v>
      </c>
      <c r="O16" s="320"/>
      <c r="P16" s="113">
        <v>7</v>
      </c>
      <c r="Q16" s="30" t="s">
        <v>172</v>
      </c>
      <c r="R16" s="120">
        <v>1</v>
      </c>
      <c r="S16" s="120">
        <v>3</v>
      </c>
      <c r="T16" s="324">
        <v>8</v>
      </c>
      <c r="U16" s="391">
        <v>0</v>
      </c>
      <c r="V16" s="120">
        <v>17500</v>
      </c>
      <c r="W16" s="328">
        <v>28500</v>
      </c>
      <c r="X16" s="328">
        <v>14250</v>
      </c>
      <c r="Y16" s="333">
        <v>21375</v>
      </c>
    </row>
    <row r="17" spans="1:25" ht="20.100000000000001" customHeight="1" x14ac:dyDescent="0.15">
      <c r="A17" s="113">
        <v>8</v>
      </c>
      <c r="B17" s="30" t="s">
        <v>176</v>
      </c>
      <c r="C17" s="120">
        <v>8</v>
      </c>
      <c r="D17" s="120">
        <v>630000</v>
      </c>
      <c r="E17" s="120">
        <v>2</v>
      </c>
      <c r="F17" s="312">
        <v>51</v>
      </c>
      <c r="G17" s="312">
        <v>0</v>
      </c>
      <c r="H17" s="312">
        <v>0</v>
      </c>
      <c r="I17" s="120">
        <v>51</v>
      </c>
      <c r="J17" s="120">
        <v>29</v>
      </c>
      <c r="K17" s="120">
        <v>20</v>
      </c>
      <c r="L17" s="120">
        <v>49</v>
      </c>
      <c r="M17" s="120">
        <v>100</v>
      </c>
      <c r="N17" s="52">
        <v>8</v>
      </c>
      <c r="O17" s="319"/>
      <c r="P17" s="113">
        <v>8</v>
      </c>
      <c r="Q17" s="30" t="s">
        <v>176</v>
      </c>
      <c r="R17" s="120">
        <v>1</v>
      </c>
      <c r="S17" s="120">
        <v>3</v>
      </c>
      <c r="T17" s="324">
        <v>8.6</v>
      </c>
      <c r="U17" s="391">
        <v>0</v>
      </c>
      <c r="V17" s="120">
        <v>22500</v>
      </c>
      <c r="W17" s="328">
        <v>26000</v>
      </c>
      <c r="X17" s="328">
        <v>13000</v>
      </c>
      <c r="Y17" s="333">
        <v>19500</v>
      </c>
    </row>
    <row r="18" spans="1:25" ht="20.100000000000001" customHeight="1" x14ac:dyDescent="0.15">
      <c r="A18" s="263">
        <v>9</v>
      </c>
      <c r="B18" s="30" t="s">
        <v>178</v>
      </c>
      <c r="C18" s="120">
        <v>9</v>
      </c>
      <c r="D18" s="120">
        <v>630000</v>
      </c>
      <c r="E18" s="120">
        <v>2</v>
      </c>
      <c r="F18" s="312">
        <v>49</v>
      </c>
      <c r="G18" s="312">
        <v>0</v>
      </c>
      <c r="H18" s="312">
        <v>0</v>
      </c>
      <c r="I18" s="120">
        <v>49</v>
      </c>
      <c r="J18" s="120">
        <v>31</v>
      </c>
      <c r="K18" s="120">
        <v>20</v>
      </c>
      <c r="L18" s="120">
        <v>51</v>
      </c>
      <c r="M18" s="120">
        <v>100</v>
      </c>
      <c r="N18" s="52">
        <v>9</v>
      </c>
      <c r="O18" s="320"/>
      <c r="P18" s="113">
        <v>9</v>
      </c>
      <c r="Q18" s="30" t="s">
        <v>178</v>
      </c>
      <c r="R18" s="120">
        <v>1</v>
      </c>
      <c r="S18" s="120">
        <v>3</v>
      </c>
      <c r="T18" s="324">
        <v>9.1</v>
      </c>
      <c r="U18" s="391">
        <v>0</v>
      </c>
      <c r="V18" s="120">
        <v>23000</v>
      </c>
      <c r="W18" s="328">
        <v>24000</v>
      </c>
      <c r="X18" s="328">
        <v>12000</v>
      </c>
      <c r="Y18" s="333">
        <v>18000</v>
      </c>
    </row>
    <row r="19" spans="1:25" ht="20.100000000000001" customHeight="1" x14ac:dyDescent="0.15">
      <c r="A19" s="113">
        <v>10</v>
      </c>
      <c r="B19" s="30" t="s">
        <v>179</v>
      </c>
      <c r="C19" s="139">
        <v>8</v>
      </c>
      <c r="D19" s="139">
        <v>630000</v>
      </c>
      <c r="E19" s="139">
        <v>2</v>
      </c>
      <c r="F19" s="313">
        <v>52</v>
      </c>
      <c r="G19" s="313">
        <v>0</v>
      </c>
      <c r="H19" s="313">
        <v>0</v>
      </c>
      <c r="I19" s="139">
        <v>52</v>
      </c>
      <c r="J19" s="139">
        <v>25</v>
      </c>
      <c r="K19" s="139">
        <v>23</v>
      </c>
      <c r="L19" s="139">
        <v>48</v>
      </c>
      <c r="M19" s="139">
        <v>100</v>
      </c>
      <c r="N19" s="52">
        <v>10</v>
      </c>
      <c r="O19" s="319"/>
      <c r="P19" s="279">
        <v>10</v>
      </c>
      <c r="Q19" s="30" t="s">
        <v>179</v>
      </c>
      <c r="R19" s="139">
        <v>1</v>
      </c>
      <c r="S19" s="139">
        <v>3</v>
      </c>
      <c r="T19" s="325">
        <v>8.5</v>
      </c>
      <c r="U19" s="392">
        <v>0</v>
      </c>
      <c r="V19" s="139">
        <v>18300</v>
      </c>
      <c r="W19" s="329">
        <v>27900</v>
      </c>
      <c r="X19" s="329">
        <v>13950</v>
      </c>
      <c r="Y19" s="334">
        <v>20925</v>
      </c>
    </row>
    <row r="20" spans="1:25" ht="20.100000000000001" customHeight="1" x14ac:dyDescent="0.15">
      <c r="A20" s="280">
        <v>11</v>
      </c>
      <c r="B20" s="31" t="s">
        <v>180</v>
      </c>
      <c r="C20" s="120">
        <v>8</v>
      </c>
      <c r="D20" s="120">
        <v>630000</v>
      </c>
      <c r="E20" s="120">
        <v>2</v>
      </c>
      <c r="F20" s="312">
        <v>50</v>
      </c>
      <c r="G20" s="312">
        <v>0</v>
      </c>
      <c r="H20" s="312">
        <v>0</v>
      </c>
      <c r="I20" s="120">
        <v>50</v>
      </c>
      <c r="J20" s="120">
        <v>30</v>
      </c>
      <c r="K20" s="120">
        <v>20</v>
      </c>
      <c r="L20" s="120">
        <v>50</v>
      </c>
      <c r="M20" s="120">
        <v>100</v>
      </c>
      <c r="N20" s="179">
        <v>11</v>
      </c>
      <c r="O20" s="319"/>
      <c r="P20" s="113">
        <v>11</v>
      </c>
      <c r="Q20" s="31" t="s">
        <v>180</v>
      </c>
      <c r="R20" s="120">
        <v>1</v>
      </c>
      <c r="S20" s="120">
        <v>3</v>
      </c>
      <c r="T20" s="324">
        <v>9.15</v>
      </c>
      <c r="U20" s="391">
        <v>0</v>
      </c>
      <c r="V20" s="120">
        <v>24000</v>
      </c>
      <c r="W20" s="328">
        <v>24000</v>
      </c>
      <c r="X20" s="328">
        <v>12000</v>
      </c>
      <c r="Y20" s="333">
        <v>18000</v>
      </c>
    </row>
    <row r="21" spans="1:25" ht="20.100000000000001" customHeight="1" x14ac:dyDescent="0.15">
      <c r="A21" s="113">
        <v>12</v>
      </c>
      <c r="B21" s="30" t="s">
        <v>312</v>
      </c>
      <c r="C21" s="120">
        <v>8</v>
      </c>
      <c r="D21" s="120">
        <v>630000</v>
      </c>
      <c r="E21" s="120">
        <v>3</v>
      </c>
      <c r="F21" s="312">
        <v>53</v>
      </c>
      <c r="G21" s="312">
        <v>0</v>
      </c>
      <c r="H21" s="312">
        <v>0</v>
      </c>
      <c r="I21" s="120">
        <v>53</v>
      </c>
      <c r="J21" s="120">
        <v>47</v>
      </c>
      <c r="K21" s="312">
        <v>0</v>
      </c>
      <c r="L21" s="120">
        <v>47</v>
      </c>
      <c r="M21" s="120">
        <v>100</v>
      </c>
      <c r="N21" s="52">
        <v>12</v>
      </c>
      <c r="O21" s="319"/>
      <c r="P21" s="113">
        <v>12</v>
      </c>
      <c r="Q21" s="30" t="s">
        <v>312</v>
      </c>
      <c r="R21" s="120">
        <v>1</v>
      </c>
      <c r="S21" s="120">
        <v>3</v>
      </c>
      <c r="T21" s="324">
        <v>6.9</v>
      </c>
      <c r="U21" s="391">
        <v>0</v>
      </c>
      <c r="V21" s="120">
        <v>34500</v>
      </c>
      <c r="W21" s="328">
        <v>0</v>
      </c>
      <c r="X21" s="328">
        <v>0</v>
      </c>
      <c r="Y21" s="333">
        <v>0</v>
      </c>
    </row>
    <row r="22" spans="1:25" ht="20.100000000000001" customHeight="1" x14ac:dyDescent="0.15">
      <c r="A22" s="113">
        <v>13</v>
      </c>
      <c r="B22" s="30" t="s">
        <v>313</v>
      </c>
      <c r="C22" s="120">
        <v>8</v>
      </c>
      <c r="D22" s="120">
        <v>630000</v>
      </c>
      <c r="E22" s="120">
        <v>2</v>
      </c>
      <c r="F22" s="312">
        <v>49</v>
      </c>
      <c r="G22" s="312">
        <v>0</v>
      </c>
      <c r="H22" s="312">
        <v>0</v>
      </c>
      <c r="I22" s="120">
        <v>49</v>
      </c>
      <c r="J22" s="120">
        <v>31</v>
      </c>
      <c r="K22" s="120">
        <v>20</v>
      </c>
      <c r="L22" s="120">
        <v>51</v>
      </c>
      <c r="M22" s="120">
        <v>100</v>
      </c>
      <c r="N22" s="52">
        <v>13</v>
      </c>
      <c r="O22" s="319"/>
      <c r="P22" s="113">
        <v>13</v>
      </c>
      <c r="Q22" s="30" t="s">
        <v>313</v>
      </c>
      <c r="R22" s="120">
        <v>1</v>
      </c>
      <c r="S22" s="120">
        <v>3</v>
      </c>
      <c r="T22" s="324">
        <v>8.9</v>
      </c>
      <c r="U22" s="324">
        <v>0</v>
      </c>
      <c r="V22" s="120">
        <v>21000</v>
      </c>
      <c r="W22" s="328">
        <v>22000</v>
      </c>
      <c r="X22" s="328">
        <v>11000</v>
      </c>
      <c r="Y22" s="333">
        <v>16500</v>
      </c>
    </row>
    <row r="23" spans="1:25" ht="20.100000000000001" customHeight="1" x14ac:dyDescent="0.15">
      <c r="A23" s="113">
        <v>14</v>
      </c>
      <c r="B23" s="30" t="s">
        <v>181</v>
      </c>
      <c r="C23" s="120">
        <v>10</v>
      </c>
      <c r="D23" s="120">
        <v>630000</v>
      </c>
      <c r="E23" s="120">
        <v>2</v>
      </c>
      <c r="F23" s="312">
        <v>47</v>
      </c>
      <c r="G23" s="312">
        <v>0</v>
      </c>
      <c r="H23" s="312">
        <v>0</v>
      </c>
      <c r="I23" s="120">
        <v>47</v>
      </c>
      <c r="J23" s="120">
        <v>31</v>
      </c>
      <c r="K23" s="120">
        <v>22</v>
      </c>
      <c r="L23" s="120">
        <v>53</v>
      </c>
      <c r="M23" s="120">
        <v>100</v>
      </c>
      <c r="N23" s="52">
        <v>14</v>
      </c>
      <c r="O23" s="319"/>
      <c r="P23" s="113">
        <v>14</v>
      </c>
      <c r="Q23" s="30" t="s">
        <v>181</v>
      </c>
      <c r="R23" s="120">
        <v>1</v>
      </c>
      <c r="S23" s="120">
        <v>3</v>
      </c>
      <c r="T23" s="324">
        <v>8</v>
      </c>
      <c r="U23" s="324">
        <v>0</v>
      </c>
      <c r="V23" s="120">
        <v>21000</v>
      </c>
      <c r="W23" s="328">
        <v>23000</v>
      </c>
      <c r="X23" s="328">
        <v>11500</v>
      </c>
      <c r="Y23" s="333">
        <v>17250</v>
      </c>
    </row>
    <row r="24" spans="1:25" ht="20.100000000000001" customHeight="1" x14ac:dyDescent="0.15">
      <c r="A24" s="279">
        <v>15</v>
      </c>
      <c r="B24" s="33" t="s">
        <v>183</v>
      </c>
      <c r="C24" s="120">
        <v>8</v>
      </c>
      <c r="D24" s="120">
        <v>630000</v>
      </c>
      <c r="E24" s="120">
        <v>2</v>
      </c>
      <c r="F24" s="312">
        <v>54</v>
      </c>
      <c r="G24" s="312">
        <v>0</v>
      </c>
      <c r="H24" s="312">
        <v>0</v>
      </c>
      <c r="I24" s="120">
        <v>54</v>
      </c>
      <c r="J24" s="120">
        <v>28</v>
      </c>
      <c r="K24" s="120">
        <v>18</v>
      </c>
      <c r="L24" s="120">
        <v>46</v>
      </c>
      <c r="M24" s="120">
        <v>100</v>
      </c>
      <c r="N24" s="53">
        <v>15</v>
      </c>
      <c r="O24" s="319"/>
      <c r="P24" s="279">
        <v>15</v>
      </c>
      <c r="Q24" s="33" t="s">
        <v>183</v>
      </c>
      <c r="R24" s="120">
        <v>1</v>
      </c>
      <c r="S24" s="120">
        <v>3</v>
      </c>
      <c r="T24" s="324">
        <v>7.2</v>
      </c>
      <c r="U24" s="324">
        <v>0</v>
      </c>
      <c r="V24" s="120">
        <v>18500</v>
      </c>
      <c r="W24" s="328">
        <v>18500</v>
      </c>
      <c r="X24" s="328">
        <v>9250</v>
      </c>
      <c r="Y24" s="333">
        <v>13875</v>
      </c>
    </row>
    <row r="25" spans="1:25" ht="20.100000000000001" customHeight="1" x14ac:dyDescent="0.15">
      <c r="A25" s="113">
        <v>16</v>
      </c>
      <c r="B25" s="30" t="s">
        <v>184</v>
      </c>
      <c r="C25" s="284">
        <v>8</v>
      </c>
      <c r="D25" s="126">
        <v>630000</v>
      </c>
      <c r="E25" s="126">
        <v>1</v>
      </c>
      <c r="F25" s="314">
        <v>44</v>
      </c>
      <c r="G25" s="314">
        <v>7</v>
      </c>
      <c r="H25" s="314">
        <v>0</v>
      </c>
      <c r="I25" s="126">
        <v>51</v>
      </c>
      <c r="J25" s="126">
        <v>32</v>
      </c>
      <c r="K25" s="126">
        <v>17</v>
      </c>
      <c r="L25" s="126">
        <v>49</v>
      </c>
      <c r="M25" s="126">
        <v>100</v>
      </c>
      <c r="N25" s="52">
        <v>16</v>
      </c>
      <c r="O25" s="319"/>
      <c r="P25" s="113">
        <v>16</v>
      </c>
      <c r="Q25" s="30" t="s">
        <v>184</v>
      </c>
      <c r="R25" s="126">
        <v>1</v>
      </c>
      <c r="S25" s="126">
        <v>2</v>
      </c>
      <c r="T25" s="326">
        <v>7.1</v>
      </c>
      <c r="U25" s="326">
        <v>29</v>
      </c>
      <c r="V25" s="126">
        <v>23500</v>
      </c>
      <c r="W25" s="330">
        <v>19000</v>
      </c>
      <c r="X25" s="330">
        <v>9500</v>
      </c>
      <c r="Y25" s="335">
        <v>14250</v>
      </c>
    </row>
    <row r="26" spans="1:25" ht="20.100000000000001" customHeight="1" x14ac:dyDescent="0.15">
      <c r="A26" s="113">
        <v>17</v>
      </c>
      <c r="B26" s="30" t="s">
        <v>314</v>
      </c>
      <c r="C26" s="119">
        <v>6</v>
      </c>
      <c r="D26" s="120">
        <v>630000</v>
      </c>
      <c r="E26" s="120">
        <v>1</v>
      </c>
      <c r="F26" s="312">
        <v>42</v>
      </c>
      <c r="G26" s="312">
        <v>10</v>
      </c>
      <c r="H26" s="312">
        <v>0</v>
      </c>
      <c r="I26" s="120">
        <v>52</v>
      </c>
      <c r="J26" s="120">
        <v>33</v>
      </c>
      <c r="K26" s="120">
        <v>15</v>
      </c>
      <c r="L26" s="120">
        <v>48</v>
      </c>
      <c r="M26" s="120">
        <v>100</v>
      </c>
      <c r="N26" s="52">
        <v>17</v>
      </c>
      <c r="O26" s="319"/>
      <c r="P26" s="113">
        <v>17</v>
      </c>
      <c r="Q26" s="30" t="s">
        <v>314</v>
      </c>
      <c r="R26" s="120">
        <v>1</v>
      </c>
      <c r="S26" s="120">
        <v>2</v>
      </c>
      <c r="T26" s="324">
        <v>6.52</v>
      </c>
      <c r="U26" s="324">
        <v>31.75</v>
      </c>
      <c r="V26" s="120">
        <v>27400</v>
      </c>
      <c r="W26" s="328">
        <v>21000</v>
      </c>
      <c r="X26" s="328">
        <v>10500</v>
      </c>
      <c r="Y26" s="333">
        <v>15750</v>
      </c>
    </row>
    <row r="27" spans="1:25" ht="20.100000000000001" customHeight="1" x14ac:dyDescent="0.15">
      <c r="A27" s="113">
        <v>18</v>
      </c>
      <c r="B27" s="30" t="s">
        <v>315</v>
      </c>
      <c r="C27" s="119">
        <v>6</v>
      </c>
      <c r="D27" s="120">
        <v>630000</v>
      </c>
      <c r="E27" s="120">
        <v>2</v>
      </c>
      <c r="F27" s="312">
        <v>51</v>
      </c>
      <c r="G27" s="312">
        <v>0</v>
      </c>
      <c r="H27" s="312">
        <v>0</v>
      </c>
      <c r="I27" s="120">
        <v>51</v>
      </c>
      <c r="J27" s="120">
        <v>32</v>
      </c>
      <c r="K27" s="120">
        <v>17</v>
      </c>
      <c r="L27" s="120">
        <v>49</v>
      </c>
      <c r="M27" s="120">
        <v>100</v>
      </c>
      <c r="N27" s="52">
        <v>18</v>
      </c>
      <c r="O27" s="319"/>
      <c r="P27" s="113">
        <v>18</v>
      </c>
      <c r="Q27" s="30" t="s">
        <v>315</v>
      </c>
      <c r="R27" s="120">
        <v>1</v>
      </c>
      <c r="S27" s="120">
        <v>3</v>
      </c>
      <c r="T27" s="324">
        <v>8.9</v>
      </c>
      <c r="U27" s="324">
        <v>0</v>
      </c>
      <c r="V27" s="120">
        <v>28000</v>
      </c>
      <c r="W27" s="328">
        <v>24000</v>
      </c>
      <c r="X27" s="328">
        <v>12000</v>
      </c>
      <c r="Y27" s="333">
        <v>18000</v>
      </c>
    </row>
    <row r="28" spans="1:25" ht="20.100000000000001" customHeight="1" x14ac:dyDescent="0.15">
      <c r="A28" s="113">
        <v>19</v>
      </c>
      <c r="B28" s="30" t="s">
        <v>139</v>
      </c>
      <c r="C28" s="119">
        <v>8</v>
      </c>
      <c r="D28" s="120">
        <v>630000</v>
      </c>
      <c r="E28" s="120">
        <v>2</v>
      </c>
      <c r="F28" s="312">
        <v>55</v>
      </c>
      <c r="G28" s="312">
        <v>0</v>
      </c>
      <c r="H28" s="312">
        <v>0</v>
      </c>
      <c r="I28" s="120">
        <v>55</v>
      </c>
      <c r="J28" s="120">
        <v>24</v>
      </c>
      <c r="K28" s="120">
        <v>21</v>
      </c>
      <c r="L28" s="120">
        <v>45</v>
      </c>
      <c r="M28" s="120">
        <v>100</v>
      </c>
      <c r="N28" s="52">
        <v>19</v>
      </c>
      <c r="O28" s="319"/>
      <c r="P28" s="113">
        <v>19</v>
      </c>
      <c r="Q28" s="30" t="s">
        <v>139</v>
      </c>
      <c r="R28" s="120">
        <v>1</v>
      </c>
      <c r="S28" s="120">
        <v>3</v>
      </c>
      <c r="T28" s="324">
        <v>8</v>
      </c>
      <c r="U28" s="324">
        <v>0</v>
      </c>
      <c r="V28" s="120">
        <v>15000</v>
      </c>
      <c r="W28" s="328">
        <v>21000</v>
      </c>
      <c r="X28" s="328">
        <v>10500</v>
      </c>
      <c r="Y28" s="333">
        <v>15750</v>
      </c>
    </row>
    <row r="29" spans="1:25" ht="20.100000000000001" customHeight="1" x14ac:dyDescent="0.15">
      <c r="A29" s="279">
        <v>20</v>
      </c>
      <c r="B29" s="33" t="s">
        <v>186</v>
      </c>
      <c r="C29" s="141">
        <v>6</v>
      </c>
      <c r="D29" s="139">
        <v>630000</v>
      </c>
      <c r="E29" s="139">
        <v>1</v>
      </c>
      <c r="F29" s="313">
        <v>43</v>
      </c>
      <c r="G29" s="313">
        <v>7</v>
      </c>
      <c r="H29" s="313">
        <v>0</v>
      </c>
      <c r="I29" s="139">
        <v>50</v>
      </c>
      <c r="J29" s="139">
        <v>28</v>
      </c>
      <c r="K29" s="139">
        <v>22</v>
      </c>
      <c r="L29" s="139">
        <v>50</v>
      </c>
      <c r="M29" s="139">
        <v>100</v>
      </c>
      <c r="N29" s="53">
        <v>20</v>
      </c>
      <c r="O29" s="319"/>
      <c r="P29" s="279">
        <v>20</v>
      </c>
      <c r="Q29" s="33" t="s">
        <v>186</v>
      </c>
      <c r="R29" s="139">
        <v>1</v>
      </c>
      <c r="S29" s="139">
        <v>2</v>
      </c>
      <c r="T29" s="325">
        <v>8.4</v>
      </c>
      <c r="U29" s="325">
        <v>18.600000000000001</v>
      </c>
      <c r="V29" s="139">
        <v>21600</v>
      </c>
      <c r="W29" s="329">
        <v>26400</v>
      </c>
      <c r="X29" s="329">
        <v>13200</v>
      </c>
      <c r="Y29" s="334">
        <v>19800</v>
      </c>
    </row>
    <row r="30" spans="1:25" ht="20.100000000000001" customHeight="1" x14ac:dyDescent="0.15">
      <c r="A30" s="113">
        <v>21</v>
      </c>
      <c r="B30" s="30" t="s">
        <v>187</v>
      </c>
      <c r="C30" s="120">
        <v>8</v>
      </c>
      <c r="D30" s="120">
        <v>630000</v>
      </c>
      <c r="E30" s="120">
        <v>2</v>
      </c>
      <c r="F30" s="312">
        <v>44</v>
      </c>
      <c r="G30" s="312">
        <v>0</v>
      </c>
      <c r="H30" s="312">
        <v>0</v>
      </c>
      <c r="I30" s="120">
        <v>44</v>
      </c>
      <c r="J30" s="120">
        <v>40</v>
      </c>
      <c r="K30" s="120">
        <v>16</v>
      </c>
      <c r="L30" s="120">
        <v>56</v>
      </c>
      <c r="M30" s="120">
        <v>100</v>
      </c>
      <c r="N30" s="52">
        <v>21</v>
      </c>
      <c r="O30" s="319"/>
      <c r="P30" s="113">
        <v>21</v>
      </c>
      <c r="Q30" s="30" t="s">
        <v>187</v>
      </c>
      <c r="R30" s="120">
        <v>1</v>
      </c>
      <c r="S30" s="120">
        <v>3</v>
      </c>
      <c r="T30" s="324">
        <v>6.5</v>
      </c>
      <c r="U30" s="324">
        <v>0</v>
      </c>
      <c r="V30" s="120">
        <v>27000</v>
      </c>
      <c r="W30" s="328">
        <v>18000</v>
      </c>
      <c r="X30" s="328">
        <v>9000</v>
      </c>
      <c r="Y30" s="333">
        <v>13500</v>
      </c>
    </row>
    <row r="31" spans="1:25" ht="20.100000000000001" customHeight="1" x14ac:dyDescent="0.15">
      <c r="A31" s="113">
        <v>22</v>
      </c>
      <c r="B31" s="30" t="s">
        <v>188</v>
      </c>
      <c r="C31" s="120">
        <v>4</v>
      </c>
      <c r="D31" s="120">
        <v>630000</v>
      </c>
      <c r="E31" s="120">
        <v>2</v>
      </c>
      <c r="F31" s="312">
        <v>71</v>
      </c>
      <c r="G31" s="312">
        <v>0</v>
      </c>
      <c r="H31" s="312">
        <v>0</v>
      </c>
      <c r="I31" s="120">
        <v>71</v>
      </c>
      <c r="J31" s="120">
        <v>22</v>
      </c>
      <c r="K31" s="120">
        <v>7</v>
      </c>
      <c r="L31" s="120">
        <v>29</v>
      </c>
      <c r="M31" s="120">
        <v>100</v>
      </c>
      <c r="N31" s="52">
        <v>22</v>
      </c>
      <c r="O31" s="319"/>
      <c r="P31" s="113">
        <v>22</v>
      </c>
      <c r="Q31" s="30" t="s">
        <v>188</v>
      </c>
      <c r="R31" s="120">
        <v>1</v>
      </c>
      <c r="S31" s="120">
        <v>3</v>
      </c>
      <c r="T31" s="324">
        <v>6.04</v>
      </c>
      <c r="U31" s="324">
        <v>0</v>
      </c>
      <c r="V31" s="120">
        <v>35000</v>
      </c>
      <c r="W31" s="328">
        <v>35000</v>
      </c>
      <c r="X31" s="328">
        <v>17500</v>
      </c>
      <c r="Y31" s="333">
        <v>26300</v>
      </c>
    </row>
    <row r="32" spans="1:25" ht="20.100000000000001" customHeight="1" x14ac:dyDescent="0.15">
      <c r="A32" s="113">
        <v>23</v>
      </c>
      <c r="B32" s="30" t="s">
        <v>190</v>
      </c>
      <c r="C32" s="120">
        <v>7</v>
      </c>
      <c r="D32" s="120">
        <v>630000</v>
      </c>
      <c r="E32" s="120">
        <v>2</v>
      </c>
      <c r="F32" s="312">
        <v>48</v>
      </c>
      <c r="G32" s="312">
        <v>0</v>
      </c>
      <c r="H32" s="312">
        <v>0</v>
      </c>
      <c r="I32" s="120">
        <v>48</v>
      </c>
      <c r="J32" s="120">
        <v>34</v>
      </c>
      <c r="K32" s="120">
        <v>18</v>
      </c>
      <c r="L32" s="120">
        <v>52</v>
      </c>
      <c r="M32" s="120">
        <v>100</v>
      </c>
      <c r="N32" s="52">
        <v>23</v>
      </c>
      <c r="O32" s="319"/>
      <c r="P32" s="113">
        <v>23</v>
      </c>
      <c r="Q32" s="30" t="s">
        <v>190</v>
      </c>
      <c r="R32" s="120">
        <v>1</v>
      </c>
      <c r="S32" s="120">
        <v>3</v>
      </c>
      <c r="T32" s="324">
        <v>6.6</v>
      </c>
      <c r="U32" s="324">
        <v>0</v>
      </c>
      <c r="V32" s="120">
        <v>23800</v>
      </c>
      <c r="W32" s="328">
        <v>22000</v>
      </c>
      <c r="X32" s="328">
        <v>11000</v>
      </c>
      <c r="Y32" s="333">
        <v>16500</v>
      </c>
    </row>
    <row r="33" spans="1:25" ht="20.100000000000001" customHeight="1" x14ac:dyDescent="0.15">
      <c r="A33" s="113">
        <v>24</v>
      </c>
      <c r="B33" s="30" t="s">
        <v>191</v>
      </c>
      <c r="C33" s="120">
        <v>9</v>
      </c>
      <c r="D33" s="120">
        <v>630000</v>
      </c>
      <c r="E33" s="120">
        <v>2</v>
      </c>
      <c r="F33" s="312">
        <v>49</v>
      </c>
      <c r="G33" s="312">
        <v>0</v>
      </c>
      <c r="H33" s="312">
        <v>0</v>
      </c>
      <c r="I33" s="120">
        <v>49</v>
      </c>
      <c r="J33" s="120">
        <v>30</v>
      </c>
      <c r="K33" s="120">
        <v>21</v>
      </c>
      <c r="L33" s="120">
        <v>51</v>
      </c>
      <c r="M33" s="120">
        <v>100</v>
      </c>
      <c r="N33" s="52">
        <v>24</v>
      </c>
      <c r="O33" s="319"/>
      <c r="P33" s="113">
        <v>24</v>
      </c>
      <c r="Q33" s="30" t="s">
        <v>191</v>
      </c>
      <c r="R33" s="120">
        <v>1</v>
      </c>
      <c r="S33" s="120">
        <v>3</v>
      </c>
      <c r="T33" s="324">
        <v>7.7</v>
      </c>
      <c r="U33" s="324">
        <v>0</v>
      </c>
      <c r="V33" s="120">
        <v>21000</v>
      </c>
      <c r="W33" s="328">
        <v>25000</v>
      </c>
      <c r="X33" s="328">
        <v>12500</v>
      </c>
      <c r="Y33" s="333">
        <v>18750</v>
      </c>
    </row>
    <row r="34" spans="1:25" ht="20.100000000000001" customHeight="1" x14ac:dyDescent="0.15">
      <c r="A34" s="307">
        <v>25</v>
      </c>
      <c r="B34" s="308" t="s">
        <v>12</v>
      </c>
      <c r="C34" s="309">
        <v>6</v>
      </c>
      <c r="D34" s="309">
        <v>630000</v>
      </c>
      <c r="E34" s="309">
        <v>2</v>
      </c>
      <c r="F34" s="315">
        <v>50</v>
      </c>
      <c r="G34" s="315">
        <v>0</v>
      </c>
      <c r="H34" s="315">
        <v>0</v>
      </c>
      <c r="I34" s="309">
        <v>50</v>
      </c>
      <c r="J34" s="309">
        <v>29</v>
      </c>
      <c r="K34" s="309">
        <v>21</v>
      </c>
      <c r="L34" s="309">
        <v>50</v>
      </c>
      <c r="M34" s="309">
        <v>100</v>
      </c>
      <c r="N34" s="180">
        <v>25</v>
      </c>
      <c r="O34" s="319"/>
      <c r="P34" s="307">
        <v>25</v>
      </c>
      <c r="Q34" s="308" t="s">
        <v>12</v>
      </c>
      <c r="R34" s="322">
        <v>1</v>
      </c>
      <c r="S34" s="309">
        <v>3</v>
      </c>
      <c r="T34" s="327">
        <v>7.35</v>
      </c>
      <c r="U34" s="327">
        <v>0</v>
      </c>
      <c r="V34" s="309">
        <v>19200</v>
      </c>
      <c r="W34" s="331">
        <v>22500</v>
      </c>
      <c r="X34" s="331">
        <v>11250</v>
      </c>
      <c r="Y34" s="336">
        <v>16875</v>
      </c>
    </row>
  </sheetData>
  <mergeCells count="15">
    <mergeCell ref="T6:Y6"/>
    <mergeCell ref="F7:I7"/>
    <mergeCell ref="J7:L7"/>
    <mergeCell ref="W7:Y7"/>
    <mergeCell ref="R7:R9"/>
    <mergeCell ref="S7:S9"/>
    <mergeCell ref="T7:T8"/>
    <mergeCell ref="U7:U8"/>
    <mergeCell ref="V7:V8"/>
    <mergeCell ref="C6:C8"/>
    <mergeCell ref="D6:D8"/>
    <mergeCell ref="N6:N9"/>
    <mergeCell ref="E7:E8"/>
    <mergeCell ref="M7:M8"/>
    <mergeCell ref="F6:M6"/>
  </mergeCells>
  <phoneticPr fontId="2"/>
  <pageMargins left="0.78740157480314965" right="0.78740157480314965" top="0.78740157480314965" bottom="0.78740157480314965" header="0.51181102362204722" footer="0.51181102362204722"/>
  <pageSetup paperSize="9" firstPageNumber="63" fitToWidth="3" orientation="portrait" useFirstPageNumber="1" r:id="rId1"/>
  <headerFooter scaleWithDoc="0" alignWithMargins="0">
    <oddFooter>&amp;C- &amp;P -</oddFooter>
  </headerFooter>
  <rowBreaks count="1" manualBreakCount="1">
    <brk id="3" max="24" man="1"/>
  </rowBreaks>
  <colBreaks count="3" manualBreakCount="3">
    <brk id="5" max="33" man="1"/>
    <brk id="8" max="33" man="1"/>
    <brk id="15" max="3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X34"/>
  <sheetViews>
    <sheetView view="pageBreakPreview" zoomScaleSheetLayoutView="100" workbookViewId="0"/>
  </sheetViews>
  <sheetFormatPr defaultColWidth="10.625" defaultRowHeight="20.100000000000001" customHeight="1" x14ac:dyDescent="0.15"/>
  <cols>
    <col min="1" max="1" width="6.75" style="17" customWidth="1"/>
    <col min="2" max="8" width="11.625" style="17" customWidth="1"/>
    <col min="9" max="11" width="11.25" style="17" customWidth="1"/>
    <col min="12" max="12" width="11" style="17" customWidth="1"/>
    <col min="13" max="13" width="12.5" style="17" customWidth="1"/>
    <col min="14" max="14" width="11.625" style="17" customWidth="1"/>
    <col min="15" max="15" width="5.625" style="18" customWidth="1"/>
    <col min="16" max="16" width="1.625" style="17" hidden="1" customWidth="1"/>
    <col min="17" max="17" width="5.625" style="17" customWidth="1"/>
    <col min="18" max="18" width="11.625" style="17" customWidth="1"/>
    <col min="19" max="24" width="8.625" style="17" customWidth="1"/>
    <col min="25" max="16384" width="10.625" style="17"/>
  </cols>
  <sheetData>
    <row r="1" spans="1:24" ht="20.100000000000001" customHeight="1" x14ac:dyDescent="0.15">
      <c r="A1" s="17" t="str">
        <f>目次!A6</f>
        <v>令和５年度　市町村税の課税状況等の調</v>
      </c>
    </row>
    <row r="2" spans="1:24" ht="20.100000000000001" customHeight="1" x14ac:dyDescent="0.15">
      <c r="A2" s="17" t="s">
        <v>123</v>
      </c>
    </row>
    <row r="4" spans="1:24" ht="20.100000000000001" customHeight="1" x14ac:dyDescent="0.15">
      <c r="A4" s="17" t="s">
        <v>441</v>
      </c>
      <c r="B4" s="17" t="str">
        <f>目次!C34</f>
        <v>課税方法等（後期高齢者支援金等課税分）（令和４年度分）</v>
      </c>
      <c r="Q4" s="17" t="str">
        <f>A4</f>
        <v>第２２表</v>
      </c>
    </row>
    <row r="5" spans="1:24" ht="20.100000000000001" customHeight="1" x14ac:dyDescent="0.15">
      <c r="L5" s="101"/>
      <c r="M5" s="101"/>
      <c r="N5" s="101"/>
      <c r="P5" s="101"/>
      <c r="Q5" s="17" t="s">
        <v>114</v>
      </c>
      <c r="S5" s="101"/>
      <c r="T5" s="101"/>
      <c r="U5" s="101"/>
      <c r="V5" s="101"/>
      <c r="X5" s="332"/>
    </row>
    <row r="6" spans="1:24" ht="22.5" customHeight="1" x14ac:dyDescent="0.15">
      <c r="A6" s="19"/>
      <c r="B6" s="26" t="s">
        <v>9</v>
      </c>
      <c r="C6" s="584" t="s">
        <v>141</v>
      </c>
      <c r="D6" s="310" t="s">
        <v>142</v>
      </c>
      <c r="E6" s="605" t="s">
        <v>400</v>
      </c>
      <c r="F6" s="606"/>
      <c r="G6" s="606"/>
      <c r="H6" s="606"/>
      <c r="I6" s="606"/>
      <c r="J6" s="606"/>
      <c r="K6" s="606"/>
      <c r="L6" s="607"/>
      <c r="M6" s="346" t="s">
        <v>232</v>
      </c>
      <c r="N6" s="347" t="s">
        <v>233</v>
      </c>
      <c r="O6" s="585" t="s">
        <v>342</v>
      </c>
      <c r="P6" s="348"/>
      <c r="Q6" s="19"/>
      <c r="R6" s="26" t="s">
        <v>9</v>
      </c>
      <c r="S6" s="589" t="s">
        <v>399</v>
      </c>
      <c r="T6" s="590"/>
      <c r="U6" s="590"/>
      <c r="V6" s="590"/>
      <c r="W6" s="590"/>
      <c r="X6" s="591"/>
    </row>
    <row r="7" spans="1:24" ht="27" customHeight="1" x14ac:dyDescent="0.15">
      <c r="A7" s="112"/>
      <c r="B7" s="114"/>
      <c r="C7" s="495"/>
      <c r="D7" s="588" t="s">
        <v>145</v>
      </c>
      <c r="E7" s="608" t="s">
        <v>388</v>
      </c>
      <c r="F7" s="609"/>
      <c r="G7" s="609"/>
      <c r="H7" s="610"/>
      <c r="I7" s="510" t="s">
        <v>398</v>
      </c>
      <c r="J7" s="511"/>
      <c r="K7" s="595"/>
      <c r="L7" s="565" t="s">
        <v>393</v>
      </c>
      <c r="M7" s="599" t="s">
        <v>416</v>
      </c>
      <c r="N7" s="602" t="s">
        <v>146</v>
      </c>
      <c r="O7" s="586"/>
      <c r="P7" s="349"/>
      <c r="Q7" s="112"/>
      <c r="R7" s="114"/>
      <c r="S7" s="438" t="s">
        <v>147</v>
      </c>
      <c r="T7" s="438" t="s">
        <v>117</v>
      </c>
      <c r="U7" s="438" t="s">
        <v>66</v>
      </c>
      <c r="V7" s="596" t="s">
        <v>149</v>
      </c>
      <c r="W7" s="597"/>
      <c r="X7" s="598"/>
    </row>
    <row r="8" spans="1:24" ht="87" customHeight="1" x14ac:dyDescent="0.15">
      <c r="A8" s="112"/>
      <c r="B8" s="114"/>
      <c r="C8" s="495"/>
      <c r="D8" s="588"/>
      <c r="E8" s="403" t="s">
        <v>151</v>
      </c>
      <c r="F8" s="403" t="s">
        <v>77</v>
      </c>
      <c r="G8" s="403" t="s">
        <v>152</v>
      </c>
      <c r="H8" s="403" t="s">
        <v>15</v>
      </c>
      <c r="I8" s="403" t="s">
        <v>89</v>
      </c>
      <c r="J8" s="403" t="s">
        <v>154</v>
      </c>
      <c r="K8" s="396" t="s">
        <v>15</v>
      </c>
      <c r="L8" s="564"/>
      <c r="M8" s="600"/>
      <c r="N8" s="603"/>
      <c r="O8" s="586"/>
      <c r="P8" s="350"/>
      <c r="Q8" s="112"/>
      <c r="R8" s="114"/>
      <c r="S8" s="545"/>
      <c r="T8" s="545"/>
      <c r="U8" s="545"/>
      <c r="V8" s="404" t="s">
        <v>40</v>
      </c>
      <c r="W8" s="396" t="s">
        <v>189</v>
      </c>
      <c r="X8" s="358" t="s">
        <v>265</v>
      </c>
    </row>
    <row r="9" spans="1:24" ht="28.5" customHeight="1" x14ac:dyDescent="0.15">
      <c r="A9" s="113" t="s">
        <v>26</v>
      </c>
      <c r="B9" s="27"/>
      <c r="C9" s="41" t="s">
        <v>156</v>
      </c>
      <c r="D9" s="41"/>
      <c r="E9" s="41" t="s">
        <v>195</v>
      </c>
      <c r="F9" s="41" t="s">
        <v>195</v>
      </c>
      <c r="G9" s="41" t="s">
        <v>195</v>
      </c>
      <c r="H9" s="41" t="s">
        <v>195</v>
      </c>
      <c r="I9" s="41" t="s">
        <v>195</v>
      </c>
      <c r="J9" s="41" t="s">
        <v>195</v>
      </c>
      <c r="K9" s="41" t="s">
        <v>195</v>
      </c>
      <c r="L9" s="41" t="s">
        <v>195</v>
      </c>
      <c r="M9" s="601"/>
      <c r="N9" s="604"/>
      <c r="O9" s="587"/>
      <c r="P9" s="265"/>
      <c r="Q9" s="113" t="s">
        <v>26</v>
      </c>
      <c r="R9" s="27"/>
      <c r="S9" s="41" t="s">
        <v>195</v>
      </c>
      <c r="T9" s="41" t="s">
        <v>195</v>
      </c>
      <c r="U9" s="41" t="s">
        <v>156</v>
      </c>
      <c r="V9" s="41" t="s">
        <v>156</v>
      </c>
      <c r="W9" s="131" t="s">
        <v>156</v>
      </c>
      <c r="X9" s="359" t="s">
        <v>156</v>
      </c>
    </row>
    <row r="10" spans="1:24" ht="20.100000000000001" customHeight="1" x14ac:dyDescent="0.15">
      <c r="A10" s="277">
        <v>1</v>
      </c>
      <c r="B10" s="281" t="s">
        <v>160</v>
      </c>
      <c r="C10" s="337">
        <v>190000</v>
      </c>
      <c r="D10" s="146">
        <v>2</v>
      </c>
      <c r="E10" s="341">
        <v>48</v>
      </c>
      <c r="F10" s="341">
        <v>0</v>
      </c>
      <c r="G10" s="341">
        <v>0</v>
      </c>
      <c r="H10" s="146">
        <v>48</v>
      </c>
      <c r="I10" s="146">
        <v>30</v>
      </c>
      <c r="J10" s="146">
        <v>22</v>
      </c>
      <c r="K10" s="146">
        <v>52</v>
      </c>
      <c r="L10" s="146">
        <v>100</v>
      </c>
      <c r="M10" s="146">
        <v>1</v>
      </c>
      <c r="N10" s="185">
        <v>3</v>
      </c>
      <c r="O10" s="128">
        <v>1</v>
      </c>
      <c r="P10" s="111"/>
      <c r="Q10" s="277">
        <v>1</v>
      </c>
      <c r="R10" s="281" t="s">
        <v>160</v>
      </c>
      <c r="S10" s="351">
        <v>2.5099999999999998</v>
      </c>
      <c r="T10" s="351">
        <v>0</v>
      </c>
      <c r="U10" s="356">
        <v>6620</v>
      </c>
      <c r="V10" s="328">
        <v>7450</v>
      </c>
      <c r="W10" s="246">
        <v>3720</v>
      </c>
      <c r="X10" s="333">
        <v>5580</v>
      </c>
    </row>
    <row r="11" spans="1:24" ht="20.100000000000001" customHeight="1" x14ac:dyDescent="0.15">
      <c r="A11" s="113">
        <v>2</v>
      </c>
      <c r="B11" s="30" t="s">
        <v>164</v>
      </c>
      <c r="C11" s="266">
        <v>190000</v>
      </c>
      <c r="D11" s="122">
        <v>2</v>
      </c>
      <c r="E11" s="342">
        <v>52</v>
      </c>
      <c r="F11" s="342">
        <v>0</v>
      </c>
      <c r="G11" s="342">
        <v>0</v>
      </c>
      <c r="H11" s="122">
        <v>52</v>
      </c>
      <c r="I11" s="122">
        <v>27</v>
      </c>
      <c r="J11" s="122">
        <v>21</v>
      </c>
      <c r="K11" s="122">
        <v>48</v>
      </c>
      <c r="L11" s="122">
        <v>100</v>
      </c>
      <c r="M11" s="122">
        <v>1</v>
      </c>
      <c r="N11" s="134">
        <v>3</v>
      </c>
      <c r="O11" s="52">
        <v>2</v>
      </c>
      <c r="P11" s="111"/>
      <c r="Q11" s="113">
        <v>2</v>
      </c>
      <c r="R11" s="30" t="s">
        <v>164</v>
      </c>
      <c r="S11" s="352">
        <v>2.88</v>
      </c>
      <c r="T11" s="352">
        <v>0</v>
      </c>
      <c r="U11" s="328">
        <v>6600</v>
      </c>
      <c r="V11" s="328">
        <v>8000</v>
      </c>
      <c r="W11" s="111">
        <v>4000</v>
      </c>
      <c r="X11" s="333">
        <v>6000</v>
      </c>
    </row>
    <row r="12" spans="1:24" ht="20.100000000000001" customHeight="1" x14ac:dyDescent="0.15">
      <c r="A12" s="263">
        <v>3</v>
      </c>
      <c r="B12" s="30" t="s">
        <v>165</v>
      </c>
      <c r="C12" s="266">
        <v>190000</v>
      </c>
      <c r="D12" s="122">
        <v>2</v>
      </c>
      <c r="E12" s="342">
        <v>53</v>
      </c>
      <c r="F12" s="342">
        <v>0</v>
      </c>
      <c r="G12" s="342">
        <v>0</v>
      </c>
      <c r="H12" s="122">
        <v>53</v>
      </c>
      <c r="I12" s="122">
        <v>31</v>
      </c>
      <c r="J12" s="122">
        <v>16</v>
      </c>
      <c r="K12" s="122">
        <v>47</v>
      </c>
      <c r="L12" s="122">
        <v>100</v>
      </c>
      <c r="M12" s="122">
        <v>1</v>
      </c>
      <c r="N12" s="134">
        <v>3</v>
      </c>
      <c r="O12" s="52">
        <v>3</v>
      </c>
      <c r="P12" s="111"/>
      <c r="Q12" s="263">
        <v>3</v>
      </c>
      <c r="R12" s="30" t="s">
        <v>165</v>
      </c>
      <c r="S12" s="352">
        <v>2.61</v>
      </c>
      <c r="T12" s="352">
        <v>0</v>
      </c>
      <c r="U12" s="328">
        <v>6500</v>
      </c>
      <c r="V12" s="328">
        <v>5500</v>
      </c>
      <c r="W12" s="111">
        <v>2750</v>
      </c>
      <c r="X12" s="333">
        <v>4125</v>
      </c>
    </row>
    <row r="13" spans="1:24" ht="20.100000000000001" customHeight="1" x14ac:dyDescent="0.15">
      <c r="A13" s="113">
        <v>4</v>
      </c>
      <c r="B13" s="30" t="s">
        <v>166</v>
      </c>
      <c r="C13" s="266">
        <v>190000</v>
      </c>
      <c r="D13" s="122">
        <v>2</v>
      </c>
      <c r="E13" s="342">
        <v>54</v>
      </c>
      <c r="F13" s="342">
        <v>0</v>
      </c>
      <c r="G13" s="342">
        <v>0</v>
      </c>
      <c r="H13" s="122">
        <v>54</v>
      </c>
      <c r="I13" s="122">
        <v>30</v>
      </c>
      <c r="J13" s="122">
        <v>16</v>
      </c>
      <c r="K13" s="122">
        <v>46</v>
      </c>
      <c r="L13" s="122">
        <v>100</v>
      </c>
      <c r="M13" s="122">
        <v>1</v>
      </c>
      <c r="N13" s="134">
        <v>3</v>
      </c>
      <c r="O13" s="52">
        <v>4</v>
      </c>
      <c r="P13" s="111"/>
      <c r="Q13" s="113">
        <v>4</v>
      </c>
      <c r="R13" s="30" t="s">
        <v>166</v>
      </c>
      <c r="S13" s="352">
        <v>2.35</v>
      </c>
      <c r="T13" s="352">
        <v>0</v>
      </c>
      <c r="U13" s="328">
        <v>6000</v>
      </c>
      <c r="V13" s="328">
        <v>5000</v>
      </c>
      <c r="W13" s="111">
        <v>2500</v>
      </c>
      <c r="X13" s="333">
        <v>3750</v>
      </c>
    </row>
    <row r="14" spans="1:24" ht="20.100000000000001" customHeight="1" x14ac:dyDescent="0.15">
      <c r="A14" s="278">
        <v>5</v>
      </c>
      <c r="B14" s="30" t="s">
        <v>169</v>
      </c>
      <c r="C14" s="338">
        <v>190000</v>
      </c>
      <c r="D14" s="121">
        <v>2</v>
      </c>
      <c r="E14" s="343">
        <v>51</v>
      </c>
      <c r="F14" s="343">
        <v>0</v>
      </c>
      <c r="G14" s="343">
        <v>0</v>
      </c>
      <c r="H14" s="121">
        <v>51</v>
      </c>
      <c r="I14" s="121">
        <v>33</v>
      </c>
      <c r="J14" s="121">
        <v>16</v>
      </c>
      <c r="K14" s="121">
        <v>49</v>
      </c>
      <c r="L14" s="121">
        <v>100</v>
      </c>
      <c r="M14" s="121">
        <v>1</v>
      </c>
      <c r="N14" s="135">
        <v>3</v>
      </c>
      <c r="O14" s="53">
        <v>5</v>
      </c>
      <c r="P14" s="234"/>
      <c r="Q14" s="278">
        <v>5</v>
      </c>
      <c r="R14" s="30" t="s">
        <v>169</v>
      </c>
      <c r="S14" s="353">
        <v>3.2</v>
      </c>
      <c r="T14" s="353">
        <v>0</v>
      </c>
      <c r="U14" s="329">
        <v>8500</v>
      </c>
      <c r="V14" s="329">
        <v>6500</v>
      </c>
      <c r="W14" s="111">
        <v>3250</v>
      </c>
      <c r="X14" s="334">
        <v>4875</v>
      </c>
    </row>
    <row r="15" spans="1:24" ht="20.100000000000001" customHeight="1" x14ac:dyDescent="0.15">
      <c r="A15" s="113">
        <v>6</v>
      </c>
      <c r="B15" s="31" t="s">
        <v>171</v>
      </c>
      <c r="C15" s="119">
        <v>190000</v>
      </c>
      <c r="D15" s="120">
        <v>2</v>
      </c>
      <c r="E15" s="312">
        <v>53</v>
      </c>
      <c r="F15" s="312">
        <v>0</v>
      </c>
      <c r="G15" s="312">
        <v>0</v>
      </c>
      <c r="H15" s="120">
        <v>53</v>
      </c>
      <c r="I15" s="120">
        <v>32</v>
      </c>
      <c r="J15" s="120">
        <v>15</v>
      </c>
      <c r="K15" s="120">
        <v>47</v>
      </c>
      <c r="L15" s="120">
        <v>100</v>
      </c>
      <c r="M15" s="120">
        <v>1</v>
      </c>
      <c r="N15" s="133">
        <v>3</v>
      </c>
      <c r="O15" s="52">
        <v>6</v>
      </c>
      <c r="P15" s="229"/>
      <c r="Q15" s="113">
        <v>6</v>
      </c>
      <c r="R15" s="31" t="s">
        <v>171</v>
      </c>
      <c r="S15" s="324">
        <v>2.7</v>
      </c>
      <c r="T15" s="324">
        <v>0</v>
      </c>
      <c r="U15" s="328">
        <v>6800</v>
      </c>
      <c r="V15" s="328">
        <v>5200</v>
      </c>
      <c r="W15" s="247">
        <v>2600</v>
      </c>
      <c r="X15" s="335">
        <v>3900</v>
      </c>
    </row>
    <row r="16" spans="1:24" s="64" customFormat="1" ht="20.100000000000001" customHeight="1" x14ac:dyDescent="0.15">
      <c r="A16" s="263">
        <v>7</v>
      </c>
      <c r="B16" s="32" t="s">
        <v>172</v>
      </c>
      <c r="C16" s="119">
        <v>190000</v>
      </c>
      <c r="D16" s="120">
        <v>2</v>
      </c>
      <c r="E16" s="312">
        <v>51</v>
      </c>
      <c r="F16" s="312">
        <v>0</v>
      </c>
      <c r="G16" s="312">
        <v>0</v>
      </c>
      <c r="H16" s="120">
        <v>51</v>
      </c>
      <c r="I16" s="120">
        <v>24</v>
      </c>
      <c r="J16" s="120">
        <v>25</v>
      </c>
      <c r="K16" s="120">
        <v>49</v>
      </c>
      <c r="L16" s="120">
        <v>100</v>
      </c>
      <c r="M16" s="120">
        <v>1</v>
      </c>
      <c r="N16" s="133">
        <v>3</v>
      </c>
      <c r="O16" s="52">
        <v>7</v>
      </c>
      <c r="P16" s="229"/>
      <c r="Q16" s="263">
        <v>7</v>
      </c>
      <c r="R16" s="30" t="s">
        <v>172</v>
      </c>
      <c r="S16" s="324">
        <v>3.2</v>
      </c>
      <c r="T16" s="324">
        <v>0</v>
      </c>
      <c r="U16" s="328">
        <v>6800</v>
      </c>
      <c r="V16" s="328">
        <v>11000</v>
      </c>
      <c r="W16" s="111">
        <v>5500</v>
      </c>
      <c r="X16" s="333">
        <v>8250</v>
      </c>
    </row>
    <row r="17" spans="1:24" ht="20.100000000000001" customHeight="1" x14ac:dyDescent="0.15">
      <c r="A17" s="113">
        <v>8</v>
      </c>
      <c r="B17" s="30" t="s">
        <v>176</v>
      </c>
      <c r="C17" s="266">
        <v>190000</v>
      </c>
      <c r="D17" s="122">
        <v>3</v>
      </c>
      <c r="E17" s="342">
        <v>52</v>
      </c>
      <c r="F17" s="342">
        <v>0</v>
      </c>
      <c r="G17" s="342">
        <v>0</v>
      </c>
      <c r="H17" s="122">
        <v>52</v>
      </c>
      <c r="I17" s="122">
        <v>48</v>
      </c>
      <c r="J17" s="342">
        <v>0</v>
      </c>
      <c r="K17" s="122">
        <v>48</v>
      </c>
      <c r="L17" s="122">
        <v>100</v>
      </c>
      <c r="M17" s="122">
        <v>1</v>
      </c>
      <c r="N17" s="134">
        <v>3</v>
      </c>
      <c r="O17" s="52">
        <v>8</v>
      </c>
      <c r="P17" s="111"/>
      <c r="Q17" s="113">
        <v>8</v>
      </c>
      <c r="R17" s="30" t="s">
        <v>176</v>
      </c>
      <c r="S17" s="352">
        <v>2.7</v>
      </c>
      <c r="T17" s="352">
        <v>0</v>
      </c>
      <c r="U17" s="328">
        <v>11800</v>
      </c>
      <c r="V17" s="328">
        <v>0</v>
      </c>
      <c r="W17" s="357">
        <v>0</v>
      </c>
      <c r="X17" s="333">
        <v>0</v>
      </c>
    </row>
    <row r="18" spans="1:24" ht="20.100000000000001" customHeight="1" x14ac:dyDescent="0.15">
      <c r="A18" s="263">
        <v>9</v>
      </c>
      <c r="B18" s="30" t="s">
        <v>178</v>
      </c>
      <c r="C18" s="266">
        <v>190000</v>
      </c>
      <c r="D18" s="122">
        <v>2</v>
      </c>
      <c r="E18" s="342">
        <v>51</v>
      </c>
      <c r="F18" s="342">
        <v>0</v>
      </c>
      <c r="G18" s="342">
        <v>0</v>
      </c>
      <c r="H18" s="122">
        <v>51</v>
      </c>
      <c r="I18" s="122">
        <v>32</v>
      </c>
      <c r="J18" s="122">
        <v>17</v>
      </c>
      <c r="K18" s="122">
        <v>49</v>
      </c>
      <c r="L18" s="122">
        <v>100</v>
      </c>
      <c r="M18" s="122">
        <v>1</v>
      </c>
      <c r="N18" s="134">
        <v>3</v>
      </c>
      <c r="O18" s="52">
        <v>9</v>
      </c>
      <c r="P18" s="111"/>
      <c r="Q18" s="263">
        <v>9</v>
      </c>
      <c r="R18" s="30" t="s">
        <v>178</v>
      </c>
      <c r="S18" s="352">
        <v>2.7</v>
      </c>
      <c r="T18" s="352">
        <v>0</v>
      </c>
      <c r="U18" s="328">
        <v>6800</v>
      </c>
      <c r="V18" s="328">
        <v>5800</v>
      </c>
      <c r="W18" s="111">
        <v>2900</v>
      </c>
      <c r="X18" s="333">
        <v>4350</v>
      </c>
    </row>
    <row r="19" spans="1:24" ht="20.100000000000001" customHeight="1" x14ac:dyDescent="0.15">
      <c r="A19" s="113">
        <v>10</v>
      </c>
      <c r="B19" s="30" t="s">
        <v>179</v>
      </c>
      <c r="C19" s="338">
        <v>190000</v>
      </c>
      <c r="D19" s="121">
        <v>2</v>
      </c>
      <c r="E19" s="343">
        <v>52</v>
      </c>
      <c r="F19" s="343">
        <v>0</v>
      </c>
      <c r="G19" s="343">
        <v>0</v>
      </c>
      <c r="H19" s="121">
        <v>52</v>
      </c>
      <c r="I19" s="121">
        <v>26</v>
      </c>
      <c r="J19" s="121">
        <v>22</v>
      </c>
      <c r="K19" s="121">
        <v>48</v>
      </c>
      <c r="L19" s="121">
        <v>100</v>
      </c>
      <c r="M19" s="121">
        <v>1</v>
      </c>
      <c r="N19" s="135">
        <v>3</v>
      </c>
      <c r="O19" s="53">
        <v>10</v>
      </c>
      <c r="P19" s="234"/>
      <c r="Q19" s="113">
        <v>10</v>
      </c>
      <c r="R19" s="30" t="s">
        <v>179</v>
      </c>
      <c r="S19" s="353">
        <v>2.5</v>
      </c>
      <c r="T19" s="353">
        <v>0</v>
      </c>
      <c r="U19" s="329">
        <v>5700</v>
      </c>
      <c r="V19" s="329">
        <v>8100</v>
      </c>
      <c r="W19" s="234">
        <v>4050</v>
      </c>
      <c r="X19" s="334">
        <v>6075</v>
      </c>
    </row>
    <row r="20" spans="1:24" ht="20.100000000000001" customHeight="1" x14ac:dyDescent="0.15">
      <c r="A20" s="280">
        <v>11</v>
      </c>
      <c r="B20" s="31" t="s">
        <v>180</v>
      </c>
      <c r="C20" s="266">
        <v>190000</v>
      </c>
      <c r="D20" s="122">
        <v>2</v>
      </c>
      <c r="E20" s="342">
        <v>57</v>
      </c>
      <c r="F20" s="342">
        <v>0</v>
      </c>
      <c r="G20" s="342">
        <v>0</v>
      </c>
      <c r="H20" s="122">
        <v>57</v>
      </c>
      <c r="I20" s="122">
        <v>26</v>
      </c>
      <c r="J20" s="122">
        <v>17</v>
      </c>
      <c r="K20" s="122">
        <v>43</v>
      </c>
      <c r="L20" s="122">
        <v>100</v>
      </c>
      <c r="M20" s="122">
        <v>1</v>
      </c>
      <c r="N20" s="134">
        <v>3</v>
      </c>
      <c r="O20" s="52">
        <v>11</v>
      </c>
      <c r="P20" s="111"/>
      <c r="Q20" s="280">
        <v>11</v>
      </c>
      <c r="R20" s="31" t="s">
        <v>180</v>
      </c>
      <c r="S20" s="352">
        <v>1.95</v>
      </c>
      <c r="T20" s="352">
        <v>0</v>
      </c>
      <c r="U20" s="328">
        <v>4000</v>
      </c>
      <c r="V20" s="328">
        <v>4000</v>
      </c>
      <c r="W20" s="111">
        <v>2000</v>
      </c>
      <c r="X20" s="333">
        <v>3000</v>
      </c>
    </row>
    <row r="21" spans="1:24" ht="20.100000000000001" customHeight="1" x14ac:dyDescent="0.15">
      <c r="A21" s="113">
        <v>12</v>
      </c>
      <c r="B21" s="30" t="s">
        <v>312</v>
      </c>
      <c r="C21" s="266">
        <v>190000</v>
      </c>
      <c r="D21" s="122">
        <v>3</v>
      </c>
      <c r="E21" s="342">
        <v>53</v>
      </c>
      <c r="F21" s="342">
        <v>0</v>
      </c>
      <c r="G21" s="342">
        <v>0</v>
      </c>
      <c r="H21" s="122">
        <v>53</v>
      </c>
      <c r="I21" s="122">
        <v>47</v>
      </c>
      <c r="J21" s="342">
        <v>0</v>
      </c>
      <c r="K21" s="122">
        <v>47</v>
      </c>
      <c r="L21" s="122">
        <v>100</v>
      </c>
      <c r="M21" s="122">
        <v>1</v>
      </c>
      <c r="N21" s="134">
        <v>3</v>
      </c>
      <c r="O21" s="52">
        <v>12</v>
      </c>
      <c r="P21" s="111"/>
      <c r="Q21" s="113">
        <v>12</v>
      </c>
      <c r="R21" s="30" t="s">
        <v>312</v>
      </c>
      <c r="S21" s="352">
        <v>2.7</v>
      </c>
      <c r="T21" s="352">
        <v>0</v>
      </c>
      <c r="U21" s="328">
        <v>13100</v>
      </c>
      <c r="V21" s="328">
        <v>0</v>
      </c>
      <c r="W21" s="357">
        <v>0</v>
      </c>
      <c r="X21" s="333">
        <v>0</v>
      </c>
    </row>
    <row r="22" spans="1:24" ht="20.100000000000001" customHeight="1" x14ac:dyDescent="0.15">
      <c r="A22" s="113">
        <v>13</v>
      </c>
      <c r="B22" s="30" t="s">
        <v>313</v>
      </c>
      <c r="C22" s="266">
        <v>190000</v>
      </c>
      <c r="D22" s="122">
        <v>2</v>
      </c>
      <c r="E22" s="342">
        <v>50</v>
      </c>
      <c r="F22" s="342">
        <v>0</v>
      </c>
      <c r="G22" s="342">
        <v>0</v>
      </c>
      <c r="H22" s="122">
        <v>50</v>
      </c>
      <c r="I22" s="122">
        <v>31</v>
      </c>
      <c r="J22" s="122">
        <v>19</v>
      </c>
      <c r="K22" s="122">
        <v>50</v>
      </c>
      <c r="L22" s="122">
        <v>100</v>
      </c>
      <c r="M22" s="122">
        <v>1</v>
      </c>
      <c r="N22" s="134">
        <v>3</v>
      </c>
      <c r="O22" s="52">
        <v>13</v>
      </c>
      <c r="P22" s="111"/>
      <c r="Q22" s="113">
        <v>13</v>
      </c>
      <c r="R22" s="30" t="s">
        <v>313</v>
      </c>
      <c r="S22" s="352">
        <v>3</v>
      </c>
      <c r="T22" s="352">
        <v>0</v>
      </c>
      <c r="U22" s="328">
        <v>7000</v>
      </c>
      <c r="V22" s="328">
        <v>7000</v>
      </c>
      <c r="W22" s="111">
        <v>3500</v>
      </c>
      <c r="X22" s="333">
        <v>5250</v>
      </c>
    </row>
    <row r="23" spans="1:24" ht="20.100000000000001" customHeight="1" x14ac:dyDescent="0.15">
      <c r="A23" s="113">
        <v>14</v>
      </c>
      <c r="B23" s="30" t="s">
        <v>181</v>
      </c>
      <c r="C23" s="266">
        <v>190000</v>
      </c>
      <c r="D23" s="122">
        <v>2</v>
      </c>
      <c r="E23" s="342">
        <v>49</v>
      </c>
      <c r="F23" s="342">
        <v>0</v>
      </c>
      <c r="G23" s="342">
        <v>0</v>
      </c>
      <c r="H23" s="122">
        <v>49</v>
      </c>
      <c r="I23" s="122">
        <v>29</v>
      </c>
      <c r="J23" s="122">
        <v>22</v>
      </c>
      <c r="K23" s="122">
        <v>51</v>
      </c>
      <c r="L23" s="122">
        <v>100</v>
      </c>
      <c r="M23" s="122">
        <v>1</v>
      </c>
      <c r="N23" s="134">
        <v>3</v>
      </c>
      <c r="O23" s="52">
        <v>14</v>
      </c>
      <c r="P23" s="111"/>
      <c r="Q23" s="113">
        <v>14</v>
      </c>
      <c r="R23" s="30" t="s">
        <v>181</v>
      </c>
      <c r="S23" s="352">
        <v>3</v>
      </c>
      <c r="T23" s="352">
        <v>0</v>
      </c>
      <c r="U23" s="328">
        <v>7000</v>
      </c>
      <c r="V23" s="328">
        <v>8000</v>
      </c>
      <c r="W23" s="111">
        <v>4000</v>
      </c>
      <c r="X23" s="333">
        <v>6000</v>
      </c>
    </row>
    <row r="24" spans="1:24" ht="20.100000000000001" customHeight="1" x14ac:dyDescent="0.15">
      <c r="A24" s="279">
        <v>15</v>
      </c>
      <c r="B24" s="33" t="s">
        <v>183</v>
      </c>
      <c r="C24" s="266">
        <v>190000</v>
      </c>
      <c r="D24" s="122">
        <v>2</v>
      </c>
      <c r="E24" s="342">
        <v>53</v>
      </c>
      <c r="F24" s="342">
        <v>0</v>
      </c>
      <c r="G24" s="342">
        <v>0</v>
      </c>
      <c r="H24" s="122">
        <v>53</v>
      </c>
      <c r="I24" s="122">
        <v>32</v>
      </c>
      <c r="J24" s="122">
        <v>15</v>
      </c>
      <c r="K24" s="122">
        <v>47</v>
      </c>
      <c r="L24" s="122">
        <v>100</v>
      </c>
      <c r="M24" s="122">
        <v>1</v>
      </c>
      <c r="N24" s="134">
        <v>3</v>
      </c>
      <c r="O24" s="52">
        <v>15</v>
      </c>
      <c r="P24" s="111"/>
      <c r="Q24" s="113">
        <v>15</v>
      </c>
      <c r="R24" s="30" t="s">
        <v>183</v>
      </c>
      <c r="S24" s="352">
        <v>2.5</v>
      </c>
      <c r="T24" s="352">
        <v>0</v>
      </c>
      <c r="U24" s="328">
        <v>7400</v>
      </c>
      <c r="V24" s="328">
        <v>5200</v>
      </c>
      <c r="W24" s="111">
        <v>2600</v>
      </c>
      <c r="X24" s="333">
        <v>3900</v>
      </c>
    </row>
    <row r="25" spans="1:24" ht="20.100000000000001" customHeight="1" x14ac:dyDescent="0.15">
      <c r="A25" s="113">
        <v>16</v>
      </c>
      <c r="B25" s="30" t="s">
        <v>184</v>
      </c>
      <c r="C25" s="339">
        <v>190000</v>
      </c>
      <c r="D25" s="168">
        <v>1</v>
      </c>
      <c r="E25" s="344">
        <v>49</v>
      </c>
      <c r="F25" s="344">
        <v>4</v>
      </c>
      <c r="G25" s="344">
        <v>0</v>
      </c>
      <c r="H25" s="168">
        <v>53</v>
      </c>
      <c r="I25" s="168">
        <v>32</v>
      </c>
      <c r="J25" s="168">
        <v>15</v>
      </c>
      <c r="K25" s="168">
        <v>47</v>
      </c>
      <c r="L25" s="168">
        <v>100</v>
      </c>
      <c r="M25" s="168">
        <v>1</v>
      </c>
      <c r="N25" s="136">
        <v>2</v>
      </c>
      <c r="O25" s="179">
        <v>16</v>
      </c>
      <c r="P25" s="247"/>
      <c r="Q25" s="280">
        <v>16</v>
      </c>
      <c r="R25" s="31" t="s">
        <v>184</v>
      </c>
      <c r="S25" s="354">
        <v>3.14</v>
      </c>
      <c r="T25" s="354">
        <v>6</v>
      </c>
      <c r="U25" s="330">
        <v>9300</v>
      </c>
      <c r="V25" s="330">
        <v>7000</v>
      </c>
      <c r="W25" s="247">
        <v>3500</v>
      </c>
      <c r="X25" s="335">
        <v>5250</v>
      </c>
    </row>
    <row r="26" spans="1:24" ht="20.100000000000001" customHeight="1" x14ac:dyDescent="0.15">
      <c r="A26" s="113">
        <v>17</v>
      </c>
      <c r="B26" s="30" t="s">
        <v>314</v>
      </c>
      <c r="C26" s="266">
        <v>190000</v>
      </c>
      <c r="D26" s="122">
        <v>1</v>
      </c>
      <c r="E26" s="342">
        <v>46</v>
      </c>
      <c r="F26" s="342">
        <v>9</v>
      </c>
      <c r="G26" s="342">
        <v>0</v>
      </c>
      <c r="H26" s="122">
        <v>55</v>
      </c>
      <c r="I26" s="122">
        <v>31</v>
      </c>
      <c r="J26" s="122">
        <v>14</v>
      </c>
      <c r="K26" s="122">
        <v>45</v>
      </c>
      <c r="L26" s="122">
        <v>100</v>
      </c>
      <c r="M26" s="122">
        <v>1</v>
      </c>
      <c r="N26" s="134">
        <v>2</v>
      </c>
      <c r="O26" s="52">
        <v>17</v>
      </c>
      <c r="P26" s="111"/>
      <c r="Q26" s="113">
        <v>17</v>
      </c>
      <c r="R26" s="30" t="s">
        <v>314</v>
      </c>
      <c r="S26" s="352">
        <v>1.74</v>
      </c>
      <c r="T26" s="352">
        <v>7.54</v>
      </c>
      <c r="U26" s="328">
        <v>6600</v>
      </c>
      <c r="V26" s="328">
        <v>5000</v>
      </c>
      <c r="W26" s="111">
        <v>2500</v>
      </c>
      <c r="X26" s="333">
        <v>3750</v>
      </c>
    </row>
    <row r="27" spans="1:24" ht="20.100000000000001" customHeight="1" x14ac:dyDescent="0.15">
      <c r="A27" s="113">
        <v>18</v>
      </c>
      <c r="B27" s="30" t="s">
        <v>315</v>
      </c>
      <c r="C27" s="266">
        <v>190000</v>
      </c>
      <c r="D27" s="122">
        <v>2</v>
      </c>
      <c r="E27" s="342">
        <v>49</v>
      </c>
      <c r="F27" s="342">
        <v>0</v>
      </c>
      <c r="G27" s="342">
        <v>0</v>
      </c>
      <c r="H27" s="122">
        <v>49</v>
      </c>
      <c r="I27" s="122">
        <v>33</v>
      </c>
      <c r="J27" s="122">
        <v>18</v>
      </c>
      <c r="K27" s="122">
        <v>51</v>
      </c>
      <c r="L27" s="122">
        <v>100</v>
      </c>
      <c r="M27" s="122">
        <v>1</v>
      </c>
      <c r="N27" s="134">
        <v>3</v>
      </c>
      <c r="O27" s="52">
        <v>18</v>
      </c>
      <c r="P27" s="111"/>
      <c r="Q27" s="113">
        <v>18</v>
      </c>
      <c r="R27" s="30" t="s">
        <v>315</v>
      </c>
      <c r="S27" s="352">
        <v>3</v>
      </c>
      <c r="T27" s="352">
        <v>0</v>
      </c>
      <c r="U27" s="328">
        <v>10000</v>
      </c>
      <c r="V27" s="328">
        <v>9000</v>
      </c>
      <c r="W27" s="111">
        <v>4500</v>
      </c>
      <c r="X27" s="333">
        <v>6750</v>
      </c>
    </row>
    <row r="28" spans="1:24" ht="20.100000000000001" customHeight="1" x14ac:dyDescent="0.15">
      <c r="A28" s="113">
        <v>19</v>
      </c>
      <c r="B28" s="30" t="s">
        <v>139</v>
      </c>
      <c r="C28" s="266">
        <v>190000</v>
      </c>
      <c r="D28" s="122">
        <v>2</v>
      </c>
      <c r="E28" s="342">
        <v>54</v>
      </c>
      <c r="F28" s="342">
        <v>0</v>
      </c>
      <c r="G28" s="342">
        <v>0</v>
      </c>
      <c r="H28" s="122">
        <v>54</v>
      </c>
      <c r="I28" s="122">
        <v>23</v>
      </c>
      <c r="J28" s="122">
        <v>23</v>
      </c>
      <c r="K28" s="122">
        <v>46</v>
      </c>
      <c r="L28" s="122">
        <v>100</v>
      </c>
      <c r="M28" s="122">
        <v>1</v>
      </c>
      <c r="N28" s="134">
        <v>3</v>
      </c>
      <c r="O28" s="52">
        <v>19</v>
      </c>
      <c r="P28" s="111"/>
      <c r="Q28" s="113">
        <v>19</v>
      </c>
      <c r="R28" s="30" t="s">
        <v>139</v>
      </c>
      <c r="S28" s="352">
        <v>3.4</v>
      </c>
      <c r="T28" s="352">
        <v>0</v>
      </c>
      <c r="U28" s="328">
        <v>6000</v>
      </c>
      <c r="V28" s="328">
        <v>9500</v>
      </c>
      <c r="W28" s="111">
        <v>4750</v>
      </c>
      <c r="X28" s="333">
        <v>7125</v>
      </c>
    </row>
    <row r="29" spans="1:24" ht="20.100000000000001" customHeight="1" x14ac:dyDescent="0.15">
      <c r="A29" s="279">
        <v>20</v>
      </c>
      <c r="B29" s="33" t="s">
        <v>186</v>
      </c>
      <c r="C29" s="338">
        <v>190000</v>
      </c>
      <c r="D29" s="121">
        <v>1</v>
      </c>
      <c r="E29" s="343">
        <v>43</v>
      </c>
      <c r="F29" s="343">
        <v>7</v>
      </c>
      <c r="G29" s="343">
        <v>0</v>
      </c>
      <c r="H29" s="121">
        <v>50</v>
      </c>
      <c r="I29" s="121">
        <v>28</v>
      </c>
      <c r="J29" s="121">
        <v>22</v>
      </c>
      <c r="K29" s="121">
        <v>50</v>
      </c>
      <c r="L29" s="121">
        <v>100</v>
      </c>
      <c r="M29" s="121">
        <v>1</v>
      </c>
      <c r="N29" s="135">
        <v>2</v>
      </c>
      <c r="O29" s="53">
        <v>20</v>
      </c>
      <c r="P29" s="234"/>
      <c r="Q29" s="279">
        <v>20</v>
      </c>
      <c r="R29" s="33" t="s">
        <v>186</v>
      </c>
      <c r="S29" s="353">
        <v>2.1</v>
      </c>
      <c r="T29" s="353">
        <v>4.5999999999999996</v>
      </c>
      <c r="U29" s="329">
        <v>5400</v>
      </c>
      <c r="V29" s="329">
        <v>6600</v>
      </c>
      <c r="W29" s="234">
        <v>3300</v>
      </c>
      <c r="X29" s="334">
        <v>4950</v>
      </c>
    </row>
    <row r="30" spans="1:24" ht="20.100000000000001" customHeight="1" x14ac:dyDescent="0.15">
      <c r="A30" s="113">
        <v>21</v>
      </c>
      <c r="B30" s="30" t="s">
        <v>187</v>
      </c>
      <c r="C30" s="266">
        <v>190000</v>
      </c>
      <c r="D30" s="122">
        <v>2</v>
      </c>
      <c r="E30" s="342">
        <v>44</v>
      </c>
      <c r="F30" s="342">
        <v>0</v>
      </c>
      <c r="G30" s="342">
        <v>0</v>
      </c>
      <c r="H30" s="122">
        <v>44</v>
      </c>
      <c r="I30" s="122">
        <v>39</v>
      </c>
      <c r="J30" s="122">
        <v>17</v>
      </c>
      <c r="K30" s="122">
        <v>56</v>
      </c>
      <c r="L30" s="122">
        <v>100</v>
      </c>
      <c r="M30" s="122">
        <v>1</v>
      </c>
      <c r="N30" s="134">
        <v>3</v>
      </c>
      <c r="O30" s="52">
        <v>21</v>
      </c>
      <c r="P30" s="111"/>
      <c r="Q30" s="113">
        <v>21</v>
      </c>
      <c r="R30" s="30" t="s">
        <v>187</v>
      </c>
      <c r="S30" s="352">
        <v>2.5</v>
      </c>
      <c r="T30" s="352">
        <v>0</v>
      </c>
      <c r="U30" s="328">
        <v>10000</v>
      </c>
      <c r="V30" s="328">
        <v>7000</v>
      </c>
      <c r="W30" s="111">
        <v>3500</v>
      </c>
      <c r="X30" s="333">
        <v>5250</v>
      </c>
    </row>
    <row r="31" spans="1:24" ht="20.100000000000001" customHeight="1" x14ac:dyDescent="0.15">
      <c r="A31" s="113">
        <v>22</v>
      </c>
      <c r="B31" s="30" t="s">
        <v>188</v>
      </c>
      <c r="C31" s="266">
        <v>190000</v>
      </c>
      <c r="D31" s="122">
        <v>2</v>
      </c>
      <c r="E31" s="342">
        <v>64</v>
      </c>
      <c r="F31" s="342">
        <v>0</v>
      </c>
      <c r="G31" s="342">
        <v>0</v>
      </c>
      <c r="H31" s="122">
        <v>64</v>
      </c>
      <c r="I31" s="122">
        <v>27</v>
      </c>
      <c r="J31" s="122">
        <v>9</v>
      </c>
      <c r="K31" s="122">
        <v>36</v>
      </c>
      <c r="L31" s="122">
        <v>100</v>
      </c>
      <c r="M31" s="122">
        <v>1</v>
      </c>
      <c r="N31" s="134">
        <v>3</v>
      </c>
      <c r="O31" s="52">
        <v>22</v>
      </c>
      <c r="P31" s="111"/>
      <c r="Q31" s="113">
        <v>22</v>
      </c>
      <c r="R31" s="30" t="s">
        <v>188</v>
      </c>
      <c r="S31" s="352">
        <v>2.14</v>
      </c>
      <c r="T31" s="352">
        <v>0</v>
      </c>
      <c r="U31" s="328">
        <v>14000</v>
      </c>
      <c r="V31" s="328">
        <v>14000</v>
      </c>
      <c r="W31" s="111">
        <v>7000</v>
      </c>
      <c r="X31" s="333">
        <v>10500</v>
      </c>
    </row>
    <row r="32" spans="1:24" ht="20.100000000000001" customHeight="1" x14ac:dyDescent="0.15">
      <c r="A32" s="113">
        <v>23</v>
      </c>
      <c r="B32" s="30" t="s">
        <v>190</v>
      </c>
      <c r="C32" s="266">
        <v>190000</v>
      </c>
      <c r="D32" s="122">
        <v>2</v>
      </c>
      <c r="E32" s="342">
        <v>52</v>
      </c>
      <c r="F32" s="342">
        <v>0</v>
      </c>
      <c r="G32" s="342">
        <v>0</v>
      </c>
      <c r="H32" s="122">
        <v>52</v>
      </c>
      <c r="I32" s="122">
        <v>32</v>
      </c>
      <c r="J32" s="122">
        <v>16</v>
      </c>
      <c r="K32" s="122">
        <v>48</v>
      </c>
      <c r="L32" s="122">
        <v>100</v>
      </c>
      <c r="M32" s="122">
        <v>1</v>
      </c>
      <c r="N32" s="134">
        <v>3</v>
      </c>
      <c r="O32" s="52">
        <v>23</v>
      </c>
      <c r="P32" s="111"/>
      <c r="Q32" s="113">
        <v>23</v>
      </c>
      <c r="R32" s="30" t="s">
        <v>190</v>
      </c>
      <c r="S32" s="352">
        <v>2.7</v>
      </c>
      <c r="T32" s="352">
        <v>0</v>
      </c>
      <c r="U32" s="328">
        <v>8000</v>
      </c>
      <c r="V32" s="328">
        <v>7000</v>
      </c>
      <c r="W32" s="111">
        <v>3500</v>
      </c>
      <c r="X32" s="333">
        <v>5250</v>
      </c>
    </row>
    <row r="33" spans="1:24" ht="20.100000000000001" customHeight="1" x14ac:dyDescent="0.15">
      <c r="A33" s="113">
        <v>24</v>
      </c>
      <c r="B33" s="30" t="s">
        <v>191</v>
      </c>
      <c r="C33" s="266">
        <v>190000</v>
      </c>
      <c r="D33" s="122">
        <v>2</v>
      </c>
      <c r="E33" s="342">
        <v>49</v>
      </c>
      <c r="F33" s="342">
        <v>0</v>
      </c>
      <c r="G33" s="342">
        <v>0</v>
      </c>
      <c r="H33" s="122">
        <v>49</v>
      </c>
      <c r="I33" s="122">
        <v>29</v>
      </c>
      <c r="J33" s="122">
        <v>22</v>
      </c>
      <c r="K33" s="122">
        <v>51</v>
      </c>
      <c r="L33" s="122">
        <v>100</v>
      </c>
      <c r="M33" s="122">
        <v>1</v>
      </c>
      <c r="N33" s="134">
        <v>3</v>
      </c>
      <c r="O33" s="52">
        <v>24</v>
      </c>
      <c r="P33" s="111"/>
      <c r="Q33" s="113">
        <v>24</v>
      </c>
      <c r="R33" s="30" t="s">
        <v>191</v>
      </c>
      <c r="S33" s="352">
        <v>2.8</v>
      </c>
      <c r="T33" s="352">
        <v>0</v>
      </c>
      <c r="U33" s="328">
        <v>7000</v>
      </c>
      <c r="V33" s="328">
        <v>9000</v>
      </c>
      <c r="W33" s="111">
        <v>4500</v>
      </c>
      <c r="X33" s="333">
        <v>6750</v>
      </c>
    </row>
    <row r="34" spans="1:24" ht="20.100000000000001" customHeight="1" x14ac:dyDescent="0.15">
      <c r="A34" s="307">
        <v>25</v>
      </c>
      <c r="B34" s="308" t="s">
        <v>12</v>
      </c>
      <c r="C34" s="340">
        <v>190000</v>
      </c>
      <c r="D34" s="271">
        <v>2</v>
      </c>
      <c r="E34" s="345">
        <v>51</v>
      </c>
      <c r="F34" s="345">
        <v>0</v>
      </c>
      <c r="G34" s="345">
        <v>0</v>
      </c>
      <c r="H34" s="271">
        <v>51</v>
      </c>
      <c r="I34" s="271">
        <v>33</v>
      </c>
      <c r="J34" s="271">
        <v>16</v>
      </c>
      <c r="K34" s="271">
        <v>49</v>
      </c>
      <c r="L34" s="271">
        <v>100</v>
      </c>
      <c r="M34" s="271">
        <v>1</v>
      </c>
      <c r="N34" s="276">
        <v>3</v>
      </c>
      <c r="O34" s="180">
        <v>25</v>
      </c>
      <c r="P34" s="243"/>
      <c r="Q34" s="307">
        <v>25</v>
      </c>
      <c r="R34" s="308" t="s">
        <v>12</v>
      </c>
      <c r="S34" s="355">
        <v>2.75</v>
      </c>
      <c r="T34" s="355">
        <v>0</v>
      </c>
      <c r="U34" s="331">
        <v>7800</v>
      </c>
      <c r="V34" s="331">
        <v>6600</v>
      </c>
      <c r="W34" s="243">
        <v>3300</v>
      </c>
      <c r="X34" s="336">
        <v>4950</v>
      </c>
    </row>
  </sheetData>
  <mergeCells count="14">
    <mergeCell ref="S6:X6"/>
    <mergeCell ref="E7:H7"/>
    <mergeCell ref="I7:K7"/>
    <mergeCell ref="V7:X7"/>
    <mergeCell ref="S7:S8"/>
    <mergeCell ref="T7:T8"/>
    <mergeCell ref="U7:U8"/>
    <mergeCell ref="C6:C8"/>
    <mergeCell ref="O6:O9"/>
    <mergeCell ref="D7:D8"/>
    <mergeCell ref="L7:L8"/>
    <mergeCell ref="M7:M9"/>
    <mergeCell ref="N7:N9"/>
    <mergeCell ref="E6:L6"/>
  </mergeCells>
  <phoneticPr fontId="2"/>
  <pageMargins left="0.78740157480314965" right="0.78740157480314965" top="0.78740157480314965" bottom="0.78740157480314965" header="0.51181102362204722" footer="0.51181102362204722"/>
  <pageSetup paperSize="9" firstPageNumber="66" orientation="portrait" useFirstPageNumber="1" r:id="rId1"/>
  <headerFooter scaleWithDoc="0" alignWithMargins="0">
    <oddFooter>&amp;C- &amp;P -</oddFooter>
  </headerFooter>
  <colBreaks count="2" manualBreakCount="2">
    <brk id="7" max="33" man="1"/>
    <brk id="16"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V34"/>
  <sheetViews>
    <sheetView view="pageBreakPreview" zoomScaleSheetLayoutView="100" workbookViewId="0"/>
  </sheetViews>
  <sheetFormatPr defaultColWidth="10.625" defaultRowHeight="20.100000000000001" customHeight="1" x14ac:dyDescent="0.15"/>
  <cols>
    <col min="1" max="1" width="7.75" style="17" customWidth="1"/>
    <col min="2" max="8" width="11.625" style="17" customWidth="1"/>
    <col min="9" max="11" width="11.25" style="17" customWidth="1"/>
    <col min="12" max="12" width="11" style="17" customWidth="1"/>
    <col min="13" max="13" width="12.5" style="17" customWidth="1"/>
    <col min="14" max="14" width="11.625" style="17" customWidth="1"/>
    <col min="15" max="15" width="5.625" style="18" customWidth="1"/>
    <col min="16" max="16" width="1.625" style="17" hidden="1" customWidth="1"/>
    <col min="17" max="17" width="5.625" style="17" customWidth="1"/>
    <col min="18" max="22" width="11.625" style="17" customWidth="1"/>
    <col min="23" max="16384" width="10.625" style="17"/>
  </cols>
  <sheetData>
    <row r="1" spans="1:22" ht="20.100000000000001" customHeight="1" x14ac:dyDescent="0.15">
      <c r="A1" s="17" t="str">
        <f>目次!A6</f>
        <v>令和５年度　市町村税の課税状況等の調</v>
      </c>
    </row>
    <row r="2" spans="1:22" ht="20.100000000000001" customHeight="1" x14ac:dyDescent="0.15">
      <c r="A2" s="17" t="s">
        <v>123</v>
      </c>
    </row>
    <row r="4" spans="1:22" ht="20.100000000000001" customHeight="1" x14ac:dyDescent="0.15">
      <c r="A4" s="17" t="s">
        <v>442</v>
      </c>
      <c r="B4" s="17" t="str">
        <f>目次!C35</f>
        <v>課税方法等（介護納付金課税分）（令和４年度分）</v>
      </c>
      <c r="Q4" s="17" t="str">
        <f>A4</f>
        <v>第２３表</v>
      </c>
    </row>
    <row r="5" spans="1:22" ht="20.100000000000001" customHeight="1" x14ac:dyDescent="0.15">
      <c r="L5" s="101"/>
      <c r="M5" s="101"/>
      <c r="N5" s="101"/>
      <c r="P5" s="101"/>
      <c r="Q5" s="17" t="s">
        <v>114</v>
      </c>
      <c r="S5" s="101"/>
      <c r="T5" s="101"/>
      <c r="U5" s="101"/>
      <c r="V5" s="101"/>
    </row>
    <row r="6" spans="1:22" ht="22.5" customHeight="1" x14ac:dyDescent="0.15">
      <c r="A6" s="19"/>
      <c r="B6" s="26" t="s">
        <v>9</v>
      </c>
      <c r="C6" s="584" t="s">
        <v>141</v>
      </c>
      <c r="D6" s="310" t="s">
        <v>142</v>
      </c>
      <c r="E6" s="605" t="s">
        <v>372</v>
      </c>
      <c r="F6" s="606"/>
      <c r="G6" s="606"/>
      <c r="H6" s="606"/>
      <c r="I6" s="606"/>
      <c r="J6" s="606"/>
      <c r="K6" s="606"/>
      <c r="L6" s="607"/>
      <c r="M6" s="346" t="s">
        <v>232</v>
      </c>
      <c r="N6" s="347" t="s">
        <v>233</v>
      </c>
      <c r="O6" s="611" t="s">
        <v>342</v>
      </c>
      <c r="P6" s="348"/>
      <c r="Q6" s="19"/>
      <c r="R6" s="26" t="s">
        <v>9</v>
      </c>
      <c r="S6" s="589" t="s">
        <v>399</v>
      </c>
      <c r="T6" s="590"/>
      <c r="U6" s="590"/>
      <c r="V6" s="591"/>
    </row>
    <row r="7" spans="1:22" ht="27" customHeight="1" x14ac:dyDescent="0.15">
      <c r="A7" s="112"/>
      <c r="B7" s="114"/>
      <c r="C7" s="495"/>
      <c r="D7" s="588" t="s">
        <v>145</v>
      </c>
      <c r="E7" s="608" t="s">
        <v>388</v>
      </c>
      <c r="F7" s="609"/>
      <c r="G7" s="609"/>
      <c r="H7" s="610"/>
      <c r="I7" s="510" t="s">
        <v>398</v>
      </c>
      <c r="J7" s="511"/>
      <c r="K7" s="595"/>
      <c r="L7" s="565" t="s">
        <v>393</v>
      </c>
      <c r="M7" s="599" t="s">
        <v>103</v>
      </c>
      <c r="N7" s="602" t="s">
        <v>146</v>
      </c>
      <c r="O7" s="612"/>
      <c r="P7" s="349"/>
      <c r="Q7" s="112"/>
      <c r="R7" s="114"/>
      <c r="S7" s="438" t="s">
        <v>147</v>
      </c>
      <c r="T7" s="438" t="s">
        <v>117</v>
      </c>
      <c r="U7" s="438" t="s">
        <v>66</v>
      </c>
      <c r="V7" s="615" t="s">
        <v>322</v>
      </c>
    </row>
    <row r="8" spans="1:22" ht="87" customHeight="1" x14ac:dyDescent="0.15">
      <c r="A8" s="112"/>
      <c r="B8" s="114"/>
      <c r="C8" s="495"/>
      <c r="D8" s="588"/>
      <c r="E8" s="403" t="s">
        <v>151</v>
      </c>
      <c r="F8" s="403" t="s">
        <v>77</v>
      </c>
      <c r="G8" s="403" t="s">
        <v>152</v>
      </c>
      <c r="H8" s="403" t="s">
        <v>15</v>
      </c>
      <c r="I8" s="403" t="s">
        <v>89</v>
      </c>
      <c r="J8" s="403" t="s">
        <v>154</v>
      </c>
      <c r="K8" s="396" t="s">
        <v>15</v>
      </c>
      <c r="L8" s="564"/>
      <c r="M8" s="588"/>
      <c r="N8" s="603"/>
      <c r="O8" s="612"/>
      <c r="P8" s="350"/>
      <c r="Q8" s="112"/>
      <c r="R8" s="114"/>
      <c r="S8" s="545"/>
      <c r="T8" s="545"/>
      <c r="U8" s="545"/>
      <c r="V8" s="554"/>
    </row>
    <row r="9" spans="1:22" ht="28.5" customHeight="1" x14ac:dyDescent="0.15">
      <c r="A9" s="113" t="s">
        <v>26</v>
      </c>
      <c r="B9" s="27"/>
      <c r="C9" s="41" t="s">
        <v>156</v>
      </c>
      <c r="D9" s="41"/>
      <c r="E9" s="41" t="s">
        <v>195</v>
      </c>
      <c r="F9" s="41" t="s">
        <v>195</v>
      </c>
      <c r="G9" s="41" t="s">
        <v>195</v>
      </c>
      <c r="H9" s="41" t="s">
        <v>195</v>
      </c>
      <c r="I9" s="41" t="s">
        <v>195</v>
      </c>
      <c r="J9" s="41" t="s">
        <v>195</v>
      </c>
      <c r="K9" s="41" t="s">
        <v>195</v>
      </c>
      <c r="L9" s="41" t="s">
        <v>195</v>
      </c>
      <c r="M9" s="614"/>
      <c r="N9" s="604"/>
      <c r="O9" s="613"/>
      <c r="P9" s="265"/>
      <c r="Q9" s="113" t="s">
        <v>26</v>
      </c>
      <c r="R9" s="27"/>
      <c r="S9" s="41" t="s">
        <v>195</v>
      </c>
      <c r="T9" s="41" t="s">
        <v>195</v>
      </c>
      <c r="U9" s="35" t="s">
        <v>156</v>
      </c>
      <c r="V9" s="59" t="s">
        <v>156</v>
      </c>
    </row>
    <row r="10" spans="1:22" ht="20.100000000000001" customHeight="1" x14ac:dyDescent="0.15">
      <c r="A10" s="277">
        <v>1</v>
      </c>
      <c r="B10" s="281" t="s">
        <v>160</v>
      </c>
      <c r="C10" s="337">
        <v>170000</v>
      </c>
      <c r="D10" s="146">
        <v>2</v>
      </c>
      <c r="E10" s="341">
        <v>45</v>
      </c>
      <c r="F10" s="341">
        <v>0</v>
      </c>
      <c r="G10" s="341">
        <v>0</v>
      </c>
      <c r="H10" s="146">
        <v>45</v>
      </c>
      <c r="I10" s="146">
        <v>30</v>
      </c>
      <c r="J10" s="146">
        <v>25</v>
      </c>
      <c r="K10" s="146">
        <v>55</v>
      </c>
      <c r="L10" s="146">
        <v>100</v>
      </c>
      <c r="M10" s="146">
        <v>1</v>
      </c>
      <c r="N10" s="185">
        <v>3</v>
      </c>
      <c r="O10" s="264">
        <v>1</v>
      </c>
      <c r="P10" s="111"/>
      <c r="Q10" s="277">
        <v>1</v>
      </c>
      <c r="R10" s="281" t="s">
        <v>160</v>
      </c>
      <c r="S10" s="351">
        <v>2.88</v>
      </c>
      <c r="T10" s="351">
        <v>0</v>
      </c>
      <c r="U10" s="356">
        <v>8950</v>
      </c>
      <c r="V10" s="333">
        <v>8570</v>
      </c>
    </row>
    <row r="11" spans="1:22" ht="20.100000000000001" customHeight="1" x14ac:dyDescent="0.15">
      <c r="A11" s="113">
        <v>2</v>
      </c>
      <c r="B11" s="30" t="s">
        <v>164</v>
      </c>
      <c r="C11" s="266">
        <v>170000</v>
      </c>
      <c r="D11" s="122">
        <v>2</v>
      </c>
      <c r="E11" s="342">
        <v>53</v>
      </c>
      <c r="F11" s="342">
        <v>0</v>
      </c>
      <c r="G11" s="342">
        <v>0</v>
      </c>
      <c r="H11" s="122">
        <v>53</v>
      </c>
      <c r="I11" s="122">
        <v>27</v>
      </c>
      <c r="J11" s="122">
        <v>20</v>
      </c>
      <c r="K11" s="122">
        <v>47</v>
      </c>
      <c r="L11" s="122">
        <v>100</v>
      </c>
      <c r="M11" s="122">
        <v>1</v>
      </c>
      <c r="N11" s="134">
        <v>3</v>
      </c>
      <c r="O11" s="27">
        <v>2</v>
      </c>
      <c r="P11" s="111"/>
      <c r="Q11" s="113">
        <v>2</v>
      </c>
      <c r="R11" s="30" t="s">
        <v>164</v>
      </c>
      <c r="S11" s="352">
        <v>1.93</v>
      </c>
      <c r="T11" s="352">
        <v>0</v>
      </c>
      <c r="U11" s="328">
        <v>5800</v>
      </c>
      <c r="V11" s="333">
        <v>5100</v>
      </c>
    </row>
    <row r="12" spans="1:22" ht="20.100000000000001" customHeight="1" x14ac:dyDescent="0.15">
      <c r="A12" s="263">
        <v>3</v>
      </c>
      <c r="B12" s="30" t="s">
        <v>165</v>
      </c>
      <c r="C12" s="266">
        <v>170000</v>
      </c>
      <c r="D12" s="122">
        <v>2</v>
      </c>
      <c r="E12" s="342">
        <v>56</v>
      </c>
      <c r="F12" s="342">
        <v>0</v>
      </c>
      <c r="G12" s="342">
        <v>0</v>
      </c>
      <c r="H12" s="122">
        <v>56</v>
      </c>
      <c r="I12" s="122">
        <v>30</v>
      </c>
      <c r="J12" s="122">
        <v>14</v>
      </c>
      <c r="K12" s="122">
        <v>44</v>
      </c>
      <c r="L12" s="122">
        <v>100</v>
      </c>
      <c r="M12" s="122">
        <v>1</v>
      </c>
      <c r="N12" s="134">
        <v>3</v>
      </c>
      <c r="O12" s="27">
        <v>3</v>
      </c>
      <c r="P12" s="111"/>
      <c r="Q12" s="263">
        <v>3</v>
      </c>
      <c r="R12" s="30" t="s">
        <v>165</v>
      </c>
      <c r="S12" s="352">
        <v>2.42</v>
      </c>
      <c r="T12" s="352">
        <v>0</v>
      </c>
      <c r="U12" s="328">
        <v>7500</v>
      </c>
      <c r="V12" s="333">
        <v>4200</v>
      </c>
    </row>
    <row r="13" spans="1:22" ht="20.100000000000001" customHeight="1" x14ac:dyDescent="0.15">
      <c r="A13" s="113">
        <v>4</v>
      </c>
      <c r="B13" s="30" t="s">
        <v>166</v>
      </c>
      <c r="C13" s="266">
        <v>170000</v>
      </c>
      <c r="D13" s="122">
        <v>2</v>
      </c>
      <c r="E13" s="342">
        <v>53</v>
      </c>
      <c r="F13" s="342">
        <v>0</v>
      </c>
      <c r="G13" s="342">
        <v>0</v>
      </c>
      <c r="H13" s="122">
        <v>53</v>
      </c>
      <c r="I13" s="122">
        <v>29</v>
      </c>
      <c r="J13" s="122">
        <v>18</v>
      </c>
      <c r="K13" s="122">
        <v>47</v>
      </c>
      <c r="L13" s="122">
        <v>100</v>
      </c>
      <c r="M13" s="122">
        <v>1</v>
      </c>
      <c r="N13" s="134">
        <v>3</v>
      </c>
      <c r="O13" s="27">
        <v>4</v>
      </c>
      <c r="P13" s="111"/>
      <c r="Q13" s="113">
        <v>4</v>
      </c>
      <c r="R13" s="30" t="s">
        <v>166</v>
      </c>
      <c r="S13" s="352">
        <v>2.5</v>
      </c>
      <c r="T13" s="352">
        <v>0</v>
      </c>
      <c r="U13" s="328">
        <v>7900</v>
      </c>
      <c r="V13" s="333">
        <v>5600</v>
      </c>
    </row>
    <row r="14" spans="1:22" ht="20.100000000000001" customHeight="1" x14ac:dyDescent="0.15">
      <c r="A14" s="278">
        <v>5</v>
      </c>
      <c r="B14" s="30" t="s">
        <v>169</v>
      </c>
      <c r="C14" s="338">
        <v>170000</v>
      </c>
      <c r="D14" s="121">
        <v>2</v>
      </c>
      <c r="E14" s="343">
        <v>51</v>
      </c>
      <c r="F14" s="343">
        <v>0</v>
      </c>
      <c r="G14" s="343">
        <v>0</v>
      </c>
      <c r="H14" s="121">
        <v>51</v>
      </c>
      <c r="I14" s="121">
        <v>34</v>
      </c>
      <c r="J14" s="121">
        <v>15</v>
      </c>
      <c r="K14" s="121">
        <v>49</v>
      </c>
      <c r="L14" s="121">
        <v>100</v>
      </c>
      <c r="M14" s="121">
        <v>1</v>
      </c>
      <c r="N14" s="135">
        <v>3</v>
      </c>
      <c r="O14" s="360">
        <v>5</v>
      </c>
      <c r="P14" s="234"/>
      <c r="Q14" s="278">
        <v>5</v>
      </c>
      <c r="R14" s="30" t="s">
        <v>169</v>
      </c>
      <c r="S14" s="353">
        <v>2.5</v>
      </c>
      <c r="T14" s="353">
        <v>0</v>
      </c>
      <c r="U14" s="329">
        <v>9000</v>
      </c>
      <c r="V14" s="334">
        <v>4500</v>
      </c>
    </row>
    <row r="15" spans="1:22" ht="20.100000000000001" customHeight="1" x14ac:dyDescent="0.15">
      <c r="A15" s="113">
        <v>6</v>
      </c>
      <c r="B15" s="31" t="s">
        <v>171</v>
      </c>
      <c r="C15" s="119">
        <v>170000</v>
      </c>
      <c r="D15" s="120">
        <v>2</v>
      </c>
      <c r="E15" s="312">
        <v>51</v>
      </c>
      <c r="F15" s="312">
        <v>0</v>
      </c>
      <c r="G15" s="312">
        <v>0</v>
      </c>
      <c r="H15" s="120">
        <v>51</v>
      </c>
      <c r="I15" s="120">
        <v>34</v>
      </c>
      <c r="J15" s="120">
        <v>15</v>
      </c>
      <c r="K15" s="120">
        <v>49</v>
      </c>
      <c r="L15" s="120">
        <v>100</v>
      </c>
      <c r="M15" s="120">
        <v>1</v>
      </c>
      <c r="N15" s="133">
        <v>3</v>
      </c>
      <c r="O15" s="27">
        <v>6</v>
      </c>
      <c r="P15" s="229"/>
      <c r="Q15" s="113">
        <v>6</v>
      </c>
      <c r="R15" s="31" t="s">
        <v>171</v>
      </c>
      <c r="S15" s="324">
        <v>2.1</v>
      </c>
      <c r="T15" s="324">
        <v>0</v>
      </c>
      <c r="U15" s="328">
        <v>7400</v>
      </c>
      <c r="V15" s="333">
        <v>3900</v>
      </c>
    </row>
    <row r="16" spans="1:22" s="64" customFormat="1" ht="20.100000000000001" customHeight="1" x14ac:dyDescent="0.15">
      <c r="A16" s="263">
        <v>7</v>
      </c>
      <c r="B16" s="32" t="s">
        <v>172</v>
      </c>
      <c r="C16" s="119">
        <v>170000</v>
      </c>
      <c r="D16" s="120">
        <v>2</v>
      </c>
      <c r="E16" s="312">
        <v>52</v>
      </c>
      <c r="F16" s="312">
        <v>0</v>
      </c>
      <c r="G16" s="312">
        <v>0</v>
      </c>
      <c r="H16" s="120">
        <v>52</v>
      </c>
      <c r="I16" s="120">
        <v>33</v>
      </c>
      <c r="J16" s="120">
        <v>15</v>
      </c>
      <c r="K16" s="120">
        <v>48</v>
      </c>
      <c r="L16" s="120">
        <v>100</v>
      </c>
      <c r="M16" s="120">
        <v>1</v>
      </c>
      <c r="N16" s="133">
        <v>3</v>
      </c>
      <c r="O16" s="27">
        <v>7</v>
      </c>
      <c r="P16" s="229"/>
      <c r="Q16" s="263">
        <v>7</v>
      </c>
      <c r="R16" s="30" t="s">
        <v>172</v>
      </c>
      <c r="S16" s="324">
        <v>2.2999999999999998</v>
      </c>
      <c r="T16" s="324">
        <v>0</v>
      </c>
      <c r="U16" s="328">
        <v>9600</v>
      </c>
      <c r="V16" s="333">
        <v>5000</v>
      </c>
    </row>
    <row r="17" spans="1:22" ht="20.100000000000001" customHeight="1" x14ac:dyDescent="0.15">
      <c r="A17" s="113">
        <v>8</v>
      </c>
      <c r="B17" s="30" t="s">
        <v>176</v>
      </c>
      <c r="C17" s="266">
        <v>170000</v>
      </c>
      <c r="D17" s="122">
        <v>3</v>
      </c>
      <c r="E17" s="342">
        <v>55</v>
      </c>
      <c r="F17" s="342">
        <v>0</v>
      </c>
      <c r="G17" s="342">
        <v>0</v>
      </c>
      <c r="H17" s="122">
        <v>55</v>
      </c>
      <c r="I17" s="122">
        <v>45</v>
      </c>
      <c r="J17" s="122">
        <v>0</v>
      </c>
      <c r="K17" s="122">
        <v>45</v>
      </c>
      <c r="L17" s="122">
        <v>100</v>
      </c>
      <c r="M17" s="122">
        <v>1</v>
      </c>
      <c r="N17" s="134">
        <v>3</v>
      </c>
      <c r="O17" s="27">
        <v>8</v>
      </c>
      <c r="P17" s="111"/>
      <c r="Q17" s="113">
        <v>8</v>
      </c>
      <c r="R17" s="30" t="s">
        <v>176</v>
      </c>
      <c r="S17" s="352">
        <v>2.8</v>
      </c>
      <c r="T17" s="352">
        <v>0</v>
      </c>
      <c r="U17" s="328">
        <v>14000</v>
      </c>
      <c r="V17" s="333">
        <v>0</v>
      </c>
    </row>
    <row r="18" spans="1:22" ht="20.100000000000001" customHeight="1" x14ac:dyDescent="0.15">
      <c r="A18" s="263">
        <v>9</v>
      </c>
      <c r="B18" s="30" t="s">
        <v>178</v>
      </c>
      <c r="C18" s="266">
        <v>170000</v>
      </c>
      <c r="D18" s="122">
        <v>2</v>
      </c>
      <c r="E18" s="342">
        <v>53</v>
      </c>
      <c r="F18" s="342">
        <v>0</v>
      </c>
      <c r="G18" s="342">
        <v>0</v>
      </c>
      <c r="H18" s="122">
        <v>53</v>
      </c>
      <c r="I18" s="122">
        <v>29</v>
      </c>
      <c r="J18" s="122">
        <v>18</v>
      </c>
      <c r="K18" s="122">
        <v>47</v>
      </c>
      <c r="L18" s="122">
        <v>100</v>
      </c>
      <c r="M18" s="122">
        <v>1</v>
      </c>
      <c r="N18" s="134">
        <v>3</v>
      </c>
      <c r="O18" s="27">
        <v>9</v>
      </c>
      <c r="P18" s="111"/>
      <c r="Q18" s="263">
        <v>9</v>
      </c>
      <c r="R18" s="30" t="s">
        <v>178</v>
      </c>
      <c r="S18" s="352">
        <v>3</v>
      </c>
      <c r="T18" s="352">
        <v>0</v>
      </c>
      <c r="U18" s="328">
        <v>8500</v>
      </c>
      <c r="V18" s="333">
        <v>6000</v>
      </c>
    </row>
    <row r="19" spans="1:22" ht="20.100000000000001" customHeight="1" x14ac:dyDescent="0.15">
      <c r="A19" s="113">
        <v>10</v>
      </c>
      <c r="B19" s="30" t="s">
        <v>179</v>
      </c>
      <c r="C19" s="338">
        <v>170000</v>
      </c>
      <c r="D19" s="121">
        <v>2</v>
      </c>
      <c r="E19" s="343">
        <v>50</v>
      </c>
      <c r="F19" s="343">
        <v>0</v>
      </c>
      <c r="G19" s="343">
        <v>0</v>
      </c>
      <c r="H19" s="121">
        <v>50</v>
      </c>
      <c r="I19" s="121">
        <v>26</v>
      </c>
      <c r="J19" s="121">
        <v>24</v>
      </c>
      <c r="K19" s="121">
        <v>50</v>
      </c>
      <c r="L19" s="121">
        <v>100</v>
      </c>
      <c r="M19" s="121">
        <v>1</v>
      </c>
      <c r="N19" s="135">
        <v>3</v>
      </c>
      <c r="O19" s="360">
        <v>10</v>
      </c>
      <c r="P19" s="234"/>
      <c r="Q19" s="113">
        <v>10</v>
      </c>
      <c r="R19" s="30" t="s">
        <v>179</v>
      </c>
      <c r="S19" s="353">
        <v>2.1</v>
      </c>
      <c r="T19" s="353">
        <v>0</v>
      </c>
      <c r="U19" s="329">
        <v>6500</v>
      </c>
      <c r="V19" s="334">
        <v>7000</v>
      </c>
    </row>
    <row r="20" spans="1:22" ht="20.100000000000001" customHeight="1" x14ac:dyDescent="0.15">
      <c r="A20" s="280">
        <v>11</v>
      </c>
      <c r="B20" s="31" t="s">
        <v>180</v>
      </c>
      <c r="C20" s="266">
        <v>170000</v>
      </c>
      <c r="D20" s="122">
        <v>2</v>
      </c>
      <c r="E20" s="342">
        <v>49</v>
      </c>
      <c r="F20" s="342">
        <v>0</v>
      </c>
      <c r="G20" s="342">
        <v>0</v>
      </c>
      <c r="H20" s="122">
        <v>49</v>
      </c>
      <c r="I20" s="122">
        <v>29</v>
      </c>
      <c r="J20" s="122">
        <v>22</v>
      </c>
      <c r="K20" s="122">
        <v>51</v>
      </c>
      <c r="L20" s="122">
        <v>100</v>
      </c>
      <c r="M20" s="122">
        <v>1</v>
      </c>
      <c r="N20" s="134">
        <v>3</v>
      </c>
      <c r="O20" s="27">
        <v>11</v>
      </c>
      <c r="P20" s="111"/>
      <c r="Q20" s="280">
        <v>11</v>
      </c>
      <c r="R20" s="31" t="s">
        <v>180</v>
      </c>
      <c r="S20" s="352">
        <v>2.1</v>
      </c>
      <c r="T20" s="352">
        <v>0</v>
      </c>
      <c r="U20" s="328">
        <v>7000</v>
      </c>
      <c r="V20" s="333">
        <v>6000</v>
      </c>
    </row>
    <row r="21" spans="1:22" ht="20.100000000000001" customHeight="1" x14ac:dyDescent="0.15">
      <c r="A21" s="113">
        <v>12</v>
      </c>
      <c r="B21" s="30" t="s">
        <v>312</v>
      </c>
      <c r="C21" s="266">
        <v>170000</v>
      </c>
      <c r="D21" s="122">
        <v>3</v>
      </c>
      <c r="E21" s="342">
        <v>52</v>
      </c>
      <c r="F21" s="342">
        <v>0</v>
      </c>
      <c r="G21" s="342">
        <v>0</v>
      </c>
      <c r="H21" s="122">
        <v>52</v>
      </c>
      <c r="I21" s="122">
        <v>48</v>
      </c>
      <c r="J21" s="122">
        <v>0</v>
      </c>
      <c r="K21" s="122">
        <v>48</v>
      </c>
      <c r="L21" s="122">
        <v>100</v>
      </c>
      <c r="M21" s="122">
        <v>1</v>
      </c>
      <c r="N21" s="134">
        <v>3</v>
      </c>
      <c r="O21" s="27">
        <v>12</v>
      </c>
      <c r="P21" s="111"/>
      <c r="Q21" s="113">
        <v>12</v>
      </c>
      <c r="R21" s="30" t="s">
        <v>312</v>
      </c>
      <c r="S21" s="352">
        <v>2.1</v>
      </c>
      <c r="T21" s="352">
        <v>0</v>
      </c>
      <c r="U21" s="328">
        <v>13300</v>
      </c>
      <c r="V21" s="333">
        <v>0</v>
      </c>
    </row>
    <row r="22" spans="1:22" ht="20.100000000000001" customHeight="1" x14ac:dyDescent="0.15">
      <c r="A22" s="113">
        <v>13</v>
      </c>
      <c r="B22" s="30" t="s">
        <v>313</v>
      </c>
      <c r="C22" s="266">
        <v>170000</v>
      </c>
      <c r="D22" s="122">
        <v>2</v>
      </c>
      <c r="E22" s="342">
        <v>49</v>
      </c>
      <c r="F22" s="342">
        <v>0</v>
      </c>
      <c r="G22" s="342">
        <v>0</v>
      </c>
      <c r="H22" s="122">
        <v>49</v>
      </c>
      <c r="I22" s="122">
        <v>37</v>
      </c>
      <c r="J22" s="122">
        <v>14</v>
      </c>
      <c r="K22" s="122">
        <v>51</v>
      </c>
      <c r="L22" s="122">
        <v>100</v>
      </c>
      <c r="M22" s="122">
        <v>1</v>
      </c>
      <c r="N22" s="134">
        <v>3</v>
      </c>
      <c r="O22" s="27">
        <v>13</v>
      </c>
      <c r="P22" s="111"/>
      <c r="Q22" s="113">
        <v>13</v>
      </c>
      <c r="R22" s="30" t="s">
        <v>313</v>
      </c>
      <c r="S22" s="352">
        <v>2.4</v>
      </c>
      <c r="T22" s="352">
        <v>0</v>
      </c>
      <c r="U22" s="328">
        <v>9000</v>
      </c>
      <c r="V22" s="333">
        <v>4000</v>
      </c>
    </row>
    <row r="23" spans="1:22" ht="20.100000000000001" customHeight="1" x14ac:dyDescent="0.15">
      <c r="A23" s="113">
        <v>14</v>
      </c>
      <c r="B23" s="30" t="s">
        <v>181</v>
      </c>
      <c r="C23" s="266">
        <v>170000</v>
      </c>
      <c r="D23" s="122">
        <v>2</v>
      </c>
      <c r="E23" s="342">
        <v>46</v>
      </c>
      <c r="F23" s="342">
        <v>0</v>
      </c>
      <c r="G23" s="342">
        <v>0</v>
      </c>
      <c r="H23" s="122">
        <v>46</v>
      </c>
      <c r="I23" s="122">
        <v>29</v>
      </c>
      <c r="J23" s="122">
        <v>25</v>
      </c>
      <c r="K23" s="122">
        <v>54</v>
      </c>
      <c r="L23" s="122">
        <v>100</v>
      </c>
      <c r="M23" s="122">
        <v>1</v>
      </c>
      <c r="N23" s="134">
        <v>3</v>
      </c>
      <c r="O23" s="27">
        <v>14</v>
      </c>
      <c r="P23" s="111"/>
      <c r="Q23" s="113">
        <v>14</v>
      </c>
      <c r="R23" s="30" t="s">
        <v>181</v>
      </c>
      <c r="S23" s="352">
        <v>2.2999999999999998</v>
      </c>
      <c r="T23" s="352">
        <v>0</v>
      </c>
      <c r="U23" s="328">
        <v>6500</v>
      </c>
      <c r="V23" s="333">
        <v>6000</v>
      </c>
    </row>
    <row r="24" spans="1:22" ht="20.100000000000001" customHeight="1" x14ac:dyDescent="0.15">
      <c r="A24" s="279">
        <v>15</v>
      </c>
      <c r="B24" s="33" t="s">
        <v>183</v>
      </c>
      <c r="C24" s="266">
        <v>170000</v>
      </c>
      <c r="D24" s="122">
        <v>2</v>
      </c>
      <c r="E24" s="342">
        <v>56</v>
      </c>
      <c r="F24" s="342">
        <v>0</v>
      </c>
      <c r="G24" s="342">
        <v>0</v>
      </c>
      <c r="H24" s="122">
        <v>56</v>
      </c>
      <c r="I24" s="122">
        <v>25</v>
      </c>
      <c r="J24" s="122">
        <v>19</v>
      </c>
      <c r="K24" s="122">
        <v>44</v>
      </c>
      <c r="L24" s="122">
        <v>100</v>
      </c>
      <c r="M24" s="122">
        <v>1</v>
      </c>
      <c r="N24" s="134">
        <v>3</v>
      </c>
      <c r="O24" s="27">
        <v>15</v>
      </c>
      <c r="P24" s="111"/>
      <c r="Q24" s="113">
        <v>15</v>
      </c>
      <c r="R24" s="30" t="s">
        <v>183</v>
      </c>
      <c r="S24" s="352">
        <v>2.1</v>
      </c>
      <c r="T24" s="352">
        <v>0</v>
      </c>
      <c r="U24" s="328">
        <v>5500</v>
      </c>
      <c r="V24" s="333">
        <v>4500</v>
      </c>
    </row>
    <row r="25" spans="1:22" ht="20.100000000000001" customHeight="1" x14ac:dyDescent="0.15">
      <c r="A25" s="113">
        <v>16</v>
      </c>
      <c r="B25" s="30" t="s">
        <v>184</v>
      </c>
      <c r="C25" s="339">
        <v>170000</v>
      </c>
      <c r="D25" s="168">
        <v>1</v>
      </c>
      <c r="E25" s="344">
        <v>48</v>
      </c>
      <c r="F25" s="344">
        <v>3</v>
      </c>
      <c r="G25" s="344">
        <v>0</v>
      </c>
      <c r="H25" s="168">
        <v>51</v>
      </c>
      <c r="I25" s="168">
        <v>33</v>
      </c>
      <c r="J25" s="168">
        <v>16</v>
      </c>
      <c r="K25" s="168">
        <v>49</v>
      </c>
      <c r="L25" s="168">
        <v>100</v>
      </c>
      <c r="M25" s="168">
        <v>1</v>
      </c>
      <c r="N25" s="136">
        <v>2</v>
      </c>
      <c r="O25" s="361">
        <v>16</v>
      </c>
      <c r="P25" s="247"/>
      <c r="Q25" s="280">
        <v>16</v>
      </c>
      <c r="R25" s="31" t="s">
        <v>184</v>
      </c>
      <c r="S25" s="354">
        <v>3</v>
      </c>
      <c r="T25" s="354">
        <v>8</v>
      </c>
      <c r="U25" s="330">
        <v>13000</v>
      </c>
      <c r="V25" s="335">
        <v>7000</v>
      </c>
    </row>
    <row r="26" spans="1:22" ht="20.100000000000001" customHeight="1" x14ac:dyDescent="0.15">
      <c r="A26" s="113">
        <v>17</v>
      </c>
      <c r="B26" s="30" t="s">
        <v>314</v>
      </c>
      <c r="C26" s="266">
        <v>170000</v>
      </c>
      <c r="D26" s="122">
        <v>1</v>
      </c>
      <c r="E26" s="342">
        <v>45</v>
      </c>
      <c r="F26" s="342">
        <v>7</v>
      </c>
      <c r="G26" s="342">
        <v>0</v>
      </c>
      <c r="H26" s="122">
        <v>52</v>
      </c>
      <c r="I26" s="122">
        <v>32</v>
      </c>
      <c r="J26" s="122">
        <v>16</v>
      </c>
      <c r="K26" s="122">
        <v>48</v>
      </c>
      <c r="L26" s="122">
        <v>100</v>
      </c>
      <c r="M26" s="122">
        <v>1</v>
      </c>
      <c r="N26" s="134">
        <v>2</v>
      </c>
      <c r="O26" s="27">
        <v>17</v>
      </c>
      <c r="P26" s="111"/>
      <c r="Q26" s="113">
        <v>17</v>
      </c>
      <c r="R26" s="30" t="s">
        <v>314</v>
      </c>
      <c r="S26" s="352">
        <v>1.5</v>
      </c>
      <c r="T26" s="352">
        <v>8.82</v>
      </c>
      <c r="U26" s="328">
        <v>7900</v>
      </c>
      <c r="V26" s="333">
        <v>4700</v>
      </c>
    </row>
    <row r="27" spans="1:22" ht="20.100000000000001" customHeight="1" x14ac:dyDescent="0.15">
      <c r="A27" s="113">
        <v>18</v>
      </c>
      <c r="B27" s="30" t="s">
        <v>315</v>
      </c>
      <c r="C27" s="266">
        <v>170000</v>
      </c>
      <c r="D27" s="122">
        <v>2</v>
      </c>
      <c r="E27" s="342">
        <v>50</v>
      </c>
      <c r="F27" s="342">
        <v>0</v>
      </c>
      <c r="G27" s="342">
        <v>0</v>
      </c>
      <c r="H27" s="122">
        <v>50</v>
      </c>
      <c r="I27" s="122">
        <v>29</v>
      </c>
      <c r="J27" s="122">
        <v>21</v>
      </c>
      <c r="K27" s="122">
        <v>50</v>
      </c>
      <c r="L27" s="122">
        <v>100</v>
      </c>
      <c r="M27" s="122">
        <v>1</v>
      </c>
      <c r="N27" s="134">
        <v>3</v>
      </c>
      <c r="O27" s="27">
        <v>18</v>
      </c>
      <c r="P27" s="111"/>
      <c r="Q27" s="113">
        <v>18</v>
      </c>
      <c r="R27" s="30" t="s">
        <v>315</v>
      </c>
      <c r="S27" s="352">
        <v>3.2</v>
      </c>
      <c r="T27" s="352">
        <v>0</v>
      </c>
      <c r="U27" s="328">
        <v>12000</v>
      </c>
      <c r="V27" s="333">
        <v>10000</v>
      </c>
    </row>
    <row r="28" spans="1:22" ht="20.100000000000001" customHeight="1" x14ac:dyDescent="0.15">
      <c r="A28" s="113">
        <v>19</v>
      </c>
      <c r="B28" s="30" t="s">
        <v>139</v>
      </c>
      <c r="C28" s="266">
        <v>170000</v>
      </c>
      <c r="D28" s="122">
        <v>2</v>
      </c>
      <c r="E28" s="342">
        <v>56</v>
      </c>
      <c r="F28" s="342">
        <v>0</v>
      </c>
      <c r="G28" s="342">
        <v>0</v>
      </c>
      <c r="H28" s="122">
        <v>56</v>
      </c>
      <c r="I28" s="122">
        <v>23</v>
      </c>
      <c r="J28" s="122">
        <v>21</v>
      </c>
      <c r="K28" s="122">
        <v>44</v>
      </c>
      <c r="L28" s="122">
        <v>100</v>
      </c>
      <c r="M28" s="122">
        <v>1</v>
      </c>
      <c r="N28" s="134">
        <v>3</v>
      </c>
      <c r="O28" s="27">
        <v>19</v>
      </c>
      <c r="P28" s="111"/>
      <c r="Q28" s="113">
        <v>19</v>
      </c>
      <c r="R28" s="30" t="s">
        <v>139</v>
      </c>
      <c r="S28" s="352">
        <v>2</v>
      </c>
      <c r="T28" s="352">
        <v>0</v>
      </c>
      <c r="U28" s="328">
        <v>5000</v>
      </c>
      <c r="V28" s="333">
        <v>5000</v>
      </c>
    </row>
    <row r="29" spans="1:22" ht="20.100000000000001" customHeight="1" x14ac:dyDescent="0.15">
      <c r="A29" s="279">
        <v>20</v>
      </c>
      <c r="B29" s="33" t="s">
        <v>186</v>
      </c>
      <c r="C29" s="338">
        <v>170000</v>
      </c>
      <c r="D29" s="121">
        <v>1</v>
      </c>
      <c r="E29" s="343">
        <v>45</v>
      </c>
      <c r="F29" s="343">
        <v>4</v>
      </c>
      <c r="G29" s="343">
        <v>0</v>
      </c>
      <c r="H29" s="121">
        <v>49</v>
      </c>
      <c r="I29" s="121">
        <v>31</v>
      </c>
      <c r="J29" s="121">
        <v>20</v>
      </c>
      <c r="K29" s="121">
        <v>51</v>
      </c>
      <c r="L29" s="121">
        <v>100</v>
      </c>
      <c r="M29" s="121">
        <v>1</v>
      </c>
      <c r="N29" s="135">
        <v>2</v>
      </c>
      <c r="O29" s="360">
        <v>20</v>
      </c>
      <c r="P29" s="234"/>
      <c r="Q29" s="279">
        <v>20</v>
      </c>
      <c r="R29" s="33" t="s">
        <v>186</v>
      </c>
      <c r="S29" s="353">
        <v>2</v>
      </c>
      <c r="T29" s="353">
        <v>4.5999999999999996</v>
      </c>
      <c r="U29" s="329">
        <v>7000</v>
      </c>
      <c r="V29" s="334">
        <v>5000</v>
      </c>
    </row>
    <row r="30" spans="1:22" ht="20.100000000000001" customHeight="1" x14ac:dyDescent="0.15">
      <c r="A30" s="113">
        <v>21</v>
      </c>
      <c r="B30" s="30" t="s">
        <v>187</v>
      </c>
      <c r="C30" s="266">
        <v>170000</v>
      </c>
      <c r="D30" s="122">
        <v>2</v>
      </c>
      <c r="E30" s="342">
        <v>49</v>
      </c>
      <c r="F30" s="342">
        <v>0</v>
      </c>
      <c r="G30" s="342">
        <v>0</v>
      </c>
      <c r="H30" s="122">
        <v>49</v>
      </c>
      <c r="I30" s="122">
        <v>34</v>
      </c>
      <c r="J30" s="122">
        <v>17</v>
      </c>
      <c r="K30" s="122">
        <v>51</v>
      </c>
      <c r="L30" s="122">
        <v>100</v>
      </c>
      <c r="M30" s="122">
        <v>1</v>
      </c>
      <c r="N30" s="134">
        <v>3</v>
      </c>
      <c r="O30" s="27">
        <v>21</v>
      </c>
      <c r="P30" s="111"/>
      <c r="Q30" s="113">
        <v>21</v>
      </c>
      <c r="R30" s="30" t="s">
        <v>187</v>
      </c>
      <c r="S30" s="352">
        <v>2</v>
      </c>
      <c r="T30" s="352">
        <v>0</v>
      </c>
      <c r="U30" s="328">
        <v>9000</v>
      </c>
      <c r="V30" s="333">
        <v>5000</v>
      </c>
    </row>
    <row r="31" spans="1:22" ht="20.100000000000001" customHeight="1" x14ac:dyDescent="0.15">
      <c r="A31" s="113">
        <v>22</v>
      </c>
      <c r="B31" s="30" t="s">
        <v>188</v>
      </c>
      <c r="C31" s="266">
        <v>170000</v>
      </c>
      <c r="D31" s="122">
        <v>2</v>
      </c>
      <c r="E31" s="342">
        <v>69</v>
      </c>
      <c r="F31" s="342">
        <v>0</v>
      </c>
      <c r="G31" s="342">
        <v>0</v>
      </c>
      <c r="H31" s="122">
        <v>69</v>
      </c>
      <c r="I31" s="122">
        <v>19</v>
      </c>
      <c r="J31" s="122">
        <v>12</v>
      </c>
      <c r="K31" s="122">
        <v>31</v>
      </c>
      <c r="L31" s="122">
        <v>100</v>
      </c>
      <c r="M31" s="122">
        <v>1</v>
      </c>
      <c r="N31" s="134">
        <v>3</v>
      </c>
      <c r="O31" s="27">
        <v>22</v>
      </c>
      <c r="P31" s="111"/>
      <c r="Q31" s="113">
        <v>22</v>
      </c>
      <c r="R31" s="30" t="s">
        <v>188</v>
      </c>
      <c r="S31" s="352">
        <v>9.6999999999999993</v>
      </c>
      <c r="T31" s="352">
        <v>0</v>
      </c>
      <c r="U31" s="328">
        <v>11000</v>
      </c>
      <c r="V31" s="333">
        <v>11000</v>
      </c>
    </row>
    <row r="32" spans="1:22" ht="20.100000000000001" customHeight="1" x14ac:dyDescent="0.15">
      <c r="A32" s="113">
        <v>23</v>
      </c>
      <c r="B32" s="30" t="s">
        <v>190</v>
      </c>
      <c r="C32" s="266">
        <v>170000</v>
      </c>
      <c r="D32" s="122">
        <v>2</v>
      </c>
      <c r="E32" s="342">
        <v>51</v>
      </c>
      <c r="F32" s="342">
        <v>0</v>
      </c>
      <c r="G32" s="342">
        <v>0</v>
      </c>
      <c r="H32" s="122">
        <v>51</v>
      </c>
      <c r="I32" s="122">
        <v>33</v>
      </c>
      <c r="J32" s="122">
        <v>16</v>
      </c>
      <c r="K32" s="122">
        <v>49</v>
      </c>
      <c r="L32" s="122">
        <v>100</v>
      </c>
      <c r="M32" s="122">
        <v>1</v>
      </c>
      <c r="N32" s="134">
        <v>3</v>
      </c>
      <c r="O32" s="27">
        <v>23</v>
      </c>
      <c r="P32" s="111"/>
      <c r="Q32" s="113">
        <v>23</v>
      </c>
      <c r="R32" s="30" t="s">
        <v>190</v>
      </c>
      <c r="S32" s="352">
        <v>1.7</v>
      </c>
      <c r="T32" s="352">
        <v>0</v>
      </c>
      <c r="U32" s="328">
        <v>7500</v>
      </c>
      <c r="V32" s="333">
        <v>4300</v>
      </c>
    </row>
    <row r="33" spans="1:22" ht="20.100000000000001" customHeight="1" x14ac:dyDescent="0.15">
      <c r="A33" s="113">
        <v>24</v>
      </c>
      <c r="B33" s="30" t="s">
        <v>191</v>
      </c>
      <c r="C33" s="266">
        <v>170000</v>
      </c>
      <c r="D33" s="122">
        <v>2</v>
      </c>
      <c r="E33" s="342">
        <v>48</v>
      </c>
      <c r="F33" s="342">
        <v>0</v>
      </c>
      <c r="G33" s="342">
        <v>0</v>
      </c>
      <c r="H33" s="122">
        <v>48</v>
      </c>
      <c r="I33" s="122">
        <v>23</v>
      </c>
      <c r="J33" s="122">
        <v>29</v>
      </c>
      <c r="K33" s="122">
        <v>52</v>
      </c>
      <c r="L33" s="122">
        <v>100</v>
      </c>
      <c r="M33" s="122">
        <v>1</v>
      </c>
      <c r="N33" s="134">
        <v>3</v>
      </c>
      <c r="O33" s="27">
        <v>24</v>
      </c>
      <c r="P33" s="111"/>
      <c r="Q33" s="113">
        <v>24</v>
      </c>
      <c r="R33" s="30" t="s">
        <v>191</v>
      </c>
      <c r="S33" s="352">
        <v>2</v>
      </c>
      <c r="T33" s="352">
        <v>0</v>
      </c>
      <c r="U33" s="328">
        <v>6000</v>
      </c>
      <c r="V33" s="333">
        <v>9000</v>
      </c>
    </row>
    <row r="34" spans="1:22" ht="20.100000000000001" customHeight="1" x14ac:dyDescent="0.15">
      <c r="A34" s="307">
        <v>25</v>
      </c>
      <c r="B34" s="308" t="s">
        <v>12</v>
      </c>
      <c r="C34" s="340">
        <v>170000</v>
      </c>
      <c r="D34" s="271">
        <v>2</v>
      </c>
      <c r="E34" s="345">
        <v>50</v>
      </c>
      <c r="F34" s="345">
        <v>0</v>
      </c>
      <c r="G34" s="345">
        <v>0</v>
      </c>
      <c r="H34" s="271">
        <v>50</v>
      </c>
      <c r="I34" s="271">
        <v>31</v>
      </c>
      <c r="J34" s="271">
        <v>19</v>
      </c>
      <c r="K34" s="271">
        <v>50</v>
      </c>
      <c r="L34" s="271">
        <v>100</v>
      </c>
      <c r="M34" s="271">
        <v>1</v>
      </c>
      <c r="N34" s="276">
        <v>3</v>
      </c>
      <c r="O34" s="180">
        <v>25</v>
      </c>
      <c r="P34" s="243"/>
      <c r="Q34" s="307">
        <v>25</v>
      </c>
      <c r="R34" s="308" t="s">
        <v>12</v>
      </c>
      <c r="S34" s="355">
        <v>1.55</v>
      </c>
      <c r="T34" s="355">
        <v>0</v>
      </c>
      <c r="U34" s="331">
        <v>6100</v>
      </c>
      <c r="V34" s="336">
        <v>4300</v>
      </c>
    </row>
  </sheetData>
  <mergeCells count="14">
    <mergeCell ref="E6:L6"/>
    <mergeCell ref="S6:V6"/>
    <mergeCell ref="E7:H7"/>
    <mergeCell ref="I7:K7"/>
    <mergeCell ref="C6:C8"/>
    <mergeCell ref="O6:O9"/>
    <mergeCell ref="D7:D8"/>
    <mergeCell ref="L7:L8"/>
    <mergeCell ref="M7:M9"/>
    <mergeCell ref="N7:N9"/>
    <mergeCell ref="S7:S8"/>
    <mergeCell ref="T7:T8"/>
    <mergeCell ref="U7:U8"/>
    <mergeCell ref="V7:V8"/>
  </mergeCells>
  <phoneticPr fontId="2"/>
  <pageMargins left="0.78740157480314965" right="0.78740157480314965" top="0.78740157480314965" bottom="0.78740157480314965" header="0.51181102362204722" footer="0.51181102362204722"/>
  <pageSetup paperSize="9" firstPageNumber="69" orientation="portrait" useFirstPageNumber="1" r:id="rId1"/>
  <headerFooter scaleWithDoc="0" alignWithMargins="0">
    <oddFooter>&amp;C- &amp;P -</oddFooter>
  </headerFooter>
  <colBreaks count="2" manualBreakCount="2">
    <brk id="7" max="33" man="1"/>
    <brk id="1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AR36"/>
  <sheetViews>
    <sheetView view="pageBreakPreview" zoomScaleSheetLayoutView="100" workbookViewId="0"/>
  </sheetViews>
  <sheetFormatPr defaultColWidth="10.625" defaultRowHeight="20.100000000000001" customHeight="1" x14ac:dyDescent="0.15"/>
  <cols>
    <col min="1" max="1" width="6.5" style="17" customWidth="1"/>
    <col min="2" max="2" width="11.625" style="17" customWidth="1"/>
    <col min="3" max="5" width="12.125" style="17" customWidth="1"/>
    <col min="6" max="6" width="11.625" style="17" customWidth="1"/>
    <col min="7" max="13" width="10.625" style="17"/>
    <col min="14" max="16" width="9.625" style="17" customWidth="1"/>
    <col min="17" max="17" width="5.625" style="18" customWidth="1"/>
    <col min="18" max="18" width="5.625" style="17" customWidth="1"/>
    <col min="19" max="32" width="11.625" style="17" customWidth="1"/>
    <col min="33" max="33" width="5.625" style="18" customWidth="1"/>
    <col min="34" max="34" width="9.625" style="17" hidden="1" customWidth="1"/>
    <col min="35" max="35" width="5.625" style="17" customWidth="1"/>
    <col min="36" max="43" width="11.625" style="17" customWidth="1"/>
    <col min="44" max="44" width="5.625" style="18" customWidth="1"/>
    <col min="45" max="16384" width="10.625" style="17"/>
  </cols>
  <sheetData>
    <row r="1" spans="1:44" ht="20.100000000000001" customHeight="1" x14ac:dyDescent="0.15">
      <c r="A1" s="17" t="str">
        <f>目次!A6</f>
        <v>令和５年度　市町村税の課税状況等の調</v>
      </c>
    </row>
    <row r="2" spans="1:44" ht="20.100000000000001" customHeight="1" x14ac:dyDescent="0.15">
      <c r="A2" s="17" t="s">
        <v>152</v>
      </c>
    </row>
    <row r="4" spans="1:44" ht="20.100000000000001" customHeight="1" x14ac:dyDescent="0.15">
      <c r="A4" s="17" t="s">
        <v>443</v>
      </c>
      <c r="B4" s="17" t="str">
        <f>目次!C36</f>
        <v>徴収に要する経費等（令和４年度分）</v>
      </c>
      <c r="R4" s="17" t="str">
        <f>+A4</f>
        <v>第２４表</v>
      </c>
      <c r="AI4" s="17" t="str">
        <f>+A4</f>
        <v>第２４表</v>
      </c>
    </row>
    <row r="5" spans="1:44" ht="20.100000000000001" customHeight="1" x14ac:dyDescent="0.15">
      <c r="O5" s="101"/>
      <c r="P5" s="101"/>
      <c r="R5" s="17" t="s">
        <v>114</v>
      </c>
      <c r="T5" s="101"/>
      <c r="U5" s="101"/>
      <c r="V5" s="101"/>
      <c r="W5" s="101"/>
      <c r="X5" s="101"/>
      <c r="Y5" s="101"/>
      <c r="Z5" s="101"/>
      <c r="AA5" s="101"/>
      <c r="AB5" s="101"/>
      <c r="AC5" s="101"/>
      <c r="AD5" s="101"/>
      <c r="AE5" s="101"/>
      <c r="AF5" s="101"/>
      <c r="AH5" s="101"/>
      <c r="AI5" s="17" t="s">
        <v>114</v>
      </c>
      <c r="AK5" s="101"/>
      <c r="AL5" s="101"/>
      <c r="AM5" s="101"/>
      <c r="AN5" s="101"/>
      <c r="AO5" s="101"/>
      <c r="AP5" s="101"/>
      <c r="AQ5" s="101"/>
    </row>
    <row r="6" spans="1:44" ht="36" customHeight="1" x14ac:dyDescent="0.15">
      <c r="A6" s="19"/>
      <c r="B6" s="26" t="s">
        <v>9</v>
      </c>
      <c r="C6" s="568" t="s">
        <v>401</v>
      </c>
      <c r="D6" s="569"/>
      <c r="E6" s="570"/>
      <c r="F6" s="505" t="s">
        <v>402</v>
      </c>
      <c r="G6" s="506"/>
      <c r="H6" s="506"/>
      <c r="I6" s="506"/>
      <c r="J6" s="506"/>
      <c r="K6" s="506"/>
      <c r="L6" s="506"/>
      <c r="M6" s="506"/>
      <c r="N6" s="506"/>
      <c r="O6" s="506"/>
      <c r="P6" s="507"/>
      <c r="Q6" s="585" t="s">
        <v>342</v>
      </c>
      <c r="R6" s="19"/>
      <c r="S6" s="26" t="s">
        <v>9</v>
      </c>
      <c r="T6" s="635" t="s">
        <v>167</v>
      </c>
      <c r="U6" s="636"/>
      <c r="V6" s="636"/>
      <c r="W6" s="636"/>
      <c r="X6" s="636"/>
      <c r="Y6" s="636"/>
      <c r="Z6" s="636"/>
      <c r="AA6" s="636"/>
      <c r="AB6" s="637"/>
      <c r="AC6" s="638" t="s">
        <v>407</v>
      </c>
      <c r="AD6" s="639"/>
      <c r="AE6" s="640"/>
      <c r="AF6" s="563" t="s">
        <v>374</v>
      </c>
      <c r="AG6" s="632" t="s">
        <v>342</v>
      </c>
      <c r="AH6" s="154"/>
      <c r="AI6" s="19"/>
      <c r="AJ6" s="26" t="s">
        <v>9</v>
      </c>
      <c r="AK6" s="577" t="s">
        <v>413</v>
      </c>
      <c r="AL6" s="578"/>
      <c r="AM6" s="626" t="s">
        <v>408</v>
      </c>
      <c r="AN6" s="627"/>
      <c r="AO6" s="627"/>
      <c r="AP6" s="627"/>
      <c r="AQ6" s="562"/>
      <c r="AR6" s="585" t="s">
        <v>342</v>
      </c>
    </row>
    <row r="7" spans="1:44" ht="20.100000000000001" customHeight="1" x14ac:dyDescent="0.15">
      <c r="A7" s="112"/>
      <c r="B7" s="114"/>
      <c r="C7" s="565" t="s">
        <v>253</v>
      </c>
      <c r="D7" s="438" t="s">
        <v>341</v>
      </c>
      <c r="E7" s="565" t="s">
        <v>219</v>
      </c>
      <c r="F7" s="620" t="s">
        <v>250</v>
      </c>
      <c r="G7" s="621"/>
      <c r="H7" s="621"/>
      <c r="I7" s="621"/>
      <c r="J7" s="621"/>
      <c r="K7" s="621"/>
      <c r="L7" s="622"/>
      <c r="M7" s="623" t="s">
        <v>446</v>
      </c>
      <c r="N7" s="624"/>
      <c r="O7" s="624"/>
      <c r="P7" s="625"/>
      <c r="Q7" s="586"/>
      <c r="R7" s="113"/>
      <c r="S7" s="30"/>
      <c r="T7" s="628" t="s">
        <v>404</v>
      </c>
      <c r="U7" s="629"/>
      <c r="V7" s="629"/>
      <c r="W7" s="629"/>
      <c r="X7" s="629"/>
      <c r="Y7" s="629"/>
      <c r="Z7" s="630"/>
      <c r="AA7" s="438" t="s">
        <v>152</v>
      </c>
      <c r="AB7" s="438" t="s">
        <v>343</v>
      </c>
      <c r="AC7" s="617" t="s">
        <v>375</v>
      </c>
      <c r="AD7" s="438" t="s">
        <v>203</v>
      </c>
      <c r="AE7" s="565" t="s">
        <v>406</v>
      </c>
      <c r="AF7" s="564"/>
      <c r="AG7" s="633"/>
      <c r="AH7" s="367"/>
      <c r="AI7" s="113"/>
      <c r="AJ7" s="30"/>
      <c r="AK7" s="496" t="s">
        <v>192</v>
      </c>
      <c r="AL7" s="496" t="s">
        <v>111</v>
      </c>
      <c r="AM7" s="565" t="s">
        <v>336</v>
      </c>
      <c r="AN7" s="623" t="s">
        <v>248</v>
      </c>
      <c r="AO7" s="624"/>
      <c r="AP7" s="631"/>
      <c r="AQ7" s="615" t="s">
        <v>63</v>
      </c>
      <c r="AR7" s="586"/>
    </row>
    <row r="8" spans="1:44" ht="20.100000000000001" customHeight="1" x14ac:dyDescent="0.15">
      <c r="A8" s="112"/>
      <c r="B8" s="114"/>
      <c r="C8" s="616"/>
      <c r="D8" s="439"/>
      <c r="E8" s="616"/>
      <c r="F8" s="565" t="s">
        <v>256</v>
      </c>
      <c r="G8" s="510" t="s">
        <v>279</v>
      </c>
      <c r="H8" s="511"/>
      <c r="I8" s="511"/>
      <c r="J8" s="595"/>
      <c r="K8" s="438" t="s">
        <v>152</v>
      </c>
      <c r="L8" s="438" t="s">
        <v>134</v>
      </c>
      <c r="M8" s="438" t="s">
        <v>60</v>
      </c>
      <c r="N8" s="438" t="s">
        <v>447</v>
      </c>
      <c r="O8" s="438" t="s">
        <v>152</v>
      </c>
      <c r="P8" s="436" t="s">
        <v>448</v>
      </c>
      <c r="Q8" s="586"/>
      <c r="R8" s="112"/>
      <c r="S8" s="114"/>
      <c r="T8" s="596" t="s">
        <v>405</v>
      </c>
      <c r="U8" s="597"/>
      <c r="V8" s="619"/>
      <c r="W8" s="438" t="s">
        <v>252</v>
      </c>
      <c r="X8" s="438" t="s">
        <v>278</v>
      </c>
      <c r="Y8" s="438" t="s">
        <v>152</v>
      </c>
      <c r="Z8" s="438" t="s">
        <v>346</v>
      </c>
      <c r="AA8" s="545"/>
      <c r="AB8" s="545"/>
      <c r="AC8" s="618"/>
      <c r="AD8" s="545"/>
      <c r="AE8" s="564"/>
      <c r="AF8" s="564"/>
      <c r="AG8" s="633"/>
      <c r="AH8" s="367"/>
      <c r="AI8" s="112"/>
      <c r="AJ8" s="114"/>
      <c r="AK8" s="545"/>
      <c r="AL8" s="545"/>
      <c r="AM8" s="564"/>
      <c r="AN8" s="565" t="s">
        <v>157</v>
      </c>
      <c r="AO8" s="565" t="s">
        <v>158</v>
      </c>
      <c r="AP8" s="565" t="s">
        <v>150</v>
      </c>
      <c r="AQ8" s="454"/>
      <c r="AR8" s="586"/>
    </row>
    <row r="9" spans="1:44" ht="22.5" x14ac:dyDescent="0.15">
      <c r="A9" s="112"/>
      <c r="B9" s="114"/>
      <c r="C9" s="616"/>
      <c r="D9" s="439"/>
      <c r="E9" s="616"/>
      <c r="F9" s="616"/>
      <c r="G9" s="411" t="s">
        <v>260</v>
      </c>
      <c r="H9" s="411" t="s">
        <v>264</v>
      </c>
      <c r="I9" s="411" t="s">
        <v>84</v>
      </c>
      <c r="J9" s="402" t="s">
        <v>403</v>
      </c>
      <c r="K9" s="439"/>
      <c r="L9" s="439"/>
      <c r="M9" s="439"/>
      <c r="N9" s="439"/>
      <c r="O9" s="545"/>
      <c r="P9" s="437"/>
      <c r="Q9" s="586"/>
      <c r="R9" s="112"/>
      <c r="S9" s="114"/>
      <c r="T9" s="365" t="s">
        <v>159</v>
      </c>
      <c r="U9" s="411" t="s">
        <v>319</v>
      </c>
      <c r="V9" s="402" t="s">
        <v>15</v>
      </c>
      <c r="W9" s="545"/>
      <c r="X9" s="545"/>
      <c r="Y9" s="545"/>
      <c r="Z9" s="545"/>
      <c r="AA9" s="545"/>
      <c r="AB9" s="545"/>
      <c r="AC9" s="618"/>
      <c r="AD9" s="545"/>
      <c r="AE9" s="564"/>
      <c r="AF9" s="564"/>
      <c r="AG9" s="633"/>
      <c r="AH9" s="367"/>
      <c r="AI9" s="112"/>
      <c r="AJ9" s="114"/>
      <c r="AK9" s="545"/>
      <c r="AL9" s="545"/>
      <c r="AM9" s="564"/>
      <c r="AN9" s="564"/>
      <c r="AO9" s="564"/>
      <c r="AP9" s="564"/>
      <c r="AQ9" s="454"/>
      <c r="AR9" s="586"/>
    </row>
    <row r="10" spans="1:44" ht="20.100000000000001" customHeight="1" x14ac:dyDescent="0.15">
      <c r="A10" s="113" t="s">
        <v>26</v>
      </c>
      <c r="B10" s="27"/>
      <c r="C10" s="41" t="s">
        <v>254</v>
      </c>
      <c r="D10" s="41" t="s">
        <v>86</v>
      </c>
      <c r="E10" s="41" t="s">
        <v>255</v>
      </c>
      <c r="F10" s="41" t="s">
        <v>258</v>
      </c>
      <c r="G10" s="41" t="s">
        <v>263</v>
      </c>
      <c r="H10" s="41" t="s">
        <v>266</v>
      </c>
      <c r="I10" s="41" t="s">
        <v>105</v>
      </c>
      <c r="J10" s="41" t="s">
        <v>244</v>
      </c>
      <c r="K10" s="41" t="s">
        <v>267</v>
      </c>
      <c r="L10" s="41" t="s">
        <v>269</v>
      </c>
      <c r="M10" s="41" t="s">
        <v>271</v>
      </c>
      <c r="N10" s="41" t="s">
        <v>272</v>
      </c>
      <c r="O10" s="41" t="s">
        <v>274</v>
      </c>
      <c r="P10" s="35" t="s">
        <v>275</v>
      </c>
      <c r="Q10" s="587"/>
      <c r="R10" s="113" t="s">
        <v>26</v>
      </c>
      <c r="S10" s="27"/>
      <c r="T10" s="131" t="s">
        <v>56</v>
      </c>
      <c r="U10" s="41" t="s">
        <v>56</v>
      </c>
      <c r="V10" s="41" t="s">
        <v>276</v>
      </c>
      <c r="W10" s="41" t="s">
        <v>46</v>
      </c>
      <c r="X10" s="41" t="s">
        <v>119</v>
      </c>
      <c r="Y10" s="41" t="s">
        <v>280</v>
      </c>
      <c r="Z10" s="41" t="s">
        <v>281</v>
      </c>
      <c r="AA10" s="41" t="s">
        <v>282</v>
      </c>
      <c r="AB10" s="41" t="s">
        <v>175</v>
      </c>
      <c r="AC10" s="41" t="s">
        <v>284</v>
      </c>
      <c r="AD10" s="41" t="s">
        <v>373</v>
      </c>
      <c r="AE10" s="41" t="s">
        <v>270</v>
      </c>
      <c r="AF10" s="41" t="s">
        <v>285</v>
      </c>
      <c r="AG10" s="634"/>
      <c r="AH10" s="368"/>
      <c r="AI10" s="113" t="s">
        <v>26</v>
      </c>
      <c r="AJ10" s="27"/>
      <c r="AK10" s="35" t="s">
        <v>195</v>
      </c>
      <c r="AL10" s="35" t="s">
        <v>195</v>
      </c>
      <c r="AM10" s="41" t="s">
        <v>25</v>
      </c>
      <c r="AN10" s="35" t="s">
        <v>25</v>
      </c>
      <c r="AO10" s="35" t="s">
        <v>25</v>
      </c>
      <c r="AP10" s="41" t="s">
        <v>25</v>
      </c>
      <c r="AQ10" s="59" t="s">
        <v>25</v>
      </c>
      <c r="AR10" s="587"/>
    </row>
    <row r="11" spans="1:44" ht="20.100000000000001" customHeight="1" x14ac:dyDescent="0.15">
      <c r="A11" s="22">
        <v>1</v>
      </c>
      <c r="B11" s="29" t="s">
        <v>160</v>
      </c>
      <c r="C11" s="146">
        <v>42810036</v>
      </c>
      <c r="D11" s="146">
        <v>10273652</v>
      </c>
      <c r="E11" s="146">
        <v>53083688</v>
      </c>
      <c r="F11" s="146">
        <v>359549</v>
      </c>
      <c r="G11" s="146">
        <v>34357</v>
      </c>
      <c r="H11" s="146">
        <v>7340</v>
      </c>
      <c r="I11" s="146">
        <v>174602</v>
      </c>
      <c r="J11" s="146">
        <v>216299</v>
      </c>
      <c r="K11" s="146">
        <v>7312</v>
      </c>
      <c r="L11" s="146">
        <v>2394</v>
      </c>
      <c r="M11" s="146">
        <v>585554</v>
      </c>
      <c r="N11" s="146">
        <v>0</v>
      </c>
      <c r="O11" s="146">
        <v>218324</v>
      </c>
      <c r="P11" s="146">
        <v>218324</v>
      </c>
      <c r="Q11" s="52">
        <v>1</v>
      </c>
      <c r="R11" s="22">
        <v>1</v>
      </c>
      <c r="S11" s="29" t="s">
        <v>160</v>
      </c>
      <c r="T11" s="146">
        <v>0</v>
      </c>
      <c r="U11" s="146">
        <v>0</v>
      </c>
      <c r="V11" s="146">
        <v>0</v>
      </c>
      <c r="W11" s="146">
        <v>0</v>
      </c>
      <c r="X11" s="146">
        <v>0</v>
      </c>
      <c r="Y11" s="146">
        <v>26</v>
      </c>
      <c r="Z11" s="146">
        <v>26</v>
      </c>
      <c r="AA11" s="146">
        <v>11865</v>
      </c>
      <c r="AB11" s="146">
        <v>815769</v>
      </c>
      <c r="AC11" s="146">
        <v>460829</v>
      </c>
      <c r="AD11" s="146">
        <v>0</v>
      </c>
      <c r="AE11" s="146">
        <v>460829</v>
      </c>
      <c r="AF11" s="146">
        <v>354940</v>
      </c>
      <c r="AG11" s="40">
        <v>1</v>
      </c>
      <c r="AH11" s="122"/>
      <c r="AI11" s="22">
        <v>1</v>
      </c>
      <c r="AJ11" s="29" t="s">
        <v>160</v>
      </c>
      <c r="AK11" s="369">
        <f t="shared" ref="AK11:AK36" si="0">ROUND(AB11/E11*100,2)</f>
        <v>1.54</v>
      </c>
      <c r="AL11" s="369">
        <f t="shared" ref="AL11:AL36" si="1">ROUND(AF11/C11*100,2)</f>
        <v>0.83</v>
      </c>
      <c r="AM11" s="146">
        <v>104</v>
      </c>
      <c r="AN11" s="146">
        <v>6</v>
      </c>
      <c r="AO11" s="84">
        <v>64</v>
      </c>
      <c r="AP11" s="84">
        <v>34</v>
      </c>
      <c r="AQ11" s="134">
        <v>8</v>
      </c>
      <c r="AR11" s="40">
        <v>1</v>
      </c>
    </row>
    <row r="12" spans="1:44" ht="20.100000000000001" customHeight="1" x14ac:dyDescent="0.15">
      <c r="A12" s="23">
        <v>2</v>
      </c>
      <c r="B12" s="30" t="s">
        <v>164</v>
      </c>
      <c r="C12" s="122">
        <v>7251019</v>
      </c>
      <c r="D12" s="122">
        <v>1295874</v>
      </c>
      <c r="E12" s="122">
        <v>8546893</v>
      </c>
      <c r="F12" s="122">
        <v>83858</v>
      </c>
      <c r="G12" s="122">
        <v>6483</v>
      </c>
      <c r="H12" s="122">
        <v>308</v>
      </c>
      <c r="I12" s="122">
        <v>38743</v>
      </c>
      <c r="J12" s="122">
        <v>45534</v>
      </c>
      <c r="K12" s="122">
        <v>5838</v>
      </c>
      <c r="L12" s="122">
        <v>37603</v>
      </c>
      <c r="M12" s="122">
        <v>172833</v>
      </c>
      <c r="N12" s="122">
        <v>210</v>
      </c>
      <c r="O12" s="122">
        <v>41523</v>
      </c>
      <c r="P12" s="122">
        <v>41733</v>
      </c>
      <c r="Q12" s="52">
        <v>2</v>
      </c>
      <c r="R12" s="113">
        <v>2</v>
      </c>
      <c r="S12" s="30" t="s">
        <v>164</v>
      </c>
      <c r="T12" s="122">
        <v>0</v>
      </c>
      <c r="U12" s="122">
        <v>0</v>
      </c>
      <c r="V12" s="122">
        <v>0</v>
      </c>
      <c r="W12" s="122">
        <v>0</v>
      </c>
      <c r="X12" s="122">
        <v>0</v>
      </c>
      <c r="Y12" s="122">
        <v>0</v>
      </c>
      <c r="Z12" s="122">
        <v>0</v>
      </c>
      <c r="AA12" s="122">
        <v>2215</v>
      </c>
      <c r="AB12" s="122">
        <v>216781</v>
      </c>
      <c r="AC12" s="122">
        <v>73567</v>
      </c>
      <c r="AD12" s="122">
        <v>0</v>
      </c>
      <c r="AE12" s="122">
        <v>73567</v>
      </c>
      <c r="AF12" s="122">
        <v>143214</v>
      </c>
      <c r="AG12" s="162">
        <v>2</v>
      </c>
      <c r="AH12" s="122" t="s">
        <v>164</v>
      </c>
      <c r="AI12" s="23">
        <v>2</v>
      </c>
      <c r="AJ12" s="30" t="s">
        <v>164</v>
      </c>
      <c r="AK12" s="370">
        <f t="shared" si="0"/>
        <v>2.54</v>
      </c>
      <c r="AL12" s="370">
        <f t="shared" si="1"/>
        <v>1.98</v>
      </c>
      <c r="AM12" s="122">
        <v>24</v>
      </c>
      <c r="AN12" s="122">
        <v>2</v>
      </c>
      <c r="AO12" s="84">
        <v>14</v>
      </c>
      <c r="AP12" s="84">
        <v>8</v>
      </c>
      <c r="AQ12" s="134">
        <v>5</v>
      </c>
      <c r="AR12" s="162">
        <v>2</v>
      </c>
    </row>
    <row r="13" spans="1:44" ht="20.100000000000001" customHeight="1" x14ac:dyDescent="0.15">
      <c r="A13" s="23">
        <v>3</v>
      </c>
      <c r="B13" s="30" t="s">
        <v>165</v>
      </c>
      <c r="C13" s="122">
        <v>8359182</v>
      </c>
      <c r="D13" s="122">
        <v>2011926</v>
      </c>
      <c r="E13" s="122">
        <v>10371108</v>
      </c>
      <c r="F13" s="122">
        <v>129247</v>
      </c>
      <c r="G13" s="122">
        <v>14130</v>
      </c>
      <c r="H13" s="122">
        <v>0</v>
      </c>
      <c r="I13" s="122">
        <v>58880</v>
      </c>
      <c r="J13" s="122">
        <v>73010</v>
      </c>
      <c r="K13" s="122">
        <v>7255</v>
      </c>
      <c r="L13" s="122">
        <v>41533</v>
      </c>
      <c r="M13" s="122">
        <v>251045</v>
      </c>
      <c r="N13" s="122">
        <v>310</v>
      </c>
      <c r="O13" s="122">
        <v>66250</v>
      </c>
      <c r="P13" s="122">
        <v>66560</v>
      </c>
      <c r="Q13" s="52">
        <v>3</v>
      </c>
      <c r="R13" s="263">
        <v>3</v>
      </c>
      <c r="S13" s="30" t="s">
        <v>165</v>
      </c>
      <c r="T13" s="122">
        <v>0</v>
      </c>
      <c r="U13" s="122">
        <v>0</v>
      </c>
      <c r="V13" s="122">
        <v>0</v>
      </c>
      <c r="W13" s="122">
        <v>674</v>
      </c>
      <c r="X13" s="122">
        <v>0</v>
      </c>
      <c r="Y13" s="122">
        <v>3541</v>
      </c>
      <c r="Z13" s="122">
        <v>4215</v>
      </c>
      <c r="AA13" s="122">
        <v>0</v>
      </c>
      <c r="AB13" s="122">
        <v>321820</v>
      </c>
      <c r="AC13" s="122">
        <v>124710</v>
      </c>
      <c r="AD13" s="122">
        <v>0</v>
      </c>
      <c r="AE13" s="122">
        <v>124710</v>
      </c>
      <c r="AF13" s="122">
        <v>197110</v>
      </c>
      <c r="AG13" s="162">
        <v>3</v>
      </c>
      <c r="AH13" s="122" t="s">
        <v>165</v>
      </c>
      <c r="AI13" s="23">
        <v>3</v>
      </c>
      <c r="AJ13" s="30" t="s">
        <v>165</v>
      </c>
      <c r="AK13" s="370">
        <f t="shared" si="0"/>
        <v>3.1</v>
      </c>
      <c r="AL13" s="370">
        <f t="shared" si="1"/>
        <v>2.36</v>
      </c>
      <c r="AM13" s="122">
        <v>35</v>
      </c>
      <c r="AN13" s="122">
        <v>2</v>
      </c>
      <c r="AO13" s="84">
        <v>23</v>
      </c>
      <c r="AP13" s="84">
        <v>10</v>
      </c>
      <c r="AQ13" s="134">
        <v>9</v>
      </c>
      <c r="AR13" s="162">
        <v>3</v>
      </c>
    </row>
    <row r="14" spans="1:44" ht="20.100000000000001" customHeight="1" x14ac:dyDescent="0.15">
      <c r="A14" s="23">
        <v>4</v>
      </c>
      <c r="B14" s="30" t="s">
        <v>166</v>
      </c>
      <c r="C14" s="122">
        <v>7879930</v>
      </c>
      <c r="D14" s="122">
        <v>1815393</v>
      </c>
      <c r="E14" s="122">
        <v>9695323</v>
      </c>
      <c r="F14" s="122">
        <v>129368</v>
      </c>
      <c r="G14" s="122">
        <v>17836</v>
      </c>
      <c r="H14" s="122">
        <v>24</v>
      </c>
      <c r="I14" s="122">
        <v>59103</v>
      </c>
      <c r="J14" s="122">
        <v>76963</v>
      </c>
      <c r="K14" s="122">
        <v>0</v>
      </c>
      <c r="L14" s="122">
        <v>0</v>
      </c>
      <c r="M14" s="122">
        <v>206331</v>
      </c>
      <c r="N14" s="122">
        <v>40</v>
      </c>
      <c r="O14" s="122">
        <v>17030</v>
      </c>
      <c r="P14" s="122">
        <v>17070</v>
      </c>
      <c r="Q14" s="52">
        <v>4</v>
      </c>
      <c r="R14" s="113">
        <v>4</v>
      </c>
      <c r="S14" s="30" t="s">
        <v>166</v>
      </c>
      <c r="T14" s="122">
        <v>0</v>
      </c>
      <c r="U14" s="122">
        <v>0</v>
      </c>
      <c r="V14" s="122">
        <v>0</v>
      </c>
      <c r="W14" s="122">
        <v>0</v>
      </c>
      <c r="X14" s="122">
        <v>129</v>
      </c>
      <c r="Y14" s="122">
        <v>50</v>
      </c>
      <c r="Z14" s="122">
        <v>179</v>
      </c>
      <c r="AA14" s="122">
        <v>31085</v>
      </c>
      <c r="AB14" s="122">
        <v>254665</v>
      </c>
      <c r="AC14" s="122">
        <v>104317</v>
      </c>
      <c r="AD14" s="122">
        <v>0</v>
      </c>
      <c r="AE14" s="122">
        <v>104317</v>
      </c>
      <c r="AF14" s="122">
        <v>150348</v>
      </c>
      <c r="AG14" s="162">
        <v>4</v>
      </c>
      <c r="AH14" s="122" t="s">
        <v>166</v>
      </c>
      <c r="AI14" s="23">
        <v>4</v>
      </c>
      <c r="AJ14" s="30" t="s">
        <v>166</v>
      </c>
      <c r="AK14" s="370">
        <f t="shared" si="0"/>
        <v>2.63</v>
      </c>
      <c r="AL14" s="370">
        <f t="shared" si="1"/>
        <v>1.91</v>
      </c>
      <c r="AM14" s="122">
        <v>39</v>
      </c>
      <c r="AN14" s="122">
        <v>4</v>
      </c>
      <c r="AO14" s="84">
        <v>23</v>
      </c>
      <c r="AP14" s="84">
        <v>12</v>
      </c>
      <c r="AQ14" s="134">
        <v>3</v>
      </c>
      <c r="AR14" s="162">
        <v>4</v>
      </c>
    </row>
    <row r="15" spans="1:44" ht="20.100000000000001" customHeight="1" x14ac:dyDescent="0.15">
      <c r="A15" s="24">
        <v>5</v>
      </c>
      <c r="B15" s="33" t="s">
        <v>169</v>
      </c>
      <c r="C15" s="121">
        <v>3182920</v>
      </c>
      <c r="D15" s="121">
        <v>539337</v>
      </c>
      <c r="E15" s="121">
        <v>3722257</v>
      </c>
      <c r="F15" s="121">
        <v>34683</v>
      </c>
      <c r="G15" s="121">
        <v>2788</v>
      </c>
      <c r="H15" s="121">
        <v>13</v>
      </c>
      <c r="I15" s="121">
        <v>17288</v>
      </c>
      <c r="J15" s="121">
        <v>20089</v>
      </c>
      <c r="K15" s="121">
        <v>822</v>
      </c>
      <c r="L15" s="121">
        <v>10555</v>
      </c>
      <c r="M15" s="121">
        <v>66149</v>
      </c>
      <c r="N15" s="121">
        <v>0</v>
      </c>
      <c r="O15" s="121">
        <v>2978</v>
      </c>
      <c r="P15" s="121">
        <v>2978</v>
      </c>
      <c r="Q15" s="53">
        <v>5</v>
      </c>
      <c r="R15" s="278">
        <v>5</v>
      </c>
      <c r="S15" s="30" t="s">
        <v>169</v>
      </c>
      <c r="T15" s="121">
        <v>0</v>
      </c>
      <c r="U15" s="121">
        <v>0</v>
      </c>
      <c r="V15" s="121">
        <v>0</v>
      </c>
      <c r="W15" s="121">
        <v>0</v>
      </c>
      <c r="X15" s="121">
        <v>0</v>
      </c>
      <c r="Y15" s="121">
        <v>0</v>
      </c>
      <c r="Z15" s="121">
        <v>0</v>
      </c>
      <c r="AA15" s="121">
        <v>9351</v>
      </c>
      <c r="AB15" s="121">
        <v>78478</v>
      </c>
      <c r="AC15" s="121">
        <v>34958</v>
      </c>
      <c r="AD15" s="121">
        <v>0</v>
      </c>
      <c r="AE15" s="121">
        <v>34958</v>
      </c>
      <c r="AF15" s="121">
        <v>43520</v>
      </c>
      <c r="AG15" s="163">
        <v>5</v>
      </c>
      <c r="AH15" s="121" t="s">
        <v>169</v>
      </c>
      <c r="AI15" s="24">
        <v>5</v>
      </c>
      <c r="AJ15" s="33" t="s">
        <v>169</v>
      </c>
      <c r="AK15" s="371">
        <f t="shared" si="0"/>
        <v>2.11</v>
      </c>
      <c r="AL15" s="371">
        <f t="shared" si="1"/>
        <v>1.37</v>
      </c>
      <c r="AM15" s="121">
        <v>9</v>
      </c>
      <c r="AN15" s="121">
        <v>2</v>
      </c>
      <c r="AO15" s="121">
        <v>5</v>
      </c>
      <c r="AP15" s="121">
        <v>2</v>
      </c>
      <c r="AQ15" s="135">
        <v>1</v>
      </c>
      <c r="AR15" s="163">
        <v>5</v>
      </c>
    </row>
    <row r="16" spans="1:44" ht="20.100000000000001" customHeight="1" x14ac:dyDescent="0.15">
      <c r="A16" s="23">
        <v>6</v>
      </c>
      <c r="B16" s="32" t="s">
        <v>171</v>
      </c>
      <c r="C16" s="120">
        <v>4098928</v>
      </c>
      <c r="D16" s="120">
        <v>873030</v>
      </c>
      <c r="E16" s="120">
        <v>4971958</v>
      </c>
      <c r="F16" s="120">
        <v>69975</v>
      </c>
      <c r="G16" s="120">
        <v>496</v>
      </c>
      <c r="H16" s="120">
        <v>0</v>
      </c>
      <c r="I16" s="120">
        <v>41107</v>
      </c>
      <c r="J16" s="120">
        <v>41603</v>
      </c>
      <c r="K16" s="120">
        <v>0</v>
      </c>
      <c r="L16" s="120">
        <v>22145</v>
      </c>
      <c r="M16" s="120">
        <v>133723</v>
      </c>
      <c r="N16" s="120">
        <v>0</v>
      </c>
      <c r="O16" s="120">
        <v>25698</v>
      </c>
      <c r="P16" s="120">
        <v>25698</v>
      </c>
      <c r="Q16" s="52">
        <v>6</v>
      </c>
      <c r="R16" s="113">
        <v>6</v>
      </c>
      <c r="S16" s="31" t="s">
        <v>171</v>
      </c>
      <c r="T16" s="120">
        <v>0</v>
      </c>
      <c r="U16" s="120">
        <v>0</v>
      </c>
      <c r="V16" s="120">
        <v>0</v>
      </c>
      <c r="W16" s="120">
        <v>10019</v>
      </c>
      <c r="X16" s="120">
        <v>0</v>
      </c>
      <c r="Y16" s="120">
        <v>0</v>
      </c>
      <c r="Z16" s="120">
        <v>10019</v>
      </c>
      <c r="AA16" s="120">
        <v>0</v>
      </c>
      <c r="AB16" s="120">
        <v>169440</v>
      </c>
      <c r="AC16" s="120">
        <v>60464</v>
      </c>
      <c r="AD16" s="120">
        <v>0</v>
      </c>
      <c r="AE16" s="120">
        <v>60464</v>
      </c>
      <c r="AF16" s="120">
        <v>108976</v>
      </c>
      <c r="AG16" s="162">
        <v>6</v>
      </c>
      <c r="AH16" s="120" t="s">
        <v>171</v>
      </c>
      <c r="AI16" s="23">
        <v>6</v>
      </c>
      <c r="AJ16" s="30" t="s">
        <v>171</v>
      </c>
      <c r="AK16" s="370">
        <f t="shared" si="0"/>
        <v>3.41</v>
      </c>
      <c r="AL16" s="370">
        <f t="shared" si="1"/>
        <v>2.66</v>
      </c>
      <c r="AM16" s="120">
        <v>28</v>
      </c>
      <c r="AN16" s="122">
        <v>1</v>
      </c>
      <c r="AO16" s="84">
        <v>16</v>
      </c>
      <c r="AP16" s="84">
        <v>11</v>
      </c>
      <c r="AQ16" s="134">
        <v>1</v>
      </c>
      <c r="AR16" s="162">
        <v>6</v>
      </c>
    </row>
    <row r="17" spans="1:44" s="64" customFormat="1" ht="20.100000000000001" customHeight="1" x14ac:dyDescent="0.15">
      <c r="A17" s="23">
        <v>7</v>
      </c>
      <c r="B17" s="30" t="s">
        <v>172</v>
      </c>
      <c r="C17" s="120">
        <v>3032027</v>
      </c>
      <c r="D17" s="120">
        <v>660875</v>
      </c>
      <c r="E17" s="120">
        <v>3692902</v>
      </c>
      <c r="F17" s="120">
        <v>61962</v>
      </c>
      <c r="G17" s="120">
        <v>5959</v>
      </c>
      <c r="H17" s="120">
        <v>32</v>
      </c>
      <c r="I17" s="120">
        <v>28259</v>
      </c>
      <c r="J17" s="120">
        <v>34250</v>
      </c>
      <c r="K17" s="120">
        <v>2105</v>
      </c>
      <c r="L17" s="120">
        <v>18680</v>
      </c>
      <c r="M17" s="120">
        <v>116997</v>
      </c>
      <c r="N17" s="120">
        <v>31</v>
      </c>
      <c r="O17" s="120">
        <v>35039</v>
      </c>
      <c r="P17" s="120">
        <v>35070</v>
      </c>
      <c r="Q17" s="52">
        <v>7</v>
      </c>
      <c r="R17" s="263">
        <v>7</v>
      </c>
      <c r="S17" s="30" t="s">
        <v>172</v>
      </c>
      <c r="T17" s="120">
        <v>0</v>
      </c>
      <c r="U17" s="120">
        <v>0</v>
      </c>
      <c r="V17" s="120">
        <v>0</v>
      </c>
      <c r="W17" s="120">
        <v>0</v>
      </c>
      <c r="X17" s="120">
        <v>0</v>
      </c>
      <c r="Y17" s="120">
        <v>0</v>
      </c>
      <c r="Z17" s="120">
        <v>0</v>
      </c>
      <c r="AA17" s="120">
        <v>689</v>
      </c>
      <c r="AB17" s="120">
        <v>152756</v>
      </c>
      <c r="AC17" s="120">
        <v>44848</v>
      </c>
      <c r="AD17" s="120">
        <v>0</v>
      </c>
      <c r="AE17" s="120">
        <v>44848</v>
      </c>
      <c r="AF17" s="120">
        <v>107908</v>
      </c>
      <c r="AG17" s="162">
        <v>7</v>
      </c>
      <c r="AH17" s="120" t="s">
        <v>172</v>
      </c>
      <c r="AI17" s="23">
        <v>7</v>
      </c>
      <c r="AJ17" s="30" t="s">
        <v>172</v>
      </c>
      <c r="AK17" s="370">
        <f t="shared" si="0"/>
        <v>4.1399999999999997</v>
      </c>
      <c r="AL17" s="370">
        <f t="shared" si="1"/>
        <v>3.56</v>
      </c>
      <c r="AM17" s="120">
        <v>19</v>
      </c>
      <c r="AN17" s="122">
        <v>1</v>
      </c>
      <c r="AO17" s="122">
        <v>11</v>
      </c>
      <c r="AP17" s="122">
        <v>7</v>
      </c>
      <c r="AQ17" s="134">
        <v>4</v>
      </c>
      <c r="AR17" s="162">
        <v>7</v>
      </c>
    </row>
    <row r="18" spans="1:44" ht="20.100000000000001" customHeight="1" x14ac:dyDescent="0.15">
      <c r="A18" s="23">
        <v>8</v>
      </c>
      <c r="B18" s="30" t="s">
        <v>176</v>
      </c>
      <c r="C18" s="84">
        <v>8219344</v>
      </c>
      <c r="D18" s="84">
        <v>1901985</v>
      </c>
      <c r="E18" s="84">
        <v>10121329</v>
      </c>
      <c r="F18" s="84">
        <v>156864</v>
      </c>
      <c r="G18" s="84">
        <v>13285</v>
      </c>
      <c r="H18" s="84">
        <v>63</v>
      </c>
      <c r="I18" s="84">
        <v>70250</v>
      </c>
      <c r="J18" s="84">
        <v>83598</v>
      </c>
      <c r="K18" s="84">
        <v>6660</v>
      </c>
      <c r="L18" s="84">
        <v>47861</v>
      </c>
      <c r="M18" s="84">
        <v>294983</v>
      </c>
      <c r="N18" s="84">
        <v>0</v>
      </c>
      <c r="O18" s="84">
        <v>8710</v>
      </c>
      <c r="P18" s="84">
        <v>8710</v>
      </c>
      <c r="Q18" s="52">
        <v>8</v>
      </c>
      <c r="R18" s="113">
        <v>8</v>
      </c>
      <c r="S18" s="30" t="s">
        <v>176</v>
      </c>
      <c r="T18" s="84">
        <v>0</v>
      </c>
      <c r="U18" s="84">
        <v>0</v>
      </c>
      <c r="V18" s="84">
        <v>0</v>
      </c>
      <c r="W18" s="84">
        <v>0</v>
      </c>
      <c r="X18" s="84">
        <v>0</v>
      </c>
      <c r="Y18" s="84">
        <v>0</v>
      </c>
      <c r="Z18" s="84">
        <v>0</v>
      </c>
      <c r="AA18" s="84">
        <v>77865</v>
      </c>
      <c r="AB18" s="84">
        <v>381558</v>
      </c>
      <c r="AC18" s="84">
        <v>109884</v>
      </c>
      <c r="AD18" s="84">
        <v>0</v>
      </c>
      <c r="AE18" s="84">
        <v>109884</v>
      </c>
      <c r="AF18" s="84">
        <v>271674</v>
      </c>
      <c r="AG18" s="162">
        <v>8</v>
      </c>
      <c r="AH18" s="122" t="s">
        <v>176</v>
      </c>
      <c r="AI18" s="23">
        <v>8</v>
      </c>
      <c r="AJ18" s="30" t="s">
        <v>176</v>
      </c>
      <c r="AK18" s="370">
        <f t="shared" si="0"/>
        <v>3.77</v>
      </c>
      <c r="AL18" s="370">
        <f t="shared" si="1"/>
        <v>3.31</v>
      </c>
      <c r="AM18" s="84">
        <v>56</v>
      </c>
      <c r="AN18" s="122">
        <v>7</v>
      </c>
      <c r="AO18" s="84">
        <v>41</v>
      </c>
      <c r="AP18" s="84">
        <v>8</v>
      </c>
      <c r="AQ18" s="134">
        <v>1</v>
      </c>
      <c r="AR18" s="162">
        <v>8</v>
      </c>
    </row>
    <row r="19" spans="1:44" ht="20.100000000000001" customHeight="1" x14ac:dyDescent="0.15">
      <c r="A19" s="23">
        <v>9</v>
      </c>
      <c r="B19" s="30" t="s">
        <v>178</v>
      </c>
      <c r="C19" s="84">
        <v>2920855</v>
      </c>
      <c r="D19" s="84">
        <v>762252</v>
      </c>
      <c r="E19" s="84">
        <v>3683107</v>
      </c>
      <c r="F19" s="84">
        <v>44272</v>
      </c>
      <c r="G19" s="84">
        <v>3371</v>
      </c>
      <c r="H19" s="84">
        <v>0</v>
      </c>
      <c r="I19" s="84">
        <v>21509</v>
      </c>
      <c r="J19" s="84">
        <v>24880</v>
      </c>
      <c r="K19" s="84">
        <v>0</v>
      </c>
      <c r="L19" s="84">
        <v>13586</v>
      </c>
      <c r="M19" s="84">
        <v>82738</v>
      </c>
      <c r="N19" s="84">
        <v>0</v>
      </c>
      <c r="O19" s="84">
        <v>3742</v>
      </c>
      <c r="P19" s="84">
        <v>3742</v>
      </c>
      <c r="Q19" s="52">
        <v>9</v>
      </c>
      <c r="R19" s="263">
        <v>9</v>
      </c>
      <c r="S19" s="30" t="s">
        <v>178</v>
      </c>
      <c r="T19" s="84">
        <v>0</v>
      </c>
      <c r="U19" s="84">
        <v>0</v>
      </c>
      <c r="V19" s="84">
        <v>0</v>
      </c>
      <c r="W19" s="84">
        <v>0</v>
      </c>
      <c r="X19" s="84">
        <v>0</v>
      </c>
      <c r="Y19" s="84">
        <v>0</v>
      </c>
      <c r="Z19" s="84">
        <v>0</v>
      </c>
      <c r="AA19" s="84">
        <v>0</v>
      </c>
      <c r="AB19" s="84">
        <v>86480</v>
      </c>
      <c r="AC19" s="84">
        <v>46657</v>
      </c>
      <c r="AD19" s="84">
        <v>0</v>
      </c>
      <c r="AE19" s="84">
        <v>46657</v>
      </c>
      <c r="AF19" s="84">
        <v>39823</v>
      </c>
      <c r="AG19" s="162">
        <v>9</v>
      </c>
      <c r="AH19" s="122" t="s">
        <v>178</v>
      </c>
      <c r="AI19" s="23">
        <v>9</v>
      </c>
      <c r="AJ19" s="30" t="s">
        <v>178</v>
      </c>
      <c r="AK19" s="370">
        <f t="shared" si="0"/>
        <v>2.35</v>
      </c>
      <c r="AL19" s="370">
        <f t="shared" si="1"/>
        <v>1.36</v>
      </c>
      <c r="AM19" s="84">
        <v>15</v>
      </c>
      <c r="AN19" s="122">
        <v>0</v>
      </c>
      <c r="AO19" s="84">
        <v>10</v>
      </c>
      <c r="AP19" s="84">
        <v>5</v>
      </c>
      <c r="AQ19" s="134">
        <v>0</v>
      </c>
      <c r="AR19" s="162">
        <v>9</v>
      </c>
    </row>
    <row r="20" spans="1:44" ht="20.100000000000001" customHeight="1" x14ac:dyDescent="0.15">
      <c r="A20" s="23">
        <v>10</v>
      </c>
      <c r="B20" s="30" t="s">
        <v>179</v>
      </c>
      <c r="C20" s="84">
        <v>7947150</v>
      </c>
      <c r="D20" s="84">
        <v>1859788</v>
      </c>
      <c r="E20" s="84">
        <v>9806938</v>
      </c>
      <c r="F20" s="84">
        <v>143218</v>
      </c>
      <c r="G20" s="84">
        <v>8722</v>
      </c>
      <c r="H20" s="84">
        <v>153</v>
      </c>
      <c r="I20" s="84">
        <v>69224</v>
      </c>
      <c r="J20" s="84">
        <v>78099</v>
      </c>
      <c r="K20" s="84">
        <v>0</v>
      </c>
      <c r="L20" s="84">
        <v>64429</v>
      </c>
      <c r="M20" s="84">
        <v>285746</v>
      </c>
      <c r="N20" s="84">
        <v>29</v>
      </c>
      <c r="O20" s="84">
        <v>37503</v>
      </c>
      <c r="P20" s="84">
        <v>37532</v>
      </c>
      <c r="Q20" s="52">
        <v>10</v>
      </c>
      <c r="R20" s="113">
        <v>10</v>
      </c>
      <c r="S20" s="30" t="s">
        <v>179</v>
      </c>
      <c r="T20" s="84">
        <v>0</v>
      </c>
      <c r="U20" s="84">
        <v>0</v>
      </c>
      <c r="V20" s="84">
        <v>0</v>
      </c>
      <c r="W20" s="84">
        <v>0</v>
      </c>
      <c r="X20" s="84">
        <v>0</v>
      </c>
      <c r="Y20" s="84">
        <v>16</v>
      </c>
      <c r="Z20" s="84">
        <v>16</v>
      </c>
      <c r="AA20" s="84">
        <v>3029</v>
      </c>
      <c r="AB20" s="84">
        <v>326323</v>
      </c>
      <c r="AC20" s="84">
        <v>113370</v>
      </c>
      <c r="AD20" s="84">
        <v>0</v>
      </c>
      <c r="AE20" s="84">
        <v>113370</v>
      </c>
      <c r="AF20" s="84">
        <v>212953</v>
      </c>
      <c r="AG20" s="162">
        <v>10</v>
      </c>
      <c r="AH20" s="122" t="s">
        <v>179</v>
      </c>
      <c r="AI20" s="23">
        <v>10</v>
      </c>
      <c r="AJ20" s="30" t="s">
        <v>179</v>
      </c>
      <c r="AK20" s="370">
        <f t="shared" si="0"/>
        <v>3.33</v>
      </c>
      <c r="AL20" s="370">
        <f t="shared" si="1"/>
        <v>2.68</v>
      </c>
      <c r="AM20" s="84">
        <v>42</v>
      </c>
      <c r="AN20" s="122">
        <v>2</v>
      </c>
      <c r="AO20" s="84">
        <v>27</v>
      </c>
      <c r="AP20" s="84">
        <v>13</v>
      </c>
      <c r="AQ20" s="134">
        <v>0</v>
      </c>
      <c r="AR20" s="162">
        <v>10</v>
      </c>
    </row>
    <row r="21" spans="1:44" ht="20.100000000000001" customHeight="1" x14ac:dyDescent="0.15">
      <c r="A21" s="65">
        <v>11</v>
      </c>
      <c r="B21" s="31" t="s">
        <v>180</v>
      </c>
      <c r="C21" s="168">
        <v>2976589</v>
      </c>
      <c r="D21" s="168">
        <v>667404</v>
      </c>
      <c r="E21" s="168">
        <v>3643993</v>
      </c>
      <c r="F21" s="168">
        <v>60436</v>
      </c>
      <c r="G21" s="168">
        <v>4638</v>
      </c>
      <c r="H21" s="168">
        <v>0</v>
      </c>
      <c r="I21" s="168">
        <v>62166</v>
      </c>
      <c r="J21" s="168">
        <v>66804</v>
      </c>
      <c r="K21" s="168">
        <v>26</v>
      </c>
      <c r="L21" s="168">
        <v>0</v>
      </c>
      <c r="M21" s="168">
        <v>127266</v>
      </c>
      <c r="N21" s="168">
        <v>19</v>
      </c>
      <c r="O21" s="168">
        <v>14573</v>
      </c>
      <c r="P21" s="168">
        <v>14592</v>
      </c>
      <c r="Q21" s="179">
        <v>11</v>
      </c>
      <c r="R21" s="280">
        <v>11</v>
      </c>
      <c r="S21" s="31" t="s">
        <v>180</v>
      </c>
      <c r="T21" s="339">
        <v>0</v>
      </c>
      <c r="U21" s="168">
        <v>0</v>
      </c>
      <c r="V21" s="168">
        <v>0</v>
      </c>
      <c r="W21" s="168">
        <v>0</v>
      </c>
      <c r="X21" s="168">
        <v>0</v>
      </c>
      <c r="Y21" s="168">
        <v>0</v>
      </c>
      <c r="Z21" s="168">
        <v>0</v>
      </c>
      <c r="AA21" s="168">
        <v>6266</v>
      </c>
      <c r="AB21" s="168">
        <v>148124</v>
      </c>
      <c r="AC21" s="168">
        <v>42845</v>
      </c>
      <c r="AD21" s="168">
        <v>0</v>
      </c>
      <c r="AE21" s="168">
        <v>42845</v>
      </c>
      <c r="AF21" s="168">
        <v>105279</v>
      </c>
      <c r="AG21" s="366">
        <v>11</v>
      </c>
      <c r="AH21" s="168" t="s">
        <v>180</v>
      </c>
      <c r="AI21" s="65">
        <v>11</v>
      </c>
      <c r="AJ21" s="31" t="s">
        <v>180</v>
      </c>
      <c r="AK21" s="372">
        <f t="shared" si="0"/>
        <v>4.0599999999999996</v>
      </c>
      <c r="AL21" s="372">
        <f t="shared" si="1"/>
        <v>3.54</v>
      </c>
      <c r="AM21" s="168">
        <v>18</v>
      </c>
      <c r="AN21" s="168">
        <v>1</v>
      </c>
      <c r="AO21" s="168">
        <v>11</v>
      </c>
      <c r="AP21" s="168">
        <v>6</v>
      </c>
      <c r="AQ21" s="136">
        <v>0</v>
      </c>
      <c r="AR21" s="366">
        <v>11</v>
      </c>
    </row>
    <row r="22" spans="1:44" ht="20.100000000000001" customHeight="1" x14ac:dyDescent="0.15">
      <c r="A22" s="23">
        <v>12</v>
      </c>
      <c r="B22" s="30" t="s">
        <v>312</v>
      </c>
      <c r="C22" s="84">
        <v>2725741</v>
      </c>
      <c r="D22" s="84">
        <v>664937</v>
      </c>
      <c r="E22" s="84">
        <v>3390678</v>
      </c>
      <c r="F22" s="84">
        <v>52326</v>
      </c>
      <c r="G22" s="84">
        <v>4626</v>
      </c>
      <c r="H22" s="84">
        <v>10</v>
      </c>
      <c r="I22" s="84">
        <v>24990</v>
      </c>
      <c r="J22" s="84">
        <v>29626</v>
      </c>
      <c r="K22" s="84">
        <v>2771</v>
      </c>
      <c r="L22" s="84">
        <v>16728</v>
      </c>
      <c r="M22" s="84">
        <v>101451</v>
      </c>
      <c r="N22" s="84">
        <v>162</v>
      </c>
      <c r="O22" s="84">
        <v>10309</v>
      </c>
      <c r="P22" s="84">
        <v>10471</v>
      </c>
      <c r="Q22" s="52">
        <v>12</v>
      </c>
      <c r="R22" s="113">
        <v>12</v>
      </c>
      <c r="S22" s="30" t="s">
        <v>312</v>
      </c>
      <c r="T22" s="84">
        <v>0</v>
      </c>
      <c r="U22" s="84">
        <v>0</v>
      </c>
      <c r="V22" s="84">
        <v>0</v>
      </c>
      <c r="W22" s="84">
        <v>0</v>
      </c>
      <c r="X22" s="84">
        <v>0</v>
      </c>
      <c r="Y22" s="84">
        <v>75</v>
      </c>
      <c r="Z22" s="84">
        <v>75</v>
      </c>
      <c r="AA22" s="84">
        <v>19576</v>
      </c>
      <c r="AB22" s="84">
        <v>131573</v>
      </c>
      <c r="AC22" s="84">
        <v>35513</v>
      </c>
      <c r="AD22" s="84">
        <v>0</v>
      </c>
      <c r="AE22" s="84">
        <v>35513</v>
      </c>
      <c r="AF22" s="84">
        <v>96060</v>
      </c>
      <c r="AG22" s="162">
        <v>12</v>
      </c>
      <c r="AH22" s="122" t="s">
        <v>312</v>
      </c>
      <c r="AI22" s="23">
        <v>12</v>
      </c>
      <c r="AJ22" s="30" t="s">
        <v>312</v>
      </c>
      <c r="AK22" s="370">
        <f t="shared" si="0"/>
        <v>3.88</v>
      </c>
      <c r="AL22" s="370">
        <f t="shared" si="1"/>
        <v>3.52</v>
      </c>
      <c r="AM22" s="84">
        <v>17</v>
      </c>
      <c r="AN22" s="122">
        <v>1</v>
      </c>
      <c r="AO22" s="84">
        <v>10</v>
      </c>
      <c r="AP22" s="84">
        <v>6</v>
      </c>
      <c r="AQ22" s="134">
        <v>2</v>
      </c>
      <c r="AR22" s="162">
        <v>12</v>
      </c>
    </row>
    <row r="23" spans="1:44" ht="20.100000000000001" customHeight="1" x14ac:dyDescent="0.15">
      <c r="A23" s="23">
        <v>13</v>
      </c>
      <c r="B23" s="30" t="s">
        <v>313</v>
      </c>
      <c r="C23" s="84">
        <v>2643678</v>
      </c>
      <c r="D23" s="84">
        <v>500518</v>
      </c>
      <c r="E23" s="84">
        <v>3144196</v>
      </c>
      <c r="F23" s="84">
        <v>56999</v>
      </c>
      <c r="G23" s="84">
        <v>5471</v>
      </c>
      <c r="H23" s="84">
        <v>31</v>
      </c>
      <c r="I23" s="84">
        <v>32055</v>
      </c>
      <c r="J23" s="84">
        <v>37557</v>
      </c>
      <c r="K23" s="84">
        <v>12692</v>
      </c>
      <c r="L23" s="84">
        <v>21815</v>
      </c>
      <c r="M23" s="84">
        <v>129063</v>
      </c>
      <c r="N23" s="84">
        <v>0</v>
      </c>
      <c r="O23" s="84">
        <v>32867</v>
      </c>
      <c r="P23" s="84">
        <v>32867</v>
      </c>
      <c r="Q23" s="52">
        <v>13</v>
      </c>
      <c r="R23" s="113">
        <v>13</v>
      </c>
      <c r="S23" s="30" t="s">
        <v>313</v>
      </c>
      <c r="T23" s="84">
        <v>0</v>
      </c>
      <c r="U23" s="84">
        <v>0</v>
      </c>
      <c r="V23" s="84">
        <v>0</v>
      </c>
      <c r="W23" s="84">
        <v>0</v>
      </c>
      <c r="X23" s="84">
        <v>0</v>
      </c>
      <c r="Y23" s="84">
        <v>0</v>
      </c>
      <c r="Z23" s="84">
        <v>0</v>
      </c>
      <c r="AA23" s="84">
        <v>0</v>
      </c>
      <c r="AB23" s="84">
        <v>161930</v>
      </c>
      <c r="AC23" s="84">
        <v>34451</v>
      </c>
      <c r="AD23" s="84">
        <v>0</v>
      </c>
      <c r="AE23" s="84">
        <v>34451</v>
      </c>
      <c r="AF23" s="84">
        <v>127479</v>
      </c>
      <c r="AG23" s="162">
        <v>13</v>
      </c>
      <c r="AH23" s="122" t="s">
        <v>313</v>
      </c>
      <c r="AI23" s="23">
        <v>13</v>
      </c>
      <c r="AJ23" s="30" t="s">
        <v>313</v>
      </c>
      <c r="AK23" s="370">
        <f t="shared" si="0"/>
        <v>5.15</v>
      </c>
      <c r="AL23" s="370">
        <f t="shared" si="1"/>
        <v>4.82</v>
      </c>
      <c r="AM23" s="84">
        <v>16</v>
      </c>
      <c r="AN23" s="122">
        <v>1</v>
      </c>
      <c r="AO23" s="84">
        <v>8</v>
      </c>
      <c r="AP23" s="84">
        <v>7</v>
      </c>
      <c r="AQ23" s="134">
        <v>7</v>
      </c>
      <c r="AR23" s="162">
        <v>13</v>
      </c>
    </row>
    <row r="24" spans="1:44" ht="20.100000000000001" customHeight="1" x14ac:dyDescent="0.15">
      <c r="A24" s="23">
        <v>14</v>
      </c>
      <c r="B24" s="30" t="s">
        <v>181</v>
      </c>
      <c r="C24" s="84">
        <v>903018</v>
      </c>
      <c r="D24" s="84">
        <v>118672</v>
      </c>
      <c r="E24" s="84">
        <v>1021690</v>
      </c>
      <c r="F24" s="84">
        <v>13924</v>
      </c>
      <c r="G24" s="84">
        <v>345</v>
      </c>
      <c r="H24" s="84">
        <v>0</v>
      </c>
      <c r="I24" s="84">
        <v>6815</v>
      </c>
      <c r="J24" s="84">
        <v>7160</v>
      </c>
      <c r="K24" s="84">
        <v>249</v>
      </c>
      <c r="L24" s="84">
        <v>4220</v>
      </c>
      <c r="M24" s="84">
        <v>25553</v>
      </c>
      <c r="N24" s="84">
        <v>0</v>
      </c>
      <c r="O24" s="84">
        <v>3587</v>
      </c>
      <c r="P24" s="84">
        <v>3587</v>
      </c>
      <c r="Q24" s="52">
        <v>14</v>
      </c>
      <c r="R24" s="113">
        <v>14</v>
      </c>
      <c r="S24" s="30" t="s">
        <v>181</v>
      </c>
      <c r="T24" s="84">
        <v>0</v>
      </c>
      <c r="U24" s="84">
        <v>0</v>
      </c>
      <c r="V24" s="84">
        <v>0</v>
      </c>
      <c r="W24" s="84">
        <v>0</v>
      </c>
      <c r="X24" s="84">
        <v>0</v>
      </c>
      <c r="Y24" s="84">
        <v>0</v>
      </c>
      <c r="Z24" s="84">
        <v>0</v>
      </c>
      <c r="AA24" s="84">
        <v>0</v>
      </c>
      <c r="AB24" s="84">
        <v>29140</v>
      </c>
      <c r="AC24" s="84">
        <v>6848</v>
      </c>
      <c r="AD24" s="84">
        <v>0</v>
      </c>
      <c r="AE24" s="84">
        <v>6848</v>
      </c>
      <c r="AF24" s="84">
        <v>22292</v>
      </c>
      <c r="AG24" s="162">
        <v>14</v>
      </c>
      <c r="AH24" s="122" t="s">
        <v>181</v>
      </c>
      <c r="AI24" s="23">
        <v>14</v>
      </c>
      <c r="AJ24" s="30" t="s">
        <v>181</v>
      </c>
      <c r="AK24" s="370">
        <f t="shared" si="0"/>
        <v>2.85</v>
      </c>
      <c r="AL24" s="370">
        <f t="shared" si="1"/>
        <v>2.4700000000000002</v>
      </c>
      <c r="AM24" s="84">
        <v>4</v>
      </c>
      <c r="AN24" s="122">
        <v>0</v>
      </c>
      <c r="AO24" s="84">
        <v>3</v>
      </c>
      <c r="AP24" s="84">
        <v>1</v>
      </c>
      <c r="AQ24" s="134">
        <v>1</v>
      </c>
      <c r="AR24" s="162">
        <v>14</v>
      </c>
    </row>
    <row r="25" spans="1:44" ht="20.100000000000001" customHeight="1" x14ac:dyDescent="0.15">
      <c r="A25" s="24">
        <v>15</v>
      </c>
      <c r="B25" s="33" t="s">
        <v>183</v>
      </c>
      <c r="C25" s="121">
        <v>165644</v>
      </c>
      <c r="D25" s="121">
        <v>34663</v>
      </c>
      <c r="E25" s="121">
        <v>200307</v>
      </c>
      <c r="F25" s="121">
        <v>7441</v>
      </c>
      <c r="G25" s="121">
        <v>271</v>
      </c>
      <c r="H25" s="121">
        <v>0</v>
      </c>
      <c r="I25" s="121">
        <v>3367</v>
      </c>
      <c r="J25" s="121">
        <v>3638</v>
      </c>
      <c r="K25" s="121">
        <v>0</v>
      </c>
      <c r="L25" s="121">
        <v>2298</v>
      </c>
      <c r="M25" s="121">
        <v>13377</v>
      </c>
      <c r="N25" s="121">
        <v>41</v>
      </c>
      <c r="O25" s="121">
        <v>191</v>
      </c>
      <c r="P25" s="121">
        <v>232</v>
      </c>
      <c r="Q25" s="52">
        <v>15</v>
      </c>
      <c r="R25" s="279">
        <v>15</v>
      </c>
      <c r="S25" s="33" t="s">
        <v>183</v>
      </c>
      <c r="T25" s="121">
        <v>0</v>
      </c>
      <c r="U25" s="121">
        <v>0</v>
      </c>
      <c r="V25" s="121">
        <v>0</v>
      </c>
      <c r="W25" s="84">
        <v>0</v>
      </c>
      <c r="X25" s="84">
        <v>51</v>
      </c>
      <c r="Y25" s="84">
        <v>0</v>
      </c>
      <c r="Z25" s="84">
        <v>51</v>
      </c>
      <c r="AA25" s="84">
        <v>996</v>
      </c>
      <c r="AB25" s="84">
        <v>14656</v>
      </c>
      <c r="AC25" s="84">
        <v>2867</v>
      </c>
      <c r="AD25" s="84">
        <v>0</v>
      </c>
      <c r="AE25" s="84">
        <v>2867</v>
      </c>
      <c r="AF25" s="84">
        <v>11789</v>
      </c>
      <c r="AG25" s="162">
        <v>15</v>
      </c>
      <c r="AH25" s="122" t="s">
        <v>183</v>
      </c>
      <c r="AI25" s="23">
        <v>15</v>
      </c>
      <c r="AJ25" s="30" t="s">
        <v>183</v>
      </c>
      <c r="AK25" s="370">
        <f t="shared" si="0"/>
        <v>7.32</v>
      </c>
      <c r="AL25" s="370">
        <f t="shared" si="1"/>
        <v>7.12</v>
      </c>
      <c r="AM25" s="84">
        <v>2</v>
      </c>
      <c r="AN25" s="122">
        <v>0</v>
      </c>
      <c r="AO25" s="84">
        <v>2</v>
      </c>
      <c r="AP25" s="84">
        <v>0</v>
      </c>
      <c r="AQ25" s="134">
        <v>0</v>
      </c>
      <c r="AR25" s="162">
        <v>15</v>
      </c>
    </row>
    <row r="26" spans="1:44" ht="20.100000000000001" customHeight="1" x14ac:dyDescent="0.15">
      <c r="A26" s="23">
        <v>16</v>
      </c>
      <c r="B26" s="30" t="s">
        <v>184</v>
      </c>
      <c r="C26" s="84">
        <v>219540</v>
      </c>
      <c r="D26" s="84">
        <v>46277</v>
      </c>
      <c r="E26" s="84">
        <v>265817</v>
      </c>
      <c r="F26" s="84">
        <v>11078</v>
      </c>
      <c r="G26" s="84">
        <v>460</v>
      </c>
      <c r="H26" s="84">
        <v>0</v>
      </c>
      <c r="I26" s="84">
        <v>3997</v>
      </c>
      <c r="J26" s="84">
        <v>4457</v>
      </c>
      <c r="K26" s="84">
        <v>218</v>
      </c>
      <c r="L26" s="84">
        <v>9</v>
      </c>
      <c r="M26" s="84">
        <v>15762</v>
      </c>
      <c r="N26" s="84">
        <v>0</v>
      </c>
      <c r="O26" s="84">
        <v>9876</v>
      </c>
      <c r="P26" s="84">
        <v>9876</v>
      </c>
      <c r="Q26" s="179">
        <v>16</v>
      </c>
      <c r="R26" s="113">
        <v>16</v>
      </c>
      <c r="S26" s="30" t="s">
        <v>184</v>
      </c>
      <c r="T26" s="84">
        <v>0</v>
      </c>
      <c r="U26" s="84">
        <v>0</v>
      </c>
      <c r="V26" s="84">
        <v>0</v>
      </c>
      <c r="W26" s="168">
        <v>0</v>
      </c>
      <c r="X26" s="168">
        <v>0</v>
      </c>
      <c r="Y26" s="168">
        <v>0</v>
      </c>
      <c r="Z26" s="168">
        <v>0</v>
      </c>
      <c r="AA26" s="168">
        <v>3237</v>
      </c>
      <c r="AB26" s="168">
        <v>28875</v>
      </c>
      <c r="AC26" s="168">
        <v>4097</v>
      </c>
      <c r="AD26" s="168">
        <v>0</v>
      </c>
      <c r="AE26" s="168">
        <v>4097</v>
      </c>
      <c r="AF26" s="168">
        <v>24778</v>
      </c>
      <c r="AG26" s="366">
        <v>16</v>
      </c>
      <c r="AH26" s="168" t="s">
        <v>184</v>
      </c>
      <c r="AI26" s="65">
        <v>16</v>
      </c>
      <c r="AJ26" s="31" t="s">
        <v>184</v>
      </c>
      <c r="AK26" s="372">
        <f t="shared" si="0"/>
        <v>10.86</v>
      </c>
      <c r="AL26" s="372">
        <f t="shared" si="1"/>
        <v>11.29</v>
      </c>
      <c r="AM26" s="168">
        <v>4</v>
      </c>
      <c r="AN26" s="168">
        <v>0</v>
      </c>
      <c r="AO26" s="168">
        <v>4</v>
      </c>
      <c r="AP26" s="168">
        <v>0</v>
      </c>
      <c r="AQ26" s="136">
        <v>0</v>
      </c>
      <c r="AR26" s="366">
        <v>16</v>
      </c>
    </row>
    <row r="27" spans="1:44" ht="20.100000000000001" customHeight="1" x14ac:dyDescent="0.15">
      <c r="A27" s="23">
        <v>17</v>
      </c>
      <c r="B27" s="30" t="s">
        <v>314</v>
      </c>
      <c r="C27" s="84">
        <v>1481747</v>
      </c>
      <c r="D27" s="84">
        <v>326599</v>
      </c>
      <c r="E27" s="84">
        <v>1808346</v>
      </c>
      <c r="F27" s="84">
        <v>36965</v>
      </c>
      <c r="G27" s="84">
        <v>0</v>
      </c>
      <c r="H27" s="84">
        <v>0</v>
      </c>
      <c r="I27" s="84">
        <v>18279</v>
      </c>
      <c r="J27" s="84">
        <v>18279</v>
      </c>
      <c r="K27" s="84">
        <v>0</v>
      </c>
      <c r="L27" s="84">
        <v>11307</v>
      </c>
      <c r="M27" s="84">
        <v>66551</v>
      </c>
      <c r="N27" s="84">
        <v>0</v>
      </c>
      <c r="O27" s="84">
        <v>1329</v>
      </c>
      <c r="P27" s="84">
        <v>1329</v>
      </c>
      <c r="Q27" s="52">
        <v>17</v>
      </c>
      <c r="R27" s="113">
        <v>17</v>
      </c>
      <c r="S27" s="30" t="s">
        <v>314</v>
      </c>
      <c r="T27" s="84">
        <v>0</v>
      </c>
      <c r="U27" s="84">
        <v>0</v>
      </c>
      <c r="V27" s="84">
        <v>0</v>
      </c>
      <c r="W27" s="122">
        <v>5097</v>
      </c>
      <c r="X27" s="122">
        <v>0</v>
      </c>
      <c r="Y27" s="122">
        <v>150</v>
      </c>
      <c r="Z27" s="122">
        <v>5247</v>
      </c>
      <c r="AA27" s="122">
        <v>12855</v>
      </c>
      <c r="AB27" s="122">
        <v>85982</v>
      </c>
      <c r="AC27" s="122">
        <v>21878</v>
      </c>
      <c r="AD27" s="122">
        <v>0</v>
      </c>
      <c r="AE27" s="122">
        <v>21878</v>
      </c>
      <c r="AF27" s="122">
        <v>64104</v>
      </c>
      <c r="AG27" s="162">
        <v>17</v>
      </c>
      <c r="AH27" s="122" t="s">
        <v>314</v>
      </c>
      <c r="AI27" s="23">
        <v>17</v>
      </c>
      <c r="AJ27" s="30" t="s">
        <v>314</v>
      </c>
      <c r="AK27" s="370">
        <f t="shared" si="0"/>
        <v>4.75</v>
      </c>
      <c r="AL27" s="370">
        <f t="shared" si="1"/>
        <v>4.33</v>
      </c>
      <c r="AM27" s="122">
        <v>11</v>
      </c>
      <c r="AN27" s="122">
        <v>1</v>
      </c>
      <c r="AO27" s="122">
        <v>6</v>
      </c>
      <c r="AP27" s="122">
        <v>4</v>
      </c>
      <c r="AQ27" s="134">
        <v>1</v>
      </c>
      <c r="AR27" s="162">
        <v>17</v>
      </c>
    </row>
    <row r="28" spans="1:44" ht="20.100000000000001" customHeight="1" x14ac:dyDescent="0.15">
      <c r="A28" s="23">
        <v>18</v>
      </c>
      <c r="B28" s="30" t="s">
        <v>315</v>
      </c>
      <c r="C28" s="84">
        <v>610176</v>
      </c>
      <c r="D28" s="84">
        <v>130316</v>
      </c>
      <c r="E28" s="84">
        <v>740492</v>
      </c>
      <c r="F28" s="84">
        <v>16580</v>
      </c>
      <c r="G28" s="84">
        <v>446</v>
      </c>
      <c r="H28" s="84">
        <v>42</v>
      </c>
      <c r="I28" s="84">
        <v>8817</v>
      </c>
      <c r="J28" s="84">
        <v>9305</v>
      </c>
      <c r="K28" s="84">
        <v>1478</v>
      </c>
      <c r="L28" s="84">
        <v>7307</v>
      </c>
      <c r="M28" s="84">
        <v>34670</v>
      </c>
      <c r="N28" s="84">
        <v>44</v>
      </c>
      <c r="O28" s="84">
        <v>6072</v>
      </c>
      <c r="P28" s="84">
        <v>6116</v>
      </c>
      <c r="Q28" s="52">
        <v>18</v>
      </c>
      <c r="R28" s="113">
        <v>18</v>
      </c>
      <c r="S28" s="30" t="s">
        <v>315</v>
      </c>
      <c r="T28" s="84">
        <v>0</v>
      </c>
      <c r="U28" s="84">
        <v>0</v>
      </c>
      <c r="V28" s="84">
        <v>0</v>
      </c>
      <c r="W28" s="122">
        <v>4188</v>
      </c>
      <c r="X28" s="122">
        <v>0</v>
      </c>
      <c r="Y28" s="122">
        <v>45</v>
      </c>
      <c r="Z28" s="122">
        <v>4233</v>
      </c>
      <c r="AA28" s="122">
        <v>2244</v>
      </c>
      <c r="AB28" s="122">
        <v>47263</v>
      </c>
      <c r="AC28" s="122">
        <v>9225</v>
      </c>
      <c r="AD28" s="122">
        <v>0</v>
      </c>
      <c r="AE28" s="122">
        <v>9225</v>
      </c>
      <c r="AF28" s="122">
        <v>38038</v>
      </c>
      <c r="AG28" s="162">
        <v>18</v>
      </c>
      <c r="AH28" s="122" t="s">
        <v>315</v>
      </c>
      <c r="AI28" s="23">
        <v>18</v>
      </c>
      <c r="AJ28" s="30" t="s">
        <v>315</v>
      </c>
      <c r="AK28" s="370">
        <f t="shared" si="0"/>
        <v>6.38</v>
      </c>
      <c r="AL28" s="370">
        <f t="shared" si="1"/>
        <v>6.23</v>
      </c>
      <c r="AM28" s="122">
        <v>6</v>
      </c>
      <c r="AN28" s="122">
        <v>1</v>
      </c>
      <c r="AO28" s="122">
        <v>5</v>
      </c>
      <c r="AP28" s="122">
        <v>0</v>
      </c>
      <c r="AQ28" s="134">
        <v>1</v>
      </c>
      <c r="AR28" s="162">
        <v>18</v>
      </c>
    </row>
    <row r="29" spans="1:44" ht="20.100000000000001" customHeight="1" x14ac:dyDescent="0.15">
      <c r="A29" s="23">
        <v>19</v>
      </c>
      <c r="B29" s="30" t="s">
        <v>139</v>
      </c>
      <c r="C29" s="84">
        <v>746187</v>
      </c>
      <c r="D29" s="84">
        <v>172199</v>
      </c>
      <c r="E29" s="84">
        <v>918386</v>
      </c>
      <c r="F29" s="84">
        <v>34547</v>
      </c>
      <c r="G29" s="84">
        <v>892</v>
      </c>
      <c r="H29" s="84">
        <v>0</v>
      </c>
      <c r="I29" s="84">
        <v>14714</v>
      </c>
      <c r="J29" s="84">
        <v>15606</v>
      </c>
      <c r="K29" s="84">
        <v>523</v>
      </c>
      <c r="L29" s="84">
        <v>14927</v>
      </c>
      <c r="M29" s="84">
        <v>65603</v>
      </c>
      <c r="N29" s="84">
        <v>0</v>
      </c>
      <c r="O29" s="84">
        <v>581</v>
      </c>
      <c r="P29" s="84">
        <v>581</v>
      </c>
      <c r="Q29" s="52">
        <v>19</v>
      </c>
      <c r="R29" s="113">
        <v>19</v>
      </c>
      <c r="S29" s="30" t="s">
        <v>139</v>
      </c>
      <c r="T29" s="84">
        <v>0</v>
      </c>
      <c r="U29" s="84">
        <v>0</v>
      </c>
      <c r="V29" s="84">
        <v>0</v>
      </c>
      <c r="W29" s="122">
        <v>93</v>
      </c>
      <c r="X29" s="122">
        <v>0</v>
      </c>
      <c r="Y29" s="122">
        <v>209</v>
      </c>
      <c r="Z29" s="122">
        <v>302</v>
      </c>
      <c r="AA29" s="122">
        <v>3461</v>
      </c>
      <c r="AB29" s="122">
        <v>69947</v>
      </c>
      <c r="AC29" s="122">
        <v>11850</v>
      </c>
      <c r="AD29" s="122">
        <v>0</v>
      </c>
      <c r="AE29" s="122">
        <v>11850</v>
      </c>
      <c r="AF29" s="122">
        <v>58097</v>
      </c>
      <c r="AG29" s="162">
        <v>19</v>
      </c>
      <c r="AH29" s="122" t="s">
        <v>139</v>
      </c>
      <c r="AI29" s="23">
        <v>19</v>
      </c>
      <c r="AJ29" s="30" t="s">
        <v>139</v>
      </c>
      <c r="AK29" s="370">
        <f t="shared" si="0"/>
        <v>7.62</v>
      </c>
      <c r="AL29" s="370">
        <f t="shared" si="1"/>
        <v>7.79</v>
      </c>
      <c r="AM29" s="122">
        <v>10</v>
      </c>
      <c r="AN29" s="122">
        <v>1</v>
      </c>
      <c r="AO29" s="122">
        <v>7</v>
      </c>
      <c r="AP29" s="122">
        <v>2</v>
      </c>
      <c r="AQ29" s="134">
        <v>0</v>
      </c>
      <c r="AR29" s="162">
        <v>19</v>
      </c>
    </row>
    <row r="30" spans="1:44" ht="20.100000000000001" customHeight="1" x14ac:dyDescent="0.15">
      <c r="A30" s="24">
        <v>20</v>
      </c>
      <c r="B30" s="33" t="s">
        <v>186</v>
      </c>
      <c r="C30" s="121">
        <v>456232</v>
      </c>
      <c r="D30" s="121">
        <v>115929</v>
      </c>
      <c r="E30" s="121">
        <v>572161</v>
      </c>
      <c r="F30" s="121">
        <v>18221</v>
      </c>
      <c r="G30" s="121">
        <v>406</v>
      </c>
      <c r="H30" s="121">
        <v>0</v>
      </c>
      <c r="I30" s="121">
        <v>10374</v>
      </c>
      <c r="J30" s="121">
        <v>10780</v>
      </c>
      <c r="K30" s="121">
        <v>234</v>
      </c>
      <c r="L30" s="121">
        <v>6</v>
      </c>
      <c r="M30" s="121">
        <v>29241</v>
      </c>
      <c r="N30" s="121">
        <v>0</v>
      </c>
      <c r="O30" s="121">
        <v>3020</v>
      </c>
      <c r="P30" s="121">
        <v>3020</v>
      </c>
      <c r="Q30" s="53">
        <v>20</v>
      </c>
      <c r="R30" s="279">
        <v>20</v>
      </c>
      <c r="S30" s="33" t="s">
        <v>186</v>
      </c>
      <c r="T30" s="121">
        <v>0</v>
      </c>
      <c r="U30" s="121">
        <v>0</v>
      </c>
      <c r="V30" s="121">
        <v>0</v>
      </c>
      <c r="W30" s="121">
        <v>0</v>
      </c>
      <c r="X30" s="121">
        <v>0</v>
      </c>
      <c r="Y30" s="121">
        <v>4</v>
      </c>
      <c r="Z30" s="121">
        <v>4</v>
      </c>
      <c r="AA30" s="121">
        <v>1115</v>
      </c>
      <c r="AB30" s="121">
        <v>33380</v>
      </c>
      <c r="AC30" s="121">
        <v>8057</v>
      </c>
      <c r="AD30" s="121">
        <v>0</v>
      </c>
      <c r="AE30" s="121">
        <v>8057</v>
      </c>
      <c r="AF30" s="121">
        <v>25323</v>
      </c>
      <c r="AG30" s="163">
        <v>20</v>
      </c>
      <c r="AH30" s="121" t="s">
        <v>186</v>
      </c>
      <c r="AI30" s="24">
        <v>20</v>
      </c>
      <c r="AJ30" s="33" t="s">
        <v>186</v>
      </c>
      <c r="AK30" s="371">
        <f t="shared" si="0"/>
        <v>5.83</v>
      </c>
      <c r="AL30" s="371">
        <f t="shared" si="1"/>
        <v>5.55</v>
      </c>
      <c r="AM30" s="121">
        <v>5</v>
      </c>
      <c r="AN30" s="121">
        <v>1</v>
      </c>
      <c r="AO30" s="121">
        <v>4</v>
      </c>
      <c r="AP30" s="121">
        <v>0</v>
      </c>
      <c r="AQ30" s="135">
        <v>0</v>
      </c>
      <c r="AR30" s="163">
        <v>20</v>
      </c>
    </row>
    <row r="31" spans="1:44" ht="20.100000000000001" customHeight="1" x14ac:dyDescent="0.15">
      <c r="A31" s="23">
        <v>21</v>
      </c>
      <c r="B31" s="30" t="s">
        <v>187</v>
      </c>
      <c r="C31" s="84">
        <v>416326</v>
      </c>
      <c r="D31" s="84">
        <v>90215</v>
      </c>
      <c r="E31" s="84">
        <v>506541</v>
      </c>
      <c r="F31" s="84">
        <v>7565</v>
      </c>
      <c r="G31" s="84">
        <v>278</v>
      </c>
      <c r="H31" s="84">
        <v>0</v>
      </c>
      <c r="I31" s="84">
        <v>2938</v>
      </c>
      <c r="J31" s="84">
        <v>3216</v>
      </c>
      <c r="K31" s="84">
        <v>0</v>
      </c>
      <c r="L31" s="84">
        <v>2367</v>
      </c>
      <c r="M31" s="84">
        <v>13148</v>
      </c>
      <c r="N31" s="84">
        <v>12</v>
      </c>
      <c r="O31" s="84">
        <v>2944</v>
      </c>
      <c r="P31" s="84">
        <v>2956</v>
      </c>
      <c r="Q31" s="52">
        <v>21</v>
      </c>
      <c r="R31" s="113">
        <v>21</v>
      </c>
      <c r="S31" s="30" t="s">
        <v>187</v>
      </c>
      <c r="T31" s="84">
        <v>0</v>
      </c>
      <c r="U31" s="84">
        <v>0</v>
      </c>
      <c r="V31" s="84">
        <v>0</v>
      </c>
      <c r="W31" s="84">
        <v>0</v>
      </c>
      <c r="X31" s="84">
        <v>1174</v>
      </c>
      <c r="Y31" s="84">
        <v>0</v>
      </c>
      <c r="Z31" s="84">
        <v>1174</v>
      </c>
      <c r="AA31" s="84">
        <v>1299</v>
      </c>
      <c r="AB31" s="84">
        <v>18577</v>
      </c>
      <c r="AC31" s="84">
        <v>6250</v>
      </c>
      <c r="AD31" s="84">
        <v>0</v>
      </c>
      <c r="AE31" s="84">
        <v>6250</v>
      </c>
      <c r="AF31" s="84">
        <v>12327</v>
      </c>
      <c r="AG31" s="162">
        <v>21</v>
      </c>
      <c r="AH31" s="122" t="s">
        <v>187</v>
      </c>
      <c r="AI31" s="23">
        <v>21</v>
      </c>
      <c r="AJ31" s="30" t="s">
        <v>187</v>
      </c>
      <c r="AK31" s="370">
        <f t="shared" si="0"/>
        <v>3.67</v>
      </c>
      <c r="AL31" s="370">
        <f t="shared" si="1"/>
        <v>2.96</v>
      </c>
      <c r="AM31" s="84">
        <v>5</v>
      </c>
      <c r="AN31" s="122">
        <v>1</v>
      </c>
      <c r="AO31" s="84">
        <v>2</v>
      </c>
      <c r="AP31" s="84">
        <v>2</v>
      </c>
      <c r="AQ31" s="134">
        <v>0</v>
      </c>
      <c r="AR31" s="162">
        <v>21</v>
      </c>
    </row>
    <row r="32" spans="1:44" ht="20.100000000000001" customHeight="1" x14ac:dyDescent="0.15">
      <c r="A32" s="23">
        <v>22</v>
      </c>
      <c r="B32" s="30" t="s">
        <v>188</v>
      </c>
      <c r="C32" s="84">
        <v>748955</v>
      </c>
      <c r="D32" s="84">
        <v>181482</v>
      </c>
      <c r="E32" s="84">
        <v>930437</v>
      </c>
      <c r="F32" s="84">
        <v>15355</v>
      </c>
      <c r="G32" s="84">
        <v>92</v>
      </c>
      <c r="H32" s="84">
        <v>0</v>
      </c>
      <c r="I32" s="84">
        <v>8508</v>
      </c>
      <c r="J32" s="84">
        <v>8600</v>
      </c>
      <c r="K32" s="84">
        <v>1792</v>
      </c>
      <c r="L32" s="84">
        <v>5046</v>
      </c>
      <c r="M32" s="84">
        <v>30793</v>
      </c>
      <c r="N32" s="84">
        <v>39</v>
      </c>
      <c r="O32" s="84">
        <v>222</v>
      </c>
      <c r="P32" s="84">
        <v>261</v>
      </c>
      <c r="Q32" s="52">
        <v>22</v>
      </c>
      <c r="R32" s="113">
        <v>22</v>
      </c>
      <c r="S32" s="30" t="s">
        <v>188</v>
      </c>
      <c r="T32" s="84">
        <v>0</v>
      </c>
      <c r="U32" s="84">
        <v>0</v>
      </c>
      <c r="V32" s="84">
        <v>0</v>
      </c>
      <c r="W32" s="84">
        <v>0</v>
      </c>
      <c r="X32" s="84">
        <v>0</v>
      </c>
      <c r="Y32" s="84">
        <v>0</v>
      </c>
      <c r="Z32" s="84">
        <v>0</v>
      </c>
      <c r="AA32" s="84">
        <v>0</v>
      </c>
      <c r="AB32" s="84">
        <v>31054</v>
      </c>
      <c r="AC32" s="84">
        <v>5550</v>
      </c>
      <c r="AD32" s="84">
        <v>0</v>
      </c>
      <c r="AE32" s="84">
        <v>5550</v>
      </c>
      <c r="AF32" s="84">
        <v>25504</v>
      </c>
      <c r="AG32" s="162">
        <v>22</v>
      </c>
      <c r="AH32" s="122" t="s">
        <v>188</v>
      </c>
      <c r="AI32" s="23">
        <v>22</v>
      </c>
      <c r="AJ32" s="30" t="s">
        <v>188</v>
      </c>
      <c r="AK32" s="370">
        <f t="shared" si="0"/>
        <v>3.34</v>
      </c>
      <c r="AL32" s="370">
        <f t="shared" si="1"/>
        <v>3.41</v>
      </c>
      <c r="AM32" s="84">
        <v>5</v>
      </c>
      <c r="AN32" s="122">
        <v>0</v>
      </c>
      <c r="AO32" s="84">
        <v>4</v>
      </c>
      <c r="AP32" s="84">
        <v>1</v>
      </c>
      <c r="AQ32" s="134">
        <v>0</v>
      </c>
      <c r="AR32" s="162">
        <v>22</v>
      </c>
    </row>
    <row r="33" spans="1:44" ht="20.100000000000001" customHeight="1" x14ac:dyDescent="0.15">
      <c r="A33" s="23">
        <v>23</v>
      </c>
      <c r="B33" s="30" t="s">
        <v>190</v>
      </c>
      <c r="C33" s="84">
        <v>1456741</v>
      </c>
      <c r="D33" s="84">
        <v>368041</v>
      </c>
      <c r="E33" s="84">
        <v>1824782</v>
      </c>
      <c r="F33" s="84">
        <v>41521</v>
      </c>
      <c r="G33" s="84">
        <v>2452</v>
      </c>
      <c r="H33" s="84">
        <v>0</v>
      </c>
      <c r="I33" s="84">
        <v>19989</v>
      </c>
      <c r="J33" s="84">
        <v>22441</v>
      </c>
      <c r="K33" s="84">
        <v>0</v>
      </c>
      <c r="L33" s="84">
        <v>0</v>
      </c>
      <c r="M33" s="84">
        <v>63962</v>
      </c>
      <c r="N33" s="84">
        <v>0</v>
      </c>
      <c r="O33" s="84">
        <v>3488</v>
      </c>
      <c r="P33" s="84">
        <v>3488</v>
      </c>
      <c r="Q33" s="52">
        <v>23</v>
      </c>
      <c r="R33" s="113">
        <v>23</v>
      </c>
      <c r="S33" s="30" t="s">
        <v>190</v>
      </c>
      <c r="T33" s="84">
        <v>0</v>
      </c>
      <c r="U33" s="84">
        <v>0</v>
      </c>
      <c r="V33" s="84">
        <v>0</v>
      </c>
      <c r="W33" s="84">
        <v>0</v>
      </c>
      <c r="X33" s="84">
        <v>0</v>
      </c>
      <c r="Y33" s="84">
        <v>0</v>
      </c>
      <c r="Z33" s="84">
        <v>0</v>
      </c>
      <c r="AA33" s="84">
        <v>0</v>
      </c>
      <c r="AB33" s="84">
        <v>67450</v>
      </c>
      <c r="AC33" s="84">
        <v>26939</v>
      </c>
      <c r="AD33" s="84">
        <v>0</v>
      </c>
      <c r="AE33" s="84">
        <v>26939</v>
      </c>
      <c r="AF33" s="84">
        <v>40511</v>
      </c>
      <c r="AG33" s="162">
        <v>23</v>
      </c>
      <c r="AH33" s="122" t="s">
        <v>190</v>
      </c>
      <c r="AI33" s="23">
        <v>23</v>
      </c>
      <c r="AJ33" s="30" t="s">
        <v>190</v>
      </c>
      <c r="AK33" s="370">
        <f t="shared" si="0"/>
        <v>3.7</v>
      </c>
      <c r="AL33" s="370">
        <f t="shared" si="1"/>
        <v>2.78</v>
      </c>
      <c r="AM33" s="84">
        <v>12</v>
      </c>
      <c r="AN33" s="122">
        <v>1</v>
      </c>
      <c r="AO33" s="84">
        <v>11</v>
      </c>
      <c r="AP33" s="84">
        <v>0</v>
      </c>
      <c r="AQ33" s="134">
        <v>0</v>
      </c>
      <c r="AR33" s="162">
        <v>23</v>
      </c>
    </row>
    <row r="34" spans="1:44" ht="20.100000000000001" customHeight="1" x14ac:dyDescent="0.15">
      <c r="A34" s="23">
        <v>24</v>
      </c>
      <c r="B34" s="30" t="s">
        <v>191</v>
      </c>
      <c r="C34" s="84">
        <v>1090242</v>
      </c>
      <c r="D34" s="84">
        <v>255971</v>
      </c>
      <c r="E34" s="84">
        <v>1346213</v>
      </c>
      <c r="F34" s="84">
        <v>36057</v>
      </c>
      <c r="G34" s="84">
        <v>1218</v>
      </c>
      <c r="H34" s="84">
        <v>77</v>
      </c>
      <c r="I34" s="84">
        <v>15309</v>
      </c>
      <c r="J34" s="84">
        <v>16604</v>
      </c>
      <c r="K34" s="84">
        <v>18</v>
      </c>
      <c r="L34" s="84">
        <v>15137</v>
      </c>
      <c r="M34" s="84">
        <v>67816</v>
      </c>
      <c r="N34" s="84">
        <v>0</v>
      </c>
      <c r="O34" s="84">
        <v>9737</v>
      </c>
      <c r="P34" s="84">
        <v>9737</v>
      </c>
      <c r="Q34" s="52">
        <v>24</v>
      </c>
      <c r="R34" s="113">
        <v>24</v>
      </c>
      <c r="S34" s="30" t="s">
        <v>191</v>
      </c>
      <c r="T34" s="84">
        <v>0</v>
      </c>
      <c r="U34" s="84">
        <v>0</v>
      </c>
      <c r="V34" s="84">
        <v>0</v>
      </c>
      <c r="W34" s="84">
        <v>2161</v>
      </c>
      <c r="X34" s="84">
        <v>0</v>
      </c>
      <c r="Y34" s="84">
        <v>0</v>
      </c>
      <c r="Z34" s="84">
        <v>2161</v>
      </c>
      <c r="AA34" s="84">
        <v>0</v>
      </c>
      <c r="AB34" s="84">
        <v>79714</v>
      </c>
      <c r="AC34" s="84">
        <v>19606</v>
      </c>
      <c r="AD34" s="84">
        <v>0</v>
      </c>
      <c r="AE34" s="84">
        <v>19606</v>
      </c>
      <c r="AF34" s="84">
        <v>60108</v>
      </c>
      <c r="AG34" s="162">
        <v>24</v>
      </c>
      <c r="AH34" s="122" t="s">
        <v>191</v>
      </c>
      <c r="AI34" s="23">
        <v>24</v>
      </c>
      <c r="AJ34" s="30" t="s">
        <v>191</v>
      </c>
      <c r="AK34" s="370">
        <f t="shared" si="0"/>
        <v>5.92</v>
      </c>
      <c r="AL34" s="370">
        <f t="shared" si="1"/>
        <v>5.51</v>
      </c>
      <c r="AM34" s="84">
        <v>12</v>
      </c>
      <c r="AN34" s="122">
        <v>2</v>
      </c>
      <c r="AO34" s="84">
        <v>6</v>
      </c>
      <c r="AP34" s="84">
        <v>4</v>
      </c>
      <c r="AQ34" s="134">
        <v>0</v>
      </c>
      <c r="AR34" s="162">
        <v>24</v>
      </c>
    </row>
    <row r="35" spans="1:44" ht="20.100000000000001" customHeight="1" x14ac:dyDescent="0.15">
      <c r="A35" s="23">
        <v>25</v>
      </c>
      <c r="B35" s="30" t="s">
        <v>12</v>
      </c>
      <c r="C35" s="84">
        <v>229970</v>
      </c>
      <c r="D35" s="84">
        <v>42352</v>
      </c>
      <c r="E35" s="84">
        <v>272322</v>
      </c>
      <c r="F35" s="84">
        <v>6100</v>
      </c>
      <c r="G35" s="84">
        <v>32</v>
      </c>
      <c r="H35" s="84">
        <v>0</v>
      </c>
      <c r="I35" s="84">
        <v>3372</v>
      </c>
      <c r="J35" s="84">
        <v>3404</v>
      </c>
      <c r="K35" s="84">
        <v>0</v>
      </c>
      <c r="L35" s="84">
        <v>1736</v>
      </c>
      <c r="M35" s="84">
        <v>11240</v>
      </c>
      <c r="N35" s="84">
        <v>0</v>
      </c>
      <c r="O35" s="84">
        <v>452</v>
      </c>
      <c r="P35" s="84">
        <v>452</v>
      </c>
      <c r="Q35" s="52">
        <v>25</v>
      </c>
      <c r="R35" s="21">
        <v>25</v>
      </c>
      <c r="S35" s="363" t="s">
        <v>12</v>
      </c>
      <c r="T35" s="84">
        <v>0</v>
      </c>
      <c r="U35" s="84">
        <v>0</v>
      </c>
      <c r="V35" s="84">
        <v>0</v>
      </c>
      <c r="W35" s="84">
        <v>0</v>
      </c>
      <c r="X35" s="84">
        <v>0</v>
      </c>
      <c r="Y35" s="84">
        <v>0</v>
      </c>
      <c r="Z35" s="84">
        <v>0</v>
      </c>
      <c r="AA35" s="84">
        <v>6330</v>
      </c>
      <c r="AB35" s="84">
        <v>18022</v>
      </c>
      <c r="AC35" s="84">
        <v>3556</v>
      </c>
      <c r="AD35" s="84">
        <v>0</v>
      </c>
      <c r="AE35" s="84">
        <v>3556</v>
      </c>
      <c r="AF35" s="84">
        <v>14466</v>
      </c>
      <c r="AG35" s="162">
        <v>25</v>
      </c>
      <c r="AH35" s="122" t="s">
        <v>12</v>
      </c>
      <c r="AI35" s="23">
        <v>25</v>
      </c>
      <c r="AJ35" s="30" t="s">
        <v>12</v>
      </c>
      <c r="AK35" s="370">
        <f t="shared" si="0"/>
        <v>6.62</v>
      </c>
      <c r="AL35" s="370">
        <f t="shared" si="1"/>
        <v>6.29</v>
      </c>
      <c r="AM35" s="84">
        <v>4</v>
      </c>
      <c r="AN35" s="122">
        <v>0</v>
      </c>
      <c r="AO35" s="84">
        <v>2</v>
      </c>
      <c r="AP35" s="84">
        <v>2</v>
      </c>
      <c r="AQ35" s="134">
        <v>0</v>
      </c>
      <c r="AR35" s="162">
        <v>25</v>
      </c>
    </row>
    <row r="36" spans="1:44" ht="20.100000000000001" customHeight="1" x14ac:dyDescent="0.15">
      <c r="A36" s="25" t="s">
        <v>354</v>
      </c>
      <c r="B36" s="34"/>
      <c r="C36" s="127">
        <f t="shared" ref="C36:P36" si="2">SUM(C11:C35)</f>
        <v>112572177</v>
      </c>
      <c r="D36" s="127">
        <f t="shared" si="2"/>
        <v>25709687</v>
      </c>
      <c r="E36" s="127">
        <f t="shared" si="2"/>
        <v>138281864</v>
      </c>
      <c r="F36" s="127">
        <f t="shared" si="2"/>
        <v>1628111</v>
      </c>
      <c r="G36" s="127">
        <f t="shared" si="2"/>
        <v>129054</v>
      </c>
      <c r="H36" s="127">
        <f t="shared" si="2"/>
        <v>8093</v>
      </c>
      <c r="I36" s="127">
        <f t="shared" si="2"/>
        <v>814655</v>
      </c>
      <c r="J36" s="127">
        <f t="shared" si="2"/>
        <v>951802</v>
      </c>
      <c r="K36" s="127">
        <f t="shared" ref="K36" si="3">SUM(K11:K35)</f>
        <v>49993</v>
      </c>
      <c r="L36" s="127">
        <f t="shared" si="2"/>
        <v>361689</v>
      </c>
      <c r="M36" s="127">
        <f t="shared" si="2"/>
        <v>2991595</v>
      </c>
      <c r="N36" s="127">
        <f t="shared" si="2"/>
        <v>937</v>
      </c>
      <c r="O36" s="127">
        <f t="shared" si="2"/>
        <v>556045</v>
      </c>
      <c r="P36" s="127">
        <f t="shared" si="2"/>
        <v>556982</v>
      </c>
      <c r="Q36" s="54"/>
      <c r="R36" s="362" t="s">
        <v>354</v>
      </c>
      <c r="S36" s="364"/>
      <c r="T36" s="127">
        <f t="shared" ref="T36:AF36" si="4">SUM(T11:T35)</f>
        <v>0</v>
      </c>
      <c r="U36" s="127">
        <f t="shared" si="4"/>
        <v>0</v>
      </c>
      <c r="V36" s="127">
        <f t="shared" si="4"/>
        <v>0</v>
      </c>
      <c r="W36" s="127">
        <f t="shared" si="4"/>
        <v>22232</v>
      </c>
      <c r="X36" s="127">
        <f t="shared" si="4"/>
        <v>1354</v>
      </c>
      <c r="Y36" s="127">
        <f t="shared" si="4"/>
        <v>4116</v>
      </c>
      <c r="Z36" s="127">
        <f t="shared" si="4"/>
        <v>27702</v>
      </c>
      <c r="AA36" s="127">
        <f t="shared" si="4"/>
        <v>193478</v>
      </c>
      <c r="AB36" s="127">
        <f t="shared" si="4"/>
        <v>3769757</v>
      </c>
      <c r="AC36" s="127">
        <f t="shared" si="4"/>
        <v>1413136</v>
      </c>
      <c r="AD36" s="127">
        <f t="shared" si="4"/>
        <v>0</v>
      </c>
      <c r="AE36" s="127">
        <f t="shared" si="4"/>
        <v>1413136</v>
      </c>
      <c r="AF36" s="127">
        <f t="shared" si="4"/>
        <v>2356621</v>
      </c>
      <c r="AG36" s="165"/>
      <c r="AH36" s="122"/>
      <c r="AI36" s="25" t="s">
        <v>354</v>
      </c>
      <c r="AJ36" s="34"/>
      <c r="AK36" s="373">
        <f t="shared" si="0"/>
        <v>2.73</v>
      </c>
      <c r="AL36" s="373">
        <f t="shared" si="1"/>
        <v>2.09</v>
      </c>
      <c r="AM36" s="127">
        <f>SUM(AM11:AM35)</f>
        <v>502</v>
      </c>
      <c r="AN36" s="127">
        <f>SUM(AN11:AN35)</f>
        <v>38</v>
      </c>
      <c r="AO36" s="127">
        <f>SUM(AO11:AO35)</f>
        <v>319</v>
      </c>
      <c r="AP36" s="127">
        <f>SUM(AP11:AP35)</f>
        <v>145</v>
      </c>
      <c r="AQ36" s="137">
        <f>SUM(AQ11:AQ35)</f>
        <v>44</v>
      </c>
      <c r="AR36" s="165"/>
    </row>
  </sheetData>
  <mergeCells count="42">
    <mergeCell ref="C6:E6"/>
    <mergeCell ref="F6:P6"/>
    <mergeCell ref="T6:AB6"/>
    <mergeCell ref="AC6:AE6"/>
    <mergeCell ref="AK6:AL6"/>
    <mergeCell ref="W8:W9"/>
    <mergeCell ref="X8:X9"/>
    <mergeCell ref="AM6:AQ6"/>
    <mergeCell ref="T7:Z7"/>
    <mergeCell ref="AN7:AP7"/>
    <mergeCell ref="AF6:AF9"/>
    <mergeCell ref="AG6:AG10"/>
    <mergeCell ref="Y8:Y9"/>
    <mergeCell ref="Z8:Z9"/>
    <mergeCell ref="AN8:AN9"/>
    <mergeCell ref="AO8:AO9"/>
    <mergeCell ref="AP8:AP9"/>
    <mergeCell ref="G8:J8"/>
    <mergeCell ref="T8:V8"/>
    <mergeCell ref="Q6:Q10"/>
    <mergeCell ref="K8:K9"/>
    <mergeCell ref="F7:L7"/>
    <mergeCell ref="M7:P7"/>
    <mergeCell ref="N8:N9"/>
    <mergeCell ref="O8:O9"/>
    <mergeCell ref="P8:P9"/>
    <mergeCell ref="AR6:AR10"/>
    <mergeCell ref="C7:C9"/>
    <mergeCell ref="D7:D9"/>
    <mergeCell ref="E7:E9"/>
    <mergeCell ref="AA7:AA9"/>
    <mergeCell ref="AB7:AB9"/>
    <mergeCell ref="AC7:AC9"/>
    <mergeCell ref="AD7:AD9"/>
    <mergeCell ref="AE7:AE9"/>
    <mergeCell ref="AK7:AK9"/>
    <mergeCell ref="AL7:AL9"/>
    <mergeCell ref="AM7:AM9"/>
    <mergeCell ref="AQ7:AQ9"/>
    <mergeCell ref="F8:F9"/>
    <mergeCell ref="L8:L9"/>
    <mergeCell ref="M8:M9"/>
  </mergeCells>
  <phoneticPr fontId="2"/>
  <pageMargins left="0.78740157480314965" right="0.78740157480314965" top="0.78740157480314965" bottom="0.78740157480314965" header="0.51181102362204722" footer="0.51181102362204722"/>
  <pageSetup paperSize="9" scale="83" firstPageNumber="72" orientation="portrait" useFirstPageNumber="1" r:id="rId1"/>
  <headerFooter scaleWithDoc="0" alignWithMargins="0">
    <oddFooter>&amp;C- &amp;P -</oddFooter>
  </headerFooter>
  <colBreaks count="4" manualBreakCount="4">
    <brk id="8" max="1048575" man="1"/>
    <brk id="17" max="1048575" man="1"/>
    <brk id="25" max="35" man="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38"/>
  <sheetViews>
    <sheetView view="pageBreakPreview" zoomScaleSheetLayoutView="100" workbookViewId="0">
      <selection activeCell="C16" sqref="C16"/>
    </sheetView>
  </sheetViews>
  <sheetFormatPr defaultRowHeight="20.100000000000001" customHeight="1" x14ac:dyDescent="0.15"/>
  <cols>
    <col min="1" max="1" width="5.625" style="17" customWidth="1"/>
    <col min="2" max="2" width="11.625" style="17" customWidth="1"/>
    <col min="3" max="3" width="10.625" style="17" customWidth="1"/>
    <col min="4" max="4" width="8.625" style="17" customWidth="1"/>
    <col min="5" max="5" width="10.625" style="17" customWidth="1"/>
    <col min="6" max="6" width="8.625" style="17" customWidth="1"/>
    <col min="7" max="7" width="10.625" style="17" customWidth="1"/>
    <col min="8" max="8" width="8.625" style="17" customWidth="1"/>
    <col min="9" max="9" width="10.625" style="17" customWidth="1"/>
    <col min="10" max="10" width="8.625" style="17" customWidth="1"/>
    <col min="11" max="11" width="10.625" style="17" customWidth="1"/>
    <col min="12" max="12" width="8.625" style="17" customWidth="1"/>
    <col min="13" max="13" width="10.625" style="17" customWidth="1"/>
    <col min="14" max="14" width="8.625" style="17" customWidth="1"/>
    <col min="15" max="15" width="10.625" style="17" customWidth="1"/>
    <col min="16" max="16" width="8.625" style="17" customWidth="1"/>
    <col min="17" max="17" width="10.625" style="17" customWidth="1"/>
    <col min="18" max="18" width="8.625" style="17" customWidth="1"/>
    <col min="19" max="19" width="5.625" style="18" customWidth="1"/>
    <col min="20" max="20" width="5.625" style="17" hidden="1" customWidth="1"/>
    <col min="21" max="21" width="5.625" style="17" customWidth="1"/>
    <col min="22" max="22" width="11.625" style="17" customWidth="1"/>
    <col min="23" max="23" width="10.625" style="49" customWidth="1"/>
    <col min="24" max="24" width="8.625" style="17" customWidth="1"/>
    <col min="25" max="25" width="10.625" style="49" customWidth="1"/>
    <col min="26" max="26" width="8.625" style="17" customWidth="1"/>
    <col min="27" max="27" width="10.625" style="49" customWidth="1"/>
    <col min="28" max="28" width="8.625" style="17" customWidth="1"/>
    <col min="29" max="29" width="10.625" style="49" customWidth="1"/>
    <col min="30" max="30" width="8.625" style="17" customWidth="1"/>
    <col min="31" max="31" width="10.625" style="17" customWidth="1"/>
    <col min="32" max="32" width="5.625" style="18" customWidth="1"/>
    <col min="33" max="33" width="9" style="17" customWidth="1"/>
    <col min="34" max="16384" width="9" style="17"/>
  </cols>
  <sheetData>
    <row r="1" spans="1:34" ht="20.100000000000001" customHeight="1" x14ac:dyDescent="0.15">
      <c r="A1" s="17" t="str">
        <f>目次!A6</f>
        <v>令和５年度　市町村税の課税状況等の調</v>
      </c>
      <c r="W1" s="17"/>
      <c r="Y1" s="17"/>
      <c r="AA1" s="17"/>
      <c r="AC1" s="17"/>
    </row>
    <row r="2" spans="1:34" ht="20.100000000000001" customHeight="1" x14ac:dyDescent="0.15">
      <c r="A2" s="17" t="s">
        <v>5</v>
      </c>
    </row>
    <row r="4" spans="1:34" ht="20.100000000000001" customHeight="1" x14ac:dyDescent="0.15">
      <c r="A4" s="17" t="s">
        <v>215</v>
      </c>
      <c r="U4" s="17" t="s">
        <v>210</v>
      </c>
    </row>
    <row r="5" spans="1:34" ht="20.100000000000001" customHeight="1" thickBot="1" x14ac:dyDescent="0.2">
      <c r="T5" s="93"/>
      <c r="U5" s="101" t="s">
        <v>114</v>
      </c>
    </row>
    <row r="6" spans="1:34" ht="20.100000000000001" customHeight="1" x14ac:dyDescent="0.15">
      <c r="A6" s="19"/>
      <c r="B6" s="26" t="s">
        <v>9</v>
      </c>
      <c r="C6" s="66"/>
      <c r="D6" s="75"/>
      <c r="E6" s="66"/>
      <c r="F6" s="75"/>
      <c r="G6" s="66"/>
      <c r="H6" s="75"/>
      <c r="I6" s="66"/>
      <c r="J6" s="75"/>
      <c r="K6" s="66"/>
      <c r="L6" s="75"/>
      <c r="M6" s="66"/>
      <c r="N6" s="75"/>
      <c r="O6" s="66"/>
      <c r="P6" s="75"/>
      <c r="Q6" s="66"/>
      <c r="R6" s="75"/>
      <c r="S6" s="428" t="s">
        <v>342</v>
      </c>
      <c r="T6" s="94"/>
      <c r="U6" s="19"/>
      <c r="V6" s="26" t="s">
        <v>9</v>
      </c>
      <c r="W6" s="66"/>
      <c r="X6" s="75"/>
      <c r="Y6" s="66"/>
      <c r="Z6" s="75"/>
      <c r="AA6" s="66"/>
      <c r="AB6" s="75"/>
      <c r="AC6" s="66"/>
      <c r="AD6" s="75"/>
      <c r="AE6" s="102"/>
      <c r="AF6" s="428" t="s">
        <v>342</v>
      </c>
    </row>
    <row r="7" spans="1:34" ht="36" x14ac:dyDescent="0.15">
      <c r="A7" s="20"/>
      <c r="B7" s="27"/>
      <c r="C7" s="67" t="s">
        <v>296</v>
      </c>
      <c r="D7" s="67" t="s">
        <v>125</v>
      </c>
      <c r="E7" s="67" t="s">
        <v>251</v>
      </c>
      <c r="F7" s="67" t="s">
        <v>125</v>
      </c>
      <c r="G7" s="67" t="s">
        <v>316</v>
      </c>
      <c r="H7" s="67" t="s">
        <v>125</v>
      </c>
      <c r="I7" s="86" t="s">
        <v>30</v>
      </c>
      <c r="J7" s="87" t="s">
        <v>125</v>
      </c>
      <c r="K7" s="67" t="s">
        <v>14</v>
      </c>
      <c r="L7" s="67" t="s">
        <v>125</v>
      </c>
      <c r="M7" s="67" t="s">
        <v>36</v>
      </c>
      <c r="N7" s="67" t="s">
        <v>125</v>
      </c>
      <c r="O7" s="67" t="s">
        <v>16</v>
      </c>
      <c r="P7" s="67" t="s">
        <v>125</v>
      </c>
      <c r="Q7" s="67" t="s">
        <v>41</v>
      </c>
      <c r="R7" s="67" t="s">
        <v>125</v>
      </c>
      <c r="S7" s="429"/>
      <c r="T7" s="95"/>
      <c r="U7" s="20"/>
      <c r="V7" s="27"/>
      <c r="W7" s="67" t="s">
        <v>444</v>
      </c>
      <c r="X7" s="67" t="s">
        <v>125</v>
      </c>
      <c r="Y7" s="67" t="s">
        <v>444</v>
      </c>
      <c r="Z7" s="67" t="s">
        <v>125</v>
      </c>
      <c r="AA7" s="67" t="s">
        <v>445</v>
      </c>
      <c r="AB7" s="67" t="s">
        <v>125</v>
      </c>
      <c r="AC7" s="67" t="s">
        <v>445</v>
      </c>
      <c r="AD7" s="67" t="s">
        <v>125</v>
      </c>
      <c r="AE7" s="103" t="s">
        <v>15</v>
      </c>
      <c r="AF7" s="429"/>
    </row>
    <row r="8" spans="1:34" ht="20.100000000000001" customHeight="1" x14ac:dyDescent="0.15">
      <c r="A8" s="21" t="s">
        <v>26</v>
      </c>
      <c r="B8" s="28"/>
      <c r="C8" s="68" t="s">
        <v>25</v>
      </c>
      <c r="D8" s="76" t="s">
        <v>195</v>
      </c>
      <c r="E8" s="68" t="s">
        <v>25</v>
      </c>
      <c r="F8" s="76" t="s">
        <v>195</v>
      </c>
      <c r="G8" s="68" t="s">
        <v>25</v>
      </c>
      <c r="H8" s="76" t="s">
        <v>195</v>
      </c>
      <c r="I8" s="68" t="s">
        <v>25</v>
      </c>
      <c r="J8" s="76" t="s">
        <v>195</v>
      </c>
      <c r="K8" s="68" t="s">
        <v>25</v>
      </c>
      <c r="L8" s="76" t="s">
        <v>195</v>
      </c>
      <c r="M8" s="68" t="s">
        <v>25</v>
      </c>
      <c r="N8" s="76" t="s">
        <v>195</v>
      </c>
      <c r="O8" s="68" t="s">
        <v>25</v>
      </c>
      <c r="P8" s="76" t="s">
        <v>195</v>
      </c>
      <c r="Q8" s="68" t="s">
        <v>25</v>
      </c>
      <c r="R8" s="76" t="s">
        <v>195</v>
      </c>
      <c r="S8" s="430"/>
      <c r="T8" s="96"/>
      <c r="U8" s="21" t="s">
        <v>26</v>
      </c>
      <c r="V8" s="28"/>
      <c r="W8" s="68" t="s">
        <v>25</v>
      </c>
      <c r="X8" s="76" t="s">
        <v>195</v>
      </c>
      <c r="Y8" s="68" t="s">
        <v>25</v>
      </c>
      <c r="Z8" s="76" t="s">
        <v>195</v>
      </c>
      <c r="AA8" s="68" t="s">
        <v>25</v>
      </c>
      <c r="AB8" s="76" t="s">
        <v>195</v>
      </c>
      <c r="AC8" s="68" t="s">
        <v>25</v>
      </c>
      <c r="AD8" s="76" t="s">
        <v>195</v>
      </c>
      <c r="AE8" s="104"/>
      <c r="AF8" s="433"/>
    </row>
    <row r="9" spans="1:34" s="64" customFormat="1" ht="22.5" customHeight="1" x14ac:dyDescent="0.15">
      <c r="A9" s="22">
        <v>1</v>
      </c>
      <c r="B9" s="29" t="s">
        <v>160</v>
      </c>
      <c r="C9" s="69">
        <v>6031</v>
      </c>
      <c r="D9" s="77">
        <f t="shared" ref="D9:D34" si="0">ROUND(C9/$AE9*100,2)</f>
        <v>4.29</v>
      </c>
      <c r="E9" s="36">
        <v>53019</v>
      </c>
      <c r="F9" s="77">
        <f t="shared" ref="F9:F34" si="1">ROUND(E9/$AE9*100,2)</f>
        <v>37.75</v>
      </c>
      <c r="G9" s="36">
        <v>39424</v>
      </c>
      <c r="H9" s="77">
        <f t="shared" ref="H9:H34" si="2">ROUND(G9/$AE9*100,2)</f>
        <v>28.07</v>
      </c>
      <c r="I9" s="36">
        <v>19067</v>
      </c>
      <c r="J9" s="77">
        <f t="shared" ref="J9:J34" si="3">ROUND(I9/$AE9*100,2)</f>
        <v>13.58</v>
      </c>
      <c r="K9" s="36">
        <v>11916</v>
      </c>
      <c r="L9" s="77">
        <f t="shared" ref="L9:L34" si="4">ROUND(K9/$AE9*100,2)</f>
        <v>8.48</v>
      </c>
      <c r="M9" s="36">
        <v>5739</v>
      </c>
      <c r="N9" s="77">
        <f t="shared" ref="N9:N34" si="5">ROUND(M9/$AE9*100,2)</f>
        <v>4.09</v>
      </c>
      <c r="O9" s="36">
        <v>1835</v>
      </c>
      <c r="P9" s="77">
        <f t="shared" ref="P9:P34" si="6">ROUND(O9/$AE9*100,2)</f>
        <v>1.31</v>
      </c>
      <c r="Q9" s="36">
        <v>1437</v>
      </c>
      <c r="R9" s="88">
        <f t="shared" ref="R9:R34" si="7">ROUND(Q9/$AE9*100,2)</f>
        <v>1.02</v>
      </c>
      <c r="S9" s="52">
        <v>1</v>
      </c>
      <c r="T9" s="97"/>
      <c r="U9" s="22">
        <v>1</v>
      </c>
      <c r="V9" s="29" t="s">
        <v>160</v>
      </c>
      <c r="W9" s="69">
        <v>1496</v>
      </c>
      <c r="X9" s="77">
        <f t="shared" ref="X9:X34" si="8">ROUND(W9/$AE9*100,2)</f>
        <v>1.07</v>
      </c>
      <c r="Y9" s="386">
        <v>416</v>
      </c>
      <c r="Z9" s="77">
        <f t="shared" ref="Z9:Z34" si="9">ROUND(Y9/$AE9*100,2)</f>
        <v>0.3</v>
      </c>
      <c r="AA9" s="386">
        <v>62</v>
      </c>
      <c r="AB9" s="77">
        <f t="shared" ref="AB9:AB34" si="10">ROUND(AA9/$AE9*100,2)</f>
        <v>0.04</v>
      </c>
      <c r="AC9" s="386">
        <v>14</v>
      </c>
      <c r="AD9" s="77">
        <f t="shared" ref="AD9:AD34" si="11">ROUND(AC9/$AE9*100,2)</f>
        <v>0.01</v>
      </c>
      <c r="AE9" s="382">
        <f>C9+E9+G9+I9+K9+M9+O9+Q9+W9+Y9+AA9+AC9</f>
        <v>140456</v>
      </c>
      <c r="AF9" s="380">
        <v>1</v>
      </c>
      <c r="AG9" s="110"/>
      <c r="AH9" s="111"/>
    </row>
    <row r="10" spans="1:34" s="64" customFormat="1" ht="22.5" customHeight="1" x14ac:dyDescent="0.15">
      <c r="A10" s="23">
        <v>2</v>
      </c>
      <c r="B10" s="30" t="s">
        <v>164</v>
      </c>
      <c r="C10" s="70">
        <v>1068</v>
      </c>
      <c r="D10" s="78">
        <f t="shared" si="0"/>
        <v>5.16</v>
      </c>
      <c r="E10" s="37">
        <v>9283</v>
      </c>
      <c r="F10" s="78">
        <f t="shared" si="1"/>
        <v>44.85</v>
      </c>
      <c r="G10" s="37">
        <v>5805</v>
      </c>
      <c r="H10" s="78">
        <f t="shared" si="2"/>
        <v>28.04</v>
      </c>
      <c r="I10" s="37">
        <v>2231</v>
      </c>
      <c r="J10" s="78">
        <f t="shared" si="3"/>
        <v>10.78</v>
      </c>
      <c r="K10" s="37">
        <v>1338</v>
      </c>
      <c r="L10" s="78">
        <f t="shared" si="4"/>
        <v>6.46</v>
      </c>
      <c r="M10" s="37">
        <v>504</v>
      </c>
      <c r="N10" s="78">
        <f t="shared" si="5"/>
        <v>2.4300000000000002</v>
      </c>
      <c r="O10" s="37">
        <v>142</v>
      </c>
      <c r="P10" s="78">
        <f t="shared" si="6"/>
        <v>0.69</v>
      </c>
      <c r="Q10" s="37">
        <v>122</v>
      </c>
      <c r="R10" s="89">
        <f t="shared" si="7"/>
        <v>0.59</v>
      </c>
      <c r="S10" s="52">
        <v>2</v>
      </c>
      <c r="T10" s="96"/>
      <c r="U10" s="23">
        <v>2</v>
      </c>
      <c r="V10" s="30" t="s">
        <v>164</v>
      </c>
      <c r="W10" s="70">
        <v>141</v>
      </c>
      <c r="X10" s="78">
        <f t="shared" si="8"/>
        <v>0.68</v>
      </c>
      <c r="Y10" s="387">
        <v>49</v>
      </c>
      <c r="Z10" s="78">
        <f t="shared" si="9"/>
        <v>0.24</v>
      </c>
      <c r="AA10" s="387">
        <v>14</v>
      </c>
      <c r="AB10" s="78">
        <f t="shared" si="10"/>
        <v>7.0000000000000007E-2</v>
      </c>
      <c r="AC10" s="387">
        <v>3</v>
      </c>
      <c r="AD10" s="78">
        <f t="shared" si="11"/>
        <v>0.01</v>
      </c>
      <c r="AE10" s="383">
        <f t="shared" ref="AE10:AE33" si="12">C10+E10+G10+I10+K10+M10+O10+Q10+W10+Y10+AA10+AC10</f>
        <v>20700</v>
      </c>
      <c r="AF10" s="380">
        <v>2</v>
      </c>
      <c r="AG10" s="110"/>
      <c r="AH10" s="111"/>
    </row>
    <row r="11" spans="1:34" s="64" customFormat="1" ht="22.5" customHeight="1" x14ac:dyDescent="0.15">
      <c r="A11" s="23">
        <v>3</v>
      </c>
      <c r="B11" s="30" t="s">
        <v>165</v>
      </c>
      <c r="C11" s="70">
        <v>1852</v>
      </c>
      <c r="D11" s="78">
        <f t="shared" si="0"/>
        <v>5.31</v>
      </c>
      <c r="E11" s="37">
        <v>16087</v>
      </c>
      <c r="F11" s="78">
        <f t="shared" si="1"/>
        <v>46.09</v>
      </c>
      <c r="G11" s="37">
        <v>9567</v>
      </c>
      <c r="H11" s="78">
        <f t="shared" si="2"/>
        <v>27.41</v>
      </c>
      <c r="I11" s="37">
        <v>3886</v>
      </c>
      <c r="J11" s="78">
        <f t="shared" si="3"/>
        <v>11.13</v>
      </c>
      <c r="K11" s="37">
        <v>2124</v>
      </c>
      <c r="L11" s="78">
        <f t="shared" si="4"/>
        <v>6.09</v>
      </c>
      <c r="M11" s="37">
        <v>689</v>
      </c>
      <c r="N11" s="78">
        <f t="shared" si="5"/>
        <v>1.97</v>
      </c>
      <c r="O11" s="37">
        <v>197</v>
      </c>
      <c r="P11" s="78">
        <f t="shared" si="6"/>
        <v>0.56000000000000005</v>
      </c>
      <c r="Q11" s="37">
        <v>217</v>
      </c>
      <c r="R11" s="89">
        <f t="shared" si="7"/>
        <v>0.62</v>
      </c>
      <c r="S11" s="52">
        <v>3</v>
      </c>
      <c r="T11" s="96"/>
      <c r="U11" s="23">
        <v>3</v>
      </c>
      <c r="V11" s="30" t="s">
        <v>165</v>
      </c>
      <c r="W11" s="70">
        <v>211</v>
      </c>
      <c r="X11" s="78">
        <f t="shared" si="8"/>
        <v>0.6</v>
      </c>
      <c r="Y11" s="387">
        <v>68</v>
      </c>
      <c r="Z11" s="78">
        <f t="shared" si="9"/>
        <v>0.19</v>
      </c>
      <c r="AA11" s="387">
        <v>6</v>
      </c>
      <c r="AB11" s="78">
        <f t="shared" si="10"/>
        <v>0.02</v>
      </c>
      <c r="AC11" s="387">
        <v>1</v>
      </c>
      <c r="AD11" s="78">
        <f t="shared" si="11"/>
        <v>0</v>
      </c>
      <c r="AE11" s="383">
        <f t="shared" si="12"/>
        <v>34905</v>
      </c>
      <c r="AF11" s="380">
        <v>3</v>
      </c>
      <c r="AG11" s="110"/>
      <c r="AH11" s="111"/>
    </row>
    <row r="12" spans="1:34" s="64" customFormat="1" ht="22.5" customHeight="1" x14ac:dyDescent="0.15">
      <c r="A12" s="23">
        <v>4</v>
      </c>
      <c r="B12" s="30" t="s">
        <v>166</v>
      </c>
      <c r="C12" s="70">
        <v>1285</v>
      </c>
      <c r="D12" s="78">
        <f t="shared" si="0"/>
        <v>4.25</v>
      </c>
      <c r="E12" s="37">
        <v>13049</v>
      </c>
      <c r="F12" s="78">
        <f t="shared" si="1"/>
        <v>43.18</v>
      </c>
      <c r="G12" s="37">
        <v>8884</v>
      </c>
      <c r="H12" s="78">
        <f t="shared" si="2"/>
        <v>29.4</v>
      </c>
      <c r="I12" s="37">
        <v>3727</v>
      </c>
      <c r="J12" s="78">
        <f t="shared" si="3"/>
        <v>12.33</v>
      </c>
      <c r="K12" s="37">
        <v>1930</v>
      </c>
      <c r="L12" s="78">
        <f t="shared" si="4"/>
        <v>6.39</v>
      </c>
      <c r="M12" s="37">
        <v>754</v>
      </c>
      <c r="N12" s="78">
        <f t="shared" si="5"/>
        <v>2.5</v>
      </c>
      <c r="O12" s="37">
        <v>217</v>
      </c>
      <c r="P12" s="78">
        <f t="shared" si="6"/>
        <v>0.72</v>
      </c>
      <c r="Q12" s="37">
        <v>157</v>
      </c>
      <c r="R12" s="89">
        <f t="shared" si="7"/>
        <v>0.52</v>
      </c>
      <c r="S12" s="52">
        <v>4</v>
      </c>
      <c r="T12" s="96"/>
      <c r="U12" s="23">
        <v>4</v>
      </c>
      <c r="V12" s="30" t="s">
        <v>166</v>
      </c>
      <c r="W12" s="70">
        <v>153</v>
      </c>
      <c r="X12" s="78">
        <f t="shared" si="8"/>
        <v>0.51</v>
      </c>
      <c r="Y12" s="387">
        <v>56</v>
      </c>
      <c r="Z12" s="78">
        <f t="shared" si="9"/>
        <v>0.19</v>
      </c>
      <c r="AA12" s="387">
        <v>8</v>
      </c>
      <c r="AB12" s="78">
        <f t="shared" si="10"/>
        <v>0.03</v>
      </c>
      <c r="AC12" s="387">
        <v>0</v>
      </c>
      <c r="AD12" s="78">
        <f t="shared" si="11"/>
        <v>0</v>
      </c>
      <c r="AE12" s="383">
        <f t="shared" si="12"/>
        <v>30220</v>
      </c>
      <c r="AF12" s="380">
        <v>4</v>
      </c>
      <c r="AG12" s="110"/>
      <c r="AH12" s="111"/>
    </row>
    <row r="13" spans="1:34" s="64" customFormat="1" ht="22.5" customHeight="1" x14ac:dyDescent="0.15">
      <c r="A13" s="23">
        <v>5</v>
      </c>
      <c r="B13" s="30" t="s">
        <v>169</v>
      </c>
      <c r="C13" s="70">
        <v>523</v>
      </c>
      <c r="D13" s="78">
        <f t="shared" si="0"/>
        <v>5.54</v>
      </c>
      <c r="E13" s="37">
        <v>4369</v>
      </c>
      <c r="F13" s="78">
        <f t="shared" si="1"/>
        <v>46.25</v>
      </c>
      <c r="G13" s="37">
        <v>2755</v>
      </c>
      <c r="H13" s="78">
        <f t="shared" si="2"/>
        <v>29.17</v>
      </c>
      <c r="I13" s="37">
        <v>1015</v>
      </c>
      <c r="J13" s="78">
        <f t="shared" si="3"/>
        <v>10.75</v>
      </c>
      <c r="K13" s="37">
        <v>449</v>
      </c>
      <c r="L13" s="78">
        <f t="shared" si="4"/>
        <v>4.75</v>
      </c>
      <c r="M13" s="37">
        <v>184</v>
      </c>
      <c r="N13" s="78">
        <f t="shared" si="5"/>
        <v>1.95</v>
      </c>
      <c r="O13" s="37">
        <v>48</v>
      </c>
      <c r="P13" s="78">
        <f t="shared" si="6"/>
        <v>0.51</v>
      </c>
      <c r="Q13" s="37">
        <v>31</v>
      </c>
      <c r="R13" s="89">
        <f t="shared" si="7"/>
        <v>0.33</v>
      </c>
      <c r="S13" s="53">
        <v>5</v>
      </c>
      <c r="T13" s="96"/>
      <c r="U13" s="23">
        <v>5</v>
      </c>
      <c r="V13" s="30" t="s">
        <v>169</v>
      </c>
      <c r="W13" s="70">
        <v>53</v>
      </c>
      <c r="X13" s="78">
        <f t="shared" si="8"/>
        <v>0.56000000000000005</v>
      </c>
      <c r="Y13" s="388">
        <v>17</v>
      </c>
      <c r="Z13" s="80">
        <f t="shared" si="9"/>
        <v>0.18</v>
      </c>
      <c r="AA13" s="387">
        <v>2</v>
      </c>
      <c r="AB13" s="78">
        <f t="shared" si="10"/>
        <v>0.02</v>
      </c>
      <c r="AC13" s="388">
        <v>0</v>
      </c>
      <c r="AD13" s="78">
        <f t="shared" si="11"/>
        <v>0</v>
      </c>
      <c r="AE13" s="383">
        <f t="shared" si="12"/>
        <v>9446</v>
      </c>
      <c r="AF13" s="360">
        <v>5</v>
      </c>
      <c r="AG13" s="110"/>
      <c r="AH13" s="111"/>
    </row>
    <row r="14" spans="1:34" s="64" customFormat="1" ht="22.5" customHeight="1" x14ac:dyDescent="0.15">
      <c r="A14" s="65">
        <v>6</v>
      </c>
      <c r="B14" s="31" t="s">
        <v>171</v>
      </c>
      <c r="C14" s="71">
        <v>948</v>
      </c>
      <c r="D14" s="79">
        <f t="shared" si="0"/>
        <v>5.68</v>
      </c>
      <c r="E14" s="48">
        <v>8135</v>
      </c>
      <c r="F14" s="79">
        <f t="shared" si="1"/>
        <v>48.74</v>
      </c>
      <c r="G14" s="48">
        <v>4618</v>
      </c>
      <c r="H14" s="79">
        <f t="shared" si="2"/>
        <v>27.67</v>
      </c>
      <c r="I14" s="48">
        <v>1714</v>
      </c>
      <c r="J14" s="79">
        <f t="shared" si="3"/>
        <v>10.27</v>
      </c>
      <c r="K14" s="48">
        <v>733</v>
      </c>
      <c r="L14" s="79">
        <f t="shared" si="4"/>
        <v>4.3899999999999997</v>
      </c>
      <c r="M14" s="48">
        <v>290</v>
      </c>
      <c r="N14" s="79">
        <f t="shared" si="5"/>
        <v>1.74</v>
      </c>
      <c r="O14" s="48">
        <v>73</v>
      </c>
      <c r="P14" s="79">
        <f t="shared" si="6"/>
        <v>0.44</v>
      </c>
      <c r="Q14" s="48">
        <v>76</v>
      </c>
      <c r="R14" s="90">
        <f t="shared" si="7"/>
        <v>0.46</v>
      </c>
      <c r="S14" s="52">
        <v>6</v>
      </c>
      <c r="T14" s="98"/>
      <c r="U14" s="65">
        <v>6</v>
      </c>
      <c r="V14" s="31" t="s">
        <v>171</v>
      </c>
      <c r="W14" s="71">
        <v>81</v>
      </c>
      <c r="X14" s="79">
        <f t="shared" si="8"/>
        <v>0.49</v>
      </c>
      <c r="Y14" s="389">
        <v>20</v>
      </c>
      <c r="Z14" s="79">
        <f t="shared" si="9"/>
        <v>0.12</v>
      </c>
      <c r="AA14" s="389">
        <v>3</v>
      </c>
      <c r="AB14" s="79">
        <f t="shared" si="10"/>
        <v>0.02</v>
      </c>
      <c r="AC14" s="389">
        <v>0</v>
      </c>
      <c r="AD14" s="79">
        <f t="shared" si="11"/>
        <v>0</v>
      </c>
      <c r="AE14" s="384">
        <f t="shared" si="12"/>
        <v>16691</v>
      </c>
      <c r="AF14" s="380">
        <v>6</v>
      </c>
      <c r="AG14" s="110"/>
      <c r="AH14" s="111"/>
    </row>
    <row r="15" spans="1:34" s="64" customFormat="1" ht="22.5" customHeight="1" x14ac:dyDescent="0.15">
      <c r="A15" s="23">
        <v>7</v>
      </c>
      <c r="B15" s="30" t="s">
        <v>172</v>
      </c>
      <c r="C15" s="70">
        <v>589</v>
      </c>
      <c r="D15" s="78">
        <f t="shared" si="0"/>
        <v>4.9400000000000004</v>
      </c>
      <c r="E15" s="37">
        <v>5524</v>
      </c>
      <c r="F15" s="78">
        <f t="shared" si="1"/>
        <v>46.35</v>
      </c>
      <c r="G15" s="37">
        <v>3616</v>
      </c>
      <c r="H15" s="78">
        <f t="shared" si="2"/>
        <v>30.34</v>
      </c>
      <c r="I15" s="37">
        <v>1214</v>
      </c>
      <c r="J15" s="78">
        <f t="shared" si="3"/>
        <v>10.19</v>
      </c>
      <c r="K15" s="37">
        <v>556</v>
      </c>
      <c r="L15" s="78">
        <f t="shared" si="4"/>
        <v>4.67</v>
      </c>
      <c r="M15" s="37">
        <v>226</v>
      </c>
      <c r="N15" s="78">
        <f t="shared" si="5"/>
        <v>1.9</v>
      </c>
      <c r="O15" s="37">
        <v>54</v>
      </c>
      <c r="P15" s="78">
        <f t="shared" si="6"/>
        <v>0.45</v>
      </c>
      <c r="Q15" s="37">
        <v>59</v>
      </c>
      <c r="R15" s="89">
        <f t="shared" si="7"/>
        <v>0.5</v>
      </c>
      <c r="S15" s="52">
        <v>7</v>
      </c>
      <c r="T15" s="96"/>
      <c r="U15" s="23">
        <v>7</v>
      </c>
      <c r="V15" s="30" t="s">
        <v>172</v>
      </c>
      <c r="W15" s="70">
        <v>56</v>
      </c>
      <c r="X15" s="78">
        <f t="shared" si="8"/>
        <v>0.47</v>
      </c>
      <c r="Y15" s="387">
        <v>19</v>
      </c>
      <c r="Z15" s="78">
        <f t="shared" si="9"/>
        <v>0.16</v>
      </c>
      <c r="AA15" s="387">
        <v>4</v>
      </c>
      <c r="AB15" s="78">
        <f t="shared" si="10"/>
        <v>0.03</v>
      </c>
      <c r="AC15" s="387">
        <v>0</v>
      </c>
      <c r="AD15" s="78">
        <f t="shared" si="11"/>
        <v>0</v>
      </c>
      <c r="AE15" s="383">
        <f t="shared" si="12"/>
        <v>11917</v>
      </c>
      <c r="AF15" s="380">
        <v>7</v>
      </c>
      <c r="AG15" s="110"/>
      <c r="AH15" s="111"/>
    </row>
    <row r="16" spans="1:34" s="64" customFormat="1" ht="22.5" customHeight="1" x14ac:dyDescent="0.15">
      <c r="A16" s="23">
        <v>8</v>
      </c>
      <c r="B16" s="32" t="s">
        <v>176</v>
      </c>
      <c r="C16" s="70">
        <v>1597</v>
      </c>
      <c r="D16" s="78">
        <f t="shared" si="0"/>
        <v>5.07</v>
      </c>
      <c r="E16" s="37">
        <v>13082</v>
      </c>
      <c r="F16" s="78">
        <f t="shared" si="1"/>
        <v>41.54</v>
      </c>
      <c r="G16" s="37">
        <v>9684</v>
      </c>
      <c r="H16" s="78">
        <f t="shared" si="2"/>
        <v>30.75</v>
      </c>
      <c r="I16" s="37">
        <v>3900</v>
      </c>
      <c r="J16" s="78">
        <f t="shared" si="3"/>
        <v>12.39</v>
      </c>
      <c r="K16" s="37">
        <v>1758</v>
      </c>
      <c r="L16" s="78">
        <f t="shared" si="4"/>
        <v>5.58</v>
      </c>
      <c r="M16" s="37">
        <v>804</v>
      </c>
      <c r="N16" s="78">
        <f t="shared" si="5"/>
        <v>2.5499999999999998</v>
      </c>
      <c r="O16" s="37">
        <v>209</v>
      </c>
      <c r="P16" s="78">
        <f t="shared" si="6"/>
        <v>0.66</v>
      </c>
      <c r="Q16" s="37">
        <v>216</v>
      </c>
      <c r="R16" s="89">
        <f t="shared" si="7"/>
        <v>0.69</v>
      </c>
      <c r="S16" s="52">
        <v>8</v>
      </c>
      <c r="T16" s="96"/>
      <c r="U16" s="23">
        <v>8</v>
      </c>
      <c r="V16" s="30" t="s">
        <v>176</v>
      </c>
      <c r="W16" s="70">
        <v>173</v>
      </c>
      <c r="X16" s="78">
        <f t="shared" si="8"/>
        <v>0.55000000000000004</v>
      </c>
      <c r="Y16" s="387">
        <v>60</v>
      </c>
      <c r="Z16" s="78">
        <f t="shared" si="9"/>
        <v>0.19</v>
      </c>
      <c r="AA16" s="387">
        <v>5</v>
      </c>
      <c r="AB16" s="78">
        <f t="shared" si="10"/>
        <v>0.02</v>
      </c>
      <c r="AC16" s="387">
        <v>1</v>
      </c>
      <c r="AD16" s="78">
        <f t="shared" si="11"/>
        <v>0</v>
      </c>
      <c r="AE16" s="383">
        <f t="shared" si="12"/>
        <v>31489</v>
      </c>
      <c r="AF16" s="380">
        <v>8</v>
      </c>
      <c r="AG16" s="110"/>
      <c r="AH16" s="111"/>
    </row>
    <row r="17" spans="1:34" s="64" customFormat="1" ht="22.5" customHeight="1" x14ac:dyDescent="0.15">
      <c r="A17" s="23">
        <v>9</v>
      </c>
      <c r="B17" s="30" t="s">
        <v>178</v>
      </c>
      <c r="C17" s="70">
        <v>655</v>
      </c>
      <c r="D17" s="78">
        <f t="shared" si="0"/>
        <v>4.8099999999999996</v>
      </c>
      <c r="E17" s="37">
        <v>5772</v>
      </c>
      <c r="F17" s="78">
        <f t="shared" si="1"/>
        <v>42.38</v>
      </c>
      <c r="G17" s="37">
        <v>4214</v>
      </c>
      <c r="H17" s="78">
        <f t="shared" si="2"/>
        <v>30.94</v>
      </c>
      <c r="I17" s="37">
        <v>1721</v>
      </c>
      <c r="J17" s="78">
        <f t="shared" si="3"/>
        <v>12.64</v>
      </c>
      <c r="K17" s="37">
        <v>756</v>
      </c>
      <c r="L17" s="78">
        <f t="shared" si="4"/>
        <v>5.55</v>
      </c>
      <c r="M17" s="37">
        <v>302</v>
      </c>
      <c r="N17" s="78">
        <f t="shared" si="5"/>
        <v>2.2200000000000002</v>
      </c>
      <c r="O17" s="37">
        <v>88</v>
      </c>
      <c r="P17" s="78">
        <f t="shared" si="6"/>
        <v>0.65</v>
      </c>
      <c r="Q17" s="37">
        <v>55</v>
      </c>
      <c r="R17" s="89">
        <f t="shared" si="7"/>
        <v>0.4</v>
      </c>
      <c r="S17" s="52">
        <v>9</v>
      </c>
      <c r="T17" s="96"/>
      <c r="U17" s="23">
        <v>9</v>
      </c>
      <c r="V17" s="30" t="s">
        <v>178</v>
      </c>
      <c r="W17" s="70">
        <v>40</v>
      </c>
      <c r="X17" s="78">
        <f t="shared" si="8"/>
        <v>0.28999999999999998</v>
      </c>
      <c r="Y17" s="387">
        <v>16</v>
      </c>
      <c r="Z17" s="78">
        <f t="shared" si="9"/>
        <v>0.12</v>
      </c>
      <c r="AA17" s="387">
        <v>0</v>
      </c>
      <c r="AB17" s="78">
        <f t="shared" si="10"/>
        <v>0</v>
      </c>
      <c r="AC17" s="387">
        <v>0</v>
      </c>
      <c r="AD17" s="78">
        <f t="shared" si="11"/>
        <v>0</v>
      </c>
      <c r="AE17" s="383">
        <f t="shared" si="12"/>
        <v>13619</v>
      </c>
      <c r="AF17" s="380">
        <v>9</v>
      </c>
      <c r="AG17" s="110"/>
      <c r="AH17" s="111"/>
    </row>
    <row r="18" spans="1:34" s="64" customFormat="1" ht="22.5" customHeight="1" x14ac:dyDescent="0.15">
      <c r="A18" s="24">
        <v>10</v>
      </c>
      <c r="B18" s="33" t="s">
        <v>179</v>
      </c>
      <c r="C18" s="72">
        <v>1642</v>
      </c>
      <c r="D18" s="80">
        <f t="shared" si="0"/>
        <v>5.13</v>
      </c>
      <c r="E18" s="38">
        <v>14582</v>
      </c>
      <c r="F18" s="80">
        <f t="shared" si="1"/>
        <v>45.52</v>
      </c>
      <c r="G18" s="38">
        <v>9182</v>
      </c>
      <c r="H18" s="80">
        <f t="shared" si="2"/>
        <v>28.66</v>
      </c>
      <c r="I18" s="38">
        <v>3424</v>
      </c>
      <c r="J18" s="80">
        <f t="shared" si="3"/>
        <v>10.69</v>
      </c>
      <c r="K18" s="38">
        <v>1820</v>
      </c>
      <c r="L18" s="80">
        <f t="shared" si="4"/>
        <v>5.68</v>
      </c>
      <c r="M18" s="38">
        <v>773</v>
      </c>
      <c r="N18" s="80">
        <f t="shared" si="5"/>
        <v>2.41</v>
      </c>
      <c r="O18" s="38">
        <v>208</v>
      </c>
      <c r="P18" s="80">
        <f t="shared" si="6"/>
        <v>0.65</v>
      </c>
      <c r="Q18" s="38">
        <v>172</v>
      </c>
      <c r="R18" s="91">
        <f t="shared" si="7"/>
        <v>0.54</v>
      </c>
      <c r="S18" s="53">
        <v>10</v>
      </c>
      <c r="T18" s="99"/>
      <c r="U18" s="24">
        <v>10</v>
      </c>
      <c r="V18" s="33" t="s">
        <v>179</v>
      </c>
      <c r="W18" s="72">
        <v>176</v>
      </c>
      <c r="X18" s="80">
        <f t="shared" si="8"/>
        <v>0.55000000000000004</v>
      </c>
      <c r="Y18" s="388">
        <v>50</v>
      </c>
      <c r="Z18" s="80">
        <f t="shared" si="9"/>
        <v>0.16</v>
      </c>
      <c r="AA18" s="388">
        <v>7</v>
      </c>
      <c r="AB18" s="80">
        <f t="shared" si="10"/>
        <v>0.02</v>
      </c>
      <c r="AC18" s="388">
        <v>1</v>
      </c>
      <c r="AD18" s="80">
        <f t="shared" si="11"/>
        <v>0</v>
      </c>
      <c r="AE18" s="383">
        <f t="shared" si="12"/>
        <v>32037</v>
      </c>
      <c r="AF18" s="360">
        <v>10</v>
      </c>
      <c r="AG18" s="110"/>
      <c r="AH18" s="111"/>
    </row>
    <row r="19" spans="1:34" s="64" customFormat="1" ht="22.5" customHeight="1" x14ac:dyDescent="0.15">
      <c r="A19" s="23">
        <v>11</v>
      </c>
      <c r="B19" s="30" t="s">
        <v>180</v>
      </c>
      <c r="C19" s="70">
        <v>615</v>
      </c>
      <c r="D19" s="78">
        <f t="shared" si="0"/>
        <v>5.21</v>
      </c>
      <c r="E19" s="37">
        <v>5496</v>
      </c>
      <c r="F19" s="78">
        <f t="shared" si="1"/>
        <v>46.58</v>
      </c>
      <c r="G19" s="37">
        <v>3330</v>
      </c>
      <c r="H19" s="78">
        <f t="shared" si="2"/>
        <v>28.22</v>
      </c>
      <c r="I19" s="37">
        <v>1298</v>
      </c>
      <c r="J19" s="78">
        <f t="shared" si="3"/>
        <v>11</v>
      </c>
      <c r="K19" s="37">
        <v>663</v>
      </c>
      <c r="L19" s="78">
        <f t="shared" si="4"/>
        <v>5.62</v>
      </c>
      <c r="M19" s="37">
        <v>228</v>
      </c>
      <c r="N19" s="78">
        <f t="shared" si="5"/>
        <v>1.93</v>
      </c>
      <c r="O19" s="37">
        <v>52</v>
      </c>
      <c r="P19" s="78">
        <f t="shared" si="6"/>
        <v>0.44</v>
      </c>
      <c r="Q19" s="37">
        <v>45</v>
      </c>
      <c r="R19" s="89">
        <f t="shared" si="7"/>
        <v>0.38</v>
      </c>
      <c r="S19" s="52">
        <v>11</v>
      </c>
      <c r="T19" s="96"/>
      <c r="U19" s="23">
        <v>11</v>
      </c>
      <c r="V19" s="30" t="s">
        <v>180</v>
      </c>
      <c r="W19" s="70">
        <v>55</v>
      </c>
      <c r="X19" s="79">
        <f t="shared" si="8"/>
        <v>0.47</v>
      </c>
      <c r="Y19" s="387">
        <v>15</v>
      </c>
      <c r="Z19" s="79">
        <f t="shared" si="9"/>
        <v>0.13</v>
      </c>
      <c r="AA19" s="387">
        <v>1</v>
      </c>
      <c r="AB19" s="78">
        <f t="shared" si="10"/>
        <v>0.01</v>
      </c>
      <c r="AC19" s="389">
        <v>1</v>
      </c>
      <c r="AD19" s="78">
        <f t="shared" si="11"/>
        <v>0.01</v>
      </c>
      <c r="AE19" s="384">
        <f t="shared" si="12"/>
        <v>11799</v>
      </c>
      <c r="AF19" s="380">
        <v>11</v>
      </c>
      <c r="AG19" s="110"/>
      <c r="AH19" s="111"/>
    </row>
    <row r="20" spans="1:34" s="64" customFormat="1" ht="22.5" customHeight="1" x14ac:dyDescent="0.15">
      <c r="A20" s="23">
        <v>12</v>
      </c>
      <c r="B20" s="30" t="s">
        <v>312</v>
      </c>
      <c r="C20" s="70">
        <v>502</v>
      </c>
      <c r="D20" s="78">
        <f t="shared" si="0"/>
        <v>4.9400000000000004</v>
      </c>
      <c r="E20" s="37">
        <v>3871</v>
      </c>
      <c r="F20" s="78">
        <f t="shared" si="1"/>
        <v>38.08</v>
      </c>
      <c r="G20" s="37">
        <v>3307</v>
      </c>
      <c r="H20" s="78">
        <f t="shared" si="2"/>
        <v>32.53</v>
      </c>
      <c r="I20" s="37">
        <v>1338</v>
      </c>
      <c r="J20" s="78">
        <f t="shared" si="3"/>
        <v>13.16</v>
      </c>
      <c r="K20" s="37">
        <v>519</v>
      </c>
      <c r="L20" s="78">
        <f t="shared" si="4"/>
        <v>5.1100000000000003</v>
      </c>
      <c r="M20" s="37">
        <v>317</v>
      </c>
      <c r="N20" s="78">
        <f t="shared" si="5"/>
        <v>3.12</v>
      </c>
      <c r="O20" s="37">
        <v>90</v>
      </c>
      <c r="P20" s="78">
        <f t="shared" si="6"/>
        <v>0.89</v>
      </c>
      <c r="Q20" s="37">
        <v>132</v>
      </c>
      <c r="R20" s="89">
        <f t="shared" si="7"/>
        <v>1.3</v>
      </c>
      <c r="S20" s="52">
        <v>12</v>
      </c>
      <c r="T20" s="96"/>
      <c r="U20" s="23">
        <v>12</v>
      </c>
      <c r="V20" s="30" t="s">
        <v>312</v>
      </c>
      <c r="W20" s="70">
        <v>68</v>
      </c>
      <c r="X20" s="78">
        <f t="shared" si="8"/>
        <v>0.67</v>
      </c>
      <c r="Y20" s="387">
        <v>20</v>
      </c>
      <c r="Z20" s="78">
        <f t="shared" si="9"/>
        <v>0.2</v>
      </c>
      <c r="AA20" s="387">
        <v>2</v>
      </c>
      <c r="AB20" s="78">
        <f t="shared" si="10"/>
        <v>0.02</v>
      </c>
      <c r="AC20" s="387">
        <v>0</v>
      </c>
      <c r="AD20" s="78">
        <f t="shared" si="11"/>
        <v>0</v>
      </c>
      <c r="AE20" s="383">
        <f t="shared" si="12"/>
        <v>10166</v>
      </c>
      <c r="AF20" s="380">
        <v>12</v>
      </c>
      <c r="AG20" s="110"/>
      <c r="AH20" s="111"/>
    </row>
    <row r="21" spans="1:34" s="64" customFormat="1" ht="22.5" customHeight="1" x14ac:dyDescent="0.15">
      <c r="A21" s="23">
        <v>13</v>
      </c>
      <c r="B21" s="30" t="s">
        <v>313</v>
      </c>
      <c r="C21" s="70">
        <v>552</v>
      </c>
      <c r="D21" s="78">
        <f t="shared" si="0"/>
        <v>5.82</v>
      </c>
      <c r="E21" s="37">
        <v>4730</v>
      </c>
      <c r="F21" s="78">
        <f t="shared" si="1"/>
        <v>49.91</v>
      </c>
      <c r="G21" s="37">
        <v>2500</v>
      </c>
      <c r="H21" s="78">
        <f t="shared" si="2"/>
        <v>26.38</v>
      </c>
      <c r="I21" s="37">
        <v>941</v>
      </c>
      <c r="J21" s="78">
        <f t="shared" si="3"/>
        <v>9.93</v>
      </c>
      <c r="K21" s="37">
        <v>466</v>
      </c>
      <c r="L21" s="78">
        <f t="shared" si="4"/>
        <v>4.92</v>
      </c>
      <c r="M21" s="37">
        <v>138</v>
      </c>
      <c r="N21" s="78">
        <f t="shared" si="5"/>
        <v>1.46</v>
      </c>
      <c r="O21" s="37">
        <v>45</v>
      </c>
      <c r="P21" s="78">
        <f t="shared" si="6"/>
        <v>0.47</v>
      </c>
      <c r="Q21" s="37">
        <v>39</v>
      </c>
      <c r="R21" s="89">
        <f t="shared" si="7"/>
        <v>0.41</v>
      </c>
      <c r="S21" s="52">
        <v>13</v>
      </c>
      <c r="T21" s="96"/>
      <c r="U21" s="23">
        <v>13</v>
      </c>
      <c r="V21" s="30" t="s">
        <v>313</v>
      </c>
      <c r="W21" s="70">
        <v>49</v>
      </c>
      <c r="X21" s="78">
        <f t="shared" si="8"/>
        <v>0.52</v>
      </c>
      <c r="Y21" s="387">
        <v>17</v>
      </c>
      <c r="Z21" s="78">
        <f t="shared" si="9"/>
        <v>0.18</v>
      </c>
      <c r="AA21" s="387">
        <v>1</v>
      </c>
      <c r="AB21" s="78">
        <f t="shared" si="10"/>
        <v>0.01</v>
      </c>
      <c r="AC21" s="387">
        <v>0</v>
      </c>
      <c r="AD21" s="78">
        <f t="shared" si="11"/>
        <v>0</v>
      </c>
      <c r="AE21" s="383">
        <f t="shared" si="12"/>
        <v>9478</v>
      </c>
      <c r="AF21" s="380">
        <v>13</v>
      </c>
      <c r="AG21" s="110"/>
      <c r="AH21" s="111"/>
    </row>
    <row r="22" spans="1:34" s="64" customFormat="1" ht="22.5" customHeight="1" x14ac:dyDescent="0.15">
      <c r="A22" s="23">
        <v>14</v>
      </c>
      <c r="B22" s="30" t="s">
        <v>181</v>
      </c>
      <c r="C22" s="70">
        <v>88</v>
      </c>
      <c r="D22" s="78">
        <f t="shared" si="0"/>
        <v>4.6900000000000004</v>
      </c>
      <c r="E22" s="37">
        <v>837</v>
      </c>
      <c r="F22" s="78">
        <f t="shared" si="1"/>
        <v>44.59</v>
      </c>
      <c r="G22" s="37">
        <v>513</v>
      </c>
      <c r="H22" s="78">
        <f t="shared" si="2"/>
        <v>27.33</v>
      </c>
      <c r="I22" s="37">
        <v>255</v>
      </c>
      <c r="J22" s="78">
        <f t="shared" si="3"/>
        <v>13.59</v>
      </c>
      <c r="K22" s="37">
        <v>96</v>
      </c>
      <c r="L22" s="78">
        <f t="shared" si="4"/>
        <v>5.1100000000000003</v>
      </c>
      <c r="M22" s="37">
        <v>47</v>
      </c>
      <c r="N22" s="78">
        <f t="shared" si="5"/>
        <v>2.5</v>
      </c>
      <c r="O22" s="37">
        <v>19</v>
      </c>
      <c r="P22" s="78">
        <f t="shared" si="6"/>
        <v>1.01</v>
      </c>
      <c r="Q22" s="37">
        <v>12</v>
      </c>
      <c r="R22" s="89">
        <f t="shared" si="7"/>
        <v>0.64</v>
      </c>
      <c r="S22" s="52">
        <v>14</v>
      </c>
      <c r="T22" s="96"/>
      <c r="U22" s="23">
        <v>14</v>
      </c>
      <c r="V22" s="30" t="s">
        <v>181</v>
      </c>
      <c r="W22" s="70">
        <v>6</v>
      </c>
      <c r="X22" s="78">
        <f t="shared" si="8"/>
        <v>0.32</v>
      </c>
      <c r="Y22" s="387">
        <v>3</v>
      </c>
      <c r="Z22" s="78">
        <f t="shared" si="9"/>
        <v>0.16</v>
      </c>
      <c r="AA22" s="387">
        <v>0</v>
      </c>
      <c r="AB22" s="78">
        <f t="shared" si="10"/>
        <v>0</v>
      </c>
      <c r="AC22" s="387">
        <v>1</v>
      </c>
      <c r="AD22" s="78">
        <f t="shared" si="11"/>
        <v>0.05</v>
      </c>
      <c r="AE22" s="383">
        <f t="shared" si="12"/>
        <v>1877</v>
      </c>
      <c r="AF22" s="380">
        <v>14</v>
      </c>
      <c r="AG22" s="110"/>
      <c r="AH22" s="111"/>
    </row>
    <row r="23" spans="1:34" s="64" customFormat="1" ht="22.5" customHeight="1" x14ac:dyDescent="0.15">
      <c r="A23" s="23">
        <v>15</v>
      </c>
      <c r="B23" s="30" t="s">
        <v>183</v>
      </c>
      <c r="C23" s="70">
        <v>47</v>
      </c>
      <c r="D23" s="78">
        <f t="shared" si="0"/>
        <v>6.16</v>
      </c>
      <c r="E23" s="37">
        <v>397</v>
      </c>
      <c r="F23" s="78">
        <f t="shared" si="1"/>
        <v>52.03</v>
      </c>
      <c r="G23" s="37">
        <v>213</v>
      </c>
      <c r="H23" s="78">
        <f t="shared" si="2"/>
        <v>27.92</v>
      </c>
      <c r="I23" s="37">
        <v>71</v>
      </c>
      <c r="J23" s="78">
        <f t="shared" si="3"/>
        <v>9.31</v>
      </c>
      <c r="K23" s="37">
        <v>17</v>
      </c>
      <c r="L23" s="78">
        <f t="shared" si="4"/>
        <v>2.23</v>
      </c>
      <c r="M23" s="37">
        <v>9</v>
      </c>
      <c r="N23" s="78">
        <f t="shared" si="5"/>
        <v>1.18</v>
      </c>
      <c r="O23" s="37">
        <v>3</v>
      </c>
      <c r="P23" s="78">
        <f t="shared" si="6"/>
        <v>0.39</v>
      </c>
      <c r="Q23" s="37">
        <v>4</v>
      </c>
      <c r="R23" s="89">
        <f t="shared" si="7"/>
        <v>0.52</v>
      </c>
      <c r="S23" s="53">
        <v>15</v>
      </c>
      <c r="T23" s="96"/>
      <c r="U23" s="23">
        <v>15</v>
      </c>
      <c r="V23" s="30" t="s">
        <v>183</v>
      </c>
      <c r="W23" s="70">
        <v>1</v>
      </c>
      <c r="X23" s="78">
        <f t="shared" si="8"/>
        <v>0.13</v>
      </c>
      <c r="Y23" s="387">
        <v>1</v>
      </c>
      <c r="Z23" s="80">
        <f t="shared" si="9"/>
        <v>0.13</v>
      </c>
      <c r="AA23" s="387">
        <v>0</v>
      </c>
      <c r="AB23" s="78">
        <f t="shared" si="10"/>
        <v>0</v>
      </c>
      <c r="AC23" s="388">
        <v>0</v>
      </c>
      <c r="AD23" s="78">
        <f t="shared" si="11"/>
        <v>0</v>
      </c>
      <c r="AE23" s="383">
        <f t="shared" si="12"/>
        <v>763</v>
      </c>
      <c r="AF23" s="360">
        <v>15</v>
      </c>
      <c r="AG23" s="110"/>
      <c r="AH23" s="111"/>
    </row>
    <row r="24" spans="1:34" s="64" customFormat="1" ht="22.5" customHeight="1" x14ac:dyDescent="0.15">
      <c r="A24" s="65">
        <v>16</v>
      </c>
      <c r="B24" s="31" t="s">
        <v>184</v>
      </c>
      <c r="C24" s="71">
        <v>48</v>
      </c>
      <c r="D24" s="79">
        <f t="shared" si="0"/>
        <v>4.6399999999999997</v>
      </c>
      <c r="E24" s="48">
        <v>596</v>
      </c>
      <c r="F24" s="79">
        <f t="shared" si="1"/>
        <v>57.58</v>
      </c>
      <c r="G24" s="48">
        <v>246</v>
      </c>
      <c r="H24" s="79">
        <f t="shared" si="2"/>
        <v>23.77</v>
      </c>
      <c r="I24" s="48">
        <v>100</v>
      </c>
      <c r="J24" s="79">
        <f t="shared" si="3"/>
        <v>9.66</v>
      </c>
      <c r="K24" s="48">
        <v>34</v>
      </c>
      <c r="L24" s="79">
        <f t="shared" si="4"/>
        <v>3.29</v>
      </c>
      <c r="M24" s="48">
        <v>6</v>
      </c>
      <c r="N24" s="79">
        <f t="shared" si="5"/>
        <v>0.57999999999999996</v>
      </c>
      <c r="O24" s="48">
        <v>2</v>
      </c>
      <c r="P24" s="79">
        <f t="shared" si="6"/>
        <v>0.19</v>
      </c>
      <c r="Q24" s="48">
        <v>3</v>
      </c>
      <c r="R24" s="90">
        <f t="shared" si="7"/>
        <v>0.28999999999999998</v>
      </c>
      <c r="S24" s="52">
        <v>16</v>
      </c>
      <c r="T24" s="98"/>
      <c r="U24" s="65">
        <v>16</v>
      </c>
      <c r="V24" s="31" t="s">
        <v>184</v>
      </c>
      <c r="W24" s="71">
        <v>0</v>
      </c>
      <c r="X24" s="79">
        <f t="shared" si="8"/>
        <v>0</v>
      </c>
      <c r="Y24" s="389">
        <v>0</v>
      </c>
      <c r="Z24" s="79">
        <f t="shared" si="9"/>
        <v>0</v>
      </c>
      <c r="AA24" s="389">
        <v>0</v>
      </c>
      <c r="AB24" s="79">
        <f t="shared" si="10"/>
        <v>0</v>
      </c>
      <c r="AC24" s="389">
        <v>0</v>
      </c>
      <c r="AD24" s="79">
        <f t="shared" si="11"/>
        <v>0</v>
      </c>
      <c r="AE24" s="384">
        <f t="shared" si="12"/>
        <v>1035</v>
      </c>
      <c r="AF24" s="380">
        <v>16</v>
      </c>
      <c r="AG24" s="110"/>
      <c r="AH24" s="111"/>
    </row>
    <row r="25" spans="1:34" s="64" customFormat="1" ht="22.5" customHeight="1" x14ac:dyDescent="0.15">
      <c r="A25" s="23">
        <v>17</v>
      </c>
      <c r="B25" s="30" t="s">
        <v>314</v>
      </c>
      <c r="C25" s="70">
        <v>312</v>
      </c>
      <c r="D25" s="78">
        <f t="shared" si="0"/>
        <v>5.35</v>
      </c>
      <c r="E25" s="37">
        <v>2828</v>
      </c>
      <c r="F25" s="78">
        <f t="shared" si="1"/>
        <v>48.49</v>
      </c>
      <c r="G25" s="37">
        <v>1641</v>
      </c>
      <c r="H25" s="78">
        <f t="shared" si="2"/>
        <v>28.14</v>
      </c>
      <c r="I25" s="37">
        <v>591</v>
      </c>
      <c r="J25" s="78">
        <f t="shared" si="3"/>
        <v>10.130000000000001</v>
      </c>
      <c r="K25" s="37">
        <v>314</v>
      </c>
      <c r="L25" s="78">
        <f t="shared" si="4"/>
        <v>5.38</v>
      </c>
      <c r="M25" s="37">
        <v>81</v>
      </c>
      <c r="N25" s="78">
        <f t="shared" si="5"/>
        <v>1.39</v>
      </c>
      <c r="O25" s="37">
        <v>23</v>
      </c>
      <c r="P25" s="78">
        <f t="shared" si="6"/>
        <v>0.39</v>
      </c>
      <c r="Q25" s="37">
        <v>23</v>
      </c>
      <c r="R25" s="89">
        <f t="shared" si="7"/>
        <v>0.39</v>
      </c>
      <c r="S25" s="52">
        <v>17</v>
      </c>
      <c r="T25" s="96"/>
      <c r="U25" s="23">
        <v>17</v>
      </c>
      <c r="V25" s="30" t="s">
        <v>314</v>
      </c>
      <c r="W25" s="70">
        <v>15</v>
      </c>
      <c r="X25" s="78">
        <f t="shared" si="8"/>
        <v>0.26</v>
      </c>
      <c r="Y25" s="387">
        <v>2</v>
      </c>
      <c r="Z25" s="78">
        <f t="shared" si="9"/>
        <v>0.03</v>
      </c>
      <c r="AA25" s="387">
        <v>2</v>
      </c>
      <c r="AB25" s="78">
        <f t="shared" si="10"/>
        <v>0.03</v>
      </c>
      <c r="AC25" s="387">
        <v>0</v>
      </c>
      <c r="AD25" s="78">
        <f t="shared" si="11"/>
        <v>0</v>
      </c>
      <c r="AE25" s="227">
        <f t="shared" si="12"/>
        <v>5832</v>
      </c>
      <c r="AF25" s="52">
        <v>17</v>
      </c>
      <c r="AG25" s="110"/>
      <c r="AH25" s="111"/>
    </row>
    <row r="26" spans="1:34" s="64" customFormat="1" ht="22.5" customHeight="1" x14ac:dyDescent="0.15">
      <c r="A26" s="23">
        <v>18</v>
      </c>
      <c r="B26" s="30" t="s">
        <v>315</v>
      </c>
      <c r="C26" s="70">
        <v>153</v>
      </c>
      <c r="D26" s="78">
        <f t="shared" si="0"/>
        <v>6.26</v>
      </c>
      <c r="E26" s="37">
        <v>1241</v>
      </c>
      <c r="F26" s="78">
        <f t="shared" si="1"/>
        <v>50.74</v>
      </c>
      <c r="G26" s="37">
        <v>652</v>
      </c>
      <c r="H26" s="78">
        <f t="shared" si="2"/>
        <v>26.66</v>
      </c>
      <c r="I26" s="37">
        <v>235</v>
      </c>
      <c r="J26" s="78">
        <f t="shared" si="3"/>
        <v>9.61</v>
      </c>
      <c r="K26" s="37">
        <v>100</v>
      </c>
      <c r="L26" s="78">
        <f t="shared" si="4"/>
        <v>4.09</v>
      </c>
      <c r="M26" s="37">
        <v>29</v>
      </c>
      <c r="N26" s="78">
        <f t="shared" si="5"/>
        <v>1.19</v>
      </c>
      <c r="O26" s="37">
        <v>12</v>
      </c>
      <c r="P26" s="78">
        <f t="shared" si="6"/>
        <v>0.49</v>
      </c>
      <c r="Q26" s="37">
        <v>12</v>
      </c>
      <c r="R26" s="89">
        <f t="shared" si="7"/>
        <v>0.49</v>
      </c>
      <c r="S26" s="52">
        <v>18</v>
      </c>
      <c r="T26" s="96"/>
      <c r="U26" s="23">
        <v>18</v>
      </c>
      <c r="V26" s="30" t="s">
        <v>315</v>
      </c>
      <c r="W26" s="70">
        <v>9</v>
      </c>
      <c r="X26" s="78">
        <f t="shared" si="8"/>
        <v>0.37</v>
      </c>
      <c r="Y26" s="387">
        <v>2</v>
      </c>
      <c r="Z26" s="78">
        <f t="shared" si="9"/>
        <v>0.08</v>
      </c>
      <c r="AA26" s="387">
        <v>1</v>
      </c>
      <c r="AB26" s="78">
        <f t="shared" si="10"/>
        <v>0.04</v>
      </c>
      <c r="AC26" s="387">
        <v>0</v>
      </c>
      <c r="AD26" s="78">
        <f t="shared" si="11"/>
        <v>0</v>
      </c>
      <c r="AE26" s="383">
        <f t="shared" si="12"/>
        <v>2446</v>
      </c>
      <c r="AF26" s="380">
        <v>18</v>
      </c>
      <c r="AG26" s="110"/>
      <c r="AH26" s="111"/>
    </row>
    <row r="27" spans="1:34" s="64" customFormat="1" ht="22.5" customHeight="1" x14ac:dyDescent="0.15">
      <c r="A27" s="23">
        <v>19</v>
      </c>
      <c r="B27" s="30" t="s">
        <v>139</v>
      </c>
      <c r="C27" s="70">
        <v>225</v>
      </c>
      <c r="D27" s="78">
        <f t="shared" si="0"/>
        <v>7.06</v>
      </c>
      <c r="E27" s="37">
        <v>1496</v>
      </c>
      <c r="F27" s="78">
        <f t="shared" si="1"/>
        <v>46.91</v>
      </c>
      <c r="G27" s="37">
        <v>862</v>
      </c>
      <c r="H27" s="78">
        <f t="shared" si="2"/>
        <v>27.03</v>
      </c>
      <c r="I27" s="37">
        <v>347</v>
      </c>
      <c r="J27" s="78">
        <f t="shared" si="3"/>
        <v>10.88</v>
      </c>
      <c r="K27" s="37">
        <v>168</v>
      </c>
      <c r="L27" s="78">
        <f t="shared" si="4"/>
        <v>5.27</v>
      </c>
      <c r="M27" s="37">
        <v>52</v>
      </c>
      <c r="N27" s="78">
        <f t="shared" si="5"/>
        <v>1.63</v>
      </c>
      <c r="O27" s="37">
        <v>13</v>
      </c>
      <c r="P27" s="78">
        <f t="shared" si="6"/>
        <v>0.41</v>
      </c>
      <c r="Q27" s="37">
        <v>13</v>
      </c>
      <c r="R27" s="89">
        <f t="shared" si="7"/>
        <v>0.41</v>
      </c>
      <c r="S27" s="52">
        <v>19</v>
      </c>
      <c r="T27" s="96"/>
      <c r="U27" s="23">
        <v>19</v>
      </c>
      <c r="V27" s="30" t="s">
        <v>139</v>
      </c>
      <c r="W27" s="70">
        <v>8</v>
      </c>
      <c r="X27" s="78">
        <f t="shared" si="8"/>
        <v>0.25</v>
      </c>
      <c r="Y27" s="387">
        <v>5</v>
      </c>
      <c r="Z27" s="78">
        <f t="shared" si="9"/>
        <v>0.16</v>
      </c>
      <c r="AA27" s="387">
        <v>0</v>
      </c>
      <c r="AB27" s="78">
        <f t="shared" si="10"/>
        <v>0</v>
      </c>
      <c r="AC27" s="387">
        <v>0</v>
      </c>
      <c r="AD27" s="78">
        <f t="shared" si="11"/>
        <v>0</v>
      </c>
      <c r="AE27" s="383">
        <f t="shared" si="12"/>
        <v>3189</v>
      </c>
      <c r="AF27" s="380">
        <v>19</v>
      </c>
      <c r="AG27" s="110"/>
      <c r="AH27" s="111"/>
    </row>
    <row r="28" spans="1:34" s="64" customFormat="1" ht="22.5" customHeight="1" x14ac:dyDescent="0.15">
      <c r="A28" s="24">
        <v>20</v>
      </c>
      <c r="B28" s="33" t="s">
        <v>186</v>
      </c>
      <c r="C28" s="72">
        <v>109</v>
      </c>
      <c r="D28" s="80">
        <f t="shared" si="0"/>
        <v>5.24</v>
      </c>
      <c r="E28" s="38">
        <v>935</v>
      </c>
      <c r="F28" s="80">
        <f t="shared" si="1"/>
        <v>44.93</v>
      </c>
      <c r="G28" s="38">
        <v>614</v>
      </c>
      <c r="H28" s="80">
        <f t="shared" si="2"/>
        <v>29.51</v>
      </c>
      <c r="I28" s="38">
        <v>226</v>
      </c>
      <c r="J28" s="80">
        <f t="shared" si="3"/>
        <v>10.86</v>
      </c>
      <c r="K28" s="38">
        <v>127</v>
      </c>
      <c r="L28" s="80">
        <f t="shared" si="4"/>
        <v>6.1</v>
      </c>
      <c r="M28" s="38">
        <v>46</v>
      </c>
      <c r="N28" s="80">
        <f t="shared" si="5"/>
        <v>2.21</v>
      </c>
      <c r="O28" s="38">
        <v>8</v>
      </c>
      <c r="P28" s="80">
        <f t="shared" si="6"/>
        <v>0.38</v>
      </c>
      <c r="Q28" s="38">
        <v>9</v>
      </c>
      <c r="R28" s="91">
        <f t="shared" si="7"/>
        <v>0.43</v>
      </c>
      <c r="S28" s="53">
        <v>20</v>
      </c>
      <c r="T28" s="99"/>
      <c r="U28" s="24">
        <v>20</v>
      </c>
      <c r="V28" s="33" t="s">
        <v>186</v>
      </c>
      <c r="W28" s="72">
        <v>7</v>
      </c>
      <c r="X28" s="80">
        <f t="shared" si="8"/>
        <v>0.34</v>
      </c>
      <c r="Y28" s="388">
        <v>0</v>
      </c>
      <c r="Z28" s="80">
        <f t="shared" si="9"/>
        <v>0</v>
      </c>
      <c r="AA28" s="388">
        <v>0</v>
      </c>
      <c r="AB28" s="80">
        <f t="shared" si="10"/>
        <v>0</v>
      </c>
      <c r="AC28" s="388">
        <v>0</v>
      </c>
      <c r="AD28" s="80">
        <f t="shared" si="11"/>
        <v>0</v>
      </c>
      <c r="AE28" s="383">
        <f t="shared" si="12"/>
        <v>2081</v>
      </c>
      <c r="AF28" s="360">
        <v>20</v>
      </c>
      <c r="AG28" s="110"/>
      <c r="AH28" s="111"/>
    </row>
    <row r="29" spans="1:34" s="64" customFormat="1" ht="22.5" customHeight="1" x14ac:dyDescent="0.15">
      <c r="A29" s="23">
        <v>21</v>
      </c>
      <c r="B29" s="30" t="s">
        <v>187</v>
      </c>
      <c r="C29" s="70">
        <v>106</v>
      </c>
      <c r="D29" s="78">
        <f t="shared" si="0"/>
        <v>6.39</v>
      </c>
      <c r="E29" s="37">
        <v>765</v>
      </c>
      <c r="F29" s="78">
        <f t="shared" si="1"/>
        <v>46.11</v>
      </c>
      <c r="G29" s="37">
        <v>453</v>
      </c>
      <c r="H29" s="78">
        <f t="shared" si="2"/>
        <v>27.31</v>
      </c>
      <c r="I29" s="37">
        <v>192</v>
      </c>
      <c r="J29" s="78">
        <f t="shared" si="3"/>
        <v>11.57</v>
      </c>
      <c r="K29" s="37">
        <v>100</v>
      </c>
      <c r="L29" s="78">
        <f t="shared" si="4"/>
        <v>6.03</v>
      </c>
      <c r="M29" s="37">
        <v>23</v>
      </c>
      <c r="N29" s="78">
        <f t="shared" si="5"/>
        <v>1.39</v>
      </c>
      <c r="O29" s="37">
        <v>7</v>
      </c>
      <c r="P29" s="78">
        <f t="shared" si="6"/>
        <v>0.42</v>
      </c>
      <c r="Q29" s="37">
        <v>10</v>
      </c>
      <c r="R29" s="89">
        <f t="shared" si="7"/>
        <v>0.6</v>
      </c>
      <c r="S29" s="52">
        <v>21</v>
      </c>
      <c r="T29" s="96"/>
      <c r="U29" s="23">
        <v>21</v>
      </c>
      <c r="V29" s="30" t="s">
        <v>187</v>
      </c>
      <c r="W29" s="70">
        <v>2</v>
      </c>
      <c r="X29" s="78">
        <f t="shared" si="8"/>
        <v>0.12</v>
      </c>
      <c r="Y29" s="387">
        <v>0</v>
      </c>
      <c r="Z29" s="79">
        <f t="shared" si="9"/>
        <v>0</v>
      </c>
      <c r="AA29" s="387">
        <v>1</v>
      </c>
      <c r="AB29" s="79">
        <f t="shared" si="10"/>
        <v>0.06</v>
      </c>
      <c r="AC29" s="387">
        <v>0</v>
      </c>
      <c r="AD29" s="78">
        <f t="shared" si="11"/>
        <v>0</v>
      </c>
      <c r="AE29" s="384">
        <f t="shared" si="12"/>
        <v>1659</v>
      </c>
      <c r="AF29" s="380">
        <v>21</v>
      </c>
      <c r="AG29" s="110"/>
      <c r="AH29" s="111"/>
    </row>
    <row r="30" spans="1:34" s="64" customFormat="1" ht="22.5" customHeight="1" x14ac:dyDescent="0.15">
      <c r="A30" s="23">
        <v>22</v>
      </c>
      <c r="B30" s="30" t="s">
        <v>188</v>
      </c>
      <c r="C30" s="70">
        <v>30</v>
      </c>
      <c r="D30" s="78">
        <f t="shared" si="0"/>
        <v>1.75</v>
      </c>
      <c r="E30" s="37">
        <v>450</v>
      </c>
      <c r="F30" s="78">
        <f t="shared" si="1"/>
        <v>26.22</v>
      </c>
      <c r="G30" s="37">
        <v>537</v>
      </c>
      <c r="H30" s="78">
        <f t="shared" si="2"/>
        <v>31.29</v>
      </c>
      <c r="I30" s="37">
        <v>278</v>
      </c>
      <c r="J30" s="78">
        <f t="shared" si="3"/>
        <v>16.2</v>
      </c>
      <c r="K30" s="37">
        <v>174</v>
      </c>
      <c r="L30" s="78">
        <f t="shared" si="4"/>
        <v>10.14</v>
      </c>
      <c r="M30" s="37">
        <v>100</v>
      </c>
      <c r="N30" s="78">
        <f t="shared" si="5"/>
        <v>5.83</v>
      </c>
      <c r="O30" s="37">
        <v>59</v>
      </c>
      <c r="P30" s="78">
        <f t="shared" si="6"/>
        <v>3.44</v>
      </c>
      <c r="Q30" s="37">
        <v>51</v>
      </c>
      <c r="R30" s="89">
        <f t="shared" si="7"/>
        <v>2.97</v>
      </c>
      <c r="S30" s="52">
        <v>22</v>
      </c>
      <c r="T30" s="96"/>
      <c r="U30" s="23">
        <v>22</v>
      </c>
      <c r="V30" s="30" t="s">
        <v>188</v>
      </c>
      <c r="W30" s="70">
        <v>35</v>
      </c>
      <c r="X30" s="78">
        <f t="shared" si="8"/>
        <v>2.04</v>
      </c>
      <c r="Y30" s="387">
        <v>2</v>
      </c>
      <c r="Z30" s="78">
        <f t="shared" si="9"/>
        <v>0.12</v>
      </c>
      <c r="AA30" s="387">
        <v>0</v>
      </c>
      <c r="AB30" s="78">
        <f t="shared" si="10"/>
        <v>0</v>
      </c>
      <c r="AC30" s="387">
        <v>0</v>
      </c>
      <c r="AD30" s="78">
        <f t="shared" si="11"/>
        <v>0</v>
      </c>
      <c r="AE30" s="383">
        <f t="shared" si="12"/>
        <v>1716</v>
      </c>
      <c r="AF30" s="380">
        <v>22</v>
      </c>
      <c r="AG30" s="110"/>
      <c r="AH30" s="111"/>
    </row>
    <row r="31" spans="1:34" s="64" customFormat="1" ht="22.5" customHeight="1" x14ac:dyDescent="0.15">
      <c r="A31" s="23">
        <v>23</v>
      </c>
      <c r="B31" s="30" t="s">
        <v>190</v>
      </c>
      <c r="C31" s="70">
        <v>442</v>
      </c>
      <c r="D31" s="78">
        <f t="shared" si="0"/>
        <v>6.07</v>
      </c>
      <c r="E31" s="37">
        <v>3546</v>
      </c>
      <c r="F31" s="78">
        <f t="shared" si="1"/>
        <v>48.74</v>
      </c>
      <c r="G31" s="37">
        <v>2017</v>
      </c>
      <c r="H31" s="78">
        <f t="shared" si="2"/>
        <v>27.72</v>
      </c>
      <c r="I31" s="37">
        <v>730</v>
      </c>
      <c r="J31" s="78">
        <f t="shared" si="3"/>
        <v>10.029999999999999</v>
      </c>
      <c r="K31" s="37">
        <v>332</v>
      </c>
      <c r="L31" s="78">
        <f t="shared" si="4"/>
        <v>4.5599999999999996</v>
      </c>
      <c r="M31" s="37">
        <v>116</v>
      </c>
      <c r="N31" s="78">
        <f t="shared" si="5"/>
        <v>1.59</v>
      </c>
      <c r="O31" s="37">
        <v>32</v>
      </c>
      <c r="P31" s="78">
        <f t="shared" si="6"/>
        <v>0.44</v>
      </c>
      <c r="Q31" s="37">
        <v>29</v>
      </c>
      <c r="R31" s="89">
        <f t="shared" si="7"/>
        <v>0.4</v>
      </c>
      <c r="S31" s="52">
        <v>23</v>
      </c>
      <c r="T31" s="96"/>
      <c r="U31" s="23">
        <v>23</v>
      </c>
      <c r="V31" s="30" t="s">
        <v>190</v>
      </c>
      <c r="W31" s="70">
        <v>29</v>
      </c>
      <c r="X31" s="78">
        <f t="shared" si="8"/>
        <v>0.4</v>
      </c>
      <c r="Y31" s="387">
        <v>3</v>
      </c>
      <c r="Z31" s="78">
        <f t="shared" si="9"/>
        <v>0.04</v>
      </c>
      <c r="AA31" s="387">
        <v>0</v>
      </c>
      <c r="AB31" s="78">
        <f t="shared" si="10"/>
        <v>0</v>
      </c>
      <c r="AC31" s="387">
        <v>0</v>
      </c>
      <c r="AD31" s="78">
        <f t="shared" si="11"/>
        <v>0</v>
      </c>
      <c r="AE31" s="383">
        <f t="shared" si="12"/>
        <v>7276</v>
      </c>
      <c r="AF31" s="380">
        <v>23</v>
      </c>
      <c r="AG31" s="110"/>
      <c r="AH31" s="111"/>
    </row>
    <row r="32" spans="1:34" s="64" customFormat="1" ht="22.5" customHeight="1" x14ac:dyDescent="0.15">
      <c r="A32" s="23">
        <v>24</v>
      </c>
      <c r="B32" s="30" t="s">
        <v>191</v>
      </c>
      <c r="C32" s="70">
        <v>323</v>
      </c>
      <c r="D32" s="78">
        <f t="shared" si="0"/>
        <v>6.11</v>
      </c>
      <c r="E32" s="37">
        <v>2645</v>
      </c>
      <c r="F32" s="78">
        <f t="shared" si="1"/>
        <v>50</v>
      </c>
      <c r="G32" s="37">
        <v>1477</v>
      </c>
      <c r="H32" s="78">
        <f t="shared" si="2"/>
        <v>27.92</v>
      </c>
      <c r="I32" s="37">
        <v>488</v>
      </c>
      <c r="J32" s="78">
        <f t="shared" si="3"/>
        <v>9.2200000000000006</v>
      </c>
      <c r="K32" s="37">
        <v>216</v>
      </c>
      <c r="L32" s="78">
        <f t="shared" si="4"/>
        <v>4.08</v>
      </c>
      <c r="M32" s="37">
        <v>72</v>
      </c>
      <c r="N32" s="78">
        <f t="shared" si="5"/>
        <v>1.36</v>
      </c>
      <c r="O32" s="37">
        <v>17</v>
      </c>
      <c r="P32" s="78">
        <f t="shared" si="6"/>
        <v>0.32</v>
      </c>
      <c r="Q32" s="37">
        <v>19</v>
      </c>
      <c r="R32" s="89">
        <f t="shared" si="7"/>
        <v>0.36</v>
      </c>
      <c r="S32" s="52">
        <v>24</v>
      </c>
      <c r="T32" s="96"/>
      <c r="U32" s="23">
        <v>24</v>
      </c>
      <c r="V32" s="30" t="s">
        <v>191</v>
      </c>
      <c r="W32" s="70">
        <v>29</v>
      </c>
      <c r="X32" s="78">
        <f t="shared" si="8"/>
        <v>0.55000000000000004</v>
      </c>
      <c r="Y32" s="387">
        <v>4</v>
      </c>
      <c r="Z32" s="78">
        <f t="shared" si="9"/>
        <v>0.08</v>
      </c>
      <c r="AA32" s="387">
        <v>0</v>
      </c>
      <c r="AB32" s="78">
        <f t="shared" si="10"/>
        <v>0</v>
      </c>
      <c r="AC32" s="387">
        <v>0</v>
      </c>
      <c r="AD32" s="78">
        <f t="shared" si="11"/>
        <v>0</v>
      </c>
      <c r="AE32" s="383">
        <f t="shared" si="12"/>
        <v>5290</v>
      </c>
      <c r="AF32" s="380">
        <v>24</v>
      </c>
      <c r="AG32" s="110"/>
      <c r="AH32" s="111"/>
    </row>
    <row r="33" spans="1:34" s="64" customFormat="1" ht="22.5" customHeight="1" x14ac:dyDescent="0.15">
      <c r="A33" s="23">
        <v>25</v>
      </c>
      <c r="B33" s="30" t="s">
        <v>12</v>
      </c>
      <c r="C33" s="73">
        <v>51</v>
      </c>
      <c r="D33" s="81">
        <f t="shared" si="0"/>
        <v>5.28</v>
      </c>
      <c r="E33" s="83">
        <v>540</v>
      </c>
      <c r="F33" s="78">
        <f t="shared" si="1"/>
        <v>55.9</v>
      </c>
      <c r="G33" s="83">
        <v>250</v>
      </c>
      <c r="H33" s="78">
        <f t="shared" si="2"/>
        <v>25.88</v>
      </c>
      <c r="I33" s="83">
        <v>74</v>
      </c>
      <c r="J33" s="78">
        <f t="shared" si="3"/>
        <v>7.66</v>
      </c>
      <c r="K33" s="83">
        <v>38</v>
      </c>
      <c r="L33" s="78">
        <f t="shared" si="4"/>
        <v>3.93</v>
      </c>
      <c r="M33" s="83">
        <v>5</v>
      </c>
      <c r="N33" s="78">
        <f t="shared" si="5"/>
        <v>0.52</v>
      </c>
      <c r="O33" s="83">
        <v>3</v>
      </c>
      <c r="P33" s="78">
        <f t="shared" si="6"/>
        <v>0.31</v>
      </c>
      <c r="Q33" s="83">
        <v>3</v>
      </c>
      <c r="R33" s="89">
        <f t="shared" si="7"/>
        <v>0.31</v>
      </c>
      <c r="S33" s="52">
        <v>25</v>
      </c>
      <c r="T33" s="96"/>
      <c r="U33" s="23">
        <v>25</v>
      </c>
      <c r="V33" s="30" t="s">
        <v>12</v>
      </c>
      <c r="W33" s="73">
        <v>2</v>
      </c>
      <c r="X33" s="81">
        <f t="shared" si="8"/>
        <v>0.21</v>
      </c>
      <c r="Y33" s="83">
        <v>0</v>
      </c>
      <c r="Z33" s="81">
        <f t="shared" si="9"/>
        <v>0</v>
      </c>
      <c r="AA33" s="83">
        <v>0</v>
      </c>
      <c r="AB33" s="81">
        <f t="shared" si="10"/>
        <v>0</v>
      </c>
      <c r="AC33" s="83">
        <v>0</v>
      </c>
      <c r="AD33" s="78">
        <f t="shared" si="11"/>
        <v>0</v>
      </c>
      <c r="AE33" s="385">
        <f t="shared" si="12"/>
        <v>966</v>
      </c>
      <c r="AF33" s="380">
        <v>25</v>
      </c>
      <c r="AG33" s="110"/>
      <c r="AH33" s="111"/>
    </row>
    <row r="34" spans="1:34" ht="22.5" customHeight="1" thickBot="1" x14ac:dyDescent="0.2">
      <c r="A34" s="25" t="s">
        <v>216</v>
      </c>
      <c r="B34" s="34"/>
      <c r="C34" s="74">
        <f>SUM(C9:C33)</f>
        <v>19793</v>
      </c>
      <c r="D34" s="82">
        <f t="shared" si="0"/>
        <v>4.8600000000000003</v>
      </c>
      <c r="E34" s="39">
        <f>SUM(E9:E33)</f>
        <v>173275</v>
      </c>
      <c r="F34" s="85">
        <f t="shared" si="1"/>
        <v>42.57</v>
      </c>
      <c r="G34" s="39">
        <f>SUM(G9:G33)</f>
        <v>116361</v>
      </c>
      <c r="H34" s="85">
        <f t="shared" si="2"/>
        <v>28.59</v>
      </c>
      <c r="I34" s="39">
        <f>SUM(I9:I33)</f>
        <v>49063</v>
      </c>
      <c r="J34" s="85">
        <f t="shared" si="3"/>
        <v>12.05</v>
      </c>
      <c r="K34" s="39">
        <f>SUM(K9:K33)</f>
        <v>26744</v>
      </c>
      <c r="L34" s="85">
        <f t="shared" si="4"/>
        <v>6.57</v>
      </c>
      <c r="M34" s="39">
        <f>SUM(M9:M33)</f>
        <v>11534</v>
      </c>
      <c r="N34" s="85">
        <f t="shared" si="5"/>
        <v>2.83</v>
      </c>
      <c r="O34" s="39">
        <f>SUM(O9:O33)</f>
        <v>3456</v>
      </c>
      <c r="P34" s="85">
        <f t="shared" si="6"/>
        <v>0.85</v>
      </c>
      <c r="Q34" s="39">
        <f>SUM(Q9:Q33)</f>
        <v>2946</v>
      </c>
      <c r="R34" s="92">
        <f t="shared" si="7"/>
        <v>0.72</v>
      </c>
      <c r="S34" s="54"/>
      <c r="T34" s="100"/>
      <c r="U34" s="431" t="s">
        <v>216</v>
      </c>
      <c r="V34" s="432"/>
      <c r="W34" s="74">
        <f>SUM(W9:W33)</f>
        <v>2895</v>
      </c>
      <c r="X34" s="85">
        <f t="shared" si="8"/>
        <v>0.71</v>
      </c>
      <c r="Y34" s="39">
        <f>SUM(Y9:Y33)</f>
        <v>845</v>
      </c>
      <c r="Z34" s="85">
        <f t="shared" si="9"/>
        <v>0.21</v>
      </c>
      <c r="AA34" s="39">
        <f>SUM(AA9:AA33)</f>
        <v>119</v>
      </c>
      <c r="AB34" s="85">
        <f t="shared" si="10"/>
        <v>0.03</v>
      </c>
      <c r="AC34" s="74">
        <f>SUM(AC9:AC33)</f>
        <v>22</v>
      </c>
      <c r="AD34" s="85">
        <f t="shared" si="11"/>
        <v>0.01</v>
      </c>
      <c r="AE34" s="109">
        <f>SUM(AE9:AE33)</f>
        <v>407053</v>
      </c>
      <c r="AF34" s="381"/>
      <c r="AG34" s="42"/>
      <c r="AH34" s="49"/>
    </row>
    <row r="38" spans="1:34" ht="20.100000000000001" customHeight="1" x14ac:dyDescent="0.15">
      <c r="E38" s="84"/>
    </row>
  </sheetData>
  <mergeCells count="3">
    <mergeCell ref="U34:V34"/>
    <mergeCell ref="S6:S8"/>
    <mergeCell ref="AF6:AF8"/>
  </mergeCells>
  <phoneticPr fontId="2"/>
  <pageMargins left="0.59055118110236227" right="0.59055118110236227" top="0.78740157480314965" bottom="0.78740157480314965" header="0.51181102362204722" footer="0.51181102362204722"/>
  <pageSetup paperSize="9" scale="97" firstPageNumber="4" fitToWidth="2" orientation="portrait" useFirstPageNumber="1" r:id="rId1"/>
  <headerFooter scaleWithDoc="0" alignWithMargins="0">
    <oddFooter>&amp;C- &amp;P -</oddFooter>
  </headerFooter>
  <colBreaks count="3" manualBreakCount="3">
    <brk id="9" max="1048575" man="1"/>
    <brk id="20" max="1048575" man="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35"/>
  <sheetViews>
    <sheetView view="pageBreakPreview" zoomScaleSheetLayoutView="100" workbookViewId="0">
      <selection activeCell="C16" sqref="C16"/>
    </sheetView>
  </sheetViews>
  <sheetFormatPr defaultColWidth="10.625" defaultRowHeight="20.100000000000001" customHeight="1" x14ac:dyDescent="0.15"/>
  <cols>
    <col min="1" max="1" width="5.625" style="17" customWidth="1"/>
    <col min="2" max="2" width="11.625" style="17" customWidth="1"/>
    <col min="3" max="3" width="11.625" style="49" customWidth="1"/>
    <col min="4" max="15" width="11.625" style="17" customWidth="1"/>
    <col min="16" max="16" width="5.625" style="18" customWidth="1"/>
    <col min="17" max="17" width="5.625" style="17" customWidth="1"/>
    <col min="18" max="25" width="11.625" style="17" customWidth="1"/>
    <col min="26" max="28" width="10.625" style="17"/>
    <col min="29" max="29" width="5.625" style="18" customWidth="1"/>
    <col min="30" max="16384" width="10.625" style="17"/>
  </cols>
  <sheetData>
    <row r="1" spans="1:31" ht="20.100000000000001" customHeight="1" x14ac:dyDescent="0.15">
      <c r="A1" s="17" t="str">
        <f>目次!A6</f>
        <v>令和５年度　市町村税の課税状況等の調</v>
      </c>
    </row>
    <row r="2" spans="1:31" ht="20.100000000000001" customHeight="1" x14ac:dyDescent="0.15">
      <c r="A2" s="17" t="s">
        <v>5</v>
      </c>
    </row>
    <row r="4" spans="1:31" ht="20.100000000000001" customHeight="1" x14ac:dyDescent="0.15">
      <c r="A4" s="17" t="s">
        <v>211</v>
      </c>
      <c r="Q4" s="17" t="s">
        <v>211</v>
      </c>
    </row>
    <row r="5" spans="1:31" ht="20.100000000000001" customHeight="1" x14ac:dyDescent="0.15">
      <c r="Q5" s="17" t="s">
        <v>114</v>
      </c>
      <c r="Y5" s="101"/>
      <c r="AA5" s="101"/>
    </row>
    <row r="6" spans="1:31" ht="20.100000000000001" customHeight="1" x14ac:dyDescent="0.15">
      <c r="A6" s="19"/>
      <c r="B6" s="26" t="s">
        <v>9</v>
      </c>
      <c r="C6" s="115"/>
      <c r="D6" s="406"/>
      <c r="E6" s="407"/>
      <c r="F6" s="406"/>
      <c r="G6" s="406"/>
      <c r="H6" s="407"/>
      <c r="I6" s="407"/>
      <c r="J6" s="406"/>
      <c r="K6" s="407"/>
      <c r="L6" s="406"/>
      <c r="M6" s="440" t="s">
        <v>143</v>
      </c>
      <c r="N6" s="441"/>
      <c r="O6" s="441"/>
      <c r="P6" s="428" t="s">
        <v>342</v>
      </c>
      <c r="Q6" s="19"/>
      <c r="R6" s="26" t="s">
        <v>9</v>
      </c>
      <c r="S6" s="442" t="s">
        <v>412</v>
      </c>
      <c r="T6" s="443"/>
      <c r="U6" s="444"/>
      <c r="V6" s="124"/>
      <c r="W6" s="130"/>
      <c r="X6" s="130"/>
      <c r="Y6" s="124"/>
      <c r="Z6" s="445" t="s">
        <v>376</v>
      </c>
      <c r="AA6" s="446"/>
      <c r="AB6" s="447"/>
      <c r="AC6" s="428" t="s">
        <v>342</v>
      </c>
    </row>
    <row r="7" spans="1:31" ht="23.25" customHeight="1" x14ac:dyDescent="0.15">
      <c r="A7" s="112"/>
      <c r="B7" s="114"/>
      <c r="C7" s="434" t="s">
        <v>42</v>
      </c>
      <c r="D7" s="435" t="s">
        <v>3</v>
      </c>
      <c r="E7" s="435" t="s">
        <v>48</v>
      </c>
      <c r="F7" s="435" t="s">
        <v>426</v>
      </c>
      <c r="G7" s="435" t="s">
        <v>74</v>
      </c>
      <c r="H7" s="435" t="s">
        <v>340</v>
      </c>
      <c r="I7" s="435" t="s">
        <v>306</v>
      </c>
      <c r="J7" s="435" t="s">
        <v>7</v>
      </c>
      <c r="K7" s="435" t="s">
        <v>49</v>
      </c>
      <c r="L7" s="435" t="s">
        <v>50</v>
      </c>
      <c r="M7" s="436" t="s">
        <v>323</v>
      </c>
      <c r="N7" s="438" t="s">
        <v>96</v>
      </c>
      <c r="O7" s="438" t="s">
        <v>320</v>
      </c>
      <c r="P7" s="429"/>
      <c r="Q7" s="112"/>
      <c r="R7" s="114"/>
      <c r="S7" s="438" t="s">
        <v>138</v>
      </c>
      <c r="T7" s="436" t="s">
        <v>34</v>
      </c>
      <c r="U7" s="438" t="s">
        <v>52</v>
      </c>
      <c r="V7" s="439" t="s">
        <v>54</v>
      </c>
      <c r="W7" s="450" t="s">
        <v>198</v>
      </c>
      <c r="X7" s="451" t="s">
        <v>289</v>
      </c>
      <c r="Y7" s="439" t="s">
        <v>51</v>
      </c>
      <c r="Z7" s="448" t="s">
        <v>381</v>
      </c>
      <c r="AA7" s="449"/>
      <c r="AB7" s="453" t="s">
        <v>52</v>
      </c>
      <c r="AC7" s="429"/>
    </row>
    <row r="8" spans="1:31" ht="23.25" customHeight="1" x14ac:dyDescent="0.15">
      <c r="A8" s="20"/>
      <c r="B8" s="27"/>
      <c r="C8" s="434"/>
      <c r="D8" s="435"/>
      <c r="E8" s="435"/>
      <c r="F8" s="435"/>
      <c r="G8" s="435"/>
      <c r="H8" s="435"/>
      <c r="I8" s="435"/>
      <c r="J8" s="435"/>
      <c r="K8" s="435"/>
      <c r="L8" s="435"/>
      <c r="M8" s="437"/>
      <c r="N8" s="439"/>
      <c r="O8" s="439"/>
      <c r="P8" s="429"/>
      <c r="Q8" s="20"/>
      <c r="R8" s="27"/>
      <c r="S8" s="439"/>
      <c r="T8" s="437"/>
      <c r="U8" s="439"/>
      <c r="V8" s="439"/>
      <c r="W8" s="450"/>
      <c r="X8" s="452"/>
      <c r="Y8" s="439"/>
      <c r="Z8" s="402" t="s">
        <v>307</v>
      </c>
      <c r="AA8" s="405" t="s">
        <v>308</v>
      </c>
      <c r="AB8" s="454"/>
      <c r="AC8" s="429"/>
    </row>
    <row r="9" spans="1:31" ht="20.100000000000001" customHeight="1" x14ac:dyDescent="0.15">
      <c r="A9" s="113" t="s">
        <v>26</v>
      </c>
      <c r="B9" s="27"/>
      <c r="C9" s="117" t="s">
        <v>56</v>
      </c>
      <c r="D9" s="41" t="s">
        <v>56</v>
      </c>
      <c r="E9" s="41" t="s">
        <v>56</v>
      </c>
      <c r="F9" s="41" t="s">
        <v>56</v>
      </c>
      <c r="G9" s="41" t="s">
        <v>56</v>
      </c>
      <c r="H9" s="41" t="s">
        <v>56</v>
      </c>
      <c r="I9" s="41" t="s">
        <v>56</v>
      </c>
      <c r="J9" s="41" t="s">
        <v>56</v>
      </c>
      <c r="K9" s="41" t="s">
        <v>56</v>
      </c>
      <c r="L9" s="41" t="s">
        <v>56</v>
      </c>
      <c r="M9" s="41" t="s">
        <v>56</v>
      </c>
      <c r="N9" s="41" t="s">
        <v>56</v>
      </c>
      <c r="O9" s="41" t="s">
        <v>56</v>
      </c>
      <c r="P9" s="430"/>
      <c r="Q9" s="113" t="s">
        <v>26</v>
      </c>
      <c r="R9" s="27"/>
      <c r="S9" s="41" t="s">
        <v>56</v>
      </c>
      <c r="T9" s="35" t="s">
        <v>56</v>
      </c>
      <c r="U9" s="41" t="s">
        <v>56</v>
      </c>
      <c r="V9" s="41" t="s">
        <v>56</v>
      </c>
      <c r="W9" s="131" t="s">
        <v>56</v>
      </c>
      <c r="X9" s="131" t="s">
        <v>56</v>
      </c>
      <c r="Y9" s="41" t="s">
        <v>56</v>
      </c>
      <c r="Z9" s="41" t="s">
        <v>56</v>
      </c>
      <c r="AA9" s="41" t="s">
        <v>56</v>
      </c>
      <c r="AB9" s="59" t="s">
        <v>56</v>
      </c>
      <c r="AC9" s="430"/>
    </row>
    <row r="10" spans="1:31" ht="20.100000000000001" customHeight="1" x14ac:dyDescent="0.15">
      <c r="A10" s="22">
        <v>1</v>
      </c>
      <c r="B10" s="29" t="s">
        <v>160</v>
      </c>
      <c r="C10" s="118">
        <v>429312625</v>
      </c>
      <c r="D10" s="125">
        <v>4382991</v>
      </c>
      <c r="E10" s="125">
        <v>36376</v>
      </c>
      <c r="F10" s="125">
        <v>2614080</v>
      </c>
      <c r="G10" s="125">
        <v>431002</v>
      </c>
      <c r="H10" s="125">
        <v>94539</v>
      </c>
      <c r="I10" s="125">
        <v>79410</v>
      </c>
      <c r="J10" s="125">
        <v>167897178</v>
      </c>
      <c r="K10" s="125">
        <v>269053845</v>
      </c>
      <c r="L10" s="125">
        <v>15912097</v>
      </c>
      <c r="M10" s="125">
        <v>280689</v>
      </c>
      <c r="N10" s="125">
        <v>12203</v>
      </c>
      <c r="O10" s="125">
        <v>322678</v>
      </c>
      <c r="P10" s="128">
        <v>1</v>
      </c>
      <c r="Q10" s="22">
        <v>1</v>
      </c>
      <c r="R10" s="29" t="s">
        <v>160</v>
      </c>
      <c r="S10" s="125">
        <v>436149</v>
      </c>
      <c r="T10" s="125">
        <v>185</v>
      </c>
      <c r="U10" s="125">
        <f t="shared" ref="U10:U34" si="0">SUM($M10:$O10,$S10:$T10)</f>
        <v>1051904</v>
      </c>
      <c r="V10" s="125">
        <v>1391</v>
      </c>
      <c r="W10" s="125">
        <v>7939</v>
      </c>
      <c r="X10" s="125">
        <v>10105</v>
      </c>
      <c r="Y10" s="125">
        <v>159</v>
      </c>
      <c r="Z10" s="125">
        <v>14276373</v>
      </c>
      <c r="AA10" s="125">
        <v>564226</v>
      </c>
      <c r="AB10" s="132">
        <f t="shared" ref="AB10:AB34" si="1">SUM(Z10:AA10)</f>
        <v>14840599</v>
      </c>
      <c r="AC10" s="128">
        <v>1</v>
      </c>
      <c r="AE10" s="84"/>
    </row>
    <row r="11" spans="1:31" ht="20.100000000000001" customHeight="1" x14ac:dyDescent="0.15">
      <c r="A11" s="23">
        <v>2</v>
      </c>
      <c r="B11" s="30" t="s">
        <v>164</v>
      </c>
      <c r="C11" s="119">
        <v>56294638</v>
      </c>
      <c r="D11" s="120">
        <v>250723</v>
      </c>
      <c r="E11" s="120">
        <v>11106</v>
      </c>
      <c r="F11" s="120">
        <v>952945</v>
      </c>
      <c r="G11" s="120">
        <v>288499</v>
      </c>
      <c r="H11" s="120">
        <v>61419</v>
      </c>
      <c r="I11" s="120">
        <v>5513</v>
      </c>
      <c r="J11" s="120">
        <v>24063072</v>
      </c>
      <c r="K11" s="120">
        <v>33801771</v>
      </c>
      <c r="L11" s="120">
        <v>1980874</v>
      </c>
      <c r="M11" s="120">
        <v>44474</v>
      </c>
      <c r="N11" s="120">
        <v>2414</v>
      </c>
      <c r="O11" s="120">
        <v>28005</v>
      </c>
      <c r="P11" s="52">
        <v>2</v>
      </c>
      <c r="Q11" s="23">
        <v>2</v>
      </c>
      <c r="R11" s="30" t="s">
        <v>164</v>
      </c>
      <c r="S11" s="120">
        <v>32758</v>
      </c>
      <c r="T11" s="120">
        <v>12</v>
      </c>
      <c r="U11" s="120">
        <f t="shared" si="0"/>
        <v>107663</v>
      </c>
      <c r="V11" s="120">
        <v>189</v>
      </c>
      <c r="W11" s="120">
        <v>2631</v>
      </c>
      <c r="X11" s="120">
        <v>8512</v>
      </c>
      <c r="Y11" s="120">
        <v>91</v>
      </c>
      <c r="Z11" s="120">
        <v>1846012</v>
      </c>
      <c r="AA11" s="120">
        <v>15776</v>
      </c>
      <c r="AB11" s="133">
        <f t="shared" si="1"/>
        <v>1861788</v>
      </c>
      <c r="AC11" s="52">
        <v>2</v>
      </c>
      <c r="AE11" s="84"/>
    </row>
    <row r="12" spans="1:31" ht="20.100000000000001" customHeight="1" x14ac:dyDescent="0.15">
      <c r="A12" s="23">
        <v>3</v>
      </c>
      <c r="B12" s="30" t="s">
        <v>165</v>
      </c>
      <c r="C12" s="120">
        <v>92738336</v>
      </c>
      <c r="D12" s="120">
        <v>558075</v>
      </c>
      <c r="E12" s="120">
        <v>12665</v>
      </c>
      <c r="F12" s="120">
        <v>142973</v>
      </c>
      <c r="G12" s="120">
        <v>130480</v>
      </c>
      <c r="H12" s="120">
        <v>88589</v>
      </c>
      <c r="I12" s="120">
        <v>6908</v>
      </c>
      <c r="J12" s="120">
        <v>41829411</v>
      </c>
      <c r="K12" s="120">
        <v>51848615</v>
      </c>
      <c r="L12" s="120">
        <v>3082372</v>
      </c>
      <c r="M12" s="120">
        <v>80731</v>
      </c>
      <c r="N12" s="120">
        <v>1951</v>
      </c>
      <c r="O12" s="120">
        <v>62157</v>
      </c>
      <c r="P12" s="52">
        <v>3</v>
      </c>
      <c r="Q12" s="23">
        <v>3</v>
      </c>
      <c r="R12" s="30" t="s">
        <v>165</v>
      </c>
      <c r="S12" s="129">
        <v>52580</v>
      </c>
      <c r="T12" s="129">
        <v>5</v>
      </c>
      <c r="U12" s="129">
        <f t="shared" si="0"/>
        <v>197424</v>
      </c>
      <c r="V12" s="129">
        <v>644</v>
      </c>
      <c r="W12" s="129">
        <v>2158</v>
      </c>
      <c r="X12" s="129">
        <v>4488</v>
      </c>
      <c r="Y12" s="129">
        <v>0</v>
      </c>
      <c r="Z12" s="129">
        <v>2769371</v>
      </c>
      <c r="AA12" s="84">
        <v>108287</v>
      </c>
      <c r="AB12" s="134">
        <f t="shared" si="1"/>
        <v>2877658</v>
      </c>
      <c r="AC12" s="52">
        <v>3</v>
      </c>
      <c r="AE12" s="84"/>
    </row>
    <row r="13" spans="1:31" ht="20.100000000000001" customHeight="1" x14ac:dyDescent="0.15">
      <c r="A13" s="23">
        <v>4</v>
      </c>
      <c r="B13" s="30" t="s">
        <v>166</v>
      </c>
      <c r="C13" s="120">
        <v>81214612</v>
      </c>
      <c r="D13" s="120">
        <v>351594</v>
      </c>
      <c r="E13" s="120">
        <v>16886</v>
      </c>
      <c r="F13" s="120">
        <v>496367</v>
      </c>
      <c r="G13" s="120">
        <v>94654</v>
      </c>
      <c r="H13" s="120">
        <v>9338</v>
      </c>
      <c r="I13" s="120">
        <v>30178</v>
      </c>
      <c r="J13" s="120">
        <v>35179888</v>
      </c>
      <c r="K13" s="120">
        <v>47033741</v>
      </c>
      <c r="L13" s="120">
        <v>2791574</v>
      </c>
      <c r="M13" s="120">
        <v>64811</v>
      </c>
      <c r="N13" s="120">
        <v>2278</v>
      </c>
      <c r="O13" s="120">
        <v>51558</v>
      </c>
      <c r="P13" s="52">
        <v>4</v>
      </c>
      <c r="Q13" s="23">
        <v>4</v>
      </c>
      <c r="R13" s="30" t="s">
        <v>166</v>
      </c>
      <c r="S13" s="129">
        <v>44110</v>
      </c>
      <c r="T13" s="129">
        <v>1</v>
      </c>
      <c r="U13" s="129">
        <f t="shared" si="0"/>
        <v>162758</v>
      </c>
      <c r="V13" s="129">
        <v>389</v>
      </c>
      <c r="W13" s="129">
        <v>1036</v>
      </c>
      <c r="X13" s="129">
        <v>2512</v>
      </c>
      <c r="Y13" s="129">
        <v>0</v>
      </c>
      <c r="Z13" s="129">
        <v>2621586</v>
      </c>
      <c r="AA13" s="84">
        <v>3293</v>
      </c>
      <c r="AB13" s="134">
        <f t="shared" si="1"/>
        <v>2624879</v>
      </c>
      <c r="AC13" s="52">
        <v>4</v>
      </c>
      <c r="AE13" s="84"/>
    </row>
    <row r="14" spans="1:31" ht="20.100000000000001" customHeight="1" x14ac:dyDescent="0.15">
      <c r="A14" s="24">
        <v>5</v>
      </c>
      <c r="B14" s="30" t="s">
        <v>169</v>
      </c>
      <c r="C14" s="121">
        <v>23850849</v>
      </c>
      <c r="D14" s="121">
        <v>55337</v>
      </c>
      <c r="E14" s="121">
        <v>0</v>
      </c>
      <c r="F14" s="121">
        <v>167769</v>
      </c>
      <c r="G14" s="121">
        <v>44702</v>
      </c>
      <c r="H14" s="121">
        <v>6910</v>
      </c>
      <c r="I14" s="121">
        <v>3200</v>
      </c>
      <c r="J14" s="121">
        <v>10881482</v>
      </c>
      <c r="K14" s="121">
        <v>13247285</v>
      </c>
      <c r="L14" s="121">
        <v>786353</v>
      </c>
      <c r="M14" s="121">
        <v>21179</v>
      </c>
      <c r="N14" s="121">
        <v>1049</v>
      </c>
      <c r="O14" s="121">
        <v>11597</v>
      </c>
      <c r="P14" s="53">
        <v>5</v>
      </c>
      <c r="Q14" s="24">
        <v>5</v>
      </c>
      <c r="R14" s="30" t="s">
        <v>169</v>
      </c>
      <c r="S14" s="121">
        <v>10007</v>
      </c>
      <c r="T14" s="121">
        <v>0</v>
      </c>
      <c r="U14" s="121">
        <f t="shared" si="0"/>
        <v>43832</v>
      </c>
      <c r="V14" s="121">
        <v>30</v>
      </c>
      <c r="W14" s="121">
        <v>502</v>
      </c>
      <c r="X14" s="121">
        <v>514</v>
      </c>
      <c r="Y14" s="121">
        <v>0</v>
      </c>
      <c r="Z14" s="121">
        <v>720761</v>
      </c>
      <c r="AA14" s="121">
        <v>20714</v>
      </c>
      <c r="AB14" s="135">
        <f t="shared" si="1"/>
        <v>741475</v>
      </c>
      <c r="AC14" s="53">
        <v>5</v>
      </c>
      <c r="AE14" s="84"/>
    </row>
    <row r="15" spans="1:31" ht="20.100000000000001" customHeight="1" x14ac:dyDescent="0.15">
      <c r="A15" s="23">
        <v>6</v>
      </c>
      <c r="B15" s="31" t="s">
        <v>171</v>
      </c>
      <c r="C15" s="119">
        <v>41762839</v>
      </c>
      <c r="D15" s="126">
        <v>243461</v>
      </c>
      <c r="E15" s="126">
        <v>473</v>
      </c>
      <c r="F15" s="126">
        <v>532425</v>
      </c>
      <c r="G15" s="126">
        <v>34867</v>
      </c>
      <c r="H15" s="126">
        <v>14732</v>
      </c>
      <c r="I15" s="126">
        <v>2394</v>
      </c>
      <c r="J15" s="126">
        <v>19864903</v>
      </c>
      <c r="K15" s="126">
        <v>22726288</v>
      </c>
      <c r="L15" s="126">
        <v>1339396</v>
      </c>
      <c r="M15" s="126">
        <v>40989</v>
      </c>
      <c r="N15" s="126">
        <v>915</v>
      </c>
      <c r="O15" s="120">
        <v>22088</v>
      </c>
      <c r="P15" s="52">
        <v>6</v>
      </c>
      <c r="Q15" s="23">
        <v>6</v>
      </c>
      <c r="R15" s="31" t="s">
        <v>171</v>
      </c>
      <c r="S15" s="129">
        <v>16151</v>
      </c>
      <c r="T15" s="129">
        <v>2</v>
      </c>
      <c r="U15" s="129">
        <f t="shared" si="0"/>
        <v>80145</v>
      </c>
      <c r="V15" s="129">
        <v>421</v>
      </c>
      <c r="W15" s="129">
        <v>939</v>
      </c>
      <c r="X15" s="129">
        <v>1310</v>
      </c>
      <c r="Y15" s="129">
        <v>916</v>
      </c>
      <c r="Z15" s="129">
        <v>1216025</v>
      </c>
      <c r="AA15" s="120">
        <v>39640</v>
      </c>
      <c r="AB15" s="133">
        <f t="shared" si="1"/>
        <v>1255665</v>
      </c>
      <c r="AC15" s="52">
        <v>6</v>
      </c>
      <c r="AE15" s="84"/>
    </row>
    <row r="16" spans="1:31" s="64" customFormat="1" ht="20.100000000000001" customHeight="1" x14ac:dyDescent="0.15">
      <c r="A16" s="23">
        <v>7</v>
      </c>
      <c r="B16" s="32" t="s">
        <v>172</v>
      </c>
      <c r="C16" s="119">
        <v>30594558</v>
      </c>
      <c r="D16" s="120">
        <v>113314</v>
      </c>
      <c r="E16" s="120">
        <v>4652</v>
      </c>
      <c r="F16" s="120">
        <v>6889</v>
      </c>
      <c r="G16" s="120">
        <v>8665</v>
      </c>
      <c r="H16" s="120">
        <v>978</v>
      </c>
      <c r="I16" s="120">
        <v>5728</v>
      </c>
      <c r="J16" s="120">
        <v>14186140</v>
      </c>
      <c r="K16" s="120">
        <v>16548644</v>
      </c>
      <c r="L16" s="120">
        <v>988810</v>
      </c>
      <c r="M16" s="120">
        <v>28107</v>
      </c>
      <c r="N16" s="120">
        <v>2027</v>
      </c>
      <c r="O16" s="120">
        <v>18179</v>
      </c>
      <c r="P16" s="52">
        <v>7</v>
      </c>
      <c r="Q16" s="23">
        <v>7</v>
      </c>
      <c r="R16" s="30" t="s">
        <v>172</v>
      </c>
      <c r="S16" s="129">
        <v>10267</v>
      </c>
      <c r="T16" s="129">
        <v>0</v>
      </c>
      <c r="U16" s="129">
        <f t="shared" si="0"/>
        <v>58580</v>
      </c>
      <c r="V16" s="129">
        <v>181</v>
      </c>
      <c r="W16" s="129">
        <v>1110</v>
      </c>
      <c r="X16" s="129">
        <v>119</v>
      </c>
      <c r="Y16" s="129">
        <v>0</v>
      </c>
      <c r="Z16" s="129">
        <v>917745</v>
      </c>
      <c r="AA16" s="120">
        <v>11075</v>
      </c>
      <c r="AB16" s="133">
        <f t="shared" si="1"/>
        <v>928820</v>
      </c>
      <c r="AC16" s="52">
        <v>7</v>
      </c>
      <c r="AE16" s="122"/>
    </row>
    <row r="17" spans="1:31" ht="20.100000000000001" customHeight="1" x14ac:dyDescent="0.15">
      <c r="A17" s="23">
        <v>8</v>
      </c>
      <c r="B17" s="30" t="s">
        <v>176</v>
      </c>
      <c r="C17" s="122">
        <v>85559933</v>
      </c>
      <c r="D17" s="122">
        <v>1093554</v>
      </c>
      <c r="E17" s="122">
        <v>15856</v>
      </c>
      <c r="F17" s="122">
        <v>88121</v>
      </c>
      <c r="G17" s="122">
        <v>448348</v>
      </c>
      <c r="H17" s="122">
        <v>2855</v>
      </c>
      <c r="I17" s="122">
        <v>6383</v>
      </c>
      <c r="J17" s="122">
        <v>37544497</v>
      </c>
      <c r="K17" s="122">
        <v>49670553</v>
      </c>
      <c r="L17" s="122">
        <v>2930523</v>
      </c>
      <c r="M17" s="122">
        <v>71338</v>
      </c>
      <c r="N17" s="122">
        <v>1422</v>
      </c>
      <c r="O17" s="122">
        <v>53442</v>
      </c>
      <c r="P17" s="52">
        <v>8</v>
      </c>
      <c r="Q17" s="23">
        <v>8</v>
      </c>
      <c r="R17" s="30" t="s">
        <v>176</v>
      </c>
      <c r="S17" s="122">
        <v>40682</v>
      </c>
      <c r="T17" s="122">
        <v>27</v>
      </c>
      <c r="U17" s="122">
        <f t="shared" si="0"/>
        <v>166911</v>
      </c>
      <c r="V17" s="84">
        <v>428</v>
      </c>
      <c r="W17" s="84">
        <v>966</v>
      </c>
      <c r="X17" s="84">
        <v>2095</v>
      </c>
      <c r="Y17" s="84">
        <v>0</v>
      </c>
      <c r="Z17" s="84">
        <v>2755661</v>
      </c>
      <c r="AA17" s="84">
        <v>4462</v>
      </c>
      <c r="AB17" s="134">
        <f t="shared" si="1"/>
        <v>2760123</v>
      </c>
      <c r="AC17" s="52">
        <v>8</v>
      </c>
      <c r="AE17" s="84"/>
    </row>
    <row r="18" spans="1:31" ht="20.100000000000001" customHeight="1" x14ac:dyDescent="0.15">
      <c r="A18" s="23">
        <v>9</v>
      </c>
      <c r="B18" s="30" t="s">
        <v>178</v>
      </c>
      <c r="C18" s="122">
        <v>35386909</v>
      </c>
      <c r="D18" s="122">
        <v>108258</v>
      </c>
      <c r="E18" s="122">
        <v>3314</v>
      </c>
      <c r="F18" s="122">
        <v>447</v>
      </c>
      <c r="G18" s="122">
        <v>9683</v>
      </c>
      <c r="H18" s="122">
        <v>285</v>
      </c>
      <c r="I18" s="122">
        <v>6391</v>
      </c>
      <c r="J18" s="122">
        <v>16018515</v>
      </c>
      <c r="K18" s="122">
        <v>19496772</v>
      </c>
      <c r="L18" s="122">
        <v>1165725</v>
      </c>
      <c r="M18" s="122">
        <v>29767</v>
      </c>
      <c r="N18" s="122">
        <v>571</v>
      </c>
      <c r="O18" s="122">
        <v>39474</v>
      </c>
      <c r="P18" s="52">
        <v>9</v>
      </c>
      <c r="Q18" s="23">
        <v>9</v>
      </c>
      <c r="R18" s="30" t="s">
        <v>178</v>
      </c>
      <c r="S18" s="122">
        <v>15055</v>
      </c>
      <c r="T18" s="122">
        <v>2</v>
      </c>
      <c r="U18" s="122">
        <f t="shared" si="0"/>
        <v>84869</v>
      </c>
      <c r="V18" s="84">
        <v>80</v>
      </c>
      <c r="W18" s="84">
        <v>132</v>
      </c>
      <c r="X18" s="84">
        <v>220</v>
      </c>
      <c r="Y18" s="84">
        <v>0</v>
      </c>
      <c r="Z18" s="84">
        <v>1015092</v>
      </c>
      <c r="AA18" s="84">
        <v>65332</v>
      </c>
      <c r="AB18" s="134">
        <f t="shared" si="1"/>
        <v>1080424</v>
      </c>
      <c r="AC18" s="52">
        <v>9</v>
      </c>
      <c r="AE18" s="84"/>
    </row>
    <row r="19" spans="1:31" ht="20.100000000000001" customHeight="1" x14ac:dyDescent="0.15">
      <c r="A19" s="24">
        <v>10</v>
      </c>
      <c r="B19" s="33" t="s">
        <v>179</v>
      </c>
      <c r="C19" s="121">
        <v>85258330</v>
      </c>
      <c r="D19" s="121">
        <v>596235</v>
      </c>
      <c r="E19" s="121">
        <v>6410</v>
      </c>
      <c r="F19" s="121">
        <v>256944</v>
      </c>
      <c r="G19" s="121">
        <v>55014</v>
      </c>
      <c r="H19" s="121">
        <v>4397</v>
      </c>
      <c r="I19" s="121">
        <v>10468</v>
      </c>
      <c r="J19" s="121">
        <v>38698424</v>
      </c>
      <c r="K19" s="121">
        <v>47489374</v>
      </c>
      <c r="L19" s="121">
        <v>2820786</v>
      </c>
      <c r="M19" s="121">
        <v>74265</v>
      </c>
      <c r="N19" s="121">
        <v>2765</v>
      </c>
      <c r="O19" s="121">
        <v>60250</v>
      </c>
      <c r="P19" s="53">
        <v>10</v>
      </c>
      <c r="Q19" s="24">
        <v>10</v>
      </c>
      <c r="R19" s="33" t="s">
        <v>179</v>
      </c>
      <c r="S19" s="121">
        <v>45229</v>
      </c>
      <c r="T19" s="121">
        <v>13</v>
      </c>
      <c r="U19" s="121">
        <f t="shared" si="0"/>
        <v>182522</v>
      </c>
      <c r="V19" s="121">
        <v>551</v>
      </c>
      <c r="W19" s="121">
        <v>834</v>
      </c>
      <c r="X19" s="121">
        <v>1745</v>
      </c>
      <c r="Y19" s="121">
        <v>106</v>
      </c>
      <c r="Z19" s="121">
        <v>2530281</v>
      </c>
      <c r="AA19" s="121">
        <v>104747</v>
      </c>
      <c r="AB19" s="135">
        <f t="shared" si="1"/>
        <v>2635028</v>
      </c>
      <c r="AC19" s="53">
        <v>10</v>
      </c>
      <c r="AE19" s="84"/>
    </row>
    <row r="20" spans="1:31" ht="20.100000000000001" customHeight="1" x14ac:dyDescent="0.15">
      <c r="A20" s="23">
        <v>11</v>
      </c>
      <c r="B20" s="30" t="s">
        <v>180</v>
      </c>
      <c r="C20" s="122">
        <v>30432919</v>
      </c>
      <c r="D20" s="122">
        <v>73833</v>
      </c>
      <c r="E20" s="122">
        <v>665</v>
      </c>
      <c r="F20" s="122">
        <v>165657</v>
      </c>
      <c r="G20" s="122">
        <v>34359</v>
      </c>
      <c r="H20" s="122">
        <v>9110</v>
      </c>
      <c r="I20" s="122">
        <v>1412</v>
      </c>
      <c r="J20" s="122">
        <v>14008155</v>
      </c>
      <c r="K20" s="122">
        <v>16709800</v>
      </c>
      <c r="L20" s="122">
        <v>993744</v>
      </c>
      <c r="M20" s="122">
        <v>27294</v>
      </c>
      <c r="N20" s="122">
        <v>670</v>
      </c>
      <c r="O20" s="122">
        <v>15482</v>
      </c>
      <c r="P20" s="52">
        <v>11</v>
      </c>
      <c r="Q20" s="23">
        <v>11</v>
      </c>
      <c r="R20" s="30" t="s">
        <v>180</v>
      </c>
      <c r="S20" s="122">
        <v>9124</v>
      </c>
      <c r="T20" s="122">
        <v>0</v>
      </c>
      <c r="U20" s="122">
        <f t="shared" si="0"/>
        <v>52570</v>
      </c>
      <c r="V20" s="122">
        <v>178</v>
      </c>
      <c r="W20" s="122">
        <v>464</v>
      </c>
      <c r="X20" s="122">
        <v>875</v>
      </c>
      <c r="Y20" s="122">
        <v>0</v>
      </c>
      <c r="Z20" s="122">
        <v>907574</v>
      </c>
      <c r="AA20" s="122">
        <v>32083</v>
      </c>
      <c r="AB20" s="134">
        <f t="shared" si="1"/>
        <v>939657</v>
      </c>
      <c r="AC20" s="52">
        <v>11</v>
      </c>
      <c r="AE20" s="84"/>
    </row>
    <row r="21" spans="1:31" ht="20.100000000000001" customHeight="1" x14ac:dyDescent="0.15">
      <c r="A21" s="23">
        <v>12</v>
      </c>
      <c r="B21" s="30" t="s">
        <v>312</v>
      </c>
      <c r="C21" s="122">
        <v>29065225</v>
      </c>
      <c r="D21" s="122">
        <v>143059</v>
      </c>
      <c r="E21" s="122">
        <v>1053</v>
      </c>
      <c r="F21" s="122">
        <v>147933</v>
      </c>
      <c r="G21" s="122">
        <v>37729</v>
      </c>
      <c r="H21" s="122">
        <v>2941</v>
      </c>
      <c r="I21" s="122">
        <v>0</v>
      </c>
      <c r="J21" s="122">
        <v>12463507</v>
      </c>
      <c r="K21" s="122">
        <v>16934433</v>
      </c>
      <c r="L21" s="122">
        <v>1006085</v>
      </c>
      <c r="M21" s="122">
        <v>23533</v>
      </c>
      <c r="N21" s="122">
        <v>885</v>
      </c>
      <c r="O21" s="122">
        <v>14938</v>
      </c>
      <c r="P21" s="52">
        <v>12</v>
      </c>
      <c r="Q21" s="23">
        <v>12</v>
      </c>
      <c r="R21" s="30" t="s">
        <v>312</v>
      </c>
      <c r="S21" s="122">
        <v>13030</v>
      </c>
      <c r="T21" s="122">
        <v>1</v>
      </c>
      <c r="U21" s="122">
        <f t="shared" si="0"/>
        <v>52387</v>
      </c>
      <c r="V21" s="122">
        <v>155</v>
      </c>
      <c r="W21" s="122">
        <v>310</v>
      </c>
      <c r="X21" s="122">
        <v>1222</v>
      </c>
      <c r="Y21" s="122">
        <v>0</v>
      </c>
      <c r="Z21" s="122">
        <v>924107</v>
      </c>
      <c r="AA21" s="122">
        <v>27904</v>
      </c>
      <c r="AB21" s="134">
        <f t="shared" si="1"/>
        <v>952011</v>
      </c>
      <c r="AC21" s="52">
        <v>12</v>
      </c>
      <c r="AE21" s="84"/>
    </row>
    <row r="22" spans="1:31" ht="20.100000000000001" customHeight="1" x14ac:dyDescent="0.15">
      <c r="A22" s="23">
        <v>13</v>
      </c>
      <c r="B22" s="30" t="s">
        <v>313</v>
      </c>
      <c r="C22" s="122">
        <v>23631940</v>
      </c>
      <c r="D22" s="122">
        <v>133391</v>
      </c>
      <c r="E22" s="122">
        <v>0</v>
      </c>
      <c r="F22" s="122">
        <v>0</v>
      </c>
      <c r="G22" s="122">
        <v>12227</v>
      </c>
      <c r="H22" s="122">
        <v>5539</v>
      </c>
      <c r="I22" s="122">
        <v>5048</v>
      </c>
      <c r="J22" s="122">
        <v>11182827</v>
      </c>
      <c r="K22" s="122">
        <v>12605318</v>
      </c>
      <c r="L22" s="122">
        <v>751421</v>
      </c>
      <c r="M22" s="122">
        <v>22240</v>
      </c>
      <c r="N22" s="122">
        <v>685</v>
      </c>
      <c r="O22" s="122">
        <v>12420</v>
      </c>
      <c r="P22" s="52">
        <v>13</v>
      </c>
      <c r="Q22" s="23">
        <v>13</v>
      </c>
      <c r="R22" s="30" t="s">
        <v>313</v>
      </c>
      <c r="S22" s="122">
        <v>11428</v>
      </c>
      <c r="T22" s="122">
        <v>0</v>
      </c>
      <c r="U22" s="122">
        <f t="shared" si="0"/>
        <v>46773</v>
      </c>
      <c r="V22" s="122">
        <v>192</v>
      </c>
      <c r="W22" s="122">
        <v>331</v>
      </c>
      <c r="X22" s="122">
        <v>886</v>
      </c>
      <c r="Y22" s="122">
        <v>0</v>
      </c>
      <c r="Z22" s="122">
        <v>677062</v>
      </c>
      <c r="AA22" s="122">
        <v>26177</v>
      </c>
      <c r="AB22" s="134">
        <f t="shared" si="1"/>
        <v>703239</v>
      </c>
      <c r="AC22" s="52">
        <v>13</v>
      </c>
      <c r="AE22" s="84"/>
    </row>
    <row r="23" spans="1:31" ht="20.100000000000001" customHeight="1" x14ac:dyDescent="0.15">
      <c r="A23" s="23">
        <v>14</v>
      </c>
      <c r="B23" s="30" t="s">
        <v>181</v>
      </c>
      <c r="C23" s="122">
        <v>5046766</v>
      </c>
      <c r="D23" s="122">
        <v>11735</v>
      </c>
      <c r="E23" s="122">
        <v>190</v>
      </c>
      <c r="F23" s="122">
        <v>0</v>
      </c>
      <c r="G23" s="122">
        <v>1330</v>
      </c>
      <c r="H23" s="122">
        <v>0</v>
      </c>
      <c r="I23" s="122">
        <v>0</v>
      </c>
      <c r="J23" s="122">
        <v>2194941</v>
      </c>
      <c r="K23" s="122">
        <v>2865080</v>
      </c>
      <c r="L23" s="122">
        <v>171449</v>
      </c>
      <c r="M23" s="122">
        <v>4096</v>
      </c>
      <c r="N23" s="122">
        <v>562</v>
      </c>
      <c r="O23" s="122">
        <v>1900</v>
      </c>
      <c r="P23" s="52">
        <v>14</v>
      </c>
      <c r="Q23" s="23">
        <v>14</v>
      </c>
      <c r="R23" s="30" t="s">
        <v>181</v>
      </c>
      <c r="S23" s="122">
        <v>2055</v>
      </c>
      <c r="T23" s="122">
        <v>0</v>
      </c>
      <c r="U23" s="122">
        <f t="shared" si="0"/>
        <v>8613</v>
      </c>
      <c r="V23" s="122">
        <v>27</v>
      </c>
      <c r="W23" s="122">
        <v>58</v>
      </c>
      <c r="X23" s="122">
        <v>11</v>
      </c>
      <c r="Y23" s="122">
        <v>0</v>
      </c>
      <c r="Z23" s="122">
        <v>161182</v>
      </c>
      <c r="AA23" s="122">
        <v>1558</v>
      </c>
      <c r="AB23" s="134">
        <f t="shared" si="1"/>
        <v>162740</v>
      </c>
      <c r="AC23" s="52">
        <v>14</v>
      </c>
      <c r="AE23" s="84"/>
    </row>
    <row r="24" spans="1:31" ht="20.100000000000001" customHeight="1" x14ac:dyDescent="0.15">
      <c r="A24" s="24">
        <v>15</v>
      </c>
      <c r="B24" s="30" t="s">
        <v>183</v>
      </c>
      <c r="C24" s="121">
        <v>1726948</v>
      </c>
      <c r="D24" s="121">
        <v>0</v>
      </c>
      <c r="E24" s="121">
        <v>0</v>
      </c>
      <c r="F24" s="121">
        <v>0</v>
      </c>
      <c r="G24" s="121">
        <v>0</v>
      </c>
      <c r="H24" s="121">
        <v>0</v>
      </c>
      <c r="I24" s="121">
        <v>0</v>
      </c>
      <c r="J24" s="121">
        <v>853243</v>
      </c>
      <c r="K24" s="121">
        <v>873705</v>
      </c>
      <c r="L24" s="121">
        <v>52391</v>
      </c>
      <c r="M24" s="121">
        <v>1819</v>
      </c>
      <c r="N24" s="121">
        <v>0</v>
      </c>
      <c r="O24" s="121">
        <v>344</v>
      </c>
      <c r="P24" s="53">
        <v>15</v>
      </c>
      <c r="Q24" s="24">
        <v>15</v>
      </c>
      <c r="R24" s="30" t="s">
        <v>183</v>
      </c>
      <c r="S24" s="121">
        <v>365</v>
      </c>
      <c r="T24" s="121">
        <v>0</v>
      </c>
      <c r="U24" s="121">
        <f t="shared" si="0"/>
        <v>2528</v>
      </c>
      <c r="V24" s="121">
        <v>0</v>
      </c>
      <c r="W24" s="121">
        <v>0</v>
      </c>
      <c r="X24" s="121">
        <v>0</v>
      </c>
      <c r="Y24" s="121">
        <v>0</v>
      </c>
      <c r="Z24" s="121">
        <v>49444</v>
      </c>
      <c r="AA24" s="121">
        <v>419</v>
      </c>
      <c r="AB24" s="134">
        <f t="shared" si="1"/>
        <v>49863</v>
      </c>
      <c r="AC24" s="53">
        <v>15</v>
      </c>
      <c r="AE24" s="84"/>
    </row>
    <row r="25" spans="1:31" ht="20.100000000000001" customHeight="1" x14ac:dyDescent="0.15">
      <c r="A25" s="23">
        <v>16</v>
      </c>
      <c r="B25" s="31" t="s">
        <v>184</v>
      </c>
      <c r="C25" s="122">
        <v>2345604</v>
      </c>
      <c r="D25" s="122">
        <v>4921</v>
      </c>
      <c r="E25" s="122">
        <v>0</v>
      </c>
      <c r="F25" s="122">
        <v>0</v>
      </c>
      <c r="G25" s="122">
        <v>223</v>
      </c>
      <c r="H25" s="122">
        <v>213</v>
      </c>
      <c r="I25" s="122">
        <v>0</v>
      </c>
      <c r="J25" s="122">
        <v>1263157</v>
      </c>
      <c r="K25" s="122">
        <v>1087804</v>
      </c>
      <c r="L25" s="122">
        <v>65077</v>
      </c>
      <c r="M25" s="122">
        <v>2745</v>
      </c>
      <c r="N25" s="122">
        <v>4</v>
      </c>
      <c r="O25" s="122">
        <v>1141</v>
      </c>
      <c r="P25" s="52">
        <v>16</v>
      </c>
      <c r="Q25" s="23">
        <v>16</v>
      </c>
      <c r="R25" s="31" t="s">
        <v>184</v>
      </c>
      <c r="S25" s="122">
        <v>284</v>
      </c>
      <c r="T25" s="122">
        <v>0</v>
      </c>
      <c r="U25" s="122">
        <f t="shared" si="0"/>
        <v>4174</v>
      </c>
      <c r="V25" s="122">
        <v>20</v>
      </c>
      <c r="W25" s="122">
        <v>9</v>
      </c>
      <c r="X25" s="122">
        <v>0</v>
      </c>
      <c r="Y25" s="122">
        <v>0</v>
      </c>
      <c r="Z25" s="122">
        <v>59694</v>
      </c>
      <c r="AA25" s="122">
        <v>1180</v>
      </c>
      <c r="AB25" s="136">
        <f t="shared" si="1"/>
        <v>60874</v>
      </c>
      <c r="AC25" s="52">
        <v>16</v>
      </c>
      <c r="AE25" s="84"/>
    </row>
    <row r="26" spans="1:31" ht="20.100000000000001" customHeight="1" x14ac:dyDescent="0.15">
      <c r="A26" s="23">
        <v>17</v>
      </c>
      <c r="B26" s="30" t="s">
        <v>314</v>
      </c>
      <c r="C26" s="122">
        <v>14338606</v>
      </c>
      <c r="D26" s="122">
        <v>37270</v>
      </c>
      <c r="E26" s="122">
        <v>0</v>
      </c>
      <c r="F26" s="122">
        <v>582</v>
      </c>
      <c r="G26" s="122">
        <v>10319</v>
      </c>
      <c r="H26" s="122">
        <v>3000</v>
      </c>
      <c r="I26" s="122">
        <v>270</v>
      </c>
      <c r="J26" s="122">
        <v>6886083</v>
      </c>
      <c r="K26" s="122">
        <v>7503964</v>
      </c>
      <c r="L26" s="122">
        <v>448681</v>
      </c>
      <c r="M26" s="122">
        <v>13667</v>
      </c>
      <c r="N26" s="122">
        <v>280</v>
      </c>
      <c r="O26" s="122">
        <v>7558</v>
      </c>
      <c r="P26" s="52">
        <v>17</v>
      </c>
      <c r="Q26" s="23">
        <v>17</v>
      </c>
      <c r="R26" s="30" t="s">
        <v>314</v>
      </c>
      <c r="S26" s="122">
        <v>4497</v>
      </c>
      <c r="T26" s="122">
        <v>0</v>
      </c>
      <c r="U26" s="122">
        <f t="shared" si="0"/>
        <v>26002</v>
      </c>
      <c r="V26" s="122">
        <v>93</v>
      </c>
      <c r="W26" s="122">
        <v>281</v>
      </c>
      <c r="X26" s="122">
        <v>532</v>
      </c>
      <c r="Y26" s="122">
        <v>0</v>
      </c>
      <c r="Z26" s="122">
        <v>416691</v>
      </c>
      <c r="AA26" s="122">
        <v>5082</v>
      </c>
      <c r="AB26" s="134">
        <f t="shared" si="1"/>
        <v>421773</v>
      </c>
      <c r="AC26" s="52">
        <v>17</v>
      </c>
      <c r="AE26" s="84"/>
    </row>
    <row r="27" spans="1:31" ht="20.100000000000001" customHeight="1" x14ac:dyDescent="0.15">
      <c r="A27" s="23">
        <v>18</v>
      </c>
      <c r="B27" s="30" t="s">
        <v>315</v>
      </c>
      <c r="C27" s="122">
        <v>5972904</v>
      </c>
      <c r="D27" s="122">
        <v>211967</v>
      </c>
      <c r="E27" s="122">
        <v>37987</v>
      </c>
      <c r="F27" s="122">
        <v>0</v>
      </c>
      <c r="G27" s="122">
        <v>1833</v>
      </c>
      <c r="H27" s="122">
        <v>322</v>
      </c>
      <c r="I27" s="122">
        <v>0</v>
      </c>
      <c r="J27" s="122">
        <v>2887144</v>
      </c>
      <c r="K27" s="122">
        <v>3337869</v>
      </c>
      <c r="L27" s="122">
        <v>193566</v>
      </c>
      <c r="M27" s="122">
        <v>6019</v>
      </c>
      <c r="N27" s="122">
        <v>185</v>
      </c>
      <c r="O27" s="122">
        <v>2037</v>
      </c>
      <c r="P27" s="52">
        <v>18</v>
      </c>
      <c r="Q27" s="23">
        <v>18</v>
      </c>
      <c r="R27" s="30" t="s">
        <v>315</v>
      </c>
      <c r="S27" s="122">
        <v>1769</v>
      </c>
      <c r="T27" s="122">
        <v>0</v>
      </c>
      <c r="U27" s="122">
        <f t="shared" si="0"/>
        <v>10010</v>
      </c>
      <c r="V27" s="122">
        <v>77</v>
      </c>
      <c r="W27" s="122">
        <v>220</v>
      </c>
      <c r="X27" s="122">
        <v>140</v>
      </c>
      <c r="Y27" s="122">
        <v>0</v>
      </c>
      <c r="Z27" s="122">
        <v>181416</v>
      </c>
      <c r="AA27" s="122">
        <v>1703</v>
      </c>
      <c r="AB27" s="134">
        <f t="shared" si="1"/>
        <v>183119</v>
      </c>
      <c r="AC27" s="52">
        <v>18</v>
      </c>
      <c r="AE27" s="84"/>
    </row>
    <row r="28" spans="1:31" ht="20.100000000000001" customHeight="1" x14ac:dyDescent="0.15">
      <c r="A28" s="23">
        <v>19</v>
      </c>
      <c r="B28" s="30" t="s">
        <v>139</v>
      </c>
      <c r="C28" s="122">
        <v>8024286</v>
      </c>
      <c r="D28" s="122">
        <v>11650</v>
      </c>
      <c r="E28" s="122">
        <v>1519</v>
      </c>
      <c r="F28" s="122">
        <v>437</v>
      </c>
      <c r="G28" s="122">
        <v>1754</v>
      </c>
      <c r="H28" s="122">
        <v>697</v>
      </c>
      <c r="I28" s="122">
        <v>0</v>
      </c>
      <c r="J28" s="122">
        <v>3856957</v>
      </c>
      <c r="K28" s="122">
        <v>4183386</v>
      </c>
      <c r="L28" s="122">
        <v>250450</v>
      </c>
      <c r="M28" s="122">
        <v>7644</v>
      </c>
      <c r="N28" s="122">
        <v>134</v>
      </c>
      <c r="O28" s="122">
        <v>3420</v>
      </c>
      <c r="P28" s="52">
        <v>19</v>
      </c>
      <c r="Q28" s="23">
        <v>19</v>
      </c>
      <c r="R28" s="30" t="s">
        <v>139</v>
      </c>
      <c r="S28" s="122">
        <v>2983</v>
      </c>
      <c r="T28" s="122">
        <v>0</v>
      </c>
      <c r="U28" s="122">
        <f t="shared" si="0"/>
        <v>14181</v>
      </c>
      <c r="V28" s="122">
        <v>15</v>
      </c>
      <c r="W28" s="122">
        <v>55</v>
      </c>
      <c r="X28" s="122">
        <v>83</v>
      </c>
      <c r="Y28" s="122">
        <v>0</v>
      </c>
      <c r="Z28" s="122">
        <v>233824</v>
      </c>
      <c r="AA28" s="122">
        <v>2292</v>
      </c>
      <c r="AB28" s="134">
        <f t="shared" si="1"/>
        <v>236116</v>
      </c>
      <c r="AC28" s="52">
        <v>19</v>
      </c>
      <c r="AE28" s="84"/>
    </row>
    <row r="29" spans="1:31" ht="20.100000000000001" customHeight="1" x14ac:dyDescent="0.15">
      <c r="A29" s="24">
        <v>20</v>
      </c>
      <c r="B29" s="33" t="s">
        <v>186</v>
      </c>
      <c r="C29" s="121">
        <v>5359300</v>
      </c>
      <c r="D29" s="121">
        <v>7334</v>
      </c>
      <c r="E29" s="121">
        <v>0</v>
      </c>
      <c r="F29" s="121">
        <v>3000</v>
      </c>
      <c r="G29" s="121">
        <v>1329</v>
      </c>
      <c r="H29" s="121">
        <v>473</v>
      </c>
      <c r="I29" s="121">
        <v>2117</v>
      </c>
      <c r="J29" s="121">
        <v>2555831</v>
      </c>
      <c r="K29" s="121">
        <v>2817722</v>
      </c>
      <c r="L29" s="121">
        <v>168594</v>
      </c>
      <c r="M29" s="121">
        <v>5023</v>
      </c>
      <c r="N29" s="121">
        <v>262</v>
      </c>
      <c r="O29" s="121">
        <v>3162</v>
      </c>
      <c r="P29" s="53">
        <v>20</v>
      </c>
      <c r="Q29" s="24">
        <v>20</v>
      </c>
      <c r="R29" s="33" t="s">
        <v>186</v>
      </c>
      <c r="S29" s="121">
        <v>2126</v>
      </c>
      <c r="T29" s="121">
        <v>0</v>
      </c>
      <c r="U29" s="121">
        <f t="shared" si="0"/>
        <v>10573</v>
      </c>
      <c r="V29" s="121">
        <v>29</v>
      </c>
      <c r="W29" s="121">
        <v>75</v>
      </c>
      <c r="X29" s="121">
        <v>37</v>
      </c>
      <c r="Y29" s="121">
        <v>0</v>
      </c>
      <c r="Z29" s="121">
        <v>155690</v>
      </c>
      <c r="AA29" s="121">
        <v>2190</v>
      </c>
      <c r="AB29" s="135">
        <f t="shared" si="1"/>
        <v>157880</v>
      </c>
      <c r="AC29" s="53">
        <v>20</v>
      </c>
      <c r="AE29" s="84"/>
    </row>
    <row r="30" spans="1:31" ht="20.100000000000001" customHeight="1" x14ac:dyDescent="0.15">
      <c r="A30" s="23">
        <v>21</v>
      </c>
      <c r="B30" s="30" t="s">
        <v>187</v>
      </c>
      <c r="C30" s="122">
        <v>4303067</v>
      </c>
      <c r="D30" s="122">
        <v>15565</v>
      </c>
      <c r="E30" s="122">
        <v>0</v>
      </c>
      <c r="F30" s="122">
        <v>54344</v>
      </c>
      <c r="G30" s="122">
        <v>379</v>
      </c>
      <c r="H30" s="122">
        <v>80</v>
      </c>
      <c r="I30" s="122">
        <v>0</v>
      </c>
      <c r="J30" s="122">
        <v>2113338</v>
      </c>
      <c r="K30" s="122">
        <v>2260097</v>
      </c>
      <c r="L30" s="122">
        <v>133497</v>
      </c>
      <c r="M30" s="122">
        <v>4293</v>
      </c>
      <c r="N30" s="122">
        <v>2</v>
      </c>
      <c r="O30" s="122">
        <v>2596</v>
      </c>
      <c r="P30" s="52">
        <v>21</v>
      </c>
      <c r="Q30" s="23">
        <v>21</v>
      </c>
      <c r="R30" s="30" t="s">
        <v>187</v>
      </c>
      <c r="S30" s="122">
        <v>2010</v>
      </c>
      <c r="T30" s="122">
        <v>0</v>
      </c>
      <c r="U30" s="122">
        <f t="shared" si="0"/>
        <v>8901</v>
      </c>
      <c r="V30" s="122">
        <v>10</v>
      </c>
      <c r="W30" s="122">
        <v>30</v>
      </c>
      <c r="X30" s="122">
        <v>91</v>
      </c>
      <c r="Y30" s="122">
        <v>20</v>
      </c>
      <c r="Z30" s="122">
        <v>123019</v>
      </c>
      <c r="AA30" s="122">
        <v>1426</v>
      </c>
      <c r="AB30" s="134">
        <f t="shared" si="1"/>
        <v>124445</v>
      </c>
      <c r="AC30" s="52">
        <v>21</v>
      </c>
      <c r="AE30" s="84"/>
    </row>
    <row r="31" spans="1:31" ht="20.100000000000001" customHeight="1" x14ac:dyDescent="0.15">
      <c r="A31" s="23">
        <v>22</v>
      </c>
      <c r="B31" s="30" t="s">
        <v>188</v>
      </c>
      <c r="C31" s="122">
        <v>6232443</v>
      </c>
      <c r="D31" s="122">
        <v>200534</v>
      </c>
      <c r="E31" s="122">
        <v>0</v>
      </c>
      <c r="F31" s="122">
        <v>11362</v>
      </c>
      <c r="G31" s="122">
        <v>15613</v>
      </c>
      <c r="H31" s="122">
        <v>420</v>
      </c>
      <c r="I31" s="122">
        <v>692</v>
      </c>
      <c r="J31" s="122">
        <v>2149649</v>
      </c>
      <c r="K31" s="122">
        <v>4311415</v>
      </c>
      <c r="L31" s="122">
        <v>251787</v>
      </c>
      <c r="M31" s="122">
        <v>3126</v>
      </c>
      <c r="N31" s="122">
        <v>253</v>
      </c>
      <c r="O31" s="122">
        <v>1284</v>
      </c>
      <c r="P31" s="52">
        <v>22</v>
      </c>
      <c r="Q31" s="23">
        <v>22</v>
      </c>
      <c r="R31" s="30" t="s">
        <v>188</v>
      </c>
      <c r="S31" s="122">
        <v>2381</v>
      </c>
      <c r="T31" s="122">
        <v>0</v>
      </c>
      <c r="U31" s="122">
        <f t="shared" si="0"/>
        <v>7044</v>
      </c>
      <c r="V31" s="122">
        <v>1</v>
      </c>
      <c r="W31" s="122">
        <v>65</v>
      </c>
      <c r="X31" s="122">
        <v>515</v>
      </c>
      <c r="Y31" s="122">
        <v>0</v>
      </c>
      <c r="Z31" s="122">
        <v>242623</v>
      </c>
      <c r="AA31" s="122">
        <v>1539</v>
      </c>
      <c r="AB31" s="134">
        <f t="shared" si="1"/>
        <v>244162</v>
      </c>
      <c r="AC31" s="52">
        <v>22</v>
      </c>
      <c r="AE31" s="84"/>
    </row>
    <row r="32" spans="1:31" ht="20.100000000000001" customHeight="1" x14ac:dyDescent="0.15">
      <c r="A32" s="23">
        <v>23</v>
      </c>
      <c r="B32" s="30" t="s">
        <v>190</v>
      </c>
      <c r="C32" s="122">
        <v>18115848</v>
      </c>
      <c r="D32" s="122">
        <v>35286</v>
      </c>
      <c r="E32" s="122">
        <v>6</v>
      </c>
      <c r="F32" s="122">
        <v>0</v>
      </c>
      <c r="G32" s="122">
        <v>5838</v>
      </c>
      <c r="H32" s="122">
        <v>129</v>
      </c>
      <c r="I32" s="122">
        <v>0</v>
      </c>
      <c r="J32" s="122">
        <v>8999563</v>
      </c>
      <c r="K32" s="122">
        <v>9157544</v>
      </c>
      <c r="L32" s="122">
        <v>548025</v>
      </c>
      <c r="M32" s="122">
        <v>18445</v>
      </c>
      <c r="N32" s="122">
        <v>448</v>
      </c>
      <c r="O32" s="122">
        <v>12839</v>
      </c>
      <c r="P32" s="52">
        <v>23</v>
      </c>
      <c r="Q32" s="23">
        <v>23</v>
      </c>
      <c r="R32" s="30" t="s">
        <v>190</v>
      </c>
      <c r="S32" s="122">
        <v>6320</v>
      </c>
      <c r="T32" s="122">
        <v>0</v>
      </c>
      <c r="U32" s="122">
        <f t="shared" si="0"/>
        <v>38052</v>
      </c>
      <c r="V32" s="122">
        <v>145</v>
      </c>
      <c r="W32" s="122">
        <v>144</v>
      </c>
      <c r="X32" s="122">
        <v>77</v>
      </c>
      <c r="Y32" s="122">
        <v>359</v>
      </c>
      <c r="Z32" s="122">
        <v>501956</v>
      </c>
      <c r="AA32" s="122">
        <v>7292</v>
      </c>
      <c r="AB32" s="134">
        <f t="shared" si="1"/>
        <v>509248</v>
      </c>
      <c r="AC32" s="52">
        <v>23</v>
      </c>
      <c r="AE32" s="84"/>
    </row>
    <row r="33" spans="1:31" ht="20.100000000000001" customHeight="1" x14ac:dyDescent="0.15">
      <c r="A33" s="23">
        <v>24</v>
      </c>
      <c r="B33" s="30" t="s">
        <v>191</v>
      </c>
      <c r="C33" s="122">
        <v>13105022</v>
      </c>
      <c r="D33" s="122">
        <v>40493</v>
      </c>
      <c r="E33" s="122">
        <v>299</v>
      </c>
      <c r="F33" s="122">
        <v>0</v>
      </c>
      <c r="G33" s="122">
        <v>3111</v>
      </c>
      <c r="H33" s="122">
        <v>482</v>
      </c>
      <c r="I33" s="122">
        <v>7089</v>
      </c>
      <c r="J33" s="122">
        <v>6578451</v>
      </c>
      <c r="K33" s="122">
        <v>6578045</v>
      </c>
      <c r="L33" s="122">
        <v>393118</v>
      </c>
      <c r="M33" s="122">
        <v>14179</v>
      </c>
      <c r="N33" s="122">
        <v>95</v>
      </c>
      <c r="O33" s="122">
        <v>8355</v>
      </c>
      <c r="P33" s="52">
        <v>24</v>
      </c>
      <c r="Q33" s="23">
        <v>24</v>
      </c>
      <c r="R33" s="30" t="s">
        <v>191</v>
      </c>
      <c r="S33" s="122">
        <v>4547</v>
      </c>
      <c r="T33" s="122">
        <v>0</v>
      </c>
      <c r="U33" s="122">
        <f t="shared" si="0"/>
        <v>27176</v>
      </c>
      <c r="V33" s="122">
        <v>101</v>
      </c>
      <c r="W33" s="122">
        <v>107</v>
      </c>
      <c r="X33" s="122">
        <v>80</v>
      </c>
      <c r="Y33" s="122">
        <v>0</v>
      </c>
      <c r="Z33" s="122">
        <v>360347</v>
      </c>
      <c r="AA33" s="122">
        <v>5307</v>
      </c>
      <c r="AB33" s="134">
        <f t="shared" si="1"/>
        <v>365654</v>
      </c>
      <c r="AC33" s="52">
        <v>24</v>
      </c>
      <c r="AE33" s="84"/>
    </row>
    <row r="34" spans="1:31" ht="20.100000000000001" customHeight="1" x14ac:dyDescent="0.15">
      <c r="A34" s="23">
        <v>25</v>
      </c>
      <c r="B34" s="30" t="s">
        <v>12</v>
      </c>
      <c r="C34" s="122">
        <v>2260360</v>
      </c>
      <c r="D34" s="122">
        <v>4215</v>
      </c>
      <c r="E34" s="122">
        <v>0</v>
      </c>
      <c r="F34" s="122">
        <v>0</v>
      </c>
      <c r="G34" s="122">
        <v>1038</v>
      </c>
      <c r="H34" s="122">
        <v>135</v>
      </c>
      <c r="I34" s="122">
        <v>0</v>
      </c>
      <c r="J34" s="122">
        <v>1207708</v>
      </c>
      <c r="K34" s="122">
        <v>1058040</v>
      </c>
      <c r="L34" s="122">
        <v>63282</v>
      </c>
      <c r="M34" s="122">
        <v>2815</v>
      </c>
      <c r="N34" s="122">
        <v>8</v>
      </c>
      <c r="O34" s="122">
        <v>734</v>
      </c>
      <c r="P34" s="52">
        <v>25</v>
      </c>
      <c r="Q34" s="23">
        <v>25</v>
      </c>
      <c r="R34" s="30" t="s">
        <v>12</v>
      </c>
      <c r="S34" s="122">
        <v>412</v>
      </c>
      <c r="T34" s="122">
        <v>0</v>
      </c>
      <c r="U34" s="122">
        <f t="shared" si="0"/>
        <v>3969</v>
      </c>
      <c r="V34" s="122">
        <v>14</v>
      </c>
      <c r="W34" s="122">
        <v>22</v>
      </c>
      <c r="X34" s="122">
        <v>40</v>
      </c>
      <c r="Y34" s="122">
        <v>0</v>
      </c>
      <c r="Z34" s="122">
        <v>58335</v>
      </c>
      <c r="AA34" s="122">
        <v>902</v>
      </c>
      <c r="AB34" s="134">
        <f t="shared" si="1"/>
        <v>59237</v>
      </c>
      <c r="AC34" s="52">
        <v>25</v>
      </c>
      <c r="AE34" s="84"/>
    </row>
    <row r="35" spans="1:31" ht="20.100000000000001" customHeight="1" x14ac:dyDescent="0.15">
      <c r="A35" s="431" t="s">
        <v>216</v>
      </c>
      <c r="B35" s="432"/>
      <c r="C35" s="123">
        <f t="shared" ref="C35:O35" si="2">SUM(C10:C34)</f>
        <v>1131934867</v>
      </c>
      <c r="D35" s="127">
        <f t="shared" si="2"/>
        <v>8684795</v>
      </c>
      <c r="E35" s="127">
        <f t="shared" si="2"/>
        <v>149457</v>
      </c>
      <c r="F35" s="127">
        <f t="shared" si="2"/>
        <v>5642275</v>
      </c>
      <c r="G35" s="127">
        <f t="shared" si="2"/>
        <v>1672996</v>
      </c>
      <c r="H35" s="127">
        <f t="shared" si="2"/>
        <v>307583</v>
      </c>
      <c r="I35" s="127">
        <f t="shared" si="2"/>
        <v>173201</v>
      </c>
      <c r="J35" s="127">
        <f t="shared" si="2"/>
        <v>485364064</v>
      </c>
      <c r="K35" s="127">
        <f t="shared" si="2"/>
        <v>663201110</v>
      </c>
      <c r="L35" s="127">
        <f t="shared" si="2"/>
        <v>39289677</v>
      </c>
      <c r="M35" s="127">
        <f t="shared" si="2"/>
        <v>893288</v>
      </c>
      <c r="N35" s="127">
        <f t="shared" si="2"/>
        <v>32068</v>
      </c>
      <c r="O35" s="127">
        <f t="shared" si="2"/>
        <v>757638</v>
      </c>
      <c r="P35" s="54"/>
      <c r="Q35" s="25" t="s">
        <v>216</v>
      </c>
      <c r="R35" s="34"/>
      <c r="S35" s="127">
        <f t="shared" ref="S35:AB35" si="3">SUM(S10:S34)</f>
        <v>766319</v>
      </c>
      <c r="T35" s="127">
        <f t="shared" si="3"/>
        <v>248</v>
      </c>
      <c r="U35" s="127">
        <f t="shared" si="3"/>
        <v>2449561</v>
      </c>
      <c r="V35" s="127">
        <f t="shared" si="3"/>
        <v>5361</v>
      </c>
      <c r="W35" s="127">
        <f t="shared" si="3"/>
        <v>20418</v>
      </c>
      <c r="X35" s="127">
        <f t="shared" si="3"/>
        <v>36209</v>
      </c>
      <c r="Y35" s="127">
        <f t="shared" si="3"/>
        <v>1651</v>
      </c>
      <c r="Z35" s="127">
        <f t="shared" si="3"/>
        <v>35721871</v>
      </c>
      <c r="AA35" s="127">
        <f t="shared" si="3"/>
        <v>1054606</v>
      </c>
      <c r="AB35" s="137">
        <f t="shared" si="3"/>
        <v>36776477</v>
      </c>
      <c r="AC35" s="54"/>
      <c r="AE35" s="84"/>
    </row>
  </sheetData>
  <mergeCells count="28">
    <mergeCell ref="M6:O6"/>
    <mergeCell ref="S6:U6"/>
    <mergeCell ref="Z6:AB6"/>
    <mergeCell ref="Z7:AA7"/>
    <mergeCell ref="A35:B35"/>
    <mergeCell ref="P6:P9"/>
    <mergeCell ref="U7:U8"/>
    <mergeCell ref="V7:V8"/>
    <mergeCell ref="W7:W8"/>
    <mergeCell ref="X7:X8"/>
    <mergeCell ref="Y7:Y8"/>
    <mergeCell ref="AB7:AB8"/>
    <mergeCell ref="AC6:AC9"/>
    <mergeCell ref="C7:C8"/>
    <mergeCell ref="D7:D8"/>
    <mergeCell ref="E7:E8"/>
    <mergeCell ref="F7:F8"/>
    <mergeCell ref="G7:G8"/>
    <mergeCell ref="H7:H8"/>
    <mergeCell ref="I7:I8"/>
    <mergeCell ref="J7:J8"/>
    <mergeCell ref="K7:K8"/>
    <mergeCell ref="L7:L8"/>
    <mergeCell ref="M7:M8"/>
    <mergeCell ref="N7:N8"/>
    <mergeCell ref="O7:O8"/>
    <mergeCell ref="S7:S8"/>
    <mergeCell ref="T7:T8"/>
  </mergeCells>
  <phoneticPr fontId="2"/>
  <pageMargins left="0.78740157480314965" right="0.78740157480314965" top="0.78740157480314965" bottom="0.78740157480314965" header="0.51181102362204722" footer="0.51181102362204722"/>
  <pageSetup paperSize="9" firstPageNumber="7" orientation="portrait" useFirstPageNumber="1" r:id="rId1"/>
  <headerFooter scaleWithDoc="0" alignWithMargins="0">
    <oddFooter>&amp;C- &amp;P -</oddFooter>
  </headerFooter>
  <colBreaks count="3" manualBreakCount="3">
    <brk id="8" max="34" man="1"/>
    <brk id="16" max="34" man="1"/>
    <brk id="24" max="3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37"/>
  <sheetViews>
    <sheetView view="pageBreakPreview" zoomScaleSheetLayoutView="100" workbookViewId="0">
      <selection activeCell="C16" sqref="C16"/>
    </sheetView>
  </sheetViews>
  <sheetFormatPr defaultColWidth="10.625" defaultRowHeight="20.100000000000001" customHeight="1" x14ac:dyDescent="0.15"/>
  <cols>
    <col min="1" max="1" width="5.625" style="17" customWidth="1"/>
    <col min="2" max="2" width="11.625" style="17" customWidth="1"/>
    <col min="3" max="5" width="8.625" style="17" customWidth="1"/>
    <col min="6" max="6" width="11.625" style="17" customWidth="1"/>
    <col min="7" max="16384" width="10.625" style="17"/>
  </cols>
  <sheetData>
    <row r="1" spans="1:10" ht="20.100000000000001" customHeight="1" x14ac:dyDescent="0.15">
      <c r="A1" s="17" t="str">
        <f>目次!A6</f>
        <v>令和５年度　市町村税の課税状況等の調</v>
      </c>
      <c r="I1" s="64"/>
      <c r="J1" s="64"/>
    </row>
    <row r="2" spans="1:10" ht="20.100000000000001" customHeight="1" x14ac:dyDescent="0.15">
      <c r="A2" s="17" t="s">
        <v>5</v>
      </c>
      <c r="I2" s="64"/>
      <c r="J2" s="64"/>
    </row>
    <row r="3" spans="1:10" ht="20.100000000000001" customHeight="1" x14ac:dyDescent="0.15">
      <c r="I3" s="64"/>
      <c r="J3" s="64"/>
    </row>
    <row r="4" spans="1:10" ht="20.100000000000001" customHeight="1" x14ac:dyDescent="0.15">
      <c r="A4" s="17" t="s">
        <v>91</v>
      </c>
      <c r="I4" s="64"/>
      <c r="J4" s="64"/>
    </row>
    <row r="5" spans="1:10" ht="20.100000000000001" customHeight="1" x14ac:dyDescent="0.15">
      <c r="I5" s="64"/>
      <c r="J5" s="64"/>
    </row>
    <row r="6" spans="1:10" ht="20.100000000000001" customHeight="1" x14ac:dyDescent="0.15">
      <c r="A6" s="19"/>
      <c r="B6" s="26" t="s">
        <v>9</v>
      </c>
      <c r="C6" s="407"/>
      <c r="D6" s="408"/>
      <c r="E6" s="409"/>
      <c r="F6" s="406"/>
      <c r="G6" s="399" t="s">
        <v>28</v>
      </c>
      <c r="H6" s="410"/>
      <c r="I6" s="64"/>
      <c r="J6" s="64"/>
    </row>
    <row r="7" spans="1:10" ht="24" x14ac:dyDescent="0.15">
      <c r="A7" s="20"/>
      <c r="B7" s="27"/>
      <c r="C7" s="402" t="s">
        <v>163</v>
      </c>
      <c r="D7" s="402" t="s">
        <v>57</v>
      </c>
      <c r="E7" s="402" t="s">
        <v>217</v>
      </c>
      <c r="F7" s="411" t="s">
        <v>58</v>
      </c>
      <c r="G7" s="402" t="s">
        <v>61</v>
      </c>
      <c r="H7" s="393" t="s">
        <v>65</v>
      </c>
      <c r="I7" s="64"/>
      <c r="J7" s="64"/>
    </row>
    <row r="8" spans="1:10" ht="20.100000000000001" customHeight="1" x14ac:dyDescent="0.15">
      <c r="A8" s="113" t="s">
        <v>26</v>
      </c>
      <c r="B8" s="27"/>
      <c r="C8" s="41" t="s">
        <v>25</v>
      </c>
      <c r="D8" s="41" t="s">
        <v>25</v>
      </c>
      <c r="E8" s="41" t="s">
        <v>25</v>
      </c>
      <c r="F8" s="41" t="s">
        <v>56</v>
      </c>
      <c r="G8" s="41" t="s">
        <v>56</v>
      </c>
      <c r="H8" s="59" t="s">
        <v>56</v>
      </c>
      <c r="I8" s="64"/>
      <c r="J8" s="64"/>
    </row>
    <row r="9" spans="1:10" ht="20.100000000000001" customHeight="1" x14ac:dyDescent="0.15">
      <c r="A9" s="22">
        <v>1</v>
      </c>
      <c r="B9" s="29" t="s">
        <v>160</v>
      </c>
      <c r="C9" s="118">
        <v>9977</v>
      </c>
      <c r="D9" s="125">
        <v>108112</v>
      </c>
      <c r="E9" s="125">
        <v>4155</v>
      </c>
      <c r="F9" s="125">
        <v>12358226</v>
      </c>
      <c r="G9" s="125">
        <v>11979834</v>
      </c>
      <c r="H9" s="132">
        <v>378392</v>
      </c>
      <c r="I9" s="64"/>
      <c r="J9" s="64"/>
    </row>
    <row r="10" spans="1:10" ht="20.100000000000001" customHeight="1" x14ac:dyDescent="0.15">
      <c r="A10" s="23">
        <v>2</v>
      </c>
      <c r="B10" s="30" t="s">
        <v>164</v>
      </c>
      <c r="C10" s="119">
        <v>2274</v>
      </c>
      <c r="D10" s="120">
        <v>16419</v>
      </c>
      <c r="E10" s="120">
        <v>1092</v>
      </c>
      <c r="F10" s="120">
        <v>1494185</v>
      </c>
      <c r="G10" s="120">
        <v>1436718</v>
      </c>
      <c r="H10" s="133">
        <v>57467</v>
      </c>
      <c r="I10" s="64"/>
      <c r="J10" s="64"/>
    </row>
    <row r="11" spans="1:10" ht="20.100000000000001" customHeight="1" x14ac:dyDescent="0.15">
      <c r="A11" s="23">
        <v>3</v>
      </c>
      <c r="B11" s="30" t="s">
        <v>165</v>
      </c>
      <c r="C11" s="120">
        <v>3272</v>
      </c>
      <c r="D11" s="120">
        <v>28046</v>
      </c>
      <c r="E11" s="120">
        <v>2197</v>
      </c>
      <c r="F11" s="120">
        <v>2407063</v>
      </c>
      <c r="G11" s="120">
        <v>2308902</v>
      </c>
      <c r="H11" s="133">
        <v>98161</v>
      </c>
      <c r="I11" s="64"/>
      <c r="J11" s="64"/>
    </row>
    <row r="12" spans="1:10" ht="20.100000000000001" customHeight="1" x14ac:dyDescent="0.15">
      <c r="A12" s="23">
        <v>4</v>
      </c>
      <c r="B12" s="30" t="s">
        <v>166</v>
      </c>
      <c r="C12" s="120">
        <v>2760</v>
      </c>
      <c r="D12" s="120">
        <v>25099</v>
      </c>
      <c r="E12" s="120">
        <v>1573</v>
      </c>
      <c r="F12" s="120">
        <v>2258678</v>
      </c>
      <c r="G12" s="120">
        <v>2170831</v>
      </c>
      <c r="H12" s="133">
        <v>87847</v>
      </c>
      <c r="I12" s="64"/>
      <c r="J12" s="64"/>
    </row>
    <row r="13" spans="1:10" ht="20.100000000000001" customHeight="1" x14ac:dyDescent="0.15">
      <c r="A13" s="24">
        <v>5</v>
      </c>
      <c r="B13" s="30" t="s">
        <v>169</v>
      </c>
      <c r="C13" s="121">
        <v>1844</v>
      </c>
      <c r="D13" s="121">
        <v>7265</v>
      </c>
      <c r="E13" s="121">
        <v>562</v>
      </c>
      <c r="F13" s="121">
        <v>597202</v>
      </c>
      <c r="G13" s="121">
        <v>571774</v>
      </c>
      <c r="H13" s="135">
        <v>25428</v>
      </c>
      <c r="I13" s="64"/>
      <c r="J13" s="64"/>
    </row>
    <row r="14" spans="1:10" ht="20.100000000000001" customHeight="1" x14ac:dyDescent="0.15">
      <c r="A14" s="23">
        <v>6</v>
      </c>
      <c r="B14" s="31" t="s">
        <v>171</v>
      </c>
      <c r="C14" s="119">
        <v>1857</v>
      </c>
      <c r="D14" s="126">
        <v>13686</v>
      </c>
      <c r="E14" s="126">
        <v>1139</v>
      </c>
      <c r="F14" s="126">
        <v>1068137</v>
      </c>
      <c r="G14" s="126">
        <v>1020350</v>
      </c>
      <c r="H14" s="133">
        <v>47787</v>
      </c>
      <c r="I14" s="64"/>
      <c r="J14" s="64"/>
    </row>
    <row r="15" spans="1:10" s="64" customFormat="1" ht="20.100000000000001" customHeight="1" x14ac:dyDescent="0.15">
      <c r="A15" s="23">
        <v>7</v>
      </c>
      <c r="B15" s="30" t="s">
        <v>172</v>
      </c>
      <c r="C15" s="119">
        <v>1372</v>
      </c>
      <c r="D15" s="120">
        <v>10039</v>
      </c>
      <c r="E15" s="120">
        <v>826</v>
      </c>
      <c r="F15" s="120">
        <v>785318</v>
      </c>
      <c r="G15" s="120">
        <v>750181</v>
      </c>
      <c r="H15" s="133">
        <v>35137</v>
      </c>
    </row>
    <row r="16" spans="1:10" ht="20.100000000000001" customHeight="1" x14ac:dyDescent="0.15">
      <c r="A16" s="23">
        <v>8</v>
      </c>
      <c r="B16" s="32" t="s">
        <v>176</v>
      </c>
      <c r="C16" s="84">
        <v>2904</v>
      </c>
      <c r="D16" s="84">
        <v>25478</v>
      </c>
      <c r="E16" s="84">
        <v>1615</v>
      </c>
      <c r="F16" s="84">
        <v>2330687</v>
      </c>
      <c r="G16" s="84">
        <v>2241514</v>
      </c>
      <c r="H16" s="134">
        <v>89173</v>
      </c>
      <c r="I16" s="64"/>
      <c r="J16" s="64"/>
    </row>
    <row r="17" spans="1:25" ht="20.100000000000001" customHeight="1" x14ac:dyDescent="0.15">
      <c r="A17" s="23">
        <v>9</v>
      </c>
      <c r="B17" s="30" t="s">
        <v>178</v>
      </c>
      <c r="C17" s="84">
        <v>2873</v>
      </c>
      <c r="D17" s="84">
        <v>11255</v>
      </c>
      <c r="E17" s="84">
        <v>794</v>
      </c>
      <c r="F17" s="84">
        <v>935838</v>
      </c>
      <c r="G17" s="84">
        <v>896445</v>
      </c>
      <c r="H17" s="134">
        <v>39393</v>
      </c>
      <c r="I17" s="64"/>
      <c r="J17" s="64"/>
    </row>
    <row r="18" spans="1:25" ht="20.100000000000001" customHeight="1" x14ac:dyDescent="0.15">
      <c r="A18" s="24">
        <v>10</v>
      </c>
      <c r="B18" s="33" t="s">
        <v>179</v>
      </c>
      <c r="C18" s="121">
        <v>3749</v>
      </c>
      <c r="D18" s="121">
        <v>26471</v>
      </c>
      <c r="E18" s="121">
        <v>2220</v>
      </c>
      <c r="F18" s="121">
        <v>2216094</v>
      </c>
      <c r="G18" s="121">
        <v>2123445</v>
      </c>
      <c r="H18" s="135">
        <v>92649</v>
      </c>
      <c r="I18" s="64"/>
      <c r="J18" s="64"/>
    </row>
    <row r="19" spans="1:25" ht="20.100000000000001" customHeight="1" x14ac:dyDescent="0.15">
      <c r="A19" s="23">
        <v>11</v>
      </c>
      <c r="B19" s="30" t="s">
        <v>180</v>
      </c>
      <c r="C19" s="84">
        <v>1378</v>
      </c>
      <c r="D19" s="84">
        <v>9542</v>
      </c>
      <c r="E19" s="84">
        <v>708</v>
      </c>
      <c r="F19" s="84">
        <v>799518</v>
      </c>
      <c r="G19" s="84">
        <v>766121</v>
      </c>
      <c r="H19" s="134">
        <v>33397</v>
      </c>
      <c r="I19" s="64"/>
      <c r="J19" s="64"/>
    </row>
    <row r="20" spans="1:25" ht="20.100000000000001" customHeight="1" x14ac:dyDescent="0.15">
      <c r="A20" s="23">
        <v>12</v>
      </c>
      <c r="B20" s="30" t="s">
        <v>312</v>
      </c>
      <c r="C20" s="84">
        <v>1096</v>
      </c>
      <c r="D20" s="84">
        <v>7914</v>
      </c>
      <c r="E20" s="84">
        <v>480</v>
      </c>
      <c r="F20" s="84">
        <v>799633</v>
      </c>
      <c r="G20" s="84">
        <v>771934</v>
      </c>
      <c r="H20" s="134">
        <v>27699</v>
      </c>
      <c r="I20" s="64"/>
      <c r="J20" s="64"/>
    </row>
    <row r="21" spans="1:25" ht="20.100000000000001" customHeight="1" x14ac:dyDescent="0.15">
      <c r="A21" s="23">
        <v>13</v>
      </c>
      <c r="B21" s="30" t="s">
        <v>313</v>
      </c>
      <c r="C21" s="84">
        <v>1411</v>
      </c>
      <c r="D21" s="84">
        <v>7867</v>
      </c>
      <c r="E21" s="84">
        <v>770</v>
      </c>
      <c r="F21" s="84">
        <v>601794</v>
      </c>
      <c r="G21" s="84">
        <v>574259</v>
      </c>
      <c r="H21" s="134">
        <v>27535</v>
      </c>
      <c r="I21" s="64"/>
      <c r="J21" s="64"/>
    </row>
    <row r="22" spans="1:25" ht="20.100000000000001" customHeight="1" x14ac:dyDescent="0.15">
      <c r="A22" s="23">
        <v>14</v>
      </c>
      <c r="B22" s="30" t="s">
        <v>181</v>
      </c>
      <c r="C22" s="84">
        <v>398</v>
      </c>
      <c r="D22" s="84">
        <v>1497</v>
      </c>
      <c r="E22" s="84">
        <v>84</v>
      </c>
      <c r="F22" s="84">
        <v>146352</v>
      </c>
      <c r="G22" s="84">
        <v>141112</v>
      </c>
      <c r="H22" s="134">
        <v>5240</v>
      </c>
      <c r="I22" s="64"/>
      <c r="J22" s="64"/>
    </row>
    <row r="23" spans="1:25" ht="20.100000000000001" customHeight="1" x14ac:dyDescent="0.15">
      <c r="A23" s="24">
        <v>15</v>
      </c>
      <c r="B23" s="30" t="s">
        <v>183</v>
      </c>
      <c r="C23" s="121">
        <v>192</v>
      </c>
      <c r="D23" s="121">
        <v>560</v>
      </c>
      <c r="E23" s="121">
        <v>41</v>
      </c>
      <c r="F23" s="121">
        <v>40569</v>
      </c>
      <c r="G23" s="121">
        <v>38609</v>
      </c>
      <c r="H23" s="135">
        <v>1960</v>
      </c>
      <c r="I23" s="64"/>
      <c r="J23" s="64"/>
      <c r="K23" s="64"/>
      <c r="L23" s="64"/>
      <c r="M23" s="64"/>
      <c r="N23" s="64"/>
      <c r="O23" s="64"/>
      <c r="P23" s="64"/>
      <c r="Q23" s="64"/>
      <c r="R23" s="64"/>
      <c r="S23" s="64"/>
      <c r="T23" s="64"/>
      <c r="U23" s="64"/>
      <c r="V23" s="64"/>
    </row>
    <row r="24" spans="1:25" ht="20.100000000000001" customHeight="1" x14ac:dyDescent="0.15">
      <c r="A24" s="23">
        <v>16</v>
      </c>
      <c r="B24" s="31" t="s">
        <v>184</v>
      </c>
      <c r="C24" s="84">
        <v>319</v>
      </c>
      <c r="D24" s="84">
        <v>845</v>
      </c>
      <c r="E24" s="84">
        <v>90</v>
      </c>
      <c r="F24" s="84">
        <v>51726</v>
      </c>
      <c r="G24" s="84">
        <v>48768</v>
      </c>
      <c r="H24" s="134">
        <v>2958</v>
      </c>
      <c r="I24" s="64"/>
      <c r="J24" s="64"/>
      <c r="K24" s="64"/>
      <c r="L24" s="64"/>
      <c r="M24" s="64"/>
      <c r="N24" s="64"/>
      <c r="O24" s="64"/>
      <c r="P24" s="64"/>
      <c r="Q24" s="64"/>
      <c r="R24" s="64"/>
      <c r="S24" s="64"/>
      <c r="T24" s="64"/>
      <c r="U24" s="64"/>
      <c r="V24" s="64"/>
      <c r="W24" s="64"/>
      <c r="X24" s="64"/>
      <c r="Y24" s="64"/>
    </row>
    <row r="25" spans="1:25" ht="20.100000000000001" customHeight="1" x14ac:dyDescent="0.15">
      <c r="A25" s="23">
        <v>17</v>
      </c>
      <c r="B25" s="30" t="s">
        <v>314</v>
      </c>
      <c r="C25" s="84">
        <v>1201</v>
      </c>
      <c r="D25" s="84">
        <v>4614</v>
      </c>
      <c r="E25" s="84">
        <v>309</v>
      </c>
      <c r="F25" s="84">
        <v>347689</v>
      </c>
      <c r="G25" s="84">
        <v>331540</v>
      </c>
      <c r="H25" s="134">
        <v>16149</v>
      </c>
      <c r="I25" s="64"/>
      <c r="J25" s="64"/>
      <c r="K25" s="64"/>
      <c r="L25" s="64"/>
      <c r="M25" s="64"/>
      <c r="N25" s="64"/>
      <c r="O25" s="64"/>
      <c r="P25" s="64"/>
      <c r="Q25" s="64"/>
      <c r="R25" s="64"/>
      <c r="S25" s="64"/>
      <c r="T25" s="64"/>
      <c r="U25" s="64"/>
      <c r="V25" s="64"/>
      <c r="W25" s="64"/>
      <c r="X25" s="64"/>
      <c r="Y25" s="64"/>
    </row>
    <row r="26" spans="1:25" ht="20.100000000000001" customHeight="1" x14ac:dyDescent="0.15">
      <c r="A26" s="23">
        <v>18</v>
      </c>
      <c r="B26" s="30" t="s">
        <v>315</v>
      </c>
      <c r="C26" s="84">
        <v>586</v>
      </c>
      <c r="D26" s="84">
        <v>1890</v>
      </c>
      <c r="E26" s="84">
        <v>183</v>
      </c>
      <c r="F26" s="84">
        <v>133387</v>
      </c>
      <c r="G26" s="84">
        <v>126772</v>
      </c>
      <c r="H26" s="134">
        <v>6615</v>
      </c>
      <c r="I26" s="64"/>
      <c r="J26" s="64"/>
      <c r="K26" s="64"/>
      <c r="L26" s="64"/>
      <c r="M26" s="64"/>
      <c r="N26" s="64"/>
      <c r="O26" s="64"/>
      <c r="P26" s="64"/>
      <c r="Q26" s="64"/>
      <c r="R26" s="64"/>
      <c r="S26" s="64"/>
      <c r="T26" s="64"/>
      <c r="U26" s="64"/>
      <c r="V26" s="64"/>
      <c r="W26" s="64"/>
      <c r="X26" s="64"/>
      <c r="Y26" s="64"/>
    </row>
    <row r="27" spans="1:25" ht="20.100000000000001" customHeight="1" x14ac:dyDescent="0.15">
      <c r="A27" s="23">
        <v>19</v>
      </c>
      <c r="B27" s="30" t="s">
        <v>139</v>
      </c>
      <c r="C27" s="84">
        <v>915</v>
      </c>
      <c r="D27" s="84">
        <v>2506</v>
      </c>
      <c r="E27" s="84">
        <v>210</v>
      </c>
      <c r="F27" s="84">
        <v>196866</v>
      </c>
      <c r="G27" s="84">
        <v>188095</v>
      </c>
      <c r="H27" s="134">
        <v>8771</v>
      </c>
      <c r="I27" s="64"/>
      <c r="J27" s="64"/>
      <c r="K27" s="64"/>
      <c r="L27" s="64"/>
      <c r="M27" s="64"/>
      <c r="N27" s="64"/>
      <c r="O27" s="64"/>
      <c r="P27" s="64"/>
      <c r="Q27" s="64"/>
      <c r="R27" s="64"/>
      <c r="S27" s="64"/>
      <c r="T27" s="64"/>
      <c r="U27" s="64"/>
      <c r="V27" s="64"/>
      <c r="W27" s="64"/>
      <c r="X27" s="64"/>
      <c r="Y27" s="64"/>
    </row>
    <row r="28" spans="1:25" ht="20.100000000000001" customHeight="1" x14ac:dyDescent="0.15">
      <c r="A28" s="24">
        <v>20</v>
      </c>
      <c r="B28" s="33" t="s">
        <v>186</v>
      </c>
      <c r="C28" s="121">
        <v>708</v>
      </c>
      <c r="D28" s="121">
        <v>1712</v>
      </c>
      <c r="E28" s="121">
        <v>168</v>
      </c>
      <c r="F28" s="121">
        <v>135149</v>
      </c>
      <c r="G28" s="121">
        <v>129157</v>
      </c>
      <c r="H28" s="135">
        <v>5992</v>
      </c>
      <c r="I28" s="64"/>
      <c r="J28" s="64"/>
      <c r="K28" s="64"/>
      <c r="L28" s="64"/>
      <c r="M28" s="64"/>
      <c r="N28" s="64"/>
      <c r="O28" s="64"/>
      <c r="P28" s="64"/>
      <c r="Q28" s="64"/>
      <c r="R28" s="64"/>
      <c r="S28" s="64"/>
      <c r="T28" s="64"/>
      <c r="U28" s="64"/>
      <c r="V28" s="64"/>
      <c r="W28" s="64"/>
      <c r="X28" s="64"/>
      <c r="Y28" s="64"/>
    </row>
    <row r="29" spans="1:25" ht="20.100000000000001" customHeight="1" x14ac:dyDescent="0.15">
      <c r="A29" s="23">
        <v>21</v>
      </c>
      <c r="B29" s="30" t="s">
        <v>187</v>
      </c>
      <c r="C29" s="84">
        <v>620</v>
      </c>
      <c r="D29" s="84">
        <v>1396</v>
      </c>
      <c r="E29" s="84">
        <v>157</v>
      </c>
      <c r="F29" s="84">
        <v>105929</v>
      </c>
      <c r="G29" s="84">
        <v>101043</v>
      </c>
      <c r="H29" s="134">
        <v>4886</v>
      </c>
      <c r="I29" s="64"/>
      <c r="J29" s="64"/>
    </row>
    <row r="30" spans="1:25" ht="20.100000000000001" customHeight="1" x14ac:dyDescent="0.15">
      <c r="A30" s="23">
        <v>22</v>
      </c>
      <c r="B30" s="30" t="s">
        <v>188</v>
      </c>
      <c r="C30" s="84">
        <v>132</v>
      </c>
      <c r="D30" s="84">
        <v>304</v>
      </c>
      <c r="E30" s="84">
        <v>19</v>
      </c>
      <c r="F30" s="84">
        <v>32452</v>
      </c>
      <c r="G30" s="84">
        <v>31388</v>
      </c>
      <c r="H30" s="134">
        <v>1064</v>
      </c>
      <c r="I30" s="64"/>
      <c r="J30" s="64"/>
    </row>
    <row r="31" spans="1:25" ht="20.100000000000001" customHeight="1" x14ac:dyDescent="0.15">
      <c r="A31" s="23">
        <v>23</v>
      </c>
      <c r="B31" s="30" t="s">
        <v>190</v>
      </c>
      <c r="C31" s="84">
        <v>1573</v>
      </c>
      <c r="D31" s="84">
        <v>6022</v>
      </c>
      <c r="E31" s="84">
        <v>617</v>
      </c>
      <c r="F31" s="84">
        <v>432571</v>
      </c>
      <c r="G31" s="84">
        <v>411494</v>
      </c>
      <c r="H31" s="134">
        <v>21077</v>
      </c>
      <c r="I31" s="64"/>
      <c r="J31" s="64"/>
    </row>
    <row r="32" spans="1:25" ht="20.100000000000001" customHeight="1" x14ac:dyDescent="0.15">
      <c r="A32" s="23">
        <v>24</v>
      </c>
      <c r="B32" s="30" t="s">
        <v>191</v>
      </c>
      <c r="C32" s="84">
        <v>993</v>
      </c>
      <c r="D32" s="84">
        <v>4516</v>
      </c>
      <c r="E32" s="84">
        <v>456</v>
      </c>
      <c r="F32" s="84">
        <v>317277</v>
      </c>
      <c r="G32" s="84">
        <v>301471</v>
      </c>
      <c r="H32" s="134">
        <v>15806</v>
      </c>
      <c r="I32" s="64"/>
      <c r="J32" s="64"/>
    </row>
    <row r="33" spans="1:10" ht="20.100000000000001" customHeight="1" x14ac:dyDescent="0.15">
      <c r="A33" s="23">
        <v>25</v>
      </c>
      <c r="B33" s="30" t="s">
        <v>12</v>
      </c>
      <c r="C33" s="84">
        <v>306</v>
      </c>
      <c r="D33" s="84">
        <v>828</v>
      </c>
      <c r="E33" s="84">
        <v>83</v>
      </c>
      <c r="F33" s="84">
        <v>51768</v>
      </c>
      <c r="G33" s="84">
        <v>48870</v>
      </c>
      <c r="H33" s="134">
        <v>2898</v>
      </c>
      <c r="I33" s="64"/>
      <c r="J33" s="64"/>
    </row>
    <row r="34" spans="1:10" ht="20.100000000000001" customHeight="1" x14ac:dyDescent="0.15">
      <c r="A34" s="25" t="s">
        <v>216</v>
      </c>
      <c r="B34" s="34"/>
      <c r="C34" s="138">
        <f t="shared" ref="C34:H34" si="0">SUM(C9:C33)</f>
        <v>44710</v>
      </c>
      <c r="D34" s="127">
        <f t="shared" si="0"/>
        <v>323883</v>
      </c>
      <c r="E34" s="127">
        <f t="shared" si="0"/>
        <v>20548</v>
      </c>
      <c r="F34" s="127">
        <f t="shared" si="0"/>
        <v>30644108</v>
      </c>
      <c r="G34" s="127">
        <f t="shared" si="0"/>
        <v>29510627</v>
      </c>
      <c r="H34" s="137">
        <f t="shared" si="0"/>
        <v>1133481</v>
      </c>
      <c r="I34" s="64"/>
      <c r="J34" s="64"/>
    </row>
    <row r="35" spans="1:10" ht="20.100000000000001" customHeight="1" x14ac:dyDescent="0.15">
      <c r="I35" s="64"/>
      <c r="J35" s="64"/>
    </row>
    <row r="36" spans="1:10" ht="20.100000000000001" customHeight="1" x14ac:dyDescent="0.15">
      <c r="I36" s="64"/>
      <c r="J36" s="64"/>
    </row>
    <row r="37" spans="1:10" ht="20.100000000000001" customHeight="1" x14ac:dyDescent="0.15">
      <c r="I37" s="64"/>
      <c r="J37" s="64"/>
    </row>
  </sheetData>
  <phoneticPr fontId="2"/>
  <pageMargins left="0.78740157480314965" right="0.78740157480314965" top="0.78740157480314965" bottom="0.78740157480314965" header="0.51181102362204722" footer="0.51181102362204722"/>
  <pageSetup paperSize="9" firstPageNumber="11" orientation="portrait" useFirstPageNumber="1" r:id="rId1"/>
  <headerFooter scaleWithDoc="0" alignWithMargins="0">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37"/>
  <sheetViews>
    <sheetView view="pageBreakPreview" zoomScaleSheetLayoutView="100" workbookViewId="0">
      <selection activeCell="C16" sqref="C16"/>
    </sheetView>
  </sheetViews>
  <sheetFormatPr defaultColWidth="10.625" defaultRowHeight="20.100000000000001" customHeight="1" x14ac:dyDescent="0.15"/>
  <cols>
    <col min="1" max="1" width="5.625" style="17" customWidth="1"/>
    <col min="2" max="2" width="11.625" style="17" customWidth="1"/>
    <col min="3" max="5" width="8.625" style="17" customWidth="1"/>
    <col min="6" max="6" width="11.625" style="17" customWidth="1"/>
    <col min="7" max="16384" width="10.625" style="17"/>
  </cols>
  <sheetData>
    <row r="1" spans="1:10" ht="20.100000000000001" customHeight="1" x14ac:dyDescent="0.15">
      <c r="A1" s="17" t="str">
        <f>目次!A6</f>
        <v>令和５年度　市町村税の課税状況等の調</v>
      </c>
      <c r="I1" s="64"/>
      <c r="J1" s="64"/>
    </row>
    <row r="2" spans="1:10" ht="20.100000000000001" customHeight="1" x14ac:dyDescent="0.15">
      <c r="A2" s="17" t="s">
        <v>5</v>
      </c>
      <c r="I2" s="64"/>
      <c r="J2" s="64"/>
    </row>
    <row r="3" spans="1:10" ht="20.100000000000001" customHeight="1" x14ac:dyDescent="0.15">
      <c r="I3" s="64"/>
      <c r="J3" s="64"/>
    </row>
    <row r="4" spans="1:10" ht="20.100000000000001" customHeight="1" x14ac:dyDescent="0.15">
      <c r="A4" s="17" t="s">
        <v>339</v>
      </c>
      <c r="I4" s="64"/>
      <c r="J4" s="64"/>
    </row>
    <row r="5" spans="1:10" ht="20.100000000000001" customHeight="1" x14ac:dyDescent="0.15">
      <c r="I5" s="64"/>
      <c r="J5" s="64"/>
    </row>
    <row r="6" spans="1:10" ht="20.100000000000001" customHeight="1" x14ac:dyDescent="0.15">
      <c r="A6" s="412"/>
      <c r="B6" s="26" t="s">
        <v>9</v>
      </c>
      <c r="C6" s="407"/>
      <c r="D6" s="408"/>
      <c r="E6" s="409"/>
      <c r="F6" s="406"/>
      <c r="G6" s="399" t="s">
        <v>28</v>
      </c>
      <c r="H6" s="410"/>
      <c r="I6" s="64"/>
      <c r="J6" s="64"/>
    </row>
    <row r="7" spans="1:10" ht="24" x14ac:dyDescent="0.15">
      <c r="A7" s="20"/>
      <c r="B7" s="413"/>
      <c r="C7" s="402" t="s">
        <v>163</v>
      </c>
      <c r="D7" s="402" t="s">
        <v>57</v>
      </c>
      <c r="E7" s="402" t="s">
        <v>217</v>
      </c>
      <c r="F7" s="411" t="s">
        <v>58</v>
      </c>
      <c r="G7" s="402" t="s">
        <v>61</v>
      </c>
      <c r="H7" s="393" t="s">
        <v>65</v>
      </c>
      <c r="I7" s="64"/>
      <c r="J7" s="64"/>
    </row>
    <row r="8" spans="1:10" ht="20.100000000000001" customHeight="1" x14ac:dyDescent="0.15">
      <c r="A8" s="113" t="s">
        <v>26</v>
      </c>
      <c r="B8" s="27"/>
      <c r="C8" s="41" t="s">
        <v>25</v>
      </c>
      <c r="D8" s="41" t="s">
        <v>25</v>
      </c>
      <c r="E8" s="41" t="s">
        <v>25</v>
      </c>
      <c r="F8" s="41" t="s">
        <v>56</v>
      </c>
      <c r="G8" s="41" t="s">
        <v>56</v>
      </c>
      <c r="H8" s="59" t="s">
        <v>56</v>
      </c>
      <c r="I8" s="64"/>
      <c r="J8" s="64"/>
    </row>
    <row r="9" spans="1:10" ht="20.100000000000001" customHeight="1" x14ac:dyDescent="0.15">
      <c r="A9" s="22">
        <v>1</v>
      </c>
      <c r="B9" s="29" t="s">
        <v>160</v>
      </c>
      <c r="C9" s="118">
        <v>8</v>
      </c>
      <c r="D9" s="125">
        <v>26044</v>
      </c>
      <c r="E9" s="125">
        <v>5501</v>
      </c>
      <c r="F9" s="125">
        <v>714563</v>
      </c>
      <c r="G9" s="125">
        <v>643399</v>
      </c>
      <c r="H9" s="132">
        <v>71164</v>
      </c>
      <c r="I9" s="64"/>
      <c r="J9" s="64"/>
    </row>
    <row r="10" spans="1:10" ht="20.100000000000001" customHeight="1" x14ac:dyDescent="0.15">
      <c r="A10" s="23">
        <v>2</v>
      </c>
      <c r="B10" s="30" t="s">
        <v>164</v>
      </c>
      <c r="C10" s="119">
        <v>7</v>
      </c>
      <c r="D10" s="120">
        <v>4628</v>
      </c>
      <c r="E10" s="120">
        <v>1885</v>
      </c>
      <c r="F10" s="120">
        <v>82131</v>
      </c>
      <c r="G10" s="120">
        <v>69831</v>
      </c>
      <c r="H10" s="133">
        <v>12300</v>
      </c>
      <c r="I10" s="64"/>
      <c r="J10" s="64"/>
    </row>
    <row r="11" spans="1:10" ht="20.100000000000001" customHeight="1" x14ac:dyDescent="0.15">
      <c r="A11" s="23">
        <v>3</v>
      </c>
      <c r="B11" s="30" t="s">
        <v>165</v>
      </c>
      <c r="C11" s="120">
        <v>6</v>
      </c>
      <c r="D11" s="120">
        <v>8270</v>
      </c>
      <c r="E11" s="120">
        <v>4597</v>
      </c>
      <c r="F11" s="120">
        <v>115292</v>
      </c>
      <c r="G11" s="120">
        <v>92540</v>
      </c>
      <c r="H11" s="133">
        <v>22752</v>
      </c>
      <c r="I11" s="64"/>
      <c r="J11" s="64"/>
    </row>
    <row r="12" spans="1:10" ht="20.100000000000001" customHeight="1" x14ac:dyDescent="0.15">
      <c r="A12" s="23">
        <v>4</v>
      </c>
      <c r="B12" s="30" t="s">
        <v>166</v>
      </c>
      <c r="C12" s="120">
        <v>7</v>
      </c>
      <c r="D12" s="120">
        <v>4768</v>
      </c>
      <c r="E12" s="120">
        <v>1859</v>
      </c>
      <c r="F12" s="120">
        <v>90536</v>
      </c>
      <c r="G12" s="120">
        <v>75102</v>
      </c>
      <c r="H12" s="133">
        <v>15434</v>
      </c>
      <c r="I12" s="64"/>
      <c r="J12" s="64"/>
    </row>
    <row r="13" spans="1:10" ht="20.100000000000001" customHeight="1" x14ac:dyDescent="0.15">
      <c r="A13" s="24">
        <v>5</v>
      </c>
      <c r="B13" s="30" t="s">
        <v>169</v>
      </c>
      <c r="C13" s="121">
        <v>4</v>
      </c>
      <c r="D13" s="121">
        <v>2111</v>
      </c>
      <c r="E13" s="121">
        <v>760</v>
      </c>
      <c r="F13" s="121">
        <v>39729</v>
      </c>
      <c r="G13" s="139">
        <v>34141</v>
      </c>
      <c r="H13" s="135">
        <v>5588</v>
      </c>
      <c r="I13" s="64"/>
      <c r="J13" s="64"/>
    </row>
    <row r="14" spans="1:10" ht="20.100000000000001" customHeight="1" x14ac:dyDescent="0.15">
      <c r="A14" s="23">
        <v>6</v>
      </c>
      <c r="B14" s="31" t="s">
        <v>171</v>
      </c>
      <c r="C14" s="119">
        <v>6</v>
      </c>
      <c r="D14" s="126">
        <v>2619</v>
      </c>
      <c r="E14" s="126">
        <v>890</v>
      </c>
      <c r="F14" s="126">
        <v>47886</v>
      </c>
      <c r="G14" s="120">
        <v>41294</v>
      </c>
      <c r="H14" s="133">
        <v>6592</v>
      </c>
      <c r="I14" s="64"/>
      <c r="J14" s="64"/>
    </row>
    <row r="15" spans="1:10" s="64" customFormat="1" ht="20.100000000000001" customHeight="1" x14ac:dyDescent="0.15">
      <c r="A15" s="23">
        <v>7</v>
      </c>
      <c r="B15" s="30" t="s">
        <v>172</v>
      </c>
      <c r="C15" s="119">
        <v>5</v>
      </c>
      <c r="D15" s="120">
        <v>2772</v>
      </c>
      <c r="E15" s="120">
        <v>1234</v>
      </c>
      <c r="F15" s="120">
        <v>44122</v>
      </c>
      <c r="G15" s="120">
        <v>37181</v>
      </c>
      <c r="H15" s="133">
        <v>6941</v>
      </c>
    </row>
    <row r="16" spans="1:10" ht="20.100000000000001" customHeight="1" x14ac:dyDescent="0.15">
      <c r="A16" s="23">
        <v>8</v>
      </c>
      <c r="B16" s="32" t="s">
        <v>176</v>
      </c>
      <c r="C16" s="84">
        <v>5</v>
      </c>
      <c r="D16" s="84">
        <v>4642</v>
      </c>
      <c r="E16" s="84">
        <v>1946</v>
      </c>
      <c r="F16" s="84">
        <v>87524</v>
      </c>
      <c r="G16" s="120">
        <v>72376</v>
      </c>
      <c r="H16" s="134">
        <v>15148</v>
      </c>
      <c r="I16" s="64"/>
      <c r="J16" s="64"/>
    </row>
    <row r="17" spans="1:25" ht="20.100000000000001" customHeight="1" x14ac:dyDescent="0.15">
      <c r="A17" s="23">
        <v>9</v>
      </c>
      <c r="B17" s="30" t="s">
        <v>178</v>
      </c>
      <c r="C17" s="84">
        <v>5</v>
      </c>
      <c r="D17" s="84">
        <v>2807</v>
      </c>
      <c r="E17" s="84">
        <v>1355</v>
      </c>
      <c r="F17" s="84">
        <v>45630</v>
      </c>
      <c r="G17" s="120">
        <v>38129</v>
      </c>
      <c r="H17" s="134">
        <v>7501</v>
      </c>
      <c r="I17" s="64"/>
      <c r="J17" s="64"/>
    </row>
    <row r="18" spans="1:25" ht="20.100000000000001" customHeight="1" x14ac:dyDescent="0.15">
      <c r="A18" s="24">
        <v>10</v>
      </c>
      <c r="B18" s="33" t="s">
        <v>179</v>
      </c>
      <c r="C18" s="121">
        <v>5</v>
      </c>
      <c r="D18" s="121">
        <v>4832</v>
      </c>
      <c r="E18" s="121">
        <v>1264</v>
      </c>
      <c r="F18" s="121">
        <v>111587</v>
      </c>
      <c r="G18" s="139">
        <v>99408</v>
      </c>
      <c r="H18" s="135">
        <v>12179</v>
      </c>
      <c r="I18" s="64"/>
      <c r="J18" s="64"/>
    </row>
    <row r="19" spans="1:25" ht="20.100000000000001" customHeight="1" x14ac:dyDescent="0.15">
      <c r="A19" s="23">
        <v>11</v>
      </c>
      <c r="B19" s="30" t="s">
        <v>180</v>
      </c>
      <c r="C19" s="84">
        <v>6</v>
      </c>
      <c r="D19" s="84">
        <v>2653</v>
      </c>
      <c r="E19" s="84">
        <v>924</v>
      </c>
      <c r="F19" s="84">
        <v>45589</v>
      </c>
      <c r="G19" s="120">
        <v>38689</v>
      </c>
      <c r="H19" s="134">
        <v>6900</v>
      </c>
      <c r="I19" s="64"/>
      <c r="J19" s="64"/>
    </row>
    <row r="20" spans="1:25" ht="20.100000000000001" customHeight="1" x14ac:dyDescent="0.15">
      <c r="A20" s="23">
        <v>12</v>
      </c>
      <c r="B20" s="30" t="s">
        <v>312</v>
      </c>
      <c r="C20" s="84">
        <v>5</v>
      </c>
      <c r="D20" s="84">
        <v>2035</v>
      </c>
      <c r="E20" s="84">
        <v>588</v>
      </c>
      <c r="F20" s="84">
        <v>64064</v>
      </c>
      <c r="G20" s="120">
        <v>58342</v>
      </c>
      <c r="H20" s="134">
        <v>5722</v>
      </c>
      <c r="I20" s="64"/>
      <c r="J20" s="64"/>
    </row>
    <row r="21" spans="1:25" ht="20.100000000000001" customHeight="1" x14ac:dyDescent="0.15">
      <c r="A21" s="23">
        <v>13</v>
      </c>
      <c r="B21" s="30" t="s">
        <v>313</v>
      </c>
      <c r="C21" s="84">
        <v>5</v>
      </c>
      <c r="D21" s="84">
        <v>2293</v>
      </c>
      <c r="E21" s="84">
        <v>1046</v>
      </c>
      <c r="F21" s="84">
        <v>38051</v>
      </c>
      <c r="G21" s="120">
        <v>32092</v>
      </c>
      <c r="H21" s="134">
        <v>5959</v>
      </c>
      <c r="I21" s="64"/>
      <c r="J21" s="64"/>
    </row>
    <row r="22" spans="1:25" ht="20.100000000000001" customHeight="1" x14ac:dyDescent="0.15">
      <c r="A22" s="23">
        <v>14</v>
      </c>
      <c r="B22" s="30" t="s">
        <v>181</v>
      </c>
      <c r="C22" s="84">
        <v>3</v>
      </c>
      <c r="D22" s="84">
        <v>540</v>
      </c>
      <c r="E22" s="84">
        <v>238</v>
      </c>
      <c r="F22" s="84">
        <v>28801</v>
      </c>
      <c r="G22" s="120">
        <v>26911</v>
      </c>
      <c r="H22" s="134">
        <v>1890</v>
      </c>
      <c r="I22" s="64"/>
      <c r="J22" s="64"/>
    </row>
    <row r="23" spans="1:25" ht="20.100000000000001" customHeight="1" x14ac:dyDescent="0.15">
      <c r="A23" s="24">
        <v>15</v>
      </c>
      <c r="B23" s="30" t="s">
        <v>183</v>
      </c>
      <c r="C23" s="121">
        <v>3</v>
      </c>
      <c r="D23" s="121">
        <v>202</v>
      </c>
      <c r="E23" s="121">
        <v>82</v>
      </c>
      <c r="F23" s="121">
        <v>2953</v>
      </c>
      <c r="G23" s="139">
        <v>2246</v>
      </c>
      <c r="H23" s="135">
        <v>707</v>
      </c>
      <c r="I23" s="64"/>
      <c r="J23" s="64"/>
      <c r="K23" s="64"/>
      <c r="L23" s="64"/>
      <c r="M23" s="64"/>
      <c r="N23" s="64"/>
      <c r="O23" s="64"/>
      <c r="P23" s="64"/>
      <c r="Q23" s="64"/>
      <c r="R23" s="64"/>
      <c r="S23" s="64"/>
      <c r="T23" s="64"/>
      <c r="U23" s="64"/>
      <c r="V23" s="64"/>
    </row>
    <row r="24" spans="1:25" ht="20.100000000000001" customHeight="1" x14ac:dyDescent="0.15">
      <c r="A24" s="23">
        <v>16</v>
      </c>
      <c r="B24" s="31" t="s">
        <v>184</v>
      </c>
      <c r="C24" s="84">
        <v>3</v>
      </c>
      <c r="D24" s="84">
        <v>272</v>
      </c>
      <c r="E24" s="84">
        <v>170</v>
      </c>
      <c r="F24" s="84">
        <v>2756</v>
      </c>
      <c r="G24" s="120">
        <v>2017</v>
      </c>
      <c r="H24" s="134">
        <v>739</v>
      </c>
      <c r="I24" s="64"/>
      <c r="J24" s="64"/>
      <c r="K24" s="64"/>
      <c r="L24" s="64"/>
      <c r="M24" s="64"/>
      <c r="N24" s="64"/>
      <c r="O24" s="64"/>
      <c r="P24" s="64"/>
      <c r="Q24" s="64"/>
      <c r="R24" s="64"/>
      <c r="S24" s="64"/>
      <c r="T24" s="64"/>
      <c r="U24" s="64"/>
      <c r="V24" s="64"/>
      <c r="W24" s="64"/>
      <c r="X24" s="64"/>
      <c r="Y24" s="64"/>
    </row>
    <row r="25" spans="1:25" ht="20.100000000000001" customHeight="1" x14ac:dyDescent="0.15">
      <c r="A25" s="23">
        <v>17</v>
      </c>
      <c r="B25" s="30" t="s">
        <v>314</v>
      </c>
      <c r="C25" s="84">
        <v>5</v>
      </c>
      <c r="D25" s="84">
        <v>1249</v>
      </c>
      <c r="E25" s="84">
        <v>648</v>
      </c>
      <c r="F25" s="84">
        <v>17178</v>
      </c>
      <c r="G25" s="120">
        <v>13999</v>
      </c>
      <c r="H25" s="134">
        <v>3179</v>
      </c>
      <c r="I25" s="64"/>
      <c r="J25" s="64"/>
      <c r="K25" s="64"/>
      <c r="L25" s="64"/>
      <c r="M25" s="64"/>
      <c r="N25" s="64"/>
      <c r="O25" s="64"/>
      <c r="P25" s="64"/>
      <c r="Q25" s="64"/>
      <c r="R25" s="64"/>
      <c r="S25" s="64"/>
      <c r="T25" s="64"/>
      <c r="U25" s="64"/>
      <c r="V25" s="64"/>
      <c r="W25" s="64"/>
      <c r="X25" s="64"/>
      <c r="Y25" s="64"/>
    </row>
    <row r="26" spans="1:25" ht="20.100000000000001" customHeight="1" x14ac:dyDescent="0.15">
      <c r="A26" s="23">
        <v>18</v>
      </c>
      <c r="B26" s="30" t="s">
        <v>315</v>
      </c>
      <c r="C26" s="84">
        <v>3</v>
      </c>
      <c r="D26" s="84">
        <v>565</v>
      </c>
      <c r="E26" s="84">
        <v>278</v>
      </c>
      <c r="F26" s="84">
        <v>7665</v>
      </c>
      <c r="G26" s="120">
        <v>6173</v>
      </c>
      <c r="H26" s="134">
        <v>1492</v>
      </c>
      <c r="I26" s="64"/>
      <c r="J26" s="64"/>
      <c r="K26" s="64"/>
      <c r="L26" s="64"/>
      <c r="M26" s="64"/>
      <c r="N26" s="64"/>
      <c r="O26" s="64"/>
      <c r="P26" s="64"/>
      <c r="Q26" s="64"/>
      <c r="R26" s="64"/>
      <c r="S26" s="64"/>
      <c r="T26" s="64"/>
      <c r="U26" s="64"/>
      <c r="V26" s="64"/>
      <c r="W26" s="64"/>
      <c r="X26" s="64"/>
      <c r="Y26" s="64"/>
    </row>
    <row r="27" spans="1:25" ht="20.100000000000001" customHeight="1" x14ac:dyDescent="0.15">
      <c r="A27" s="23">
        <v>19</v>
      </c>
      <c r="B27" s="30" t="s">
        <v>139</v>
      </c>
      <c r="C27" s="84">
        <v>5</v>
      </c>
      <c r="D27" s="84">
        <v>826</v>
      </c>
      <c r="E27" s="84">
        <v>386</v>
      </c>
      <c r="F27" s="84">
        <v>12941</v>
      </c>
      <c r="G27" s="120">
        <v>10735</v>
      </c>
      <c r="H27" s="134">
        <v>2206</v>
      </c>
      <c r="I27" s="64"/>
      <c r="J27" s="64"/>
      <c r="K27" s="64"/>
      <c r="L27" s="64"/>
      <c r="M27" s="64"/>
      <c r="N27" s="64"/>
      <c r="O27" s="64"/>
      <c r="P27" s="64"/>
      <c r="Q27" s="64"/>
      <c r="R27" s="64"/>
      <c r="S27" s="64"/>
      <c r="T27" s="64"/>
      <c r="U27" s="64"/>
      <c r="V27" s="64"/>
      <c r="W27" s="64"/>
      <c r="X27" s="64"/>
      <c r="Y27" s="64"/>
    </row>
    <row r="28" spans="1:25" ht="20.100000000000001" customHeight="1" x14ac:dyDescent="0.15">
      <c r="A28" s="24">
        <v>20</v>
      </c>
      <c r="B28" s="33" t="s">
        <v>186</v>
      </c>
      <c r="C28" s="121">
        <v>5</v>
      </c>
      <c r="D28" s="121">
        <v>533</v>
      </c>
      <c r="E28" s="121">
        <v>261</v>
      </c>
      <c r="F28" s="121">
        <v>8784</v>
      </c>
      <c r="G28" s="139">
        <v>7354</v>
      </c>
      <c r="H28" s="135">
        <v>1430</v>
      </c>
      <c r="I28" s="64"/>
      <c r="J28" s="64"/>
      <c r="K28" s="64"/>
      <c r="L28" s="64"/>
      <c r="M28" s="64"/>
      <c r="N28" s="64"/>
      <c r="O28" s="64"/>
      <c r="P28" s="64"/>
      <c r="Q28" s="64"/>
      <c r="R28" s="64"/>
      <c r="S28" s="64"/>
      <c r="T28" s="64"/>
      <c r="U28" s="64"/>
      <c r="V28" s="64"/>
      <c r="W28" s="64"/>
      <c r="X28" s="64"/>
      <c r="Y28" s="64"/>
    </row>
    <row r="29" spans="1:25" ht="20.100000000000001" customHeight="1" x14ac:dyDescent="0.15">
      <c r="A29" s="23">
        <v>21</v>
      </c>
      <c r="B29" s="30" t="s">
        <v>187</v>
      </c>
      <c r="C29" s="84">
        <v>3</v>
      </c>
      <c r="D29" s="84">
        <v>369</v>
      </c>
      <c r="E29" s="84">
        <v>213</v>
      </c>
      <c r="F29" s="84">
        <v>4590</v>
      </c>
      <c r="G29" s="120">
        <v>3610</v>
      </c>
      <c r="H29" s="134">
        <v>980</v>
      </c>
      <c r="I29" s="64"/>
      <c r="J29" s="64"/>
    </row>
    <row r="30" spans="1:25" ht="20.100000000000001" customHeight="1" x14ac:dyDescent="0.15">
      <c r="A30" s="23">
        <v>22</v>
      </c>
      <c r="B30" s="30" t="s">
        <v>188</v>
      </c>
      <c r="C30" s="84">
        <v>2</v>
      </c>
      <c r="D30" s="84">
        <v>410</v>
      </c>
      <c r="E30" s="84">
        <v>296</v>
      </c>
      <c r="F30" s="84">
        <v>4476</v>
      </c>
      <c r="G30" s="120">
        <v>3141</v>
      </c>
      <c r="H30" s="134">
        <v>1335</v>
      </c>
      <c r="I30" s="64"/>
      <c r="J30" s="64"/>
    </row>
    <row r="31" spans="1:25" ht="20.100000000000001" customHeight="1" x14ac:dyDescent="0.15">
      <c r="A31" s="23">
        <v>23</v>
      </c>
      <c r="B31" s="30" t="s">
        <v>190</v>
      </c>
      <c r="C31" s="84">
        <v>4</v>
      </c>
      <c r="D31" s="84">
        <v>1313</v>
      </c>
      <c r="E31" s="84">
        <v>650</v>
      </c>
      <c r="F31" s="84">
        <v>18321</v>
      </c>
      <c r="G31" s="120">
        <v>14990</v>
      </c>
      <c r="H31" s="134">
        <v>3331</v>
      </c>
      <c r="I31" s="64"/>
      <c r="J31" s="64"/>
    </row>
    <row r="32" spans="1:25" ht="20.100000000000001" customHeight="1" x14ac:dyDescent="0.15">
      <c r="A32" s="23">
        <v>24</v>
      </c>
      <c r="B32" s="30" t="s">
        <v>191</v>
      </c>
      <c r="C32" s="84">
        <v>5</v>
      </c>
      <c r="D32" s="84">
        <v>851</v>
      </c>
      <c r="E32" s="84">
        <v>416</v>
      </c>
      <c r="F32" s="84">
        <v>11398</v>
      </c>
      <c r="G32" s="120">
        <v>9245</v>
      </c>
      <c r="H32" s="134">
        <v>2153</v>
      </c>
      <c r="I32" s="64"/>
      <c r="J32" s="64"/>
    </row>
    <row r="33" spans="1:10" ht="20.100000000000001" customHeight="1" x14ac:dyDescent="0.15">
      <c r="A33" s="23">
        <v>25</v>
      </c>
      <c r="B33" s="30" t="s">
        <v>12</v>
      </c>
      <c r="C33" s="84">
        <v>1</v>
      </c>
      <c r="D33" s="84">
        <v>150</v>
      </c>
      <c r="E33" s="84">
        <v>73</v>
      </c>
      <c r="F33" s="84">
        <v>2040</v>
      </c>
      <c r="G33" s="120">
        <v>1667</v>
      </c>
      <c r="H33" s="134">
        <v>373</v>
      </c>
      <c r="I33" s="64"/>
      <c r="J33" s="64"/>
    </row>
    <row r="34" spans="1:10" ht="20.100000000000001" customHeight="1" x14ac:dyDescent="0.15">
      <c r="A34" s="25" t="s">
        <v>216</v>
      </c>
      <c r="B34" s="34"/>
      <c r="C34" s="138">
        <f t="shared" ref="C34:H34" si="0">SUM(C9:C33)</f>
        <v>116</v>
      </c>
      <c r="D34" s="127">
        <f t="shared" si="0"/>
        <v>77754</v>
      </c>
      <c r="E34" s="127">
        <f t="shared" si="0"/>
        <v>27560</v>
      </c>
      <c r="F34" s="127">
        <f t="shared" si="0"/>
        <v>1648607</v>
      </c>
      <c r="G34" s="127">
        <f t="shared" si="0"/>
        <v>1434612</v>
      </c>
      <c r="H34" s="137">
        <f t="shared" si="0"/>
        <v>213995</v>
      </c>
      <c r="I34" s="64"/>
      <c r="J34" s="64"/>
    </row>
    <row r="35" spans="1:10" ht="20.100000000000001" customHeight="1" x14ac:dyDescent="0.15">
      <c r="I35" s="64"/>
      <c r="J35" s="64"/>
    </row>
    <row r="36" spans="1:10" ht="20.100000000000001" customHeight="1" x14ac:dyDescent="0.15">
      <c r="I36" s="64"/>
      <c r="J36" s="64"/>
    </row>
    <row r="37" spans="1:10" ht="20.100000000000001" customHeight="1" x14ac:dyDescent="0.15">
      <c r="I37" s="64"/>
      <c r="J37" s="64"/>
    </row>
  </sheetData>
  <phoneticPr fontId="2"/>
  <pageMargins left="0.78740157480314965" right="0.78740157480314965" top="0.78740157480314965" bottom="0.78740157480314965" header="0.51181102362204722" footer="0.51181102362204722"/>
  <pageSetup paperSize="9" firstPageNumber="12" orientation="portrait" useFirstPageNumber="1" r:id="rId1"/>
  <headerFooter scaleWithDoc="0"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V34"/>
  <sheetViews>
    <sheetView view="pageBreakPreview" zoomScaleSheetLayoutView="100" workbookViewId="0">
      <selection activeCell="K24" sqref="K24"/>
    </sheetView>
  </sheetViews>
  <sheetFormatPr defaultColWidth="10.625" defaultRowHeight="20.100000000000001" customHeight="1" x14ac:dyDescent="0.15"/>
  <cols>
    <col min="1" max="1" width="5.625" style="17" customWidth="1"/>
    <col min="2" max="14" width="11.625" style="17" customWidth="1"/>
    <col min="15" max="15" width="5.625" style="18" customWidth="1"/>
    <col min="16" max="16384" width="10.625" style="17"/>
  </cols>
  <sheetData>
    <row r="1" spans="1:15" ht="20.100000000000001" customHeight="1" x14ac:dyDescent="0.15">
      <c r="A1" s="17" t="str">
        <f>目次!A6</f>
        <v>令和５年度　市町村税の課税状況等の調</v>
      </c>
    </row>
    <row r="2" spans="1:15" ht="20.100000000000001" customHeight="1" x14ac:dyDescent="0.15">
      <c r="A2" s="17" t="s">
        <v>11</v>
      </c>
    </row>
    <row r="4" spans="1:15" ht="20.100000000000001" customHeight="1" x14ac:dyDescent="0.15">
      <c r="A4" s="17" t="s">
        <v>162</v>
      </c>
    </row>
    <row r="5" spans="1:15" ht="20.100000000000001" customHeight="1" x14ac:dyDescent="0.15">
      <c r="I5" s="101"/>
    </row>
    <row r="6" spans="1:15" ht="20.100000000000001" customHeight="1" x14ac:dyDescent="0.15">
      <c r="A6" s="19"/>
      <c r="B6" s="26" t="s">
        <v>9</v>
      </c>
      <c r="C6" s="50" t="s">
        <v>234</v>
      </c>
      <c r="D6" s="143"/>
      <c r="E6" s="51"/>
      <c r="F6" s="143"/>
      <c r="G6" s="51"/>
      <c r="H6" s="143"/>
      <c r="I6" s="51"/>
      <c r="J6" s="51"/>
      <c r="K6" s="51"/>
      <c r="L6" s="145"/>
      <c r="M6" s="50" t="s">
        <v>218</v>
      </c>
      <c r="N6" s="51"/>
      <c r="O6" s="428" t="s">
        <v>342</v>
      </c>
    </row>
    <row r="7" spans="1:15" ht="69.75" customHeight="1" x14ac:dyDescent="0.15">
      <c r="A7" s="20"/>
      <c r="B7" s="27"/>
      <c r="C7" s="140" t="s">
        <v>326</v>
      </c>
      <c r="D7" s="140" t="s">
        <v>214</v>
      </c>
      <c r="E7" s="140" t="s">
        <v>327</v>
      </c>
      <c r="F7" s="140" t="s">
        <v>302</v>
      </c>
      <c r="G7" s="140" t="s">
        <v>330</v>
      </c>
      <c r="H7" s="140" t="s">
        <v>333</v>
      </c>
      <c r="I7" s="140" t="s">
        <v>334</v>
      </c>
      <c r="J7" s="140" t="s">
        <v>293</v>
      </c>
      <c r="K7" s="140" t="s">
        <v>345</v>
      </c>
      <c r="L7" s="40" t="s">
        <v>15</v>
      </c>
      <c r="M7" s="404" t="s">
        <v>6</v>
      </c>
      <c r="N7" s="395" t="s">
        <v>39</v>
      </c>
      <c r="O7" s="429"/>
    </row>
    <row r="8" spans="1:15" ht="20.100000000000001" customHeight="1" x14ac:dyDescent="0.15">
      <c r="A8" s="113" t="s">
        <v>26</v>
      </c>
      <c r="B8" s="27"/>
      <c r="C8" s="41" t="s">
        <v>25</v>
      </c>
      <c r="D8" s="41" t="s">
        <v>25</v>
      </c>
      <c r="E8" s="41" t="s">
        <v>25</v>
      </c>
      <c r="F8" s="41" t="s">
        <v>25</v>
      </c>
      <c r="G8" s="41" t="s">
        <v>25</v>
      </c>
      <c r="H8" s="41" t="s">
        <v>25</v>
      </c>
      <c r="I8" s="41" t="s">
        <v>25</v>
      </c>
      <c r="J8" s="41" t="s">
        <v>25</v>
      </c>
      <c r="K8" s="41" t="s">
        <v>25</v>
      </c>
      <c r="L8" s="41" t="s">
        <v>25</v>
      </c>
      <c r="M8" s="41" t="s">
        <v>25</v>
      </c>
      <c r="N8" s="35" t="s">
        <v>25</v>
      </c>
      <c r="O8" s="430"/>
    </row>
    <row r="9" spans="1:15" ht="20.100000000000001" customHeight="1" x14ac:dyDescent="0.15">
      <c r="A9" s="22">
        <v>1</v>
      </c>
      <c r="B9" s="29" t="s">
        <v>160</v>
      </c>
      <c r="C9" s="118">
        <v>38</v>
      </c>
      <c r="D9" s="125">
        <v>16</v>
      </c>
      <c r="E9" s="125">
        <v>602</v>
      </c>
      <c r="F9" s="125">
        <v>48</v>
      </c>
      <c r="G9" s="125">
        <v>458</v>
      </c>
      <c r="H9" s="125">
        <v>133</v>
      </c>
      <c r="I9" s="125">
        <v>1403</v>
      </c>
      <c r="J9" s="125">
        <v>63</v>
      </c>
      <c r="K9" s="125">
        <v>5665</v>
      </c>
      <c r="L9" s="146">
        <f t="shared" ref="L9:L33" si="0">SUM(C9:K9)</f>
        <v>8426</v>
      </c>
      <c r="M9" s="146">
        <v>8048</v>
      </c>
      <c r="N9" s="146">
        <v>3683</v>
      </c>
      <c r="O9" s="128">
        <v>1</v>
      </c>
    </row>
    <row r="10" spans="1:15" ht="20.100000000000001" customHeight="1" x14ac:dyDescent="0.15">
      <c r="A10" s="23">
        <v>2</v>
      </c>
      <c r="B10" s="30" t="s">
        <v>164</v>
      </c>
      <c r="C10" s="119">
        <v>8</v>
      </c>
      <c r="D10" s="120">
        <v>2</v>
      </c>
      <c r="E10" s="120">
        <v>115</v>
      </c>
      <c r="F10" s="120">
        <v>9</v>
      </c>
      <c r="G10" s="120">
        <v>68</v>
      </c>
      <c r="H10" s="120">
        <v>17</v>
      </c>
      <c r="I10" s="120">
        <v>248</v>
      </c>
      <c r="J10" s="120">
        <v>10</v>
      </c>
      <c r="K10" s="120">
        <v>1113</v>
      </c>
      <c r="L10" s="122">
        <f t="shared" si="0"/>
        <v>1590</v>
      </c>
      <c r="M10" s="122">
        <v>1570</v>
      </c>
      <c r="N10" s="122">
        <v>631</v>
      </c>
      <c r="O10" s="52">
        <v>2</v>
      </c>
    </row>
    <row r="11" spans="1:15" ht="20.100000000000001" customHeight="1" x14ac:dyDescent="0.15">
      <c r="A11" s="23">
        <v>3</v>
      </c>
      <c r="B11" s="30" t="s">
        <v>165</v>
      </c>
      <c r="C11" s="119">
        <v>13</v>
      </c>
      <c r="D11" s="120">
        <v>1</v>
      </c>
      <c r="E11" s="120">
        <v>104</v>
      </c>
      <c r="F11" s="120">
        <v>13</v>
      </c>
      <c r="G11" s="120">
        <v>97</v>
      </c>
      <c r="H11" s="120">
        <v>31</v>
      </c>
      <c r="I11" s="120">
        <v>376</v>
      </c>
      <c r="J11" s="120">
        <v>19</v>
      </c>
      <c r="K11" s="120">
        <v>1680</v>
      </c>
      <c r="L11" s="122">
        <f t="shared" si="0"/>
        <v>2334</v>
      </c>
      <c r="M11" s="122">
        <v>2189</v>
      </c>
      <c r="N11" s="122">
        <v>906</v>
      </c>
      <c r="O11" s="52">
        <v>3</v>
      </c>
    </row>
    <row r="12" spans="1:15" ht="20.100000000000001" customHeight="1" x14ac:dyDescent="0.15">
      <c r="A12" s="23">
        <v>4</v>
      </c>
      <c r="B12" s="30" t="s">
        <v>166</v>
      </c>
      <c r="C12" s="119">
        <v>9</v>
      </c>
      <c r="D12" s="120">
        <v>3</v>
      </c>
      <c r="E12" s="120">
        <v>110</v>
      </c>
      <c r="F12" s="120">
        <v>9</v>
      </c>
      <c r="G12" s="120">
        <v>95</v>
      </c>
      <c r="H12" s="120">
        <v>36</v>
      </c>
      <c r="I12" s="120">
        <v>314</v>
      </c>
      <c r="J12" s="120">
        <v>16</v>
      </c>
      <c r="K12" s="120">
        <v>1181</v>
      </c>
      <c r="L12" s="122">
        <f t="shared" si="0"/>
        <v>1773</v>
      </c>
      <c r="M12" s="122">
        <v>1711</v>
      </c>
      <c r="N12" s="122">
        <v>767</v>
      </c>
      <c r="O12" s="52">
        <v>4</v>
      </c>
    </row>
    <row r="13" spans="1:15" ht="20.100000000000001" customHeight="1" x14ac:dyDescent="0.15">
      <c r="A13" s="24">
        <v>5</v>
      </c>
      <c r="B13" s="30" t="s">
        <v>169</v>
      </c>
      <c r="C13" s="141">
        <v>2</v>
      </c>
      <c r="D13" s="139">
        <v>1</v>
      </c>
      <c r="E13" s="139">
        <v>21</v>
      </c>
      <c r="F13" s="139">
        <v>3</v>
      </c>
      <c r="G13" s="139">
        <v>15</v>
      </c>
      <c r="H13" s="139">
        <v>9</v>
      </c>
      <c r="I13" s="139">
        <v>90</v>
      </c>
      <c r="J13" s="139">
        <v>4</v>
      </c>
      <c r="K13" s="139">
        <v>442</v>
      </c>
      <c r="L13" s="121">
        <f t="shared" si="0"/>
        <v>587</v>
      </c>
      <c r="M13" s="121">
        <v>531</v>
      </c>
      <c r="N13" s="121">
        <v>196</v>
      </c>
      <c r="O13" s="53">
        <v>5</v>
      </c>
    </row>
    <row r="14" spans="1:15" ht="20.100000000000001" customHeight="1" x14ac:dyDescent="0.15">
      <c r="A14" s="23">
        <v>6</v>
      </c>
      <c r="B14" s="31" t="s">
        <v>171</v>
      </c>
      <c r="C14" s="119">
        <v>2</v>
      </c>
      <c r="D14" s="120">
        <v>2</v>
      </c>
      <c r="E14" s="120">
        <v>48</v>
      </c>
      <c r="F14" s="120">
        <v>5</v>
      </c>
      <c r="G14" s="120">
        <v>36</v>
      </c>
      <c r="H14" s="120">
        <v>20</v>
      </c>
      <c r="I14" s="120">
        <v>172</v>
      </c>
      <c r="J14" s="120">
        <v>3</v>
      </c>
      <c r="K14" s="120">
        <v>744</v>
      </c>
      <c r="L14" s="122">
        <f t="shared" si="0"/>
        <v>1032</v>
      </c>
      <c r="M14" s="122">
        <v>977</v>
      </c>
      <c r="N14" s="122">
        <v>419</v>
      </c>
      <c r="O14" s="52">
        <v>6</v>
      </c>
    </row>
    <row r="15" spans="1:15" ht="20.100000000000001" customHeight="1" x14ac:dyDescent="0.15">
      <c r="A15" s="23">
        <v>7</v>
      </c>
      <c r="B15" s="30" t="s">
        <v>172</v>
      </c>
      <c r="C15" s="119">
        <v>1</v>
      </c>
      <c r="D15" s="120">
        <v>2</v>
      </c>
      <c r="E15" s="120">
        <v>45</v>
      </c>
      <c r="F15" s="120">
        <v>3</v>
      </c>
      <c r="G15" s="120">
        <v>21</v>
      </c>
      <c r="H15" s="120">
        <v>15</v>
      </c>
      <c r="I15" s="120">
        <v>141</v>
      </c>
      <c r="J15" s="120">
        <v>3</v>
      </c>
      <c r="K15" s="120">
        <v>474</v>
      </c>
      <c r="L15" s="122">
        <f t="shared" si="0"/>
        <v>705</v>
      </c>
      <c r="M15" s="122">
        <v>677</v>
      </c>
      <c r="N15" s="122">
        <v>288</v>
      </c>
      <c r="O15" s="52">
        <v>7</v>
      </c>
    </row>
    <row r="16" spans="1:15" ht="20.100000000000001" customHeight="1" x14ac:dyDescent="0.15">
      <c r="A16" s="23">
        <v>8</v>
      </c>
      <c r="B16" s="32" t="s">
        <v>176</v>
      </c>
      <c r="C16" s="119">
        <v>7</v>
      </c>
      <c r="D16" s="120">
        <v>3</v>
      </c>
      <c r="E16" s="120">
        <v>82</v>
      </c>
      <c r="F16" s="120">
        <v>10</v>
      </c>
      <c r="G16" s="120">
        <v>66</v>
      </c>
      <c r="H16" s="120">
        <v>29</v>
      </c>
      <c r="I16" s="120">
        <v>281</v>
      </c>
      <c r="J16" s="120">
        <v>3</v>
      </c>
      <c r="K16" s="120">
        <v>1083</v>
      </c>
      <c r="L16" s="122">
        <f t="shared" si="0"/>
        <v>1564</v>
      </c>
      <c r="M16" s="122">
        <v>1437</v>
      </c>
      <c r="N16" s="122">
        <v>677</v>
      </c>
      <c r="O16" s="52">
        <v>8</v>
      </c>
    </row>
    <row r="17" spans="1:22" ht="20.100000000000001" customHeight="1" x14ac:dyDescent="0.15">
      <c r="A17" s="23">
        <v>9</v>
      </c>
      <c r="B17" s="30" t="s">
        <v>178</v>
      </c>
      <c r="C17" s="119">
        <v>4</v>
      </c>
      <c r="D17" s="120">
        <v>0</v>
      </c>
      <c r="E17" s="120">
        <v>34</v>
      </c>
      <c r="F17" s="120">
        <v>2</v>
      </c>
      <c r="G17" s="120">
        <v>13</v>
      </c>
      <c r="H17" s="120">
        <v>6</v>
      </c>
      <c r="I17" s="120">
        <v>95</v>
      </c>
      <c r="J17" s="120">
        <v>4</v>
      </c>
      <c r="K17" s="120">
        <v>505</v>
      </c>
      <c r="L17" s="122">
        <f t="shared" si="0"/>
        <v>663</v>
      </c>
      <c r="M17" s="122">
        <v>651</v>
      </c>
      <c r="N17" s="122">
        <v>255</v>
      </c>
      <c r="O17" s="52">
        <v>9</v>
      </c>
    </row>
    <row r="18" spans="1:22" ht="20.100000000000001" customHeight="1" x14ac:dyDescent="0.15">
      <c r="A18" s="24">
        <v>10</v>
      </c>
      <c r="B18" s="33" t="s">
        <v>179</v>
      </c>
      <c r="C18" s="141">
        <v>12</v>
      </c>
      <c r="D18" s="139">
        <v>1</v>
      </c>
      <c r="E18" s="139">
        <v>94</v>
      </c>
      <c r="F18" s="139">
        <v>10</v>
      </c>
      <c r="G18" s="139">
        <v>70</v>
      </c>
      <c r="H18" s="139">
        <v>28</v>
      </c>
      <c r="I18" s="139">
        <v>345</v>
      </c>
      <c r="J18" s="139">
        <v>13</v>
      </c>
      <c r="K18" s="139">
        <v>1520</v>
      </c>
      <c r="L18" s="121">
        <f t="shared" si="0"/>
        <v>2093</v>
      </c>
      <c r="M18" s="121">
        <v>2093</v>
      </c>
      <c r="N18" s="121">
        <v>819</v>
      </c>
      <c r="O18" s="53">
        <v>10</v>
      </c>
    </row>
    <row r="19" spans="1:22" ht="20.100000000000001" customHeight="1" x14ac:dyDescent="0.15">
      <c r="A19" s="23">
        <v>11</v>
      </c>
      <c r="B19" s="30" t="s">
        <v>180</v>
      </c>
      <c r="C19" s="119">
        <v>3</v>
      </c>
      <c r="D19" s="120">
        <v>1</v>
      </c>
      <c r="E19" s="120">
        <v>37</v>
      </c>
      <c r="F19" s="120">
        <v>7</v>
      </c>
      <c r="G19" s="120">
        <v>16</v>
      </c>
      <c r="H19" s="120">
        <v>7</v>
      </c>
      <c r="I19" s="120">
        <v>138</v>
      </c>
      <c r="J19" s="120">
        <v>2</v>
      </c>
      <c r="K19" s="120">
        <v>463</v>
      </c>
      <c r="L19" s="122">
        <f t="shared" si="0"/>
        <v>674</v>
      </c>
      <c r="M19" s="122">
        <v>657</v>
      </c>
      <c r="N19" s="122">
        <v>294</v>
      </c>
      <c r="O19" s="52">
        <v>11</v>
      </c>
    </row>
    <row r="20" spans="1:22" ht="20.100000000000001" customHeight="1" x14ac:dyDescent="0.15">
      <c r="A20" s="23">
        <v>12</v>
      </c>
      <c r="B20" s="30" t="s">
        <v>312</v>
      </c>
      <c r="C20" s="119">
        <v>4</v>
      </c>
      <c r="D20" s="120">
        <v>3</v>
      </c>
      <c r="E20" s="120">
        <v>18</v>
      </c>
      <c r="F20" s="120">
        <v>3</v>
      </c>
      <c r="G20" s="120">
        <v>19</v>
      </c>
      <c r="H20" s="120">
        <v>16</v>
      </c>
      <c r="I20" s="120">
        <v>89</v>
      </c>
      <c r="J20" s="120">
        <v>5</v>
      </c>
      <c r="K20" s="120">
        <v>361</v>
      </c>
      <c r="L20" s="122">
        <f t="shared" si="0"/>
        <v>518</v>
      </c>
      <c r="M20" s="122">
        <v>472</v>
      </c>
      <c r="N20" s="122">
        <v>203</v>
      </c>
      <c r="O20" s="52">
        <v>12</v>
      </c>
    </row>
    <row r="21" spans="1:22" ht="20.100000000000001" customHeight="1" x14ac:dyDescent="0.15">
      <c r="A21" s="23">
        <v>13</v>
      </c>
      <c r="B21" s="30" t="s">
        <v>313</v>
      </c>
      <c r="C21" s="119">
        <v>2</v>
      </c>
      <c r="D21" s="120">
        <v>2</v>
      </c>
      <c r="E21" s="120">
        <v>30</v>
      </c>
      <c r="F21" s="120">
        <v>5</v>
      </c>
      <c r="G21" s="120">
        <v>28</v>
      </c>
      <c r="H21" s="120">
        <v>8</v>
      </c>
      <c r="I21" s="120">
        <v>112</v>
      </c>
      <c r="J21" s="120">
        <v>6</v>
      </c>
      <c r="K21" s="120">
        <v>462</v>
      </c>
      <c r="L21" s="122">
        <f t="shared" si="0"/>
        <v>655</v>
      </c>
      <c r="M21" s="122">
        <v>620</v>
      </c>
      <c r="N21" s="122">
        <v>236</v>
      </c>
      <c r="O21" s="52">
        <v>13</v>
      </c>
    </row>
    <row r="22" spans="1:22" ht="20.100000000000001" customHeight="1" x14ac:dyDescent="0.15">
      <c r="A22" s="23">
        <v>14</v>
      </c>
      <c r="B22" s="30" t="s">
        <v>181</v>
      </c>
      <c r="C22" s="119">
        <v>0</v>
      </c>
      <c r="D22" s="120">
        <v>1</v>
      </c>
      <c r="E22" s="120">
        <v>15</v>
      </c>
      <c r="F22" s="120">
        <v>0</v>
      </c>
      <c r="G22" s="120">
        <v>8</v>
      </c>
      <c r="H22" s="120">
        <v>3</v>
      </c>
      <c r="I22" s="120">
        <v>27</v>
      </c>
      <c r="J22" s="120">
        <v>3</v>
      </c>
      <c r="K22" s="120">
        <v>79</v>
      </c>
      <c r="L22" s="122">
        <f t="shared" si="0"/>
        <v>136</v>
      </c>
      <c r="M22" s="122">
        <v>136</v>
      </c>
      <c r="N22" s="122">
        <v>71</v>
      </c>
      <c r="O22" s="52">
        <v>14</v>
      </c>
    </row>
    <row r="23" spans="1:22" ht="20.100000000000001" customHeight="1" x14ac:dyDescent="0.15">
      <c r="A23" s="24">
        <v>15</v>
      </c>
      <c r="B23" s="30" t="s">
        <v>183</v>
      </c>
      <c r="C23" s="141">
        <v>0</v>
      </c>
      <c r="D23" s="139">
        <v>0</v>
      </c>
      <c r="E23" s="139">
        <v>2</v>
      </c>
      <c r="F23" s="139">
        <v>0</v>
      </c>
      <c r="G23" s="139">
        <v>2</v>
      </c>
      <c r="H23" s="139">
        <v>0</v>
      </c>
      <c r="I23" s="139">
        <v>3</v>
      </c>
      <c r="J23" s="139">
        <v>0</v>
      </c>
      <c r="K23" s="139">
        <v>31</v>
      </c>
      <c r="L23" s="121">
        <f t="shared" si="0"/>
        <v>38</v>
      </c>
      <c r="M23" s="121">
        <v>38</v>
      </c>
      <c r="N23" s="121">
        <v>16</v>
      </c>
      <c r="O23" s="53">
        <v>15</v>
      </c>
      <c r="P23" s="64"/>
      <c r="Q23" s="64"/>
      <c r="R23" s="64"/>
      <c r="S23" s="64"/>
      <c r="T23" s="64"/>
      <c r="U23" s="64"/>
      <c r="V23" s="64"/>
    </row>
    <row r="24" spans="1:22" ht="20.100000000000001" customHeight="1" x14ac:dyDescent="0.15">
      <c r="A24" s="23">
        <v>16</v>
      </c>
      <c r="B24" s="31" t="s">
        <v>184</v>
      </c>
      <c r="C24" s="119">
        <v>0</v>
      </c>
      <c r="D24" s="120">
        <v>0</v>
      </c>
      <c r="E24" s="120">
        <v>4</v>
      </c>
      <c r="F24" s="120">
        <v>0</v>
      </c>
      <c r="G24" s="120">
        <v>3</v>
      </c>
      <c r="H24" s="120">
        <v>0</v>
      </c>
      <c r="I24" s="120">
        <v>8</v>
      </c>
      <c r="J24" s="120">
        <v>0</v>
      </c>
      <c r="K24" s="120">
        <v>33</v>
      </c>
      <c r="L24" s="122">
        <f t="shared" si="0"/>
        <v>48</v>
      </c>
      <c r="M24" s="122">
        <v>48</v>
      </c>
      <c r="N24" s="122">
        <v>19</v>
      </c>
      <c r="O24" s="52">
        <v>16</v>
      </c>
      <c r="P24" s="64"/>
      <c r="Q24" s="64"/>
      <c r="R24" s="64"/>
      <c r="S24" s="64"/>
      <c r="T24" s="64"/>
      <c r="U24" s="64"/>
      <c r="V24" s="64"/>
    </row>
    <row r="25" spans="1:22" ht="20.100000000000001" customHeight="1" x14ac:dyDescent="0.15">
      <c r="A25" s="23">
        <v>17</v>
      </c>
      <c r="B25" s="30" t="s">
        <v>314</v>
      </c>
      <c r="C25" s="119">
        <v>1</v>
      </c>
      <c r="D25" s="120">
        <v>1</v>
      </c>
      <c r="E25" s="120">
        <v>13</v>
      </c>
      <c r="F25" s="120">
        <v>1</v>
      </c>
      <c r="G25" s="120">
        <v>11</v>
      </c>
      <c r="H25" s="120">
        <v>3</v>
      </c>
      <c r="I25" s="120">
        <v>51</v>
      </c>
      <c r="J25" s="120">
        <v>1</v>
      </c>
      <c r="K25" s="120">
        <v>210</v>
      </c>
      <c r="L25" s="122">
        <f t="shared" si="0"/>
        <v>292</v>
      </c>
      <c r="M25" s="122">
        <v>292</v>
      </c>
      <c r="N25" s="122">
        <v>113</v>
      </c>
      <c r="O25" s="52">
        <v>17</v>
      </c>
      <c r="P25" s="64"/>
      <c r="Q25" s="64"/>
      <c r="R25" s="64"/>
      <c r="S25" s="64"/>
      <c r="T25" s="64"/>
      <c r="U25" s="64"/>
      <c r="V25" s="64"/>
    </row>
    <row r="26" spans="1:22" ht="20.100000000000001" customHeight="1" x14ac:dyDescent="0.15">
      <c r="A26" s="23">
        <v>18</v>
      </c>
      <c r="B26" s="30" t="s">
        <v>315</v>
      </c>
      <c r="C26" s="119">
        <v>0</v>
      </c>
      <c r="D26" s="120">
        <v>0</v>
      </c>
      <c r="E26" s="120">
        <v>5</v>
      </c>
      <c r="F26" s="120">
        <v>0</v>
      </c>
      <c r="G26" s="120">
        <v>5</v>
      </c>
      <c r="H26" s="120">
        <v>3</v>
      </c>
      <c r="I26" s="120">
        <v>23</v>
      </c>
      <c r="J26" s="120">
        <v>0</v>
      </c>
      <c r="K26" s="120">
        <v>104</v>
      </c>
      <c r="L26" s="122">
        <f t="shared" si="0"/>
        <v>140</v>
      </c>
      <c r="M26" s="122">
        <v>140</v>
      </c>
      <c r="N26" s="122">
        <v>53</v>
      </c>
      <c r="O26" s="52">
        <v>18</v>
      </c>
      <c r="P26" s="64"/>
      <c r="Q26" s="64"/>
      <c r="R26" s="64"/>
      <c r="S26" s="64"/>
      <c r="T26" s="64"/>
      <c r="U26" s="64"/>
      <c r="V26" s="64"/>
    </row>
    <row r="27" spans="1:22" ht="20.100000000000001" customHeight="1" x14ac:dyDescent="0.15">
      <c r="A27" s="23">
        <v>19</v>
      </c>
      <c r="B27" s="30" t="s">
        <v>139</v>
      </c>
      <c r="C27" s="119">
        <v>0</v>
      </c>
      <c r="D27" s="120">
        <v>1</v>
      </c>
      <c r="E27" s="120">
        <v>10</v>
      </c>
      <c r="F27" s="120">
        <v>1</v>
      </c>
      <c r="G27" s="120">
        <v>6</v>
      </c>
      <c r="H27" s="120">
        <v>3</v>
      </c>
      <c r="I27" s="120">
        <v>36</v>
      </c>
      <c r="J27" s="120">
        <v>1</v>
      </c>
      <c r="K27" s="120">
        <v>156</v>
      </c>
      <c r="L27" s="122">
        <f t="shared" si="0"/>
        <v>214</v>
      </c>
      <c r="M27" s="122">
        <v>186</v>
      </c>
      <c r="N27" s="122">
        <v>85</v>
      </c>
      <c r="O27" s="52">
        <v>19</v>
      </c>
      <c r="P27" s="64"/>
      <c r="Q27" s="64"/>
      <c r="R27" s="64"/>
      <c r="S27" s="64"/>
      <c r="T27" s="64"/>
      <c r="U27" s="64"/>
      <c r="V27" s="64"/>
    </row>
    <row r="28" spans="1:22" ht="20.100000000000001" customHeight="1" x14ac:dyDescent="0.15">
      <c r="A28" s="24">
        <v>20</v>
      </c>
      <c r="B28" s="33" t="s">
        <v>186</v>
      </c>
      <c r="C28" s="141">
        <v>0</v>
      </c>
      <c r="D28" s="139">
        <v>0</v>
      </c>
      <c r="E28" s="139">
        <v>10</v>
      </c>
      <c r="F28" s="139">
        <v>0</v>
      </c>
      <c r="G28" s="139">
        <v>2</v>
      </c>
      <c r="H28" s="139">
        <v>1</v>
      </c>
      <c r="I28" s="139">
        <v>18</v>
      </c>
      <c r="J28" s="139">
        <v>0</v>
      </c>
      <c r="K28" s="139">
        <v>68</v>
      </c>
      <c r="L28" s="121">
        <f t="shared" si="0"/>
        <v>99</v>
      </c>
      <c r="M28" s="121">
        <v>99</v>
      </c>
      <c r="N28" s="121">
        <v>36</v>
      </c>
      <c r="O28" s="53">
        <v>20</v>
      </c>
      <c r="P28" s="64"/>
      <c r="Q28" s="64"/>
      <c r="R28" s="64"/>
      <c r="S28" s="64"/>
      <c r="T28" s="64"/>
      <c r="U28" s="64"/>
      <c r="V28" s="64"/>
    </row>
    <row r="29" spans="1:22" ht="20.100000000000001" customHeight="1" x14ac:dyDescent="0.15">
      <c r="A29" s="23">
        <v>21</v>
      </c>
      <c r="B29" s="30" t="s">
        <v>187</v>
      </c>
      <c r="C29" s="119">
        <v>0</v>
      </c>
      <c r="D29" s="120">
        <v>1</v>
      </c>
      <c r="E29" s="120">
        <v>3</v>
      </c>
      <c r="F29" s="120">
        <v>1</v>
      </c>
      <c r="G29" s="120">
        <v>4</v>
      </c>
      <c r="H29" s="120">
        <v>2</v>
      </c>
      <c r="I29" s="120">
        <v>16</v>
      </c>
      <c r="J29" s="120">
        <v>1</v>
      </c>
      <c r="K29" s="120">
        <v>60</v>
      </c>
      <c r="L29" s="122">
        <f t="shared" si="0"/>
        <v>88</v>
      </c>
      <c r="M29" s="122">
        <v>88</v>
      </c>
      <c r="N29" s="122">
        <v>28</v>
      </c>
      <c r="O29" s="52">
        <v>21</v>
      </c>
    </row>
    <row r="30" spans="1:22" ht="20.100000000000001" customHeight="1" x14ac:dyDescent="0.15">
      <c r="A30" s="23">
        <v>22</v>
      </c>
      <c r="B30" s="30" t="s">
        <v>188</v>
      </c>
      <c r="C30" s="119">
        <v>0</v>
      </c>
      <c r="D30" s="120">
        <v>0</v>
      </c>
      <c r="E30" s="120">
        <v>7</v>
      </c>
      <c r="F30" s="120">
        <v>4</v>
      </c>
      <c r="G30" s="120">
        <v>4</v>
      </c>
      <c r="H30" s="120">
        <v>0</v>
      </c>
      <c r="I30" s="120">
        <v>19</v>
      </c>
      <c r="J30" s="120">
        <v>0</v>
      </c>
      <c r="K30" s="120">
        <v>64</v>
      </c>
      <c r="L30" s="122">
        <f t="shared" si="0"/>
        <v>98</v>
      </c>
      <c r="M30" s="122">
        <v>95</v>
      </c>
      <c r="N30" s="122">
        <v>42</v>
      </c>
      <c r="O30" s="52">
        <v>22</v>
      </c>
    </row>
    <row r="31" spans="1:22" ht="20.100000000000001" customHeight="1" x14ac:dyDescent="0.15">
      <c r="A31" s="23">
        <v>23</v>
      </c>
      <c r="B31" s="30" t="s">
        <v>190</v>
      </c>
      <c r="C31" s="119">
        <v>2</v>
      </c>
      <c r="D31" s="120">
        <v>1</v>
      </c>
      <c r="E31" s="120">
        <v>16</v>
      </c>
      <c r="F31" s="120">
        <v>2</v>
      </c>
      <c r="G31" s="120">
        <v>8</v>
      </c>
      <c r="H31" s="120">
        <v>10</v>
      </c>
      <c r="I31" s="120">
        <v>57</v>
      </c>
      <c r="J31" s="120">
        <v>2</v>
      </c>
      <c r="K31" s="120">
        <v>278</v>
      </c>
      <c r="L31" s="122">
        <f t="shared" si="0"/>
        <v>376</v>
      </c>
      <c r="M31" s="122">
        <v>376</v>
      </c>
      <c r="N31" s="122">
        <v>166</v>
      </c>
      <c r="O31" s="52">
        <v>23</v>
      </c>
    </row>
    <row r="32" spans="1:22" ht="20.100000000000001" customHeight="1" x14ac:dyDescent="0.15">
      <c r="A32" s="23">
        <v>24</v>
      </c>
      <c r="B32" s="30" t="s">
        <v>191</v>
      </c>
      <c r="C32" s="119">
        <v>2</v>
      </c>
      <c r="D32" s="120">
        <v>0</v>
      </c>
      <c r="E32" s="120">
        <v>13</v>
      </c>
      <c r="F32" s="120">
        <v>1</v>
      </c>
      <c r="G32" s="120">
        <v>11</v>
      </c>
      <c r="H32" s="120">
        <v>2</v>
      </c>
      <c r="I32" s="120">
        <v>32</v>
      </c>
      <c r="J32" s="120">
        <v>3</v>
      </c>
      <c r="K32" s="120">
        <v>210</v>
      </c>
      <c r="L32" s="122">
        <f t="shared" si="0"/>
        <v>274</v>
      </c>
      <c r="M32" s="122">
        <v>256</v>
      </c>
      <c r="N32" s="122">
        <v>100</v>
      </c>
      <c r="O32" s="52">
        <v>24</v>
      </c>
    </row>
    <row r="33" spans="1:15" ht="20.100000000000001" customHeight="1" x14ac:dyDescent="0.15">
      <c r="A33" s="23">
        <v>25</v>
      </c>
      <c r="B33" s="30" t="s">
        <v>12</v>
      </c>
      <c r="C33" s="119">
        <v>1</v>
      </c>
      <c r="D33" s="120">
        <v>0</v>
      </c>
      <c r="E33" s="120">
        <v>13</v>
      </c>
      <c r="F33" s="120">
        <v>0</v>
      </c>
      <c r="G33" s="120">
        <v>6</v>
      </c>
      <c r="H33" s="120">
        <v>2</v>
      </c>
      <c r="I33" s="120">
        <v>12</v>
      </c>
      <c r="J33" s="120">
        <v>0</v>
      </c>
      <c r="K33" s="120">
        <v>46</v>
      </c>
      <c r="L33" s="147">
        <f t="shared" si="0"/>
        <v>80</v>
      </c>
      <c r="M33" s="122">
        <v>80</v>
      </c>
      <c r="N33" s="122">
        <v>43</v>
      </c>
      <c r="O33" s="52">
        <v>25</v>
      </c>
    </row>
    <row r="34" spans="1:15" ht="20.100000000000001" customHeight="1" x14ac:dyDescent="0.15">
      <c r="A34" s="25" t="s">
        <v>216</v>
      </c>
      <c r="B34" s="34"/>
      <c r="C34" s="142">
        <f t="shared" ref="C34:N34" si="1">SUM(C9:C33)</f>
        <v>111</v>
      </c>
      <c r="D34" s="144">
        <f t="shared" si="1"/>
        <v>42</v>
      </c>
      <c r="E34" s="144">
        <f t="shared" si="1"/>
        <v>1451</v>
      </c>
      <c r="F34" s="144">
        <f t="shared" si="1"/>
        <v>137</v>
      </c>
      <c r="G34" s="144">
        <f t="shared" si="1"/>
        <v>1072</v>
      </c>
      <c r="H34" s="144">
        <f t="shared" si="1"/>
        <v>384</v>
      </c>
      <c r="I34" s="144">
        <f t="shared" si="1"/>
        <v>4106</v>
      </c>
      <c r="J34" s="144">
        <f t="shared" si="1"/>
        <v>162</v>
      </c>
      <c r="K34" s="144">
        <f t="shared" si="1"/>
        <v>17032</v>
      </c>
      <c r="L34" s="127">
        <f t="shared" si="1"/>
        <v>24497</v>
      </c>
      <c r="M34" s="144">
        <f t="shared" si="1"/>
        <v>23467</v>
      </c>
      <c r="N34" s="144">
        <f t="shared" si="1"/>
        <v>10146</v>
      </c>
      <c r="O34" s="54"/>
    </row>
  </sheetData>
  <mergeCells count="1">
    <mergeCell ref="O6:O8"/>
  </mergeCells>
  <phoneticPr fontId="2"/>
  <pageMargins left="0.78740157480314965" right="0.78740157480314965" top="0.78740157480314965" bottom="0.78740157480314965" header="0.51181102362204722" footer="0.51181102362204722"/>
  <pageSetup paperSize="9" firstPageNumber="13" orientation="portrait" useFirstPageNumber="1" r:id="rId1"/>
  <headerFooter scaleWithDoc="0" alignWithMargins="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S77"/>
  <sheetViews>
    <sheetView view="pageBreakPreview" zoomScale="85" zoomScaleNormal="85" zoomScaleSheetLayoutView="85" workbookViewId="0"/>
  </sheetViews>
  <sheetFormatPr defaultColWidth="10.625" defaultRowHeight="20.100000000000001" customHeight="1" x14ac:dyDescent="0.15"/>
  <cols>
    <col min="1" max="4" width="3.125" style="17" customWidth="1"/>
    <col min="5" max="5" width="12.875" style="17" customWidth="1"/>
    <col min="6" max="6" width="5" style="18" customWidth="1"/>
    <col min="7" max="18" width="11.25" style="17" customWidth="1"/>
    <col min="19" max="19" width="5" style="18" customWidth="1"/>
    <col min="20" max="16384" width="10.625" style="17"/>
  </cols>
  <sheetData>
    <row r="1" spans="1:19" ht="20.100000000000001" customHeight="1" x14ac:dyDescent="0.15">
      <c r="A1" s="17" t="str">
        <f>目次!A6</f>
        <v>令和５年度　市町村税の課税状況等の調</v>
      </c>
      <c r="S1" s="93"/>
    </row>
    <row r="2" spans="1:19" ht="20.100000000000001" customHeight="1" x14ac:dyDescent="0.15">
      <c r="A2" s="17" t="s">
        <v>427</v>
      </c>
      <c r="S2" s="93"/>
    </row>
    <row r="4" spans="1:19" ht="20.100000000000001" customHeight="1" x14ac:dyDescent="0.15">
      <c r="A4" s="17" t="s">
        <v>332</v>
      </c>
    </row>
    <row r="5" spans="1:19" ht="20.100000000000001" customHeight="1" thickBot="1" x14ac:dyDescent="0.2">
      <c r="M5" s="169"/>
      <c r="S5" s="172"/>
    </row>
    <row r="6" spans="1:19" ht="24.95" customHeight="1" x14ac:dyDescent="0.15">
      <c r="A6" s="19"/>
      <c r="B6" s="152"/>
      <c r="C6" s="152"/>
      <c r="D6" s="152"/>
      <c r="E6" s="159" t="s">
        <v>9</v>
      </c>
      <c r="F6" s="486" t="s">
        <v>342</v>
      </c>
      <c r="G6" s="466" t="s">
        <v>382</v>
      </c>
      <c r="H6" s="467"/>
      <c r="I6" s="467"/>
      <c r="J6" s="468"/>
      <c r="K6" s="472" t="s">
        <v>75</v>
      </c>
      <c r="L6" s="474" t="s">
        <v>1</v>
      </c>
      <c r="M6" s="476" t="s">
        <v>173</v>
      </c>
      <c r="N6" s="170"/>
      <c r="O6" s="469" t="s">
        <v>8</v>
      </c>
      <c r="P6" s="470"/>
      <c r="Q6" s="470"/>
      <c r="R6" s="471"/>
      <c r="S6" s="455" t="s">
        <v>342</v>
      </c>
    </row>
    <row r="7" spans="1:19" ht="36" customHeight="1" x14ac:dyDescent="0.15">
      <c r="A7" s="20"/>
      <c r="B7" s="153"/>
      <c r="C7" s="153"/>
      <c r="D7" s="153"/>
      <c r="E7" s="27"/>
      <c r="F7" s="460"/>
      <c r="G7" s="167" t="s">
        <v>68</v>
      </c>
      <c r="H7" s="404" t="s">
        <v>70</v>
      </c>
      <c r="I7" s="404" t="s">
        <v>73</v>
      </c>
      <c r="J7" s="395" t="s">
        <v>62</v>
      </c>
      <c r="K7" s="473"/>
      <c r="L7" s="475"/>
      <c r="M7" s="473"/>
      <c r="N7" s="167" t="s">
        <v>33</v>
      </c>
      <c r="O7" s="404" t="s">
        <v>130</v>
      </c>
      <c r="P7" s="404" t="s">
        <v>78</v>
      </c>
      <c r="Q7" s="404" t="s">
        <v>79</v>
      </c>
      <c r="R7" s="376" t="s">
        <v>15</v>
      </c>
      <c r="S7" s="456"/>
    </row>
    <row r="8" spans="1:19" ht="24.95" customHeight="1" x14ac:dyDescent="0.15">
      <c r="A8" s="148" t="s">
        <v>220</v>
      </c>
      <c r="B8" s="154"/>
      <c r="C8" s="154"/>
      <c r="D8" s="154"/>
      <c r="E8" s="27"/>
      <c r="F8" s="460"/>
      <c r="G8" s="131" t="s">
        <v>85</v>
      </c>
      <c r="H8" s="41" t="s">
        <v>85</v>
      </c>
      <c r="I8" s="41" t="s">
        <v>85</v>
      </c>
      <c r="J8" s="35" t="s">
        <v>85</v>
      </c>
      <c r="K8" s="41" t="s">
        <v>85</v>
      </c>
      <c r="L8" s="41" t="s">
        <v>85</v>
      </c>
      <c r="M8" s="41" t="s">
        <v>85</v>
      </c>
      <c r="N8" s="131" t="s">
        <v>85</v>
      </c>
      <c r="O8" s="41" t="s">
        <v>85</v>
      </c>
      <c r="P8" s="41" t="s">
        <v>85</v>
      </c>
      <c r="Q8" s="41" t="s">
        <v>85</v>
      </c>
      <c r="R8" s="59" t="s">
        <v>85</v>
      </c>
      <c r="S8" s="457"/>
    </row>
    <row r="9" spans="1:19" ht="24.95" customHeight="1" x14ac:dyDescent="0.15">
      <c r="A9" s="477" t="s">
        <v>88</v>
      </c>
      <c r="B9" s="155" t="s">
        <v>69</v>
      </c>
      <c r="C9" s="155"/>
      <c r="D9" s="155"/>
      <c r="E9" s="155"/>
      <c r="F9" s="40">
        <v>1</v>
      </c>
      <c r="G9" s="125">
        <v>17611</v>
      </c>
      <c r="H9" s="125">
        <v>0</v>
      </c>
      <c r="I9" s="125">
        <v>52</v>
      </c>
      <c r="J9" s="125">
        <v>17663</v>
      </c>
      <c r="K9" s="125">
        <v>52</v>
      </c>
      <c r="L9" s="125">
        <v>1</v>
      </c>
      <c r="M9" s="125">
        <v>46</v>
      </c>
      <c r="N9" s="125">
        <v>11</v>
      </c>
      <c r="O9" s="125">
        <v>17564</v>
      </c>
      <c r="P9" s="125">
        <v>0</v>
      </c>
      <c r="Q9" s="125">
        <v>0</v>
      </c>
      <c r="R9" s="132">
        <v>17564</v>
      </c>
      <c r="S9" s="173">
        <v>1</v>
      </c>
    </row>
    <row r="10" spans="1:19" ht="24.95" customHeight="1" x14ac:dyDescent="0.15">
      <c r="A10" s="477"/>
      <c r="B10" s="155" t="s">
        <v>109</v>
      </c>
      <c r="C10" s="155"/>
      <c r="D10" s="155"/>
      <c r="E10" s="155"/>
      <c r="F10" s="162">
        <v>2</v>
      </c>
      <c r="G10" s="120">
        <v>2020</v>
      </c>
      <c r="H10" s="120">
        <v>0</v>
      </c>
      <c r="I10" s="120">
        <v>16</v>
      </c>
      <c r="J10" s="120">
        <v>2036</v>
      </c>
      <c r="K10" s="120">
        <v>16</v>
      </c>
      <c r="L10" s="120">
        <v>0</v>
      </c>
      <c r="M10" s="120">
        <v>1</v>
      </c>
      <c r="N10" s="120">
        <v>1</v>
      </c>
      <c r="O10" s="120">
        <v>2019</v>
      </c>
      <c r="P10" s="120">
        <v>0</v>
      </c>
      <c r="Q10" s="120">
        <v>0</v>
      </c>
      <c r="R10" s="133">
        <v>2019</v>
      </c>
      <c r="S10" s="173">
        <v>2</v>
      </c>
    </row>
    <row r="11" spans="1:19" ht="24.95" customHeight="1" x14ac:dyDescent="0.15">
      <c r="A11" s="477"/>
      <c r="B11" s="155" t="s">
        <v>206</v>
      </c>
      <c r="C11" s="155"/>
      <c r="D11" s="155"/>
      <c r="E11" s="155"/>
      <c r="F11" s="162">
        <v>3</v>
      </c>
      <c r="G11" s="120">
        <v>3465</v>
      </c>
      <c r="H11" s="120">
        <v>0</v>
      </c>
      <c r="I11" s="120">
        <v>10</v>
      </c>
      <c r="J11" s="120">
        <v>3475</v>
      </c>
      <c r="K11" s="120">
        <v>10</v>
      </c>
      <c r="L11" s="120">
        <v>0</v>
      </c>
      <c r="M11" s="120">
        <v>12</v>
      </c>
      <c r="N11" s="120">
        <v>0</v>
      </c>
      <c r="O11" s="120">
        <v>3453</v>
      </c>
      <c r="P11" s="120">
        <v>0</v>
      </c>
      <c r="Q11" s="120">
        <v>0</v>
      </c>
      <c r="R11" s="133">
        <v>3453</v>
      </c>
      <c r="S11" s="173">
        <v>3</v>
      </c>
    </row>
    <row r="12" spans="1:19" ht="24.95" customHeight="1" x14ac:dyDescent="0.15">
      <c r="A12" s="477"/>
      <c r="B12" s="155" t="s">
        <v>207</v>
      </c>
      <c r="C12" s="155"/>
      <c r="D12" s="155"/>
      <c r="E12" s="155"/>
      <c r="F12" s="162">
        <v>4</v>
      </c>
      <c r="G12" s="120">
        <v>552</v>
      </c>
      <c r="H12" s="120">
        <v>0</v>
      </c>
      <c r="I12" s="120">
        <v>0</v>
      </c>
      <c r="J12" s="120">
        <v>552</v>
      </c>
      <c r="K12" s="120">
        <v>0</v>
      </c>
      <c r="L12" s="120">
        <v>0</v>
      </c>
      <c r="M12" s="120">
        <v>0</v>
      </c>
      <c r="N12" s="120">
        <v>0</v>
      </c>
      <c r="O12" s="120">
        <v>552</v>
      </c>
      <c r="P12" s="120">
        <v>0</v>
      </c>
      <c r="Q12" s="120">
        <v>0</v>
      </c>
      <c r="R12" s="133">
        <v>552</v>
      </c>
      <c r="S12" s="173">
        <v>4</v>
      </c>
    </row>
    <row r="13" spans="1:19" ht="24.95" customHeight="1" x14ac:dyDescent="0.15">
      <c r="A13" s="477"/>
      <c r="B13" s="464" t="s">
        <v>221</v>
      </c>
      <c r="C13" s="465"/>
      <c r="D13" s="465"/>
      <c r="E13" s="465"/>
      <c r="F13" s="163">
        <v>5</v>
      </c>
      <c r="G13" s="122">
        <v>23648</v>
      </c>
      <c r="H13" s="122">
        <v>0</v>
      </c>
      <c r="I13" s="122">
        <v>78</v>
      </c>
      <c r="J13" s="121">
        <v>23726</v>
      </c>
      <c r="K13" s="122">
        <v>78</v>
      </c>
      <c r="L13" s="122">
        <v>1</v>
      </c>
      <c r="M13" s="122">
        <v>59</v>
      </c>
      <c r="N13" s="122">
        <v>12</v>
      </c>
      <c r="O13" s="122">
        <v>23588</v>
      </c>
      <c r="P13" s="122">
        <v>0</v>
      </c>
      <c r="Q13" s="122">
        <v>0</v>
      </c>
      <c r="R13" s="134">
        <v>23588</v>
      </c>
      <c r="S13" s="174">
        <v>5</v>
      </c>
    </row>
    <row r="14" spans="1:19" ht="24.95" customHeight="1" x14ac:dyDescent="0.15">
      <c r="A14" s="428" t="s">
        <v>0</v>
      </c>
      <c r="B14" s="479" t="s">
        <v>236</v>
      </c>
      <c r="C14" s="158" t="s">
        <v>193</v>
      </c>
      <c r="D14" s="155"/>
      <c r="E14" s="155"/>
      <c r="F14" s="162">
        <v>6</v>
      </c>
      <c r="G14" s="168">
        <v>9020</v>
      </c>
      <c r="H14" s="168">
        <v>0</v>
      </c>
      <c r="I14" s="168">
        <v>51</v>
      </c>
      <c r="J14" s="120">
        <v>9071</v>
      </c>
      <c r="K14" s="168">
        <v>51</v>
      </c>
      <c r="L14" s="168">
        <v>0</v>
      </c>
      <c r="M14" s="168">
        <v>0</v>
      </c>
      <c r="N14" s="168">
        <v>0</v>
      </c>
      <c r="O14" s="168">
        <v>9020</v>
      </c>
      <c r="P14" s="168">
        <v>0</v>
      </c>
      <c r="Q14" s="168">
        <v>0</v>
      </c>
      <c r="R14" s="377">
        <v>9020</v>
      </c>
      <c r="S14" s="173">
        <v>6</v>
      </c>
    </row>
    <row r="15" spans="1:19" ht="24.95" customHeight="1" x14ac:dyDescent="0.15">
      <c r="A15" s="429"/>
      <c r="B15" s="480"/>
      <c r="C15" s="158" t="s">
        <v>238</v>
      </c>
      <c r="D15" s="155"/>
      <c r="E15" s="155"/>
      <c r="F15" s="162">
        <v>7</v>
      </c>
      <c r="G15" s="122">
        <v>1</v>
      </c>
      <c r="H15" s="122">
        <v>0</v>
      </c>
      <c r="I15" s="122">
        <v>0</v>
      </c>
      <c r="J15" s="120">
        <v>1</v>
      </c>
      <c r="K15" s="122">
        <v>0</v>
      </c>
      <c r="L15" s="122">
        <v>0</v>
      </c>
      <c r="M15" s="122">
        <v>0</v>
      </c>
      <c r="N15" s="122">
        <v>0</v>
      </c>
      <c r="O15" s="122">
        <v>1</v>
      </c>
      <c r="P15" s="122">
        <v>0</v>
      </c>
      <c r="Q15" s="122">
        <v>0</v>
      </c>
      <c r="R15" s="134">
        <v>1</v>
      </c>
      <c r="S15" s="173">
        <v>7</v>
      </c>
    </row>
    <row r="16" spans="1:19" ht="24.95" customHeight="1" x14ac:dyDescent="0.15">
      <c r="A16" s="429"/>
      <c r="B16" s="480"/>
      <c r="C16" s="482" t="s">
        <v>350</v>
      </c>
      <c r="D16" s="483"/>
      <c r="E16" s="483"/>
      <c r="F16" s="162">
        <v>8</v>
      </c>
      <c r="G16" s="122">
        <v>0</v>
      </c>
      <c r="H16" s="122">
        <v>0</v>
      </c>
      <c r="I16" s="122">
        <v>0</v>
      </c>
      <c r="J16" s="120">
        <v>0</v>
      </c>
      <c r="K16" s="122">
        <v>0</v>
      </c>
      <c r="L16" s="122">
        <v>0</v>
      </c>
      <c r="M16" s="122">
        <v>0</v>
      </c>
      <c r="N16" s="122">
        <v>0</v>
      </c>
      <c r="O16" s="122">
        <v>0</v>
      </c>
      <c r="P16" s="122">
        <v>0</v>
      </c>
      <c r="Q16" s="122">
        <v>0</v>
      </c>
      <c r="R16" s="134">
        <v>0</v>
      </c>
      <c r="S16" s="173">
        <v>8</v>
      </c>
    </row>
    <row r="17" spans="1:19" ht="24.95" customHeight="1" x14ac:dyDescent="0.15">
      <c r="A17" s="429"/>
      <c r="B17" s="480"/>
      <c r="C17" s="482" t="s">
        <v>199</v>
      </c>
      <c r="D17" s="483"/>
      <c r="E17" s="483"/>
      <c r="F17" s="162">
        <v>9</v>
      </c>
      <c r="G17" s="122">
        <v>11</v>
      </c>
      <c r="H17" s="122">
        <v>0</v>
      </c>
      <c r="I17" s="122">
        <v>0</v>
      </c>
      <c r="J17" s="120">
        <v>11</v>
      </c>
      <c r="K17" s="122">
        <v>0</v>
      </c>
      <c r="L17" s="122">
        <v>0</v>
      </c>
      <c r="M17" s="122">
        <v>0</v>
      </c>
      <c r="N17" s="122">
        <v>0</v>
      </c>
      <c r="O17" s="122">
        <v>11</v>
      </c>
      <c r="P17" s="122">
        <v>0</v>
      </c>
      <c r="Q17" s="122">
        <v>0</v>
      </c>
      <c r="R17" s="134">
        <v>11</v>
      </c>
      <c r="S17" s="173">
        <v>9</v>
      </c>
    </row>
    <row r="18" spans="1:19" ht="24.95" customHeight="1" x14ac:dyDescent="0.15">
      <c r="A18" s="429"/>
      <c r="B18" s="480"/>
      <c r="C18" s="482" t="s">
        <v>321</v>
      </c>
      <c r="D18" s="483"/>
      <c r="E18" s="483"/>
      <c r="F18" s="162">
        <v>10</v>
      </c>
      <c r="G18" s="122">
        <v>0</v>
      </c>
      <c r="H18" s="122">
        <v>0</v>
      </c>
      <c r="I18" s="122">
        <v>0</v>
      </c>
      <c r="J18" s="120">
        <v>0</v>
      </c>
      <c r="K18" s="122">
        <v>0</v>
      </c>
      <c r="L18" s="122">
        <v>0</v>
      </c>
      <c r="M18" s="122">
        <v>0</v>
      </c>
      <c r="N18" s="122">
        <v>0</v>
      </c>
      <c r="O18" s="122">
        <v>0</v>
      </c>
      <c r="P18" s="122">
        <v>0</v>
      </c>
      <c r="Q18" s="122">
        <v>0</v>
      </c>
      <c r="R18" s="134">
        <v>0</v>
      </c>
      <c r="S18" s="173">
        <v>10</v>
      </c>
    </row>
    <row r="19" spans="1:19" ht="24.95" customHeight="1" x14ac:dyDescent="0.15">
      <c r="A19" s="429"/>
      <c r="B19" s="480"/>
      <c r="C19" s="482" t="s">
        <v>355</v>
      </c>
      <c r="D19" s="483"/>
      <c r="E19" s="483"/>
      <c r="F19" s="162">
        <v>11</v>
      </c>
      <c r="G19" s="122">
        <v>0</v>
      </c>
      <c r="H19" s="122">
        <v>0</v>
      </c>
      <c r="I19" s="122">
        <v>0</v>
      </c>
      <c r="J19" s="120">
        <v>0</v>
      </c>
      <c r="K19" s="122">
        <v>0</v>
      </c>
      <c r="L19" s="122">
        <v>0</v>
      </c>
      <c r="M19" s="122">
        <v>0</v>
      </c>
      <c r="N19" s="122">
        <v>0</v>
      </c>
      <c r="O19" s="122">
        <v>0</v>
      </c>
      <c r="P19" s="122">
        <v>0</v>
      </c>
      <c r="Q19" s="122">
        <v>0</v>
      </c>
      <c r="R19" s="134">
        <v>0</v>
      </c>
      <c r="S19" s="173">
        <v>11</v>
      </c>
    </row>
    <row r="20" spans="1:19" ht="24.95" customHeight="1" x14ac:dyDescent="0.15">
      <c r="A20" s="429"/>
      <c r="B20" s="480"/>
      <c r="C20" s="482" t="s">
        <v>22</v>
      </c>
      <c r="D20" s="483"/>
      <c r="E20" s="483"/>
      <c r="F20" s="162">
        <v>12</v>
      </c>
      <c r="G20" s="122">
        <v>0</v>
      </c>
      <c r="H20" s="122">
        <v>0</v>
      </c>
      <c r="I20" s="122">
        <v>0</v>
      </c>
      <c r="J20" s="120">
        <v>0</v>
      </c>
      <c r="K20" s="122">
        <v>0</v>
      </c>
      <c r="L20" s="122">
        <v>0</v>
      </c>
      <c r="M20" s="122">
        <v>0</v>
      </c>
      <c r="N20" s="122">
        <v>0</v>
      </c>
      <c r="O20" s="122">
        <v>0</v>
      </c>
      <c r="P20" s="122">
        <v>0</v>
      </c>
      <c r="Q20" s="122">
        <v>0</v>
      </c>
      <c r="R20" s="134">
        <v>0</v>
      </c>
      <c r="S20" s="173">
        <v>12</v>
      </c>
    </row>
    <row r="21" spans="1:19" ht="24.95" customHeight="1" x14ac:dyDescent="0.15">
      <c r="A21" s="429"/>
      <c r="B21" s="480"/>
      <c r="C21" s="482" t="s">
        <v>357</v>
      </c>
      <c r="D21" s="483"/>
      <c r="E21" s="483"/>
      <c r="F21" s="162">
        <v>13</v>
      </c>
      <c r="G21" s="122">
        <v>12</v>
      </c>
      <c r="H21" s="122">
        <v>0</v>
      </c>
      <c r="I21" s="122">
        <v>0</v>
      </c>
      <c r="J21" s="120">
        <v>12</v>
      </c>
      <c r="K21" s="122">
        <v>0</v>
      </c>
      <c r="L21" s="122">
        <v>0</v>
      </c>
      <c r="M21" s="122">
        <v>0</v>
      </c>
      <c r="N21" s="122">
        <v>0</v>
      </c>
      <c r="O21" s="122">
        <v>12</v>
      </c>
      <c r="P21" s="122">
        <v>0</v>
      </c>
      <c r="Q21" s="122">
        <v>0</v>
      </c>
      <c r="R21" s="134">
        <v>12</v>
      </c>
      <c r="S21" s="173">
        <v>13</v>
      </c>
    </row>
    <row r="22" spans="1:19" ht="24.95" customHeight="1" x14ac:dyDescent="0.15">
      <c r="A22" s="429"/>
      <c r="B22" s="480"/>
      <c r="C22" s="462" t="s">
        <v>237</v>
      </c>
      <c r="D22" s="462" t="s">
        <v>177</v>
      </c>
      <c r="E22" s="155" t="s">
        <v>239</v>
      </c>
      <c r="F22" s="162">
        <v>14</v>
      </c>
      <c r="G22" s="122">
        <v>15</v>
      </c>
      <c r="H22" s="122">
        <v>0</v>
      </c>
      <c r="I22" s="122">
        <v>0</v>
      </c>
      <c r="J22" s="120">
        <v>15</v>
      </c>
      <c r="K22" s="122">
        <v>0</v>
      </c>
      <c r="L22" s="122">
        <v>0</v>
      </c>
      <c r="M22" s="122">
        <v>3</v>
      </c>
      <c r="N22" s="122">
        <v>0</v>
      </c>
      <c r="O22" s="122">
        <v>12</v>
      </c>
      <c r="P22" s="122">
        <v>0</v>
      </c>
      <c r="Q22" s="122">
        <v>0</v>
      </c>
      <c r="R22" s="134">
        <v>12</v>
      </c>
      <c r="S22" s="173">
        <v>14</v>
      </c>
    </row>
    <row r="23" spans="1:19" ht="24.95" customHeight="1" x14ac:dyDescent="0.15">
      <c r="A23" s="429"/>
      <c r="B23" s="480"/>
      <c r="C23" s="460"/>
      <c r="D23" s="461"/>
      <c r="E23" s="155" t="s">
        <v>32</v>
      </c>
      <c r="F23" s="162">
        <v>15</v>
      </c>
      <c r="G23" s="122">
        <v>95563</v>
      </c>
      <c r="H23" s="122">
        <v>0</v>
      </c>
      <c r="I23" s="122">
        <v>208</v>
      </c>
      <c r="J23" s="120">
        <v>95771</v>
      </c>
      <c r="K23" s="122">
        <v>208</v>
      </c>
      <c r="L23" s="122">
        <v>0</v>
      </c>
      <c r="M23" s="122">
        <v>1559</v>
      </c>
      <c r="N23" s="122">
        <v>1369</v>
      </c>
      <c r="O23" s="122">
        <v>94004</v>
      </c>
      <c r="P23" s="122">
        <v>0</v>
      </c>
      <c r="Q23" s="122">
        <v>0</v>
      </c>
      <c r="R23" s="134">
        <v>94004</v>
      </c>
      <c r="S23" s="173">
        <v>15</v>
      </c>
    </row>
    <row r="24" spans="1:19" ht="24.95" customHeight="1" x14ac:dyDescent="0.15">
      <c r="A24" s="429"/>
      <c r="B24" s="480"/>
      <c r="C24" s="460"/>
      <c r="D24" s="462" t="s">
        <v>92</v>
      </c>
      <c r="E24" s="155" t="s">
        <v>239</v>
      </c>
      <c r="F24" s="162">
        <v>16</v>
      </c>
      <c r="G24" s="122">
        <v>563</v>
      </c>
      <c r="H24" s="122">
        <v>0</v>
      </c>
      <c r="I24" s="122">
        <v>0</v>
      </c>
      <c r="J24" s="120">
        <v>563</v>
      </c>
      <c r="K24" s="122">
        <v>0</v>
      </c>
      <c r="L24" s="122">
        <v>0</v>
      </c>
      <c r="M24" s="122">
        <v>4</v>
      </c>
      <c r="N24" s="122">
        <v>2</v>
      </c>
      <c r="O24" s="122">
        <v>559</v>
      </c>
      <c r="P24" s="122">
        <v>0</v>
      </c>
      <c r="Q24" s="122">
        <v>0</v>
      </c>
      <c r="R24" s="134">
        <v>559</v>
      </c>
      <c r="S24" s="173">
        <v>16</v>
      </c>
    </row>
    <row r="25" spans="1:19" ht="24.95" customHeight="1" x14ac:dyDescent="0.15">
      <c r="A25" s="429"/>
      <c r="B25" s="480"/>
      <c r="C25" s="460"/>
      <c r="D25" s="461"/>
      <c r="E25" s="155" t="s">
        <v>32</v>
      </c>
      <c r="F25" s="162">
        <v>17</v>
      </c>
      <c r="G25" s="122">
        <v>36182</v>
      </c>
      <c r="H25" s="122">
        <v>0</v>
      </c>
      <c r="I25" s="122">
        <v>386</v>
      </c>
      <c r="J25" s="120">
        <v>36568</v>
      </c>
      <c r="K25" s="122">
        <v>385</v>
      </c>
      <c r="L25" s="122">
        <v>0</v>
      </c>
      <c r="M25" s="122">
        <v>360</v>
      </c>
      <c r="N25" s="122">
        <v>257</v>
      </c>
      <c r="O25" s="122">
        <v>35822</v>
      </c>
      <c r="P25" s="122">
        <v>0</v>
      </c>
      <c r="Q25" s="122">
        <v>1</v>
      </c>
      <c r="R25" s="134">
        <v>35823</v>
      </c>
      <c r="S25" s="173">
        <v>17</v>
      </c>
    </row>
    <row r="26" spans="1:19" ht="24.95" customHeight="1" x14ac:dyDescent="0.15">
      <c r="A26" s="429"/>
      <c r="B26" s="480"/>
      <c r="C26" s="461"/>
      <c r="D26" s="464" t="s">
        <v>344</v>
      </c>
      <c r="E26" s="465"/>
      <c r="F26" s="162">
        <v>18</v>
      </c>
      <c r="G26" s="122">
        <v>132323</v>
      </c>
      <c r="H26" s="122">
        <v>0</v>
      </c>
      <c r="I26" s="122">
        <v>594</v>
      </c>
      <c r="J26" s="120">
        <v>132917</v>
      </c>
      <c r="K26" s="122">
        <v>593</v>
      </c>
      <c r="L26" s="122">
        <v>0</v>
      </c>
      <c r="M26" s="122">
        <v>1926</v>
      </c>
      <c r="N26" s="122">
        <v>1628</v>
      </c>
      <c r="O26" s="122">
        <v>130397</v>
      </c>
      <c r="P26" s="122">
        <v>0</v>
      </c>
      <c r="Q26" s="122">
        <v>1</v>
      </c>
      <c r="R26" s="134">
        <v>130398</v>
      </c>
      <c r="S26" s="173">
        <v>18</v>
      </c>
    </row>
    <row r="27" spans="1:19" ht="24.95" customHeight="1" x14ac:dyDescent="0.15">
      <c r="A27" s="429"/>
      <c r="B27" s="480"/>
      <c r="C27" s="463" t="s">
        <v>351</v>
      </c>
      <c r="D27" s="462" t="s">
        <v>177</v>
      </c>
      <c r="E27" s="155" t="s">
        <v>239</v>
      </c>
      <c r="F27" s="162">
        <v>19</v>
      </c>
      <c r="G27" s="122">
        <v>7</v>
      </c>
      <c r="H27" s="122">
        <v>0</v>
      </c>
      <c r="I27" s="122">
        <v>0</v>
      </c>
      <c r="J27" s="120">
        <v>7</v>
      </c>
      <c r="K27" s="122">
        <v>0</v>
      </c>
      <c r="L27" s="122">
        <v>0</v>
      </c>
      <c r="M27" s="122">
        <v>2</v>
      </c>
      <c r="N27" s="122">
        <v>1</v>
      </c>
      <c r="O27" s="122">
        <v>5</v>
      </c>
      <c r="P27" s="122">
        <v>0</v>
      </c>
      <c r="Q27" s="122">
        <v>0</v>
      </c>
      <c r="R27" s="134">
        <v>5</v>
      </c>
      <c r="S27" s="173">
        <v>19</v>
      </c>
    </row>
    <row r="28" spans="1:19" ht="24.95" customHeight="1" x14ac:dyDescent="0.15">
      <c r="A28" s="429"/>
      <c r="B28" s="480"/>
      <c r="C28" s="458"/>
      <c r="D28" s="461"/>
      <c r="E28" s="155" t="s">
        <v>32</v>
      </c>
      <c r="F28" s="162">
        <v>20</v>
      </c>
      <c r="G28" s="122">
        <v>105933</v>
      </c>
      <c r="H28" s="122">
        <v>0</v>
      </c>
      <c r="I28" s="122">
        <v>146</v>
      </c>
      <c r="J28" s="120">
        <v>106079</v>
      </c>
      <c r="K28" s="122">
        <v>146</v>
      </c>
      <c r="L28" s="122">
        <v>0</v>
      </c>
      <c r="M28" s="122">
        <v>1703</v>
      </c>
      <c r="N28" s="122">
        <v>1470</v>
      </c>
      <c r="O28" s="122">
        <v>104230</v>
      </c>
      <c r="P28" s="122">
        <v>0</v>
      </c>
      <c r="Q28" s="122">
        <v>0</v>
      </c>
      <c r="R28" s="134">
        <v>104230</v>
      </c>
      <c r="S28" s="173">
        <v>20</v>
      </c>
    </row>
    <row r="29" spans="1:19" ht="24.95" customHeight="1" x14ac:dyDescent="0.15">
      <c r="A29" s="429"/>
      <c r="B29" s="480"/>
      <c r="C29" s="458"/>
      <c r="D29" s="462" t="s">
        <v>92</v>
      </c>
      <c r="E29" s="155" t="s">
        <v>239</v>
      </c>
      <c r="F29" s="162">
        <v>21</v>
      </c>
      <c r="G29" s="122">
        <v>997</v>
      </c>
      <c r="H29" s="122">
        <v>0</v>
      </c>
      <c r="I29" s="122">
        <v>0</v>
      </c>
      <c r="J29" s="120">
        <v>997</v>
      </c>
      <c r="K29" s="122">
        <v>0</v>
      </c>
      <c r="L29" s="122">
        <v>0</v>
      </c>
      <c r="M29" s="122">
        <v>0</v>
      </c>
      <c r="N29" s="122">
        <v>0</v>
      </c>
      <c r="O29" s="122">
        <v>997</v>
      </c>
      <c r="P29" s="122">
        <v>0</v>
      </c>
      <c r="Q29" s="122">
        <v>0</v>
      </c>
      <c r="R29" s="134">
        <v>997</v>
      </c>
      <c r="S29" s="173">
        <v>21</v>
      </c>
    </row>
    <row r="30" spans="1:19" ht="24.95" customHeight="1" x14ac:dyDescent="0.15">
      <c r="A30" s="429"/>
      <c r="B30" s="480"/>
      <c r="C30" s="458"/>
      <c r="D30" s="461"/>
      <c r="E30" s="155" t="s">
        <v>32</v>
      </c>
      <c r="F30" s="162">
        <v>22</v>
      </c>
      <c r="G30" s="122">
        <v>41270</v>
      </c>
      <c r="H30" s="122">
        <v>0</v>
      </c>
      <c r="I30" s="122">
        <v>445</v>
      </c>
      <c r="J30" s="120">
        <v>41715</v>
      </c>
      <c r="K30" s="122">
        <v>445</v>
      </c>
      <c r="L30" s="122">
        <v>0</v>
      </c>
      <c r="M30" s="122">
        <v>276</v>
      </c>
      <c r="N30" s="122">
        <v>200</v>
      </c>
      <c r="O30" s="122">
        <v>40994</v>
      </c>
      <c r="P30" s="122">
        <v>0</v>
      </c>
      <c r="Q30" s="122">
        <v>0</v>
      </c>
      <c r="R30" s="134">
        <v>40994</v>
      </c>
      <c r="S30" s="173">
        <v>22</v>
      </c>
    </row>
    <row r="31" spans="1:19" ht="24.95" customHeight="1" x14ac:dyDescent="0.15">
      <c r="A31" s="429"/>
      <c r="B31" s="480"/>
      <c r="C31" s="459"/>
      <c r="D31" s="464" t="s">
        <v>344</v>
      </c>
      <c r="E31" s="465"/>
      <c r="F31" s="162">
        <v>23</v>
      </c>
      <c r="G31" s="122">
        <v>148207</v>
      </c>
      <c r="H31" s="122">
        <v>0</v>
      </c>
      <c r="I31" s="122">
        <v>591</v>
      </c>
      <c r="J31" s="120">
        <v>148798</v>
      </c>
      <c r="K31" s="122">
        <v>591</v>
      </c>
      <c r="L31" s="122">
        <v>0</v>
      </c>
      <c r="M31" s="122">
        <v>1981</v>
      </c>
      <c r="N31" s="122">
        <v>1671</v>
      </c>
      <c r="O31" s="122">
        <v>146226</v>
      </c>
      <c r="P31" s="122">
        <v>0</v>
      </c>
      <c r="Q31" s="122">
        <v>0</v>
      </c>
      <c r="R31" s="134">
        <v>146226</v>
      </c>
      <c r="S31" s="173">
        <v>23</v>
      </c>
    </row>
    <row r="32" spans="1:19" ht="24.95" customHeight="1" x14ac:dyDescent="0.15">
      <c r="A32" s="429"/>
      <c r="B32" s="480"/>
      <c r="C32" s="463" t="s">
        <v>170</v>
      </c>
      <c r="D32" s="462" t="s">
        <v>177</v>
      </c>
      <c r="E32" s="155" t="s">
        <v>239</v>
      </c>
      <c r="F32" s="162">
        <v>24</v>
      </c>
      <c r="G32" s="122">
        <v>5</v>
      </c>
      <c r="H32" s="122">
        <v>0</v>
      </c>
      <c r="I32" s="122">
        <v>0</v>
      </c>
      <c r="J32" s="120">
        <v>5</v>
      </c>
      <c r="K32" s="122">
        <v>0</v>
      </c>
      <c r="L32" s="122">
        <v>0</v>
      </c>
      <c r="M32" s="122">
        <v>3</v>
      </c>
      <c r="N32" s="122">
        <v>1</v>
      </c>
      <c r="O32" s="122">
        <v>2</v>
      </c>
      <c r="P32" s="122">
        <v>0</v>
      </c>
      <c r="Q32" s="122">
        <v>0</v>
      </c>
      <c r="R32" s="134">
        <v>2</v>
      </c>
      <c r="S32" s="173">
        <v>24</v>
      </c>
    </row>
    <row r="33" spans="1:19" ht="24.95" customHeight="1" x14ac:dyDescent="0.15">
      <c r="A33" s="429"/>
      <c r="B33" s="480"/>
      <c r="C33" s="458"/>
      <c r="D33" s="461"/>
      <c r="E33" s="155" t="s">
        <v>32</v>
      </c>
      <c r="F33" s="162">
        <v>25</v>
      </c>
      <c r="G33" s="122">
        <v>45001</v>
      </c>
      <c r="H33" s="122">
        <v>0</v>
      </c>
      <c r="I33" s="122">
        <v>106</v>
      </c>
      <c r="J33" s="120">
        <v>45107</v>
      </c>
      <c r="K33" s="122">
        <v>106</v>
      </c>
      <c r="L33" s="122">
        <v>0</v>
      </c>
      <c r="M33" s="122">
        <v>952</v>
      </c>
      <c r="N33" s="122">
        <v>889</v>
      </c>
      <c r="O33" s="122">
        <v>44049</v>
      </c>
      <c r="P33" s="122">
        <v>0</v>
      </c>
      <c r="Q33" s="122">
        <v>0</v>
      </c>
      <c r="R33" s="134">
        <v>44049</v>
      </c>
      <c r="S33" s="173">
        <v>25</v>
      </c>
    </row>
    <row r="34" spans="1:19" ht="24.95" customHeight="1" x14ac:dyDescent="0.15">
      <c r="A34" s="429"/>
      <c r="B34" s="480"/>
      <c r="C34" s="458"/>
      <c r="D34" s="462" t="s">
        <v>92</v>
      </c>
      <c r="E34" s="155" t="s">
        <v>239</v>
      </c>
      <c r="F34" s="162">
        <v>26</v>
      </c>
      <c r="G34" s="122">
        <v>262</v>
      </c>
      <c r="H34" s="122">
        <v>0</v>
      </c>
      <c r="I34" s="122">
        <v>0</v>
      </c>
      <c r="J34" s="120">
        <v>262</v>
      </c>
      <c r="K34" s="122">
        <v>0</v>
      </c>
      <c r="L34" s="122">
        <v>0</v>
      </c>
      <c r="M34" s="122">
        <v>2</v>
      </c>
      <c r="N34" s="122">
        <v>2</v>
      </c>
      <c r="O34" s="122">
        <v>260</v>
      </c>
      <c r="P34" s="122">
        <v>0</v>
      </c>
      <c r="Q34" s="122">
        <v>0</v>
      </c>
      <c r="R34" s="134">
        <v>260</v>
      </c>
      <c r="S34" s="173">
        <v>26</v>
      </c>
    </row>
    <row r="35" spans="1:19" ht="24.95" customHeight="1" x14ac:dyDescent="0.15">
      <c r="A35" s="429"/>
      <c r="B35" s="480"/>
      <c r="C35" s="458"/>
      <c r="D35" s="461"/>
      <c r="E35" s="155" t="s">
        <v>32</v>
      </c>
      <c r="F35" s="162">
        <v>27</v>
      </c>
      <c r="G35" s="122">
        <v>37795</v>
      </c>
      <c r="H35" s="122">
        <v>0</v>
      </c>
      <c r="I35" s="122">
        <v>485</v>
      </c>
      <c r="J35" s="120">
        <v>38280</v>
      </c>
      <c r="K35" s="122">
        <v>485</v>
      </c>
      <c r="L35" s="122">
        <v>0</v>
      </c>
      <c r="M35" s="122">
        <v>267</v>
      </c>
      <c r="N35" s="122">
        <v>212</v>
      </c>
      <c r="O35" s="122">
        <v>37528</v>
      </c>
      <c r="P35" s="122">
        <v>0</v>
      </c>
      <c r="Q35" s="122">
        <v>0</v>
      </c>
      <c r="R35" s="134">
        <v>37528</v>
      </c>
      <c r="S35" s="173">
        <v>27</v>
      </c>
    </row>
    <row r="36" spans="1:19" ht="24.95" customHeight="1" thickBot="1" x14ac:dyDescent="0.2">
      <c r="A36" s="478"/>
      <c r="B36" s="481"/>
      <c r="C36" s="487"/>
      <c r="D36" s="488" t="s">
        <v>344</v>
      </c>
      <c r="E36" s="489"/>
      <c r="F36" s="166">
        <v>28</v>
      </c>
      <c r="G36" s="271">
        <v>83063</v>
      </c>
      <c r="H36" s="271">
        <v>0</v>
      </c>
      <c r="I36" s="271">
        <v>591</v>
      </c>
      <c r="J36" s="309">
        <v>83654</v>
      </c>
      <c r="K36" s="271">
        <v>591</v>
      </c>
      <c r="L36" s="271">
        <v>0</v>
      </c>
      <c r="M36" s="271">
        <v>1224</v>
      </c>
      <c r="N36" s="271">
        <v>1104</v>
      </c>
      <c r="O36" s="271">
        <v>81839</v>
      </c>
      <c r="P36" s="271">
        <v>0</v>
      </c>
      <c r="Q36" s="271">
        <v>0</v>
      </c>
      <c r="R36" s="276">
        <v>81839</v>
      </c>
      <c r="S36" s="175">
        <v>28</v>
      </c>
    </row>
    <row r="37" spans="1:19" ht="20.100000000000001" customHeight="1" x14ac:dyDescent="0.15">
      <c r="S37" s="93"/>
    </row>
    <row r="39" spans="1:19" ht="20.100000000000001" customHeight="1" x14ac:dyDescent="0.15">
      <c r="A39" s="17" t="s">
        <v>332</v>
      </c>
    </row>
    <row r="40" spans="1:19" ht="20.100000000000001" customHeight="1" thickBot="1" x14ac:dyDescent="0.2">
      <c r="A40" s="17" t="s">
        <v>114</v>
      </c>
      <c r="M40" s="169"/>
      <c r="S40" s="172"/>
    </row>
    <row r="41" spans="1:19" ht="24.95" customHeight="1" x14ac:dyDescent="0.15">
      <c r="A41" s="19"/>
      <c r="B41" s="152"/>
      <c r="C41" s="152"/>
      <c r="D41" s="152"/>
      <c r="E41" s="159" t="s">
        <v>9</v>
      </c>
      <c r="F41" s="486" t="s">
        <v>342</v>
      </c>
      <c r="G41" s="466" t="s">
        <v>382</v>
      </c>
      <c r="H41" s="467"/>
      <c r="I41" s="467"/>
      <c r="J41" s="468"/>
      <c r="K41" s="472" t="s">
        <v>75</v>
      </c>
      <c r="L41" s="474" t="s">
        <v>1</v>
      </c>
      <c r="M41" s="476" t="s">
        <v>173</v>
      </c>
      <c r="N41" s="171"/>
      <c r="O41" s="469" t="s">
        <v>8</v>
      </c>
      <c r="P41" s="470"/>
      <c r="Q41" s="470"/>
      <c r="R41" s="471"/>
      <c r="S41" s="455" t="s">
        <v>342</v>
      </c>
    </row>
    <row r="42" spans="1:19" ht="36" customHeight="1" x14ac:dyDescent="0.15">
      <c r="A42" s="20"/>
      <c r="B42" s="153"/>
      <c r="C42" s="153"/>
      <c r="D42" s="153"/>
      <c r="E42" s="27"/>
      <c r="F42" s="460"/>
      <c r="G42" s="167" t="s">
        <v>68</v>
      </c>
      <c r="H42" s="404" t="s">
        <v>70</v>
      </c>
      <c r="I42" s="404" t="s">
        <v>73</v>
      </c>
      <c r="J42" s="395" t="s">
        <v>62</v>
      </c>
      <c r="K42" s="473"/>
      <c r="L42" s="475"/>
      <c r="M42" s="473"/>
      <c r="N42" s="167" t="s">
        <v>33</v>
      </c>
      <c r="O42" s="404" t="s">
        <v>130</v>
      </c>
      <c r="P42" s="404" t="s">
        <v>78</v>
      </c>
      <c r="Q42" s="404" t="s">
        <v>79</v>
      </c>
      <c r="R42" s="376" t="s">
        <v>15</v>
      </c>
      <c r="S42" s="456"/>
    </row>
    <row r="43" spans="1:19" ht="24.95" customHeight="1" x14ac:dyDescent="0.15">
      <c r="A43" s="149" t="s">
        <v>220</v>
      </c>
      <c r="B43" s="156"/>
      <c r="C43" s="156"/>
      <c r="D43" s="156"/>
      <c r="E43" s="28"/>
      <c r="F43" s="461"/>
      <c r="G43" s="131" t="s">
        <v>85</v>
      </c>
      <c r="H43" s="41" t="s">
        <v>85</v>
      </c>
      <c r="I43" s="41" t="s">
        <v>85</v>
      </c>
      <c r="J43" s="35" t="s">
        <v>85</v>
      </c>
      <c r="K43" s="41" t="s">
        <v>85</v>
      </c>
      <c r="L43" s="41" t="s">
        <v>85</v>
      </c>
      <c r="M43" s="41" t="s">
        <v>85</v>
      </c>
      <c r="N43" s="131" t="s">
        <v>85</v>
      </c>
      <c r="O43" s="41" t="s">
        <v>85</v>
      </c>
      <c r="P43" s="41" t="s">
        <v>85</v>
      </c>
      <c r="Q43" s="41" t="s">
        <v>85</v>
      </c>
      <c r="R43" s="59" t="s">
        <v>85</v>
      </c>
      <c r="S43" s="457"/>
    </row>
    <row r="44" spans="1:19" ht="24.95" customHeight="1" x14ac:dyDescent="0.15">
      <c r="A44" s="429" t="s">
        <v>268</v>
      </c>
      <c r="B44" s="460" t="s">
        <v>359</v>
      </c>
      <c r="C44" s="458" t="s">
        <v>43</v>
      </c>
      <c r="D44" s="460" t="s">
        <v>177</v>
      </c>
      <c r="E44" s="160" t="s">
        <v>239</v>
      </c>
      <c r="F44" s="162">
        <v>29</v>
      </c>
      <c r="G44" s="122">
        <v>0</v>
      </c>
      <c r="H44" s="122">
        <v>0</v>
      </c>
      <c r="I44" s="122">
        <v>0</v>
      </c>
      <c r="J44" s="122">
        <v>0</v>
      </c>
      <c r="K44" s="122">
        <v>0</v>
      </c>
      <c r="L44" s="122">
        <v>0</v>
      </c>
      <c r="M44" s="122">
        <v>0</v>
      </c>
      <c r="N44" s="122">
        <v>0</v>
      </c>
      <c r="O44" s="122">
        <v>0</v>
      </c>
      <c r="P44" s="122">
        <v>0</v>
      </c>
      <c r="Q44" s="122">
        <v>0</v>
      </c>
      <c r="R44" s="134">
        <v>0</v>
      </c>
      <c r="S44" s="173">
        <v>29</v>
      </c>
    </row>
    <row r="45" spans="1:19" ht="24.95" customHeight="1" x14ac:dyDescent="0.15">
      <c r="A45" s="429"/>
      <c r="B45" s="460"/>
      <c r="C45" s="458"/>
      <c r="D45" s="461"/>
      <c r="E45" s="155" t="s">
        <v>32</v>
      </c>
      <c r="F45" s="162">
        <v>30</v>
      </c>
      <c r="G45" s="122">
        <v>1</v>
      </c>
      <c r="H45" s="122">
        <v>0</v>
      </c>
      <c r="I45" s="122">
        <v>0</v>
      </c>
      <c r="J45" s="122">
        <v>1</v>
      </c>
      <c r="K45" s="122">
        <v>0</v>
      </c>
      <c r="L45" s="122">
        <v>0</v>
      </c>
      <c r="M45" s="122">
        <v>0</v>
      </c>
      <c r="N45" s="122">
        <v>0</v>
      </c>
      <c r="O45" s="122">
        <v>1</v>
      </c>
      <c r="P45" s="122">
        <v>0</v>
      </c>
      <c r="Q45" s="122">
        <v>0</v>
      </c>
      <c r="R45" s="134">
        <v>1</v>
      </c>
      <c r="S45" s="173">
        <v>30</v>
      </c>
    </row>
    <row r="46" spans="1:19" ht="24.95" customHeight="1" x14ac:dyDescent="0.15">
      <c r="A46" s="429"/>
      <c r="B46" s="460"/>
      <c r="C46" s="458"/>
      <c r="D46" s="462" t="s">
        <v>92</v>
      </c>
      <c r="E46" s="155" t="s">
        <v>239</v>
      </c>
      <c r="F46" s="162">
        <v>31</v>
      </c>
      <c r="G46" s="122">
        <v>0</v>
      </c>
      <c r="H46" s="122">
        <v>0</v>
      </c>
      <c r="I46" s="122">
        <v>0</v>
      </c>
      <c r="J46" s="122">
        <v>0</v>
      </c>
      <c r="K46" s="122">
        <v>0</v>
      </c>
      <c r="L46" s="122">
        <v>0</v>
      </c>
      <c r="M46" s="122">
        <v>0</v>
      </c>
      <c r="N46" s="122">
        <v>0</v>
      </c>
      <c r="O46" s="122">
        <v>0</v>
      </c>
      <c r="P46" s="122">
        <v>0</v>
      </c>
      <c r="Q46" s="122">
        <v>0</v>
      </c>
      <c r="R46" s="134">
        <v>0</v>
      </c>
      <c r="S46" s="173">
        <v>31</v>
      </c>
    </row>
    <row r="47" spans="1:19" ht="24.95" customHeight="1" x14ac:dyDescent="0.15">
      <c r="A47" s="429"/>
      <c r="B47" s="460"/>
      <c r="C47" s="458"/>
      <c r="D47" s="461"/>
      <c r="E47" s="155" t="s">
        <v>32</v>
      </c>
      <c r="F47" s="162">
        <v>32</v>
      </c>
      <c r="G47" s="122">
        <v>0</v>
      </c>
      <c r="H47" s="122">
        <v>0</v>
      </c>
      <c r="I47" s="122">
        <v>0</v>
      </c>
      <c r="J47" s="122">
        <v>0</v>
      </c>
      <c r="K47" s="122">
        <v>0</v>
      </c>
      <c r="L47" s="122">
        <v>0</v>
      </c>
      <c r="M47" s="122">
        <v>0</v>
      </c>
      <c r="N47" s="122">
        <v>0</v>
      </c>
      <c r="O47" s="122">
        <v>0</v>
      </c>
      <c r="P47" s="122">
        <v>0</v>
      </c>
      <c r="Q47" s="122">
        <v>0</v>
      </c>
      <c r="R47" s="134">
        <v>0</v>
      </c>
      <c r="S47" s="173">
        <v>32</v>
      </c>
    </row>
    <row r="48" spans="1:19" ht="24.95" customHeight="1" x14ac:dyDescent="0.15">
      <c r="A48" s="429"/>
      <c r="B48" s="460"/>
      <c r="C48" s="459"/>
      <c r="D48" s="464" t="s">
        <v>344</v>
      </c>
      <c r="E48" s="465"/>
      <c r="F48" s="162">
        <v>33</v>
      </c>
      <c r="G48" s="122">
        <v>1</v>
      </c>
      <c r="H48" s="122">
        <v>0</v>
      </c>
      <c r="I48" s="122">
        <v>0</v>
      </c>
      <c r="J48" s="122">
        <v>1</v>
      </c>
      <c r="K48" s="122">
        <v>0</v>
      </c>
      <c r="L48" s="122">
        <v>0</v>
      </c>
      <c r="M48" s="122">
        <v>0</v>
      </c>
      <c r="N48" s="122">
        <v>0</v>
      </c>
      <c r="O48" s="122">
        <v>1</v>
      </c>
      <c r="P48" s="122">
        <v>0</v>
      </c>
      <c r="Q48" s="122">
        <v>0</v>
      </c>
      <c r="R48" s="134">
        <v>1</v>
      </c>
      <c r="S48" s="173">
        <v>33</v>
      </c>
    </row>
    <row r="49" spans="1:19" ht="24.95" customHeight="1" x14ac:dyDescent="0.15">
      <c r="A49" s="429"/>
      <c r="B49" s="460"/>
      <c r="C49" s="463" t="s">
        <v>356</v>
      </c>
      <c r="D49" s="462" t="s">
        <v>177</v>
      </c>
      <c r="E49" s="155" t="s">
        <v>239</v>
      </c>
      <c r="F49" s="162">
        <v>34</v>
      </c>
      <c r="G49" s="122">
        <v>0</v>
      </c>
      <c r="H49" s="122">
        <v>0</v>
      </c>
      <c r="I49" s="122">
        <v>0</v>
      </c>
      <c r="J49" s="122">
        <v>0</v>
      </c>
      <c r="K49" s="122">
        <v>0</v>
      </c>
      <c r="L49" s="122">
        <v>0</v>
      </c>
      <c r="M49" s="122">
        <v>0</v>
      </c>
      <c r="N49" s="122">
        <v>0</v>
      </c>
      <c r="O49" s="122">
        <v>0</v>
      </c>
      <c r="P49" s="122">
        <v>0</v>
      </c>
      <c r="Q49" s="122">
        <v>0</v>
      </c>
      <c r="R49" s="134">
        <v>0</v>
      </c>
      <c r="S49" s="173">
        <v>34</v>
      </c>
    </row>
    <row r="50" spans="1:19" ht="24.95" customHeight="1" x14ac:dyDescent="0.15">
      <c r="A50" s="429"/>
      <c r="B50" s="460"/>
      <c r="C50" s="458"/>
      <c r="D50" s="461"/>
      <c r="E50" s="155" t="s">
        <v>32</v>
      </c>
      <c r="F50" s="162">
        <v>35</v>
      </c>
      <c r="G50" s="122">
        <v>0</v>
      </c>
      <c r="H50" s="122">
        <v>0</v>
      </c>
      <c r="I50" s="122">
        <v>0</v>
      </c>
      <c r="J50" s="122">
        <v>0</v>
      </c>
      <c r="K50" s="122">
        <v>0</v>
      </c>
      <c r="L50" s="122">
        <v>0</v>
      </c>
      <c r="M50" s="122">
        <v>0</v>
      </c>
      <c r="N50" s="122">
        <v>0</v>
      </c>
      <c r="O50" s="122">
        <v>0</v>
      </c>
      <c r="P50" s="122">
        <v>0</v>
      </c>
      <c r="Q50" s="122">
        <v>0</v>
      </c>
      <c r="R50" s="134">
        <v>0</v>
      </c>
      <c r="S50" s="173">
        <v>35</v>
      </c>
    </row>
    <row r="51" spans="1:19" ht="24.95" customHeight="1" x14ac:dyDescent="0.15">
      <c r="A51" s="429"/>
      <c r="B51" s="460"/>
      <c r="C51" s="458"/>
      <c r="D51" s="462" t="s">
        <v>92</v>
      </c>
      <c r="E51" s="155" t="s">
        <v>239</v>
      </c>
      <c r="F51" s="162">
        <v>36</v>
      </c>
      <c r="G51" s="122">
        <v>0</v>
      </c>
      <c r="H51" s="122">
        <v>0</v>
      </c>
      <c r="I51" s="122">
        <v>0</v>
      </c>
      <c r="J51" s="122">
        <v>0</v>
      </c>
      <c r="K51" s="122">
        <v>0</v>
      </c>
      <c r="L51" s="122">
        <v>0</v>
      </c>
      <c r="M51" s="122">
        <v>0</v>
      </c>
      <c r="N51" s="122">
        <v>0</v>
      </c>
      <c r="O51" s="122">
        <v>0</v>
      </c>
      <c r="P51" s="122">
        <v>0</v>
      </c>
      <c r="Q51" s="122">
        <v>0</v>
      </c>
      <c r="R51" s="134">
        <v>0</v>
      </c>
      <c r="S51" s="173">
        <v>36</v>
      </c>
    </row>
    <row r="52" spans="1:19" ht="24.95" customHeight="1" x14ac:dyDescent="0.15">
      <c r="A52" s="429"/>
      <c r="B52" s="460"/>
      <c r="C52" s="458"/>
      <c r="D52" s="461"/>
      <c r="E52" s="155" t="s">
        <v>32</v>
      </c>
      <c r="F52" s="162">
        <v>37</v>
      </c>
      <c r="G52" s="122">
        <v>0</v>
      </c>
      <c r="H52" s="122">
        <v>0</v>
      </c>
      <c r="I52" s="122">
        <v>0</v>
      </c>
      <c r="J52" s="122">
        <v>0</v>
      </c>
      <c r="K52" s="122">
        <v>0</v>
      </c>
      <c r="L52" s="122">
        <v>0</v>
      </c>
      <c r="M52" s="122">
        <v>0</v>
      </c>
      <c r="N52" s="122">
        <v>0</v>
      </c>
      <c r="O52" s="122">
        <v>0</v>
      </c>
      <c r="P52" s="122">
        <v>0</v>
      </c>
      <c r="Q52" s="122">
        <v>0</v>
      </c>
      <c r="R52" s="134">
        <v>0</v>
      </c>
      <c r="S52" s="173">
        <v>37</v>
      </c>
    </row>
    <row r="53" spans="1:19" ht="24.95" customHeight="1" x14ac:dyDescent="0.15">
      <c r="A53" s="429"/>
      <c r="B53" s="460"/>
      <c r="C53" s="459"/>
      <c r="D53" s="464" t="s">
        <v>344</v>
      </c>
      <c r="E53" s="465"/>
      <c r="F53" s="162">
        <v>38</v>
      </c>
      <c r="G53" s="122">
        <v>0</v>
      </c>
      <c r="H53" s="122">
        <v>0</v>
      </c>
      <c r="I53" s="122">
        <v>0</v>
      </c>
      <c r="J53" s="122">
        <v>0</v>
      </c>
      <c r="K53" s="122">
        <v>0</v>
      </c>
      <c r="L53" s="122">
        <v>0</v>
      </c>
      <c r="M53" s="122">
        <v>0</v>
      </c>
      <c r="N53" s="122">
        <v>0</v>
      </c>
      <c r="O53" s="122">
        <v>0</v>
      </c>
      <c r="P53" s="122">
        <v>0</v>
      </c>
      <c r="Q53" s="122">
        <v>0</v>
      </c>
      <c r="R53" s="134">
        <v>0</v>
      </c>
      <c r="S53" s="173">
        <v>38</v>
      </c>
    </row>
    <row r="54" spans="1:19" ht="24.95" customHeight="1" x14ac:dyDescent="0.15">
      <c r="A54" s="429"/>
      <c r="B54" s="460"/>
      <c r="C54" s="463" t="s">
        <v>59</v>
      </c>
      <c r="D54" s="462" t="s">
        <v>177</v>
      </c>
      <c r="E54" s="155" t="s">
        <v>239</v>
      </c>
      <c r="F54" s="162">
        <v>39</v>
      </c>
      <c r="G54" s="122">
        <v>0</v>
      </c>
      <c r="H54" s="122">
        <v>0</v>
      </c>
      <c r="I54" s="122">
        <v>0</v>
      </c>
      <c r="J54" s="122">
        <v>0</v>
      </c>
      <c r="K54" s="122">
        <v>0</v>
      </c>
      <c r="L54" s="122">
        <v>0</v>
      </c>
      <c r="M54" s="122">
        <v>0</v>
      </c>
      <c r="N54" s="122">
        <v>0</v>
      </c>
      <c r="O54" s="122">
        <v>0</v>
      </c>
      <c r="P54" s="122">
        <v>0</v>
      </c>
      <c r="Q54" s="122">
        <v>0</v>
      </c>
      <c r="R54" s="134">
        <v>0</v>
      </c>
      <c r="S54" s="173">
        <v>39</v>
      </c>
    </row>
    <row r="55" spans="1:19" ht="24.95" customHeight="1" x14ac:dyDescent="0.15">
      <c r="A55" s="429"/>
      <c r="B55" s="460"/>
      <c r="C55" s="458"/>
      <c r="D55" s="461"/>
      <c r="E55" s="155" t="s">
        <v>32</v>
      </c>
      <c r="F55" s="162">
        <v>40</v>
      </c>
      <c r="G55" s="122">
        <v>0</v>
      </c>
      <c r="H55" s="122">
        <v>0</v>
      </c>
      <c r="I55" s="122">
        <v>0</v>
      </c>
      <c r="J55" s="122">
        <v>0</v>
      </c>
      <c r="K55" s="122">
        <v>0</v>
      </c>
      <c r="L55" s="122">
        <v>0</v>
      </c>
      <c r="M55" s="122">
        <v>0</v>
      </c>
      <c r="N55" s="122">
        <v>0</v>
      </c>
      <c r="O55" s="122">
        <v>0</v>
      </c>
      <c r="P55" s="122">
        <v>0</v>
      </c>
      <c r="Q55" s="122">
        <v>0</v>
      </c>
      <c r="R55" s="134">
        <v>0</v>
      </c>
      <c r="S55" s="173">
        <v>40</v>
      </c>
    </row>
    <row r="56" spans="1:19" ht="24.95" customHeight="1" x14ac:dyDescent="0.15">
      <c r="A56" s="429"/>
      <c r="B56" s="460"/>
      <c r="C56" s="458"/>
      <c r="D56" s="462" t="s">
        <v>92</v>
      </c>
      <c r="E56" s="155" t="s">
        <v>239</v>
      </c>
      <c r="F56" s="162">
        <v>41</v>
      </c>
      <c r="G56" s="122">
        <v>0</v>
      </c>
      <c r="H56" s="122">
        <v>0</v>
      </c>
      <c r="I56" s="122">
        <v>0</v>
      </c>
      <c r="J56" s="122">
        <v>0</v>
      </c>
      <c r="K56" s="122">
        <v>0</v>
      </c>
      <c r="L56" s="122">
        <v>0</v>
      </c>
      <c r="M56" s="122">
        <v>0</v>
      </c>
      <c r="N56" s="122">
        <v>0</v>
      </c>
      <c r="O56" s="122">
        <v>0</v>
      </c>
      <c r="P56" s="122">
        <v>0</v>
      </c>
      <c r="Q56" s="122">
        <v>0</v>
      </c>
      <c r="R56" s="134">
        <v>0</v>
      </c>
      <c r="S56" s="173">
        <v>41</v>
      </c>
    </row>
    <row r="57" spans="1:19" ht="24.95" customHeight="1" x14ac:dyDescent="0.15">
      <c r="A57" s="429"/>
      <c r="B57" s="460"/>
      <c r="C57" s="458"/>
      <c r="D57" s="461"/>
      <c r="E57" s="155" t="s">
        <v>32</v>
      </c>
      <c r="F57" s="162">
        <v>42</v>
      </c>
      <c r="G57" s="122">
        <v>0</v>
      </c>
      <c r="H57" s="122">
        <v>0</v>
      </c>
      <c r="I57" s="122">
        <v>0</v>
      </c>
      <c r="J57" s="122">
        <v>0</v>
      </c>
      <c r="K57" s="122">
        <v>0</v>
      </c>
      <c r="L57" s="122">
        <v>0</v>
      </c>
      <c r="M57" s="122">
        <v>0</v>
      </c>
      <c r="N57" s="122">
        <v>0</v>
      </c>
      <c r="O57" s="122">
        <v>0</v>
      </c>
      <c r="P57" s="122">
        <v>0</v>
      </c>
      <c r="Q57" s="122">
        <v>0</v>
      </c>
      <c r="R57" s="134">
        <v>0</v>
      </c>
      <c r="S57" s="173">
        <v>42</v>
      </c>
    </row>
    <row r="58" spans="1:19" ht="24.95" customHeight="1" x14ac:dyDescent="0.15">
      <c r="A58" s="429"/>
      <c r="B58" s="460"/>
      <c r="C58" s="459"/>
      <c r="D58" s="464" t="s">
        <v>344</v>
      </c>
      <c r="E58" s="465"/>
      <c r="F58" s="162">
        <v>43</v>
      </c>
      <c r="G58" s="122">
        <v>0</v>
      </c>
      <c r="H58" s="122">
        <v>0</v>
      </c>
      <c r="I58" s="122">
        <v>0</v>
      </c>
      <c r="J58" s="122">
        <v>0</v>
      </c>
      <c r="K58" s="122">
        <v>0</v>
      </c>
      <c r="L58" s="122">
        <v>0</v>
      </c>
      <c r="M58" s="122">
        <v>0</v>
      </c>
      <c r="N58" s="122">
        <v>0</v>
      </c>
      <c r="O58" s="122">
        <v>0</v>
      </c>
      <c r="P58" s="122">
        <v>0</v>
      </c>
      <c r="Q58" s="122">
        <v>0</v>
      </c>
      <c r="R58" s="134">
        <v>0</v>
      </c>
      <c r="S58" s="173">
        <v>43</v>
      </c>
    </row>
    <row r="59" spans="1:19" ht="24.95" customHeight="1" x14ac:dyDescent="0.15">
      <c r="A59" s="429"/>
      <c r="B59" s="461"/>
      <c r="C59" s="158" t="s">
        <v>358</v>
      </c>
      <c r="D59" s="155"/>
      <c r="E59" s="155"/>
      <c r="F59" s="162">
        <v>44</v>
      </c>
      <c r="G59" s="122">
        <v>363594</v>
      </c>
      <c r="H59" s="122">
        <v>0</v>
      </c>
      <c r="I59" s="122">
        <v>1776</v>
      </c>
      <c r="J59" s="122">
        <v>365370</v>
      </c>
      <c r="K59" s="122">
        <v>1775</v>
      </c>
      <c r="L59" s="122">
        <v>0</v>
      </c>
      <c r="M59" s="122">
        <v>5131</v>
      </c>
      <c r="N59" s="122">
        <v>4403</v>
      </c>
      <c r="O59" s="122">
        <v>358463</v>
      </c>
      <c r="P59" s="122">
        <v>0</v>
      </c>
      <c r="Q59" s="122">
        <v>1</v>
      </c>
      <c r="R59" s="134">
        <v>358464</v>
      </c>
      <c r="S59" s="173">
        <v>44</v>
      </c>
    </row>
    <row r="60" spans="1:19" ht="24.95" customHeight="1" x14ac:dyDescent="0.15">
      <c r="A60" s="429"/>
      <c r="B60" s="155" t="s">
        <v>38</v>
      </c>
      <c r="C60" s="155"/>
      <c r="D60" s="155"/>
      <c r="E60" s="155"/>
      <c r="F60" s="162">
        <v>45</v>
      </c>
      <c r="G60" s="122">
        <v>7</v>
      </c>
      <c r="H60" s="122">
        <v>0</v>
      </c>
      <c r="I60" s="122">
        <v>9</v>
      </c>
      <c r="J60" s="122">
        <v>16</v>
      </c>
      <c r="K60" s="122">
        <v>9</v>
      </c>
      <c r="L60" s="122">
        <v>0</v>
      </c>
      <c r="M60" s="122">
        <v>0</v>
      </c>
      <c r="N60" s="122">
        <v>0</v>
      </c>
      <c r="O60" s="122">
        <v>7</v>
      </c>
      <c r="P60" s="122">
        <v>0</v>
      </c>
      <c r="Q60" s="122">
        <v>0</v>
      </c>
      <c r="R60" s="134">
        <v>7</v>
      </c>
      <c r="S60" s="173">
        <v>45</v>
      </c>
    </row>
    <row r="61" spans="1:19" ht="24.95" customHeight="1" x14ac:dyDescent="0.15">
      <c r="A61" s="429"/>
      <c r="B61" s="155" t="s">
        <v>64</v>
      </c>
      <c r="C61" s="155"/>
      <c r="D61" s="155"/>
      <c r="E61" s="155"/>
      <c r="F61" s="162">
        <v>46</v>
      </c>
      <c r="G61" s="122">
        <v>44994</v>
      </c>
      <c r="H61" s="122">
        <v>0</v>
      </c>
      <c r="I61" s="122">
        <v>167</v>
      </c>
      <c r="J61" s="122">
        <v>45161</v>
      </c>
      <c r="K61" s="122">
        <v>167</v>
      </c>
      <c r="L61" s="122">
        <v>0</v>
      </c>
      <c r="M61" s="122">
        <v>33</v>
      </c>
      <c r="N61" s="122">
        <v>4</v>
      </c>
      <c r="O61" s="122">
        <v>44961</v>
      </c>
      <c r="P61" s="122">
        <v>0</v>
      </c>
      <c r="Q61" s="122">
        <v>0</v>
      </c>
      <c r="R61" s="134">
        <v>44961</v>
      </c>
      <c r="S61" s="173">
        <v>46</v>
      </c>
    </row>
    <row r="62" spans="1:19" ht="24.95" customHeight="1" x14ac:dyDescent="0.15">
      <c r="A62" s="429"/>
      <c r="B62" s="155" t="s">
        <v>368</v>
      </c>
      <c r="C62" s="155"/>
      <c r="D62" s="155"/>
      <c r="E62" s="155"/>
      <c r="F62" s="162">
        <v>47</v>
      </c>
      <c r="G62" s="122">
        <v>10191</v>
      </c>
      <c r="H62" s="122">
        <v>0</v>
      </c>
      <c r="I62" s="122">
        <v>210</v>
      </c>
      <c r="J62" s="122">
        <v>10401</v>
      </c>
      <c r="K62" s="122">
        <v>210</v>
      </c>
      <c r="L62" s="122">
        <v>0</v>
      </c>
      <c r="M62" s="122">
        <v>32</v>
      </c>
      <c r="N62" s="122">
        <v>6</v>
      </c>
      <c r="O62" s="122">
        <v>10159</v>
      </c>
      <c r="P62" s="122">
        <v>0</v>
      </c>
      <c r="Q62" s="122">
        <v>0</v>
      </c>
      <c r="R62" s="134">
        <v>10159</v>
      </c>
      <c r="S62" s="173">
        <v>47</v>
      </c>
    </row>
    <row r="63" spans="1:19" ht="24.95" customHeight="1" x14ac:dyDescent="0.15">
      <c r="A63" s="430"/>
      <c r="B63" s="464" t="s">
        <v>221</v>
      </c>
      <c r="C63" s="465"/>
      <c r="D63" s="465"/>
      <c r="E63" s="465"/>
      <c r="F63" s="163">
        <v>48</v>
      </c>
      <c r="G63" s="121">
        <v>427818</v>
      </c>
      <c r="H63" s="121">
        <v>0</v>
      </c>
      <c r="I63" s="121">
        <v>2213</v>
      </c>
      <c r="J63" s="122">
        <v>430031</v>
      </c>
      <c r="K63" s="121">
        <v>2212</v>
      </c>
      <c r="L63" s="121">
        <v>0</v>
      </c>
      <c r="M63" s="121">
        <v>5196</v>
      </c>
      <c r="N63" s="121">
        <v>4413</v>
      </c>
      <c r="O63" s="121">
        <v>422622</v>
      </c>
      <c r="P63" s="121">
        <v>0</v>
      </c>
      <c r="Q63" s="121">
        <v>1</v>
      </c>
      <c r="R63" s="135">
        <v>422623</v>
      </c>
      <c r="S63" s="173">
        <v>48</v>
      </c>
    </row>
    <row r="64" spans="1:19" ht="24.95" customHeight="1" x14ac:dyDescent="0.15">
      <c r="A64" s="150" t="s">
        <v>83</v>
      </c>
      <c r="B64" s="155"/>
      <c r="C64" s="155"/>
      <c r="D64" s="155"/>
      <c r="E64" s="155"/>
      <c r="F64" s="164">
        <v>49</v>
      </c>
      <c r="G64" s="147">
        <v>10888</v>
      </c>
      <c r="H64" s="147">
        <v>0</v>
      </c>
      <c r="I64" s="147">
        <v>88</v>
      </c>
      <c r="J64" s="375">
        <v>10976</v>
      </c>
      <c r="K64" s="147">
        <v>88</v>
      </c>
      <c r="L64" s="147">
        <v>0</v>
      </c>
      <c r="M64" s="147">
        <v>29</v>
      </c>
      <c r="N64" s="147">
        <v>2</v>
      </c>
      <c r="O64" s="147">
        <v>10859</v>
      </c>
      <c r="P64" s="147">
        <v>0</v>
      </c>
      <c r="Q64" s="147">
        <v>0</v>
      </c>
      <c r="R64" s="291">
        <v>10859</v>
      </c>
      <c r="S64" s="176">
        <v>49</v>
      </c>
    </row>
    <row r="65" spans="1:19" ht="24.95" customHeight="1" x14ac:dyDescent="0.15">
      <c r="A65" s="484" t="s">
        <v>329</v>
      </c>
      <c r="B65" s="485"/>
      <c r="C65" s="485"/>
      <c r="D65" s="485"/>
      <c r="E65" s="485"/>
      <c r="F65" s="165">
        <v>50</v>
      </c>
      <c r="G65" s="122">
        <v>43556</v>
      </c>
      <c r="H65" s="122">
        <v>0</v>
      </c>
      <c r="I65" s="122">
        <v>217</v>
      </c>
      <c r="J65" s="374">
        <v>43773</v>
      </c>
      <c r="K65" s="122">
        <v>217</v>
      </c>
      <c r="L65" s="122">
        <v>1</v>
      </c>
      <c r="M65" s="122">
        <v>88</v>
      </c>
      <c r="N65" s="122">
        <v>14</v>
      </c>
      <c r="O65" s="122">
        <v>43467</v>
      </c>
      <c r="P65" s="122">
        <v>0</v>
      </c>
      <c r="Q65" s="122">
        <v>0</v>
      </c>
      <c r="R65" s="134">
        <v>43467</v>
      </c>
      <c r="S65" s="175">
        <v>50</v>
      </c>
    </row>
    <row r="66" spans="1:19" ht="24.95" customHeight="1" thickBot="1" x14ac:dyDescent="0.2">
      <c r="A66" s="25" t="s">
        <v>120</v>
      </c>
      <c r="B66" s="157"/>
      <c r="C66" s="157"/>
      <c r="D66" s="157"/>
      <c r="E66" s="157"/>
      <c r="F66" s="166">
        <v>51</v>
      </c>
      <c r="G66" s="127">
        <v>462354</v>
      </c>
      <c r="H66" s="127">
        <v>0</v>
      </c>
      <c r="I66" s="127">
        <v>2379</v>
      </c>
      <c r="J66" s="127">
        <v>464733</v>
      </c>
      <c r="K66" s="127">
        <v>2378</v>
      </c>
      <c r="L66" s="127">
        <v>1</v>
      </c>
      <c r="M66" s="127">
        <v>5284</v>
      </c>
      <c r="N66" s="127">
        <v>4427</v>
      </c>
      <c r="O66" s="127">
        <v>457069</v>
      </c>
      <c r="P66" s="127">
        <v>0</v>
      </c>
      <c r="Q66" s="127">
        <v>1</v>
      </c>
      <c r="R66" s="137">
        <v>457070</v>
      </c>
      <c r="S66" s="177">
        <v>51</v>
      </c>
    </row>
    <row r="67" spans="1:19" ht="24.75" customHeight="1" x14ac:dyDescent="0.15">
      <c r="A67" s="151"/>
      <c r="B67" s="151"/>
      <c r="C67" s="151"/>
      <c r="D67" s="151"/>
      <c r="E67" s="161"/>
      <c r="F67" s="93"/>
      <c r="G67" s="122"/>
      <c r="H67" s="122"/>
      <c r="I67" s="122"/>
      <c r="J67" s="120"/>
      <c r="K67" s="122"/>
      <c r="L67" s="122"/>
      <c r="M67" s="122"/>
      <c r="N67" s="122"/>
      <c r="O67" s="122"/>
      <c r="P67" s="122"/>
      <c r="Q67" s="122"/>
      <c r="R67" s="122"/>
      <c r="S67" s="93"/>
    </row>
    <row r="68" spans="1:19" ht="24.75" customHeight="1" x14ac:dyDescent="0.15">
      <c r="A68" s="151"/>
      <c r="B68" s="151"/>
      <c r="C68" s="151"/>
      <c r="D68" s="151"/>
      <c r="E68" s="161"/>
      <c r="F68" s="93"/>
      <c r="G68" s="122"/>
      <c r="H68" s="122"/>
      <c r="I68" s="122"/>
      <c r="J68" s="120"/>
      <c r="K68" s="122"/>
      <c r="L68" s="122"/>
      <c r="M68" s="122"/>
      <c r="N68" s="122"/>
      <c r="O68" s="122"/>
      <c r="P68" s="122"/>
      <c r="Q68" s="122"/>
      <c r="R68" s="122"/>
      <c r="S68" s="93"/>
    </row>
    <row r="69" spans="1:19" s="64" customFormat="1" ht="24.75" customHeight="1" x14ac:dyDescent="0.15">
      <c r="A69" s="151"/>
      <c r="B69" s="151"/>
      <c r="C69" s="151"/>
      <c r="D69" s="151"/>
      <c r="E69" s="161"/>
      <c r="F69" s="93"/>
      <c r="G69" s="122"/>
      <c r="H69" s="122"/>
      <c r="I69" s="122"/>
      <c r="J69" s="120"/>
      <c r="K69" s="122"/>
      <c r="L69" s="122"/>
      <c r="M69" s="122"/>
      <c r="N69" s="122"/>
      <c r="O69" s="122"/>
      <c r="P69" s="122"/>
      <c r="Q69" s="122"/>
      <c r="R69" s="122"/>
      <c r="S69" s="93"/>
    </row>
    <row r="70" spans="1:19" ht="24.75" customHeight="1" x14ac:dyDescent="0.15">
      <c r="A70" s="151"/>
      <c r="B70" s="151"/>
      <c r="C70" s="151"/>
      <c r="D70" s="151"/>
      <c r="E70" s="161"/>
      <c r="F70" s="93"/>
      <c r="G70" s="122"/>
      <c r="H70" s="122"/>
      <c r="I70" s="122"/>
      <c r="J70" s="120"/>
      <c r="K70" s="122"/>
      <c r="L70" s="122"/>
      <c r="M70" s="122"/>
      <c r="N70" s="122"/>
      <c r="O70" s="122"/>
      <c r="P70" s="122"/>
      <c r="Q70" s="122"/>
      <c r="R70" s="122"/>
      <c r="S70" s="93"/>
    </row>
    <row r="71" spans="1:19" ht="24.75" customHeight="1" x14ac:dyDescent="0.15">
      <c r="A71" s="151"/>
      <c r="B71" s="151"/>
      <c r="C71" s="151"/>
      <c r="D71" s="151"/>
      <c r="E71" s="161"/>
      <c r="F71" s="93"/>
      <c r="G71" s="122"/>
      <c r="H71" s="122"/>
      <c r="I71" s="122"/>
      <c r="J71" s="120"/>
      <c r="K71" s="122"/>
      <c r="L71" s="122"/>
      <c r="M71" s="122"/>
      <c r="N71" s="122"/>
      <c r="O71" s="122"/>
      <c r="P71" s="122"/>
      <c r="Q71" s="122"/>
      <c r="R71" s="122"/>
      <c r="S71" s="93"/>
    </row>
    <row r="72" spans="1:19" ht="20.100000000000001" customHeight="1" x14ac:dyDescent="0.15">
      <c r="A72" s="151"/>
      <c r="B72" s="151"/>
      <c r="C72" s="151"/>
      <c r="D72" s="151"/>
      <c r="E72" s="161"/>
      <c r="F72" s="93"/>
      <c r="G72" s="122"/>
      <c r="H72" s="122"/>
      <c r="I72" s="122"/>
      <c r="J72" s="120"/>
      <c r="K72" s="122"/>
      <c r="L72" s="122"/>
      <c r="M72" s="122"/>
      <c r="N72" s="122"/>
      <c r="O72" s="122"/>
      <c r="P72" s="122"/>
      <c r="Q72" s="122"/>
      <c r="R72" s="122"/>
      <c r="S72" s="93"/>
    </row>
    <row r="73" spans="1:19" ht="20.100000000000001" customHeight="1" x14ac:dyDescent="0.15">
      <c r="A73" s="151"/>
      <c r="B73" s="151"/>
      <c r="C73" s="151"/>
      <c r="D73" s="151"/>
      <c r="E73" s="161"/>
      <c r="F73" s="93"/>
      <c r="G73" s="122"/>
      <c r="H73" s="122"/>
      <c r="I73" s="122"/>
      <c r="J73" s="120"/>
      <c r="K73" s="122"/>
      <c r="L73" s="122"/>
      <c r="M73" s="122"/>
      <c r="N73" s="122"/>
      <c r="O73" s="122"/>
      <c r="P73" s="122"/>
      <c r="Q73" s="122"/>
      <c r="R73" s="122"/>
      <c r="S73" s="93"/>
    </row>
    <row r="74" spans="1:19" ht="20.100000000000001" customHeight="1" x14ac:dyDescent="0.15">
      <c r="A74" s="151"/>
      <c r="B74" s="151"/>
      <c r="C74" s="151"/>
      <c r="D74" s="151"/>
      <c r="E74" s="161"/>
      <c r="F74" s="93"/>
      <c r="G74" s="122"/>
      <c r="H74" s="122"/>
      <c r="I74" s="122"/>
      <c r="J74" s="120"/>
      <c r="K74" s="122"/>
      <c r="L74" s="122"/>
      <c r="M74" s="122"/>
      <c r="N74" s="122"/>
      <c r="O74" s="122"/>
      <c r="P74" s="122"/>
      <c r="Q74" s="122"/>
      <c r="R74" s="122"/>
      <c r="S74" s="93"/>
    </row>
    <row r="75" spans="1:19" ht="20.100000000000001" customHeight="1" x14ac:dyDescent="0.15">
      <c r="S75" s="93"/>
    </row>
    <row r="76" spans="1:19" ht="20.100000000000001" customHeight="1" x14ac:dyDescent="0.15">
      <c r="S76" s="93"/>
    </row>
    <row r="77" spans="1:19" ht="20.100000000000001" customHeight="1" x14ac:dyDescent="0.15">
      <c r="S77" s="93"/>
    </row>
  </sheetData>
  <mergeCells count="52">
    <mergeCell ref="C17:E17"/>
    <mergeCell ref="K6:K7"/>
    <mergeCell ref="L6:L7"/>
    <mergeCell ref="M6:M7"/>
    <mergeCell ref="B63:E63"/>
    <mergeCell ref="D58:E58"/>
    <mergeCell ref="A65:E65"/>
    <mergeCell ref="F6:F8"/>
    <mergeCell ref="C27:C31"/>
    <mergeCell ref="D27:D28"/>
    <mergeCell ref="D29:D30"/>
    <mergeCell ref="C32:C36"/>
    <mergeCell ref="D32:D33"/>
    <mergeCell ref="D34:D35"/>
    <mergeCell ref="F41:F43"/>
    <mergeCell ref="C54:C58"/>
    <mergeCell ref="D54:D55"/>
    <mergeCell ref="D56:D57"/>
    <mergeCell ref="A44:A63"/>
    <mergeCell ref="D31:E31"/>
    <mergeCell ref="D36:E36"/>
    <mergeCell ref="B44:B59"/>
    <mergeCell ref="S6:S8"/>
    <mergeCell ref="A9:A13"/>
    <mergeCell ref="C22:C26"/>
    <mergeCell ref="D22:D23"/>
    <mergeCell ref="D24:D25"/>
    <mergeCell ref="A14:A36"/>
    <mergeCell ref="B14:B36"/>
    <mergeCell ref="C18:E18"/>
    <mergeCell ref="C19:E19"/>
    <mergeCell ref="C20:E20"/>
    <mergeCell ref="C21:E21"/>
    <mergeCell ref="D26:E26"/>
    <mergeCell ref="G6:J6"/>
    <mergeCell ref="O6:R6"/>
    <mergeCell ref="B13:E13"/>
    <mergeCell ref="C16:E16"/>
    <mergeCell ref="S41:S43"/>
    <mergeCell ref="C44:C48"/>
    <mergeCell ref="D44:D45"/>
    <mergeCell ref="D46:D47"/>
    <mergeCell ref="C49:C53"/>
    <mergeCell ref="D49:D50"/>
    <mergeCell ref="D51:D52"/>
    <mergeCell ref="D53:E53"/>
    <mergeCell ref="G41:J41"/>
    <mergeCell ref="O41:R41"/>
    <mergeCell ref="D48:E48"/>
    <mergeCell ref="K41:K42"/>
    <mergeCell ref="L41:L42"/>
    <mergeCell ref="M41:M42"/>
  </mergeCells>
  <phoneticPr fontId="2"/>
  <pageMargins left="0.78740157480314965" right="0.78740157480314965" top="0.78740157480314965" bottom="0.78740157480314965" header="0.51181102362204722" footer="0.51181102362204722"/>
  <pageSetup paperSize="9" scale="89" firstPageNumber="15" fitToWidth="0" pageOrder="overThenDown" orientation="portrait" useFirstPageNumber="1" r:id="rId1"/>
  <headerFooter scaleWithDoc="0" alignWithMargins="0">
    <oddFooter>&amp;C- &amp;P -</oddFooter>
  </headerFooter>
  <rowBreaks count="1" manualBreakCount="1">
    <brk id="36" max="16383" man="1"/>
  </rowBreaks>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K37"/>
  <sheetViews>
    <sheetView view="pageBreakPreview" zoomScaleSheetLayoutView="100" workbookViewId="0"/>
  </sheetViews>
  <sheetFormatPr defaultColWidth="10.625" defaultRowHeight="20.100000000000001" customHeight="1" x14ac:dyDescent="0.15"/>
  <cols>
    <col min="1" max="1" width="5.625" style="17" customWidth="1"/>
    <col min="2" max="2" width="11.625" style="17" customWidth="1"/>
    <col min="3" max="19" width="8.125" style="17" customWidth="1"/>
    <col min="20" max="20" width="5.625" style="18" customWidth="1"/>
    <col min="21" max="21" width="5.625" style="17" customWidth="1"/>
    <col min="22" max="22" width="11.625" style="17" customWidth="1"/>
    <col min="23" max="38" width="8.25" style="17" customWidth="1"/>
    <col min="39" max="39" width="5.625" style="18" customWidth="1"/>
    <col min="40" max="40" width="5.625" style="17" customWidth="1"/>
    <col min="41" max="41" width="11.625" style="17" customWidth="1"/>
    <col min="42" max="59" width="8.125" style="17" customWidth="1"/>
    <col min="60" max="60" width="5.625" style="18" customWidth="1"/>
    <col min="61" max="16384" width="10.625" style="17"/>
  </cols>
  <sheetData>
    <row r="1" spans="1:63" s="64" customFormat="1" ht="20.100000000000001" customHeight="1" x14ac:dyDescent="0.15">
      <c r="A1" s="64" t="str">
        <f>目次!A6</f>
        <v>令和５年度　市町村税の課税状況等の調</v>
      </c>
      <c r="T1" s="93"/>
      <c r="AM1" s="93"/>
      <c r="BH1" s="93"/>
    </row>
    <row r="2" spans="1:63" s="64" customFormat="1" ht="20.100000000000001" customHeight="1" x14ac:dyDescent="0.15">
      <c r="A2" s="64" t="s">
        <v>427</v>
      </c>
      <c r="T2" s="93"/>
      <c r="AM2" s="93"/>
      <c r="BH2" s="93"/>
    </row>
    <row r="3" spans="1:63" ht="20.100000000000001" customHeight="1" x14ac:dyDescent="0.15">
      <c r="BI3" s="64"/>
    </row>
    <row r="4" spans="1:63" ht="20.100000000000001" customHeight="1" x14ac:dyDescent="0.15">
      <c r="A4" s="17" t="s">
        <v>262</v>
      </c>
      <c r="U4" s="17" t="str">
        <f>$A$4</f>
        <v>第８表　　賦課期日現在台数</v>
      </c>
      <c r="AN4" s="17" t="str">
        <f>$A$4</f>
        <v>第８表　　賦課期日現在台数</v>
      </c>
      <c r="BI4" s="64"/>
    </row>
    <row r="5" spans="1:63" ht="20.100000000000001" customHeight="1" x14ac:dyDescent="0.15">
      <c r="I5" s="101"/>
      <c r="J5" s="64"/>
      <c r="K5" s="64"/>
      <c r="L5" s="64"/>
      <c r="M5" s="64"/>
      <c r="N5" s="64"/>
      <c r="O5" s="64"/>
      <c r="U5" s="17" t="s">
        <v>114</v>
      </c>
      <c r="AN5" s="17" t="s">
        <v>114</v>
      </c>
      <c r="BI5" s="64"/>
    </row>
    <row r="6" spans="1:63" ht="20.100000000000001" customHeight="1" x14ac:dyDescent="0.15">
      <c r="A6" s="19"/>
      <c r="B6" s="26" t="s">
        <v>9</v>
      </c>
      <c r="C6" s="445" t="s">
        <v>364</v>
      </c>
      <c r="D6" s="446"/>
      <c r="E6" s="446"/>
      <c r="F6" s="446"/>
      <c r="G6" s="501"/>
      <c r="H6" s="502" t="s">
        <v>0</v>
      </c>
      <c r="I6" s="503"/>
      <c r="J6" s="503"/>
      <c r="K6" s="503"/>
      <c r="L6" s="503"/>
      <c r="M6" s="503"/>
      <c r="N6" s="503"/>
      <c r="O6" s="503"/>
      <c r="P6" s="503"/>
      <c r="Q6" s="503"/>
      <c r="R6" s="503"/>
      <c r="S6" s="504"/>
      <c r="T6" s="494" t="s">
        <v>342</v>
      </c>
      <c r="U6" s="19"/>
      <c r="V6" s="26" t="s">
        <v>9</v>
      </c>
      <c r="W6" s="505" t="s">
        <v>352</v>
      </c>
      <c r="X6" s="506"/>
      <c r="Y6" s="506"/>
      <c r="Z6" s="506"/>
      <c r="AA6" s="506"/>
      <c r="AB6" s="506"/>
      <c r="AC6" s="506"/>
      <c r="AD6" s="506"/>
      <c r="AE6" s="506"/>
      <c r="AF6" s="506"/>
      <c r="AG6" s="506"/>
      <c r="AH6" s="506"/>
      <c r="AI6" s="506"/>
      <c r="AJ6" s="506"/>
      <c r="AK6" s="506"/>
      <c r="AL6" s="507"/>
      <c r="AM6" s="494" t="s">
        <v>342</v>
      </c>
      <c r="AN6" s="19"/>
      <c r="AO6" s="26" t="s">
        <v>9</v>
      </c>
      <c r="AP6" s="505" t="s">
        <v>369</v>
      </c>
      <c r="AQ6" s="506"/>
      <c r="AR6" s="506"/>
      <c r="AS6" s="506"/>
      <c r="AT6" s="506"/>
      <c r="AU6" s="506"/>
      <c r="AV6" s="506"/>
      <c r="AW6" s="506"/>
      <c r="AX6" s="506"/>
      <c r="AY6" s="506"/>
      <c r="AZ6" s="506"/>
      <c r="BA6" s="506"/>
      <c r="BB6" s="506"/>
      <c r="BC6" s="506"/>
      <c r="BD6" s="509"/>
      <c r="BE6" s="490" t="s">
        <v>83</v>
      </c>
      <c r="BF6" s="490" t="s">
        <v>329</v>
      </c>
      <c r="BG6" s="492" t="s">
        <v>226</v>
      </c>
      <c r="BH6" s="494" t="s">
        <v>342</v>
      </c>
      <c r="BI6" s="64"/>
    </row>
    <row r="7" spans="1:63" ht="20.100000000000001" customHeight="1" x14ac:dyDescent="0.15">
      <c r="A7" s="112"/>
      <c r="B7" s="114"/>
      <c r="C7" s="438" t="s">
        <v>93</v>
      </c>
      <c r="D7" s="438" t="s">
        <v>27</v>
      </c>
      <c r="E7" s="438" t="s">
        <v>206</v>
      </c>
      <c r="F7" s="438" t="s">
        <v>207</v>
      </c>
      <c r="G7" s="496" t="s">
        <v>99</v>
      </c>
      <c r="H7" s="438" t="s">
        <v>383</v>
      </c>
      <c r="I7" s="438" t="s">
        <v>81</v>
      </c>
      <c r="J7" s="438" t="s">
        <v>331</v>
      </c>
      <c r="K7" s="438" t="s">
        <v>360</v>
      </c>
      <c r="L7" s="438" t="s">
        <v>361</v>
      </c>
      <c r="M7" s="438" t="s">
        <v>362</v>
      </c>
      <c r="N7" s="438" t="s">
        <v>259</v>
      </c>
      <c r="O7" s="496" t="s">
        <v>363</v>
      </c>
      <c r="P7" s="510" t="s">
        <v>384</v>
      </c>
      <c r="Q7" s="511"/>
      <c r="R7" s="511"/>
      <c r="S7" s="512"/>
      <c r="T7" s="456"/>
      <c r="U7" s="112"/>
      <c r="V7" s="114"/>
      <c r="W7" s="182" t="s">
        <v>325</v>
      </c>
      <c r="X7" s="499" t="s">
        <v>366</v>
      </c>
      <c r="Y7" s="513"/>
      <c r="Z7" s="513"/>
      <c r="AA7" s="513"/>
      <c r="AB7" s="500"/>
      <c r="AC7" s="499" t="s">
        <v>225</v>
      </c>
      <c r="AD7" s="513"/>
      <c r="AE7" s="513"/>
      <c r="AF7" s="513"/>
      <c r="AG7" s="500"/>
      <c r="AH7" s="499" t="s">
        <v>324</v>
      </c>
      <c r="AI7" s="513"/>
      <c r="AJ7" s="513"/>
      <c r="AK7" s="513"/>
      <c r="AL7" s="514"/>
      <c r="AM7" s="456"/>
      <c r="AN7" s="112"/>
      <c r="AO7" s="114"/>
      <c r="AP7" s="499" t="s">
        <v>367</v>
      </c>
      <c r="AQ7" s="513"/>
      <c r="AR7" s="513"/>
      <c r="AS7" s="513"/>
      <c r="AT7" s="500"/>
      <c r="AU7" s="499" t="s">
        <v>370</v>
      </c>
      <c r="AV7" s="513"/>
      <c r="AW7" s="513"/>
      <c r="AX7" s="513"/>
      <c r="AY7" s="500"/>
      <c r="AZ7" s="436" t="s">
        <v>196</v>
      </c>
      <c r="BA7" s="516" t="s">
        <v>38</v>
      </c>
      <c r="BB7" s="438" t="s">
        <v>64</v>
      </c>
      <c r="BC7" s="516" t="s">
        <v>368</v>
      </c>
      <c r="BD7" s="518" t="s">
        <v>67</v>
      </c>
      <c r="BE7" s="450"/>
      <c r="BF7" s="491"/>
      <c r="BG7" s="493"/>
      <c r="BH7" s="456"/>
      <c r="BI7" s="64"/>
    </row>
    <row r="8" spans="1:63" ht="20.100000000000001" customHeight="1" x14ac:dyDescent="0.15">
      <c r="A8" s="20"/>
      <c r="B8" s="27"/>
      <c r="C8" s="495"/>
      <c r="D8" s="495"/>
      <c r="E8" s="495"/>
      <c r="F8" s="495"/>
      <c r="G8" s="495"/>
      <c r="H8" s="495"/>
      <c r="I8" s="495"/>
      <c r="J8" s="439"/>
      <c r="K8" s="439"/>
      <c r="L8" s="495"/>
      <c r="M8" s="439"/>
      <c r="N8" s="495"/>
      <c r="O8" s="495"/>
      <c r="P8" s="499" t="s">
        <v>365</v>
      </c>
      <c r="Q8" s="500"/>
      <c r="R8" s="499" t="s">
        <v>92</v>
      </c>
      <c r="S8" s="500"/>
      <c r="T8" s="456"/>
      <c r="U8" s="20"/>
      <c r="V8" s="27"/>
      <c r="W8" s="162" t="s">
        <v>349</v>
      </c>
      <c r="X8" s="499" t="s">
        <v>365</v>
      </c>
      <c r="Y8" s="500"/>
      <c r="Z8" s="499" t="s">
        <v>92</v>
      </c>
      <c r="AA8" s="500"/>
      <c r="AB8" s="162" t="s">
        <v>349</v>
      </c>
      <c r="AC8" s="499" t="s">
        <v>365</v>
      </c>
      <c r="AD8" s="500"/>
      <c r="AE8" s="499" t="s">
        <v>92</v>
      </c>
      <c r="AF8" s="500"/>
      <c r="AG8" s="162" t="s">
        <v>349</v>
      </c>
      <c r="AH8" s="499" t="s">
        <v>365</v>
      </c>
      <c r="AI8" s="500"/>
      <c r="AJ8" s="499" t="s">
        <v>92</v>
      </c>
      <c r="AK8" s="500"/>
      <c r="AL8" s="162" t="s">
        <v>349</v>
      </c>
      <c r="AM8" s="456"/>
      <c r="AN8" s="20"/>
      <c r="AO8" s="27"/>
      <c r="AP8" s="499" t="s">
        <v>365</v>
      </c>
      <c r="AQ8" s="500"/>
      <c r="AR8" s="499" t="s">
        <v>92</v>
      </c>
      <c r="AS8" s="500"/>
      <c r="AT8" s="508" t="s">
        <v>349</v>
      </c>
      <c r="AU8" s="499" t="s">
        <v>365</v>
      </c>
      <c r="AV8" s="500"/>
      <c r="AW8" s="499" t="s">
        <v>371</v>
      </c>
      <c r="AX8" s="500"/>
      <c r="AY8" s="508" t="s">
        <v>349</v>
      </c>
      <c r="AZ8" s="515"/>
      <c r="BA8" s="517"/>
      <c r="BB8" s="495"/>
      <c r="BC8" s="450"/>
      <c r="BD8" s="508"/>
      <c r="BE8" s="450"/>
      <c r="BF8" s="491"/>
      <c r="BG8" s="493"/>
      <c r="BH8" s="456"/>
      <c r="BI8" s="64"/>
    </row>
    <row r="9" spans="1:63" ht="20.100000000000001" customHeight="1" x14ac:dyDescent="0.15">
      <c r="A9" s="20"/>
      <c r="B9" s="27"/>
      <c r="C9" s="495"/>
      <c r="D9" s="495"/>
      <c r="E9" s="495"/>
      <c r="F9" s="495"/>
      <c r="G9" s="495"/>
      <c r="H9" s="495"/>
      <c r="I9" s="495"/>
      <c r="J9" s="439"/>
      <c r="K9" s="439"/>
      <c r="L9" s="495"/>
      <c r="M9" s="439"/>
      <c r="N9" s="495"/>
      <c r="O9" s="495"/>
      <c r="P9" s="402" t="s">
        <v>47</v>
      </c>
      <c r="Q9" s="402" t="s">
        <v>90</v>
      </c>
      <c r="R9" s="402" t="s">
        <v>47</v>
      </c>
      <c r="S9" s="402" t="s">
        <v>90</v>
      </c>
      <c r="T9" s="456"/>
      <c r="U9" s="20"/>
      <c r="V9" s="27"/>
      <c r="W9" s="162"/>
      <c r="X9" s="402" t="s">
        <v>47</v>
      </c>
      <c r="Y9" s="402" t="s">
        <v>90</v>
      </c>
      <c r="Z9" s="402" t="s">
        <v>47</v>
      </c>
      <c r="AA9" s="402" t="s">
        <v>90</v>
      </c>
      <c r="AB9" s="162"/>
      <c r="AC9" s="183" t="s">
        <v>47</v>
      </c>
      <c r="AD9" s="402" t="s">
        <v>90</v>
      </c>
      <c r="AE9" s="402" t="s">
        <v>47</v>
      </c>
      <c r="AF9" s="402" t="s">
        <v>90</v>
      </c>
      <c r="AG9" s="162"/>
      <c r="AH9" s="183" t="s">
        <v>47</v>
      </c>
      <c r="AI9" s="402" t="s">
        <v>90</v>
      </c>
      <c r="AJ9" s="402" t="s">
        <v>47</v>
      </c>
      <c r="AK9" s="402" t="s">
        <v>90</v>
      </c>
      <c r="AL9" s="162"/>
      <c r="AM9" s="456"/>
      <c r="AN9" s="20"/>
      <c r="AO9" s="27"/>
      <c r="AP9" s="183" t="s">
        <v>47</v>
      </c>
      <c r="AQ9" s="402" t="s">
        <v>90</v>
      </c>
      <c r="AR9" s="402" t="s">
        <v>47</v>
      </c>
      <c r="AS9" s="402" t="s">
        <v>90</v>
      </c>
      <c r="AT9" s="508"/>
      <c r="AU9" s="183" t="s">
        <v>47</v>
      </c>
      <c r="AV9" s="402" t="s">
        <v>90</v>
      </c>
      <c r="AW9" s="402" t="s">
        <v>47</v>
      </c>
      <c r="AX9" s="402" t="s">
        <v>90</v>
      </c>
      <c r="AY9" s="508"/>
      <c r="AZ9" s="515"/>
      <c r="BA9" s="517"/>
      <c r="BB9" s="495"/>
      <c r="BC9" s="450"/>
      <c r="BD9" s="508"/>
      <c r="BE9" s="450"/>
      <c r="BF9" s="491"/>
      <c r="BG9" s="493"/>
      <c r="BH9" s="456"/>
      <c r="BI9" s="64"/>
    </row>
    <row r="10" spans="1:63" ht="20.100000000000001" customHeight="1" x14ac:dyDescent="0.15">
      <c r="A10" s="113" t="s">
        <v>26</v>
      </c>
      <c r="B10" s="27"/>
      <c r="C10" s="41" t="s">
        <v>85</v>
      </c>
      <c r="D10" s="41" t="s">
        <v>85</v>
      </c>
      <c r="E10" s="41" t="s">
        <v>85</v>
      </c>
      <c r="F10" s="41" t="s">
        <v>85</v>
      </c>
      <c r="G10" s="41" t="s">
        <v>85</v>
      </c>
      <c r="H10" s="41" t="s">
        <v>85</v>
      </c>
      <c r="I10" s="41" t="s">
        <v>85</v>
      </c>
      <c r="J10" s="41" t="s">
        <v>85</v>
      </c>
      <c r="K10" s="41" t="s">
        <v>85</v>
      </c>
      <c r="L10" s="41" t="s">
        <v>85</v>
      </c>
      <c r="M10" s="41" t="s">
        <v>85</v>
      </c>
      <c r="N10" s="41" t="s">
        <v>85</v>
      </c>
      <c r="O10" s="41" t="s">
        <v>85</v>
      </c>
      <c r="P10" s="41" t="s">
        <v>85</v>
      </c>
      <c r="Q10" s="41" t="s">
        <v>85</v>
      </c>
      <c r="R10" s="41" t="s">
        <v>85</v>
      </c>
      <c r="S10" s="41" t="s">
        <v>85</v>
      </c>
      <c r="T10" s="456"/>
      <c r="U10" s="113" t="s">
        <v>26</v>
      </c>
      <c r="V10" s="27"/>
      <c r="W10" s="41" t="s">
        <v>85</v>
      </c>
      <c r="X10" s="41" t="s">
        <v>85</v>
      </c>
      <c r="Y10" s="41" t="s">
        <v>85</v>
      </c>
      <c r="Z10" s="41" t="s">
        <v>85</v>
      </c>
      <c r="AA10" s="41" t="s">
        <v>85</v>
      </c>
      <c r="AB10" s="41" t="s">
        <v>85</v>
      </c>
      <c r="AC10" s="131" t="s">
        <v>85</v>
      </c>
      <c r="AD10" s="41" t="s">
        <v>85</v>
      </c>
      <c r="AE10" s="41" t="s">
        <v>85</v>
      </c>
      <c r="AF10" s="41" t="s">
        <v>85</v>
      </c>
      <c r="AG10" s="41" t="s">
        <v>85</v>
      </c>
      <c r="AH10" s="131" t="s">
        <v>85</v>
      </c>
      <c r="AI10" s="41" t="s">
        <v>85</v>
      </c>
      <c r="AJ10" s="41" t="s">
        <v>85</v>
      </c>
      <c r="AK10" s="41" t="s">
        <v>85</v>
      </c>
      <c r="AL10" s="41" t="s">
        <v>85</v>
      </c>
      <c r="AM10" s="456"/>
      <c r="AN10" s="113" t="s">
        <v>26</v>
      </c>
      <c r="AO10" s="27"/>
      <c r="AP10" s="131" t="s">
        <v>85</v>
      </c>
      <c r="AQ10" s="41" t="s">
        <v>85</v>
      </c>
      <c r="AR10" s="41" t="s">
        <v>85</v>
      </c>
      <c r="AS10" s="41" t="s">
        <v>85</v>
      </c>
      <c r="AT10" s="41" t="s">
        <v>85</v>
      </c>
      <c r="AU10" s="131" t="s">
        <v>85</v>
      </c>
      <c r="AV10" s="41" t="s">
        <v>85</v>
      </c>
      <c r="AW10" s="41" t="s">
        <v>85</v>
      </c>
      <c r="AX10" s="41" t="s">
        <v>85</v>
      </c>
      <c r="AY10" s="41" t="s">
        <v>85</v>
      </c>
      <c r="AZ10" s="35" t="s">
        <v>85</v>
      </c>
      <c r="BA10" s="41" t="s">
        <v>85</v>
      </c>
      <c r="BB10" s="41" t="s">
        <v>85</v>
      </c>
      <c r="BC10" s="41" t="s">
        <v>85</v>
      </c>
      <c r="BD10" s="41" t="s">
        <v>85</v>
      </c>
      <c r="BE10" s="41" t="s">
        <v>85</v>
      </c>
      <c r="BF10" s="41" t="s">
        <v>85</v>
      </c>
      <c r="BG10" s="59" t="s">
        <v>85</v>
      </c>
      <c r="BH10" s="456"/>
      <c r="BI10" s="64"/>
    </row>
    <row r="11" spans="1:63" ht="20.100000000000001" customHeight="1" x14ac:dyDescent="0.15">
      <c r="A11" s="22">
        <v>1</v>
      </c>
      <c r="B11" s="29" t="s">
        <v>160</v>
      </c>
      <c r="C11" s="118">
        <v>3901</v>
      </c>
      <c r="D11" s="125">
        <v>699</v>
      </c>
      <c r="E11" s="125">
        <v>1230</v>
      </c>
      <c r="F11" s="125">
        <v>101</v>
      </c>
      <c r="G11" s="125">
        <f t="shared" ref="G11:G35" si="0">SUM(C11:F11)</f>
        <v>5931</v>
      </c>
      <c r="H11" s="125">
        <v>2942</v>
      </c>
      <c r="I11" s="125">
        <v>0</v>
      </c>
      <c r="J11" s="125">
        <v>0</v>
      </c>
      <c r="K11" s="125">
        <v>1</v>
      </c>
      <c r="L11" s="125">
        <v>0</v>
      </c>
      <c r="M11" s="125">
        <v>0</v>
      </c>
      <c r="N11" s="125">
        <v>0</v>
      </c>
      <c r="O11" s="146">
        <f>SUM(I11:N11)</f>
        <v>1</v>
      </c>
      <c r="P11" s="146">
        <v>7</v>
      </c>
      <c r="Q11" s="146">
        <v>24212</v>
      </c>
      <c r="R11" s="146">
        <v>189</v>
      </c>
      <c r="S11" s="146">
        <v>4195</v>
      </c>
      <c r="T11" s="128">
        <v>1</v>
      </c>
      <c r="U11" s="22">
        <v>1</v>
      </c>
      <c r="V11" s="29" t="s">
        <v>160</v>
      </c>
      <c r="W11" s="146">
        <f>SUM(P11:S11)</f>
        <v>28603</v>
      </c>
      <c r="X11" s="146">
        <v>4</v>
      </c>
      <c r="Y11" s="146">
        <v>36188</v>
      </c>
      <c r="Z11" s="146">
        <v>441</v>
      </c>
      <c r="AA11" s="146">
        <v>8072</v>
      </c>
      <c r="AB11" s="146">
        <f>SUM(X11:AA11)</f>
        <v>44705</v>
      </c>
      <c r="AC11" s="146">
        <v>7</v>
      </c>
      <c r="AD11" s="146">
        <v>12245</v>
      </c>
      <c r="AE11" s="146">
        <v>85</v>
      </c>
      <c r="AF11" s="146">
        <v>4402</v>
      </c>
      <c r="AG11" s="146">
        <f>SUM(AC11:AF11)</f>
        <v>16739</v>
      </c>
      <c r="AH11" s="146">
        <v>0</v>
      </c>
      <c r="AI11" s="146">
        <v>88</v>
      </c>
      <c r="AJ11" s="146">
        <v>0</v>
      </c>
      <c r="AK11" s="146">
        <v>1</v>
      </c>
      <c r="AL11" s="146">
        <f>SUM(AH11:AK11)</f>
        <v>89</v>
      </c>
      <c r="AM11" s="128">
        <v>1</v>
      </c>
      <c r="AN11" s="22">
        <v>1</v>
      </c>
      <c r="AO11" s="29" t="s">
        <v>160</v>
      </c>
      <c r="AP11" s="146">
        <v>0</v>
      </c>
      <c r="AQ11" s="146">
        <v>0</v>
      </c>
      <c r="AR11" s="146">
        <v>0</v>
      </c>
      <c r="AS11" s="146">
        <v>0</v>
      </c>
      <c r="AT11" s="146">
        <f>SUM(AP11:AS11)</f>
        <v>0</v>
      </c>
      <c r="AU11" s="146">
        <v>1</v>
      </c>
      <c r="AV11" s="146">
        <v>0</v>
      </c>
      <c r="AW11" s="146">
        <v>0</v>
      </c>
      <c r="AX11" s="146">
        <v>0</v>
      </c>
      <c r="AY11" s="146">
        <f>SUM(AU11:AX11)</f>
        <v>1</v>
      </c>
      <c r="AZ11" s="146">
        <f>SUM(W11,AB11,AG11,AL11,AT11,AY11)</f>
        <v>90137</v>
      </c>
      <c r="BA11" s="146">
        <v>4</v>
      </c>
      <c r="BB11" s="146">
        <v>1680</v>
      </c>
      <c r="BC11" s="146">
        <v>1482</v>
      </c>
      <c r="BD11" s="146">
        <f>SUM(H11,O11,AZ11,BA11:BC11)</f>
        <v>96246</v>
      </c>
      <c r="BE11" s="146">
        <v>3718</v>
      </c>
      <c r="BF11" s="146">
        <f>SUM(G11,H11,BE11)</f>
        <v>12591</v>
      </c>
      <c r="BG11" s="185">
        <f>SUM(BD11,BF11)-H11</f>
        <v>105895</v>
      </c>
      <c r="BH11" s="128">
        <v>1</v>
      </c>
      <c r="BI11" s="64"/>
      <c r="BK11" s="84"/>
    </row>
    <row r="12" spans="1:63" ht="20.100000000000001" customHeight="1" x14ac:dyDescent="0.15">
      <c r="A12" s="23">
        <v>2</v>
      </c>
      <c r="B12" s="30" t="s">
        <v>164</v>
      </c>
      <c r="C12" s="119">
        <v>720</v>
      </c>
      <c r="D12" s="120">
        <v>78</v>
      </c>
      <c r="E12" s="120">
        <v>172</v>
      </c>
      <c r="F12" s="120">
        <v>23</v>
      </c>
      <c r="G12" s="120">
        <f t="shared" si="0"/>
        <v>993</v>
      </c>
      <c r="H12" s="120">
        <v>496</v>
      </c>
      <c r="I12" s="120">
        <v>0</v>
      </c>
      <c r="J12" s="120">
        <v>0</v>
      </c>
      <c r="K12" s="120">
        <v>3</v>
      </c>
      <c r="L12" s="120">
        <v>0</v>
      </c>
      <c r="M12" s="120">
        <v>0</v>
      </c>
      <c r="N12" s="120">
        <v>0</v>
      </c>
      <c r="O12" s="122">
        <f t="shared" ref="O12:O35" si="1">SUM(I12:N12)</f>
        <v>3</v>
      </c>
      <c r="P12" s="122">
        <v>2</v>
      </c>
      <c r="Q12" s="122">
        <v>4647</v>
      </c>
      <c r="R12" s="122">
        <v>36</v>
      </c>
      <c r="S12" s="122">
        <v>1810</v>
      </c>
      <c r="T12" s="52">
        <v>2</v>
      </c>
      <c r="U12" s="23">
        <v>2</v>
      </c>
      <c r="V12" s="30" t="s">
        <v>164</v>
      </c>
      <c r="W12" s="122">
        <f t="shared" ref="W12:W35" si="2">SUM(P12:S12)</f>
        <v>6495</v>
      </c>
      <c r="X12" s="122">
        <v>0</v>
      </c>
      <c r="Y12" s="122">
        <v>6710</v>
      </c>
      <c r="Z12" s="122">
        <v>47</v>
      </c>
      <c r="AA12" s="122">
        <v>2957</v>
      </c>
      <c r="AB12" s="122">
        <f t="shared" ref="AB12:AB35" si="3">SUM(X12:AA12)</f>
        <v>9714</v>
      </c>
      <c r="AC12" s="122">
        <v>2</v>
      </c>
      <c r="AD12" s="122">
        <v>2666</v>
      </c>
      <c r="AE12" s="122">
        <v>7</v>
      </c>
      <c r="AF12" s="122">
        <v>1820</v>
      </c>
      <c r="AG12" s="122">
        <f t="shared" ref="AG12:AG35" si="4">SUM(AC12:AF12)</f>
        <v>4495</v>
      </c>
      <c r="AH12" s="122">
        <v>0</v>
      </c>
      <c r="AI12" s="122">
        <v>5</v>
      </c>
      <c r="AJ12" s="122">
        <v>0</v>
      </c>
      <c r="AK12" s="122">
        <v>0</v>
      </c>
      <c r="AL12" s="122">
        <f t="shared" ref="AL12:AL35" si="5">SUM(AH12:AK12)</f>
        <v>5</v>
      </c>
      <c r="AM12" s="52">
        <v>2</v>
      </c>
      <c r="AN12" s="23">
        <v>2</v>
      </c>
      <c r="AO12" s="30" t="s">
        <v>164</v>
      </c>
      <c r="AP12" s="122">
        <v>0</v>
      </c>
      <c r="AQ12" s="122">
        <v>0</v>
      </c>
      <c r="AR12" s="122">
        <v>0</v>
      </c>
      <c r="AS12" s="122">
        <v>0</v>
      </c>
      <c r="AT12" s="122">
        <f t="shared" ref="AT12:AT35" si="6">SUM(AP12:AS12)</f>
        <v>0</v>
      </c>
      <c r="AU12" s="122">
        <v>0</v>
      </c>
      <c r="AV12" s="122">
        <v>0</v>
      </c>
      <c r="AW12" s="122">
        <v>0</v>
      </c>
      <c r="AX12" s="122">
        <v>0</v>
      </c>
      <c r="AY12" s="122">
        <f t="shared" ref="AY12:AY35" si="7">SUM(AU12:AX12)</f>
        <v>0</v>
      </c>
      <c r="AZ12" s="122">
        <f t="shared" ref="AZ12:AZ35" si="8">SUM(W12,AB12,AG12,AL12,AT12,AY12)</f>
        <v>20709</v>
      </c>
      <c r="BA12" s="122">
        <v>0</v>
      </c>
      <c r="BB12" s="122">
        <v>2659</v>
      </c>
      <c r="BC12" s="122">
        <v>536</v>
      </c>
      <c r="BD12" s="122">
        <f t="shared" ref="BD12:BD35" si="9">SUM(H12,O12,AZ12,BA12:BC12)</f>
        <v>24403</v>
      </c>
      <c r="BE12" s="122">
        <v>572</v>
      </c>
      <c r="BF12" s="122">
        <f t="shared" ref="BF12:BF35" si="10">SUM(G12,H12,BE12)</f>
        <v>2061</v>
      </c>
      <c r="BG12" s="134">
        <f t="shared" ref="BG12:BG35" si="11">SUM(BD12,BF12)-H12</f>
        <v>25968</v>
      </c>
      <c r="BH12" s="52">
        <v>2</v>
      </c>
      <c r="BI12" s="64"/>
      <c r="BK12" s="84"/>
    </row>
    <row r="13" spans="1:63" ht="20.100000000000001" customHeight="1" x14ac:dyDescent="0.15">
      <c r="A13" s="23">
        <v>3</v>
      </c>
      <c r="B13" s="30" t="s">
        <v>165</v>
      </c>
      <c r="C13" s="120">
        <v>1713</v>
      </c>
      <c r="D13" s="120">
        <v>159</v>
      </c>
      <c r="E13" s="120">
        <v>363</v>
      </c>
      <c r="F13" s="120">
        <v>54</v>
      </c>
      <c r="G13" s="120">
        <f t="shared" si="0"/>
        <v>2289</v>
      </c>
      <c r="H13" s="120">
        <v>763</v>
      </c>
      <c r="I13" s="120">
        <v>0</v>
      </c>
      <c r="J13" s="120">
        <v>0</v>
      </c>
      <c r="K13" s="120">
        <v>1</v>
      </c>
      <c r="L13" s="120">
        <v>0</v>
      </c>
      <c r="M13" s="120">
        <v>0</v>
      </c>
      <c r="N13" s="120">
        <v>0</v>
      </c>
      <c r="O13" s="120">
        <f t="shared" si="1"/>
        <v>1</v>
      </c>
      <c r="P13" s="122">
        <v>0</v>
      </c>
      <c r="Q13" s="122">
        <v>7976</v>
      </c>
      <c r="R13" s="122">
        <v>34</v>
      </c>
      <c r="S13" s="122">
        <v>3537</v>
      </c>
      <c r="T13" s="52">
        <v>3</v>
      </c>
      <c r="U13" s="23">
        <v>3</v>
      </c>
      <c r="V13" s="30" t="s">
        <v>165</v>
      </c>
      <c r="W13" s="122">
        <f t="shared" si="2"/>
        <v>11547</v>
      </c>
      <c r="X13" s="122">
        <v>1</v>
      </c>
      <c r="Y13" s="122">
        <v>11254</v>
      </c>
      <c r="Z13" s="122">
        <v>99</v>
      </c>
      <c r="AA13" s="122">
        <v>5693</v>
      </c>
      <c r="AB13" s="122">
        <f t="shared" si="3"/>
        <v>17047</v>
      </c>
      <c r="AC13" s="122">
        <v>0</v>
      </c>
      <c r="AD13" s="122">
        <v>4746</v>
      </c>
      <c r="AE13" s="122">
        <v>32</v>
      </c>
      <c r="AF13" s="122">
        <v>5459</v>
      </c>
      <c r="AG13" s="122">
        <f t="shared" si="4"/>
        <v>10237</v>
      </c>
      <c r="AH13" s="122">
        <v>0</v>
      </c>
      <c r="AI13" s="122">
        <v>20</v>
      </c>
      <c r="AJ13" s="122">
        <v>0</v>
      </c>
      <c r="AK13" s="122">
        <v>0</v>
      </c>
      <c r="AL13" s="122">
        <f t="shared" si="5"/>
        <v>20</v>
      </c>
      <c r="AM13" s="52">
        <v>3</v>
      </c>
      <c r="AN13" s="23">
        <v>3</v>
      </c>
      <c r="AO13" s="30" t="s">
        <v>165</v>
      </c>
      <c r="AP13" s="122">
        <v>0</v>
      </c>
      <c r="AQ13" s="122">
        <v>0</v>
      </c>
      <c r="AR13" s="122">
        <v>0</v>
      </c>
      <c r="AS13" s="122">
        <v>0</v>
      </c>
      <c r="AT13" s="122">
        <f t="shared" si="6"/>
        <v>0</v>
      </c>
      <c r="AU13" s="122">
        <v>0</v>
      </c>
      <c r="AV13" s="122">
        <v>0</v>
      </c>
      <c r="AW13" s="122">
        <v>0</v>
      </c>
      <c r="AX13" s="122">
        <v>0</v>
      </c>
      <c r="AY13" s="122">
        <f t="shared" si="7"/>
        <v>0</v>
      </c>
      <c r="AZ13" s="122">
        <f t="shared" si="8"/>
        <v>38851</v>
      </c>
      <c r="BA13" s="122">
        <v>0</v>
      </c>
      <c r="BB13" s="122">
        <v>5532</v>
      </c>
      <c r="BC13" s="122">
        <v>1331</v>
      </c>
      <c r="BD13" s="122">
        <f t="shared" si="9"/>
        <v>46478</v>
      </c>
      <c r="BE13" s="122">
        <v>1035</v>
      </c>
      <c r="BF13" s="122">
        <f t="shared" si="10"/>
        <v>4087</v>
      </c>
      <c r="BG13" s="134">
        <f t="shared" si="11"/>
        <v>49802</v>
      </c>
      <c r="BH13" s="52">
        <v>3</v>
      </c>
      <c r="BI13" s="64"/>
      <c r="BK13" s="84"/>
    </row>
    <row r="14" spans="1:63" ht="20.100000000000001" customHeight="1" x14ac:dyDescent="0.15">
      <c r="A14" s="23">
        <v>4</v>
      </c>
      <c r="B14" s="30" t="s">
        <v>166</v>
      </c>
      <c r="C14" s="120">
        <v>1125</v>
      </c>
      <c r="D14" s="120">
        <v>105</v>
      </c>
      <c r="E14" s="120">
        <v>236</v>
      </c>
      <c r="F14" s="120">
        <v>54</v>
      </c>
      <c r="G14" s="120">
        <f t="shared" si="0"/>
        <v>1520</v>
      </c>
      <c r="H14" s="120">
        <v>659</v>
      </c>
      <c r="I14" s="120">
        <v>0</v>
      </c>
      <c r="J14" s="120">
        <v>0</v>
      </c>
      <c r="K14" s="120">
        <v>2</v>
      </c>
      <c r="L14" s="120">
        <v>0</v>
      </c>
      <c r="M14" s="120">
        <v>0</v>
      </c>
      <c r="N14" s="120">
        <v>0</v>
      </c>
      <c r="O14" s="120">
        <f t="shared" si="1"/>
        <v>2</v>
      </c>
      <c r="P14" s="122">
        <v>2</v>
      </c>
      <c r="Q14" s="122">
        <v>5921</v>
      </c>
      <c r="R14" s="122">
        <v>26</v>
      </c>
      <c r="S14" s="122">
        <v>2099</v>
      </c>
      <c r="T14" s="52">
        <v>4</v>
      </c>
      <c r="U14" s="23">
        <v>4</v>
      </c>
      <c r="V14" s="30" t="s">
        <v>166</v>
      </c>
      <c r="W14" s="122">
        <f t="shared" si="2"/>
        <v>8048</v>
      </c>
      <c r="X14" s="122">
        <v>1</v>
      </c>
      <c r="Y14" s="122">
        <v>9381</v>
      </c>
      <c r="Z14" s="122">
        <v>64</v>
      </c>
      <c r="AA14" s="122">
        <v>3323</v>
      </c>
      <c r="AB14" s="122">
        <f t="shared" si="3"/>
        <v>12769</v>
      </c>
      <c r="AC14" s="122">
        <v>0</v>
      </c>
      <c r="AD14" s="122">
        <v>3185</v>
      </c>
      <c r="AE14" s="122">
        <v>13</v>
      </c>
      <c r="AF14" s="122">
        <v>2494</v>
      </c>
      <c r="AG14" s="122">
        <f t="shared" si="4"/>
        <v>5692</v>
      </c>
      <c r="AH14" s="122">
        <v>0</v>
      </c>
      <c r="AI14" s="122">
        <v>18</v>
      </c>
      <c r="AJ14" s="122">
        <v>0</v>
      </c>
      <c r="AK14" s="122">
        <v>0</v>
      </c>
      <c r="AL14" s="122">
        <f t="shared" si="5"/>
        <v>18</v>
      </c>
      <c r="AM14" s="52">
        <v>4</v>
      </c>
      <c r="AN14" s="23">
        <v>4</v>
      </c>
      <c r="AO14" s="30" t="s">
        <v>166</v>
      </c>
      <c r="AP14" s="122">
        <v>0</v>
      </c>
      <c r="AQ14" s="122">
        <v>0</v>
      </c>
      <c r="AR14" s="122">
        <v>0</v>
      </c>
      <c r="AS14" s="122">
        <v>0</v>
      </c>
      <c r="AT14" s="122">
        <f t="shared" si="6"/>
        <v>0</v>
      </c>
      <c r="AU14" s="122">
        <v>0</v>
      </c>
      <c r="AV14" s="122">
        <v>0</v>
      </c>
      <c r="AW14" s="122">
        <v>0</v>
      </c>
      <c r="AX14" s="122">
        <v>0</v>
      </c>
      <c r="AY14" s="122">
        <f t="shared" si="7"/>
        <v>0</v>
      </c>
      <c r="AZ14" s="122">
        <f t="shared" si="8"/>
        <v>26527</v>
      </c>
      <c r="BA14" s="122">
        <v>0</v>
      </c>
      <c r="BB14" s="122">
        <v>3098</v>
      </c>
      <c r="BC14" s="122">
        <v>1162</v>
      </c>
      <c r="BD14" s="122">
        <f t="shared" si="9"/>
        <v>31448</v>
      </c>
      <c r="BE14" s="122">
        <v>700</v>
      </c>
      <c r="BF14" s="122">
        <f t="shared" si="10"/>
        <v>2879</v>
      </c>
      <c r="BG14" s="134">
        <f t="shared" si="11"/>
        <v>33668</v>
      </c>
      <c r="BH14" s="52">
        <v>4</v>
      </c>
      <c r="BI14" s="64"/>
      <c r="BK14" s="84"/>
    </row>
    <row r="15" spans="1:63" ht="20.100000000000001" customHeight="1" x14ac:dyDescent="0.15">
      <c r="A15" s="24">
        <v>5</v>
      </c>
      <c r="B15" s="30" t="s">
        <v>169</v>
      </c>
      <c r="C15" s="121">
        <v>513</v>
      </c>
      <c r="D15" s="121">
        <v>50</v>
      </c>
      <c r="E15" s="121">
        <v>88</v>
      </c>
      <c r="F15" s="121">
        <v>14</v>
      </c>
      <c r="G15" s="121">
        <f t="shared" si="0"/>
        <v>665</v>
      </c>
      <c r="H15" s="121">
        <v>182</v>
      </c>
      <c r="I15" s="121">
        <v>0</v>
      </c>
      <c r="J15" s="121">
        <v>0</v>
      </c>
      <c r="K15" s="121">
        <v>0</v>
      </c>
      <c r="L15" s="121">
        <v>0</v>
      </c>
      <c r="M15" s="121">
        <v>0</v>
      </c>
      <c r="N15" s="121">
        <v>0</v>
      </c>
      <c r="O15" s="121">
        <f t="shared" si="1"/>
        <v>0</v>
      </c>
      <c r="P15" s="121">
        <v>0</v>
      </c>
      <c r="Q15" s="121">
        <v>2398</v>
      </c>
      <c r="R15" s="121">
        <v>16</v>
      </c>
      <c r="S15" s="121">
        <v>1006</v>
      </c>
      <c r="T15" s="53">
        <v>5</v>
      </c>
      <c r="U15" s="24">
        <v>5</v>
      </c>
      <c r="V15" s="30" t="s">
        <v>169</v>
      </c>
      <c r="W15" s="121">
        <f t="shared" si="2"/>
        <v>3420</v>
      </c>
      <c r="X15" s="121">
        <v>0</v>
      </c>
      <c r="Y15" s="121">
        <v>2809</v>
      </c>
      <c r="Z15" s="121">
        <v>37</v>
      </c>
      <c r="AA15" s="121">
        <v>1245</v>
      </c>
      <c r="AB15" s="121">
        <f t="shared" si="3"/>
        <v>4091</v>
      </c>
      <c r="AC15" s="121">
        <v>0</v>
      </c>
      <c r="AD15" s="121">
        <v>1644</v>
      </c>
      <c r="AE15" s="121">
        <v>7</v>
      </c>
      <c r="AF15" s="121">
        <v>1374</v>
      </c>
      <c r="AG15" s="121">
        <f t="shared" si="4"/>
        <v>3025</v>
      </c>
      <c r="AH15" s="121">
        <v>0</v>
      </c>
      <c r="AI15" s="121">
        <v>0</v>
      </c>
      <c r="AJ15" s="121">
        <v>0</v>
      </c>
      <c r="AK15" s="121">
        <v>0</v>
      </c>
      <c r="AL15" s="121">
        <f t="shared" si="5"/>
        <v>0</v>
      </c>
      <c r="AM15" s="53">
        <v>5</v>
      </c>
      <c r="AN15" s="24">
        <v>5</v>
      </c>
      <c r="AO15" s="30" t="s">
        <v>169</v>
      </c>
      <c r="AP15" s="121">
        <v>0</v>
      </c>
      <c r="AQ15" s="121">
        <v>0</v>
      </c>
      <c r="AR15" s="121">
        <v>0</v>
      </c>
      <c r="AS15" s="121">
        <v>0</v>
      </c>
      <c r="AT15" s="121">
        <f t="shared" si="6"/>
        <v>0</v>
      </c>
      <c r="AU15" s="121">
        <v>0</v>
      </c>
      <c r="AV15" s="121">
        <v>0</v>
      </c>
      <c r="AW15" s="121">
        <v>0</v>
      </c>
      <c r="AX15" s="121">
        <v>0</v>
      </c>
      <c r="AY15" s="121">
        <f t="shared" si="7"/>
        <v>0</v>
      </c>
      <c r="AZ15" s="121">
        <f t="shared" si="8"/>
        <v>10536</v>
      </c>
      <c r="BA15" s="121">
        <v>0</v>
      </c>
      <c r="BB15" s="121">
        <v>1338</v>
      </c>
      <c r="BC15" s="121">
        <v>163</v>
      </c>
      <c r="BD15" s="122">
        <f t="shared" si="9"/>
        <v>12219</v>
      </c>
      <c r="BE15" s="121">
        <v>246</v>
      </c>
      <c r="BF15" s="122">
        <f t="shared" si="10"/>
        <v>1093</v>
      </c>
      <c r="BG15" s="135">
        <f t="shared" si="11"/>
        <v>13130</v>
      </c>
      <c r="BH15" s="53">
        <v>5</v>
      </c>
      <c r="BI15" s="64"/>
      <c r="BK15" s="84"/>
    </row>
    <row r="16" spans="1:63" ht="20.100000000000001" customHeight="1" x14ac:dyDescent="0.15">
      <c r="A16" s="23">
        <v>6</v>
      </c>
      <c r="B16" s="178" t="s">
        <v>171</v>
      </c>
      <c r="C16" s="119">
        <v>1057</v>
      </c>
      <c r="D16" s="126">
        <v>115</v>
      </c>
      <c r="E16" s="126">
        <v>156</v>
      </c>
      <c r="F16" s="120">
        <v>29</v>
      </c>
      <c r="G16" s="120">
        <f t="shared" si="0"/>
        <v>1357</v>
      </c>
      <c r="H16" s="120">
        <v>427</v>
      </c>
      <c r="I16" s="120">
        <v>0</v>
      </c>
      <c r="J16" s="120">
        <v>0</v>
      </c>
      <c r="K16" s="120">
        <v>1</v>
      </c>
      <c r="L16" s="120">
        <v>0</v>
      </c>
      <c r="M16" s="120">
        <v>0</v>
      </c>
      <c r="N16" s="120">
        <v>0</v>
      </c>
      <c r="O16" s="120">
        <f t="shared" si="1"/>
        <v>1</v>
      </c>
      <c r="P16" s="120">
        <v>0</v>
      </c>
      <c r="Q16" s="120">
        <v>3848</v>
      </c>
      <c r="R16" s="120">
        <v>23</v>
      </c>
      <c r="S16" s="120">
        <v>1807</v>
      </c>
      <c r="T16" s="52">
        <v>6</v>
      </c>
      <c r="U16" s="23">
        <v>6</v>
      </c>
      <c r="V16" s="178" t="s">
        <v>171</v>
      </c>
      <c r="W16" s="120">
        <f t="shared" si="2"/>
        <v>5678</v>
      </c>
      <c r="X16" s="120">
        <v>2</v>
      </c>
      <c r="Y16" s="120">
        <v>5140</v>
      </c>
      <c r="Z16" s="120">
        <v>47</v>
      </c>
      <c r="AA16" s="120">
        <v>2584</v>
      </c>
      <c r="AB16" s="120">
        <f t="shared" si="3"/>
        <v>7773</v>
      </c>
      <c r="AC16" s="120">
        <v>0</v>
      </c>
      <c r="AD16" s="120">
        <v>2576</v>
      </c>
      <c r="AE16" s="120">
        <v>24</v>
      </c>
      <c r="AF16" s="120">
        <v>2276</v>
      </c>
      <c r="AG16" s="120">
        <f t="shared" si="4"/>
        <v>4876</v>
      </c>
      <c r="AH16" s="120">
        <v>0</v>
      </c>
      <c r="AI16" s="120">
        <v>9</v>
      </c>
      <c r="AJ16" s="120">
        <v>0</v>
      </c>
      <c r="AK16" s="120">
        <v>0</v>
      </c>
      <c r="AL16" s="120">
        <f t="shared" si="5"/>
        <v>9</v>
      </c>
      <c r="AM16" s="52">
        <v>6</v>
      </c>
      <c r="AN16" s="23">
        <v>6</v>
      </c>
      <c r="AO16" s="178" t="s">
        <v>171</v>
      </c>
      <c r="AP16" s="120">
        <v>0</v>
      </c>
      <c r="AQ16" s="120">
        <v>0</v>
      </c>
      <c r="AR16" s="120">
        <v>0</v>
      </c>
      <c r="AS16" s="120">
        <v>0</v>
      </c>
      <c r="AT16" s="120">
        <f t="shared" si="6"/>
        <v>0</v>
      </c>
      <c r="AU16" s="120">
        <v>0</v>
      </c>
      <c r="AV16" s="120">
        <v>0</v>
      </c>
      <c r="AW16" s="120">
        <v>0</v>
      </c>
      <c r="AX16" s="120">
        <v>0</v>
      </c>
      <c r="AY16" s="120">
        <f t="shared" si="7"/>
        <v>0</v>
      </c>
      <c r="AZ16" s="129">
        <f t="shared" si="8"/>
        <v>18336</v>
      </c>
      <c r="BA16" s="120">
        <v>1</v>
      </c>
      <c r="BB16" s="120">
        <v>2305</v>
      </c>
      <c r="BC16" s="120">
        <v>757</v>
      </c>
      <c r="BD16" s="168">
        <f t="shared" si="9"/>
        <v>21827</v>
      </c>
      <c r="BE16" s="120">
        <v>512</v>
      </c>
      <c r="BF16" s="168">
        <f t="shared" si="10"/>
        <v>2296</v>
      </c>
      <c r="BG16" s="133">
        <f t="shared" si="11"/>
        <v>23696</v>
      </c>
      <c r="BH16" s="52">
        <v>6</v>
      </c>
      <c r="BI16" s="64"/>
      <c r="BK16" s="84"/>
    </row>
    <row r="17" spans="1:63" s="64" customFormat="1" ht="20.100000000000001" customHeight="1" x14ac:dyDescent="0.15">
      <c r="A17" s="23">
        <v>7</v>
      </c>
      <c r="B17" s="30" t="s">
        <v>172</v>
      </c>
      <c r="C17" s="119">
        <v>694</v>
      </c>
      <c r="D17" s="120">
        <v>80</v>
      </c>
      <c r="E17" s="120">
        <v>127</v>
      </c>
      <c r="F17" s="120">
        <v>46</v>
      </c>
      <c r="G17" s="120">
        <f t="shared" si="0"/>
        <v>947</v>
      </c>
      <c r="H17" s="120">
        <v>284</v>
      </c>
      <c r="I17" s="120">
        <v>0</v>
      </c>
      <c r="J17" s="120">
        <v>0</v>
      </c>
      <c r="K17" s="120">
        <v>0</v>
      </c>
      <c r="L17" s="120">
        <v>0</v>
      </c>
      <c r="M17" s="120">
        <v>0</v>
      </c>
      <c r="N17" s="120">
        <v>0</v>
      </c>
      <c r="O17" s="120">
        <f t="shared" si="1"/>
        <v>0</v>
      </c>
      <c r="P17" s="120">
        <v>1</v>
      </c>
      <c r="Q17" s="120">
        <v>2458</v>
      </c>
      <c r="R17" s="120">
        <v>13</v>
      </c>
      <c r="S17" s="120">
        <v>1349</v>
      </c>
      <c r="T17" s="52">
        <v>7</v>
      </c>
      <c r="U17" s="23">
        <v>7</v>
      </c>
      <c r="V17" s="30" t="s">
        <v>172</v>
      </c>
      <c r="W17" s="120">
        <f t="shared" si="2"/>
        <v>3821</v>
      </c>
      <c r="X17" s="120">
        <v>0</v>
      </c>
      <c r="Y17" s="120">
        <v>3590</v>
      </c>
      <c r="Z17" s="120">
        <v>26</v>
      </c>
      <c r="AA17" s="120">
        <v>1840</v>
      </c>
      <c r="AB17" s="120">
        <f t="shared" si="3"/>
        <v>5456</v>
      </c>
      <c r="AC17" s="120">
        <v>1</v>
      </c>
      <c r="AD17" s="120">
        <v>1650</v>
      </c>
      <c r="AE17" s="120">
        <v>0</v>
      </c>
      <c r="AF17" s="120">
        <v>2027</v>
      </c>
      <c r="AG17" s="120">
        <f t="shared" si="4"/>
        <v>3678</v>
      </c>
      <c r="AH17" s="120">
        <v>0</v>
      </c>
      <c r="AI17" s="120">
        <v>9</v>
      </c>
      <c r="AJ17" s="120">
        <v>0</v>
      </c>
      <c r="AK17" s="120">
        <v>0</v>
      </c>
      <c r="AL17" s="120">
        <f t="shared" si="5"/>
        <v>9</v>
      </c>
      <c r="AM17" s="52">
        <v>7</v>
      </c>
      <c r="AN17" s="23">
        <v>7</v>
      </c>
      <c r="AO17" s="30" t="s">
        <v>172</v>
      </c>
      <c r="AP17" s="120">
        <v>0</v>
      </c>
      <c r="AQ17" s="120">
        <v>0</v>
      </c>
      <c r="AR17" s="120">
        <v>0</v>
      </c>
      <c r="AS17" s="120">
        <v>0</v>
      </c>
      <c r="AT17" s="120">
        <f t="shared" si="6"/>
        <v>0</v>
      </c>
      <c r="AU17" s="120">
        <v>0</v>
      </c>
      <c r="AV17" s="120">
        <v>0</v>
      </c>
      <c r="AW17" s="120">
        <v>0</v>
      </c>
      <c r="AX17" s="120">
        <v>0</v>
      </c>
      <c r="AY17" s="120">
        <f t="shared" si="7"/>
        <v>0</v>
      </c>
      <c r="AZ17" s="129">
        <f t="shared" si="8"/>
        <v>12964</v>
      </c>
      <c r="BA17" s="120">
        <v>1</v>
      </c>
      <c r="BB17" s="120">
        <v>3037</v>
      </c>
      <c r="BC17" s="120">
        <v>733</v>
      </c>
      <c r="BD17" s="122">
        <f t="shared" si="9"/>
        <v>17019</v>
      </c>
      <c r="BE17" s="120">
        <v>251</v>
      </c>
      <c r="BF17" s="122">
        <f t="shared" si="10"/>
        <v>1482</v>
      </c>
      <c r="BG17" s="133">
        <f t="shared" si="11"/>
        <v>18217</v>
      </c>
      <c r="BH17" s="52">
        <v>7</v>
      </c>
      <c r="BK17" s="122"/>
    </row>
    <row r="18" spans="1:63" ht="20.100000000000001" customHeight="1" x14ac:dyDescent="0.15">
      <c r="A18" s="23">
        <v>8</v>
      </c>
      <c r="B18" s="30" t="s">
        <v>176</v>
      </c>
      <c r="C18" s="122">
        <v>1542</v>
      </c>
      <c r="D18" s="122">
        <v>161</v>
      </c>
      <c r="E18" s="122">
        <v>296</v>
      </c>
      <c r="F18" s="122">
        <v>50</v>
      </c>
      <c r="G18" s="122">
        <f t="shared" si="0"/>
        <v>2049</v>
      </c>
      <c r="H18" s="122">
        <v>804</v>
      </c>
      <c r="I18" s="122">
        <v>0</v>
      </c>
      <c r="J18" s="122">
        <v>0</v>
      </c>
      <c r="K18" s="122">
        <v>1</v>
      </c>
      <c r="L18" s="122">
        <v>0</v>
      </c>
      <c r="M18" s="122">
        <v>0</v>
      </c>
      <c r="N18" s="122">
        <v>0</v>
      </c>
      <c r="O18" s="122">
        <f t="shared" si="1"/>
        <v>1</v>
      </c>
      <c r="P18" s="122">
        <v>4</v>
      </c>
      <c r="Q18" s="122">
        <v>6462</v>
      </c>
      <c r="R18" s="122">
        <v>44</v>
      </c>
      <c r="S18" s="122">
        <v>2639</v>
      </c>
      <c r="T18" s="52">
        <v>8</v>
      </c>
      <c r="U18" s="23">
        <v>8</v>
      </c>
      <c r="V18" s="30" t="s">
        <v>176</v>
      </c>
      <c r="W18" s="122">
        <f t="shared" si="2"/>
        <v>9149</v>
      </c>
      <c r="X18" s="122">
        <v>3</v>
      </c>
      <c r="Y18" s="122">
        <v>9621</v>
      </c>
      <c r="Z18" s="122">
        <v>102</v>
      </c>
      <c r="AA18" s="122">
        <v>4234</v>
      </c>
      <c r="AB18" s="122">
        <f t="shared" si="3"/>
        <v>13960</v>
      </c>
      <c r="AC18" s="122">
        <v>1</v>
      </c>
      <c r="AD18" s="122">
        <v>3679</v>
      </c>
      <c r="AE18" s="122">
        <v>17</v>
      </c>
      <c r="AF18" s="122">
        <v>3279</v>
      </c>
      <c r="AG18" s="122">
        <f t="shared" si="4"/>
        <v>6976</v>
      </c>
      <c r="AH18" s="122">
        <v>0</v>
      </c>
      <c r="AI18" s="122">
        <v>17</v>
      </c>
      <c r="AJ18" s="122">
        <v>0</v>
      </c>
      <c r="AK18" s="122">
        <v>0</v>
      </c>
      <c r="AL18" s="122">
        <f t="shared" si="5"/>
        <v>17</v>
      </c>
      <c r="AM18" s="52">
        <v>8</v>
      </c>
      <c r="AN18" s="23">
        <v>8</v>
      </c>
      <c r="AO18" s="30" t="s">
        <v>176</v>
      </c>
      <c r="AP18" s="122">
        <v>0</v>
      </c>
      <c r="AQ18" s="122">
        <v>0</v>
      </c>
      <c r="AR18" s="122">
        <v>0</v>
      </c>
      <c r="AS18" s="122">
        <v>0</v>
      </c>
      <c r="AT18" s="122">
        <f t="shared" si="6"/>
        <v>0</v>
      </c>
      <c r="AU18" s="122">
        <v>0</v>
      </c>
      <c r="AV18" s="122">
        <v>0</v>
      </c>
      <c r="AW18" s="122">
        <v>0</v>
      </c>
      <c r="AX18" s="122">
        <v>0</v>
      </c>
      <c r="AY18" s="122">
        <f t="shared" si="7"/>
        <v>0</v>
      </c>
      <c r="AZ18" s="129">
        <f t="shared" si="8"/>
        <v>30102</v>
      </c>
      <c r="BA18" s="122">
        <v>3</v>
      </c>
      <c r="BB18" s="122">
        <v>3855</v>
      </c>
      <c r="BC18" s="122">
        <v>647</v>
      </c>
      <c r="BD18" s="122">
        <f t="shared" si="9"/>
        <v>35412</v>
      </c>
      <c r="BE18" s="122">
        <v>925</v>
      </c>
      <c r="BF18" s="122">
        <f t="shared" si="10"/>
        <v>3778</v>
      </c>
      <c r="BG18" s="134">
        <f t="shared" si="11"/>
        <v>38386</v>
      </c>
      <c r="BH18" s="52">
        <v>8</v>
      </c>
      <c r="BI18" s="64"/>
      <c r="BK18" s="84"/>
    </row>
    <row r="19" spans="1:63" ht="20.100000000000001" customHeight="1" x14ac:dyDescent="0.15">
      <c r="A19" s="23">
        <v>9</v>
      </c>
      <c r="B19" s="30" t="s">
        <v>178</v>
      </c>
      <c r="C19" s="122">
        <v>436</v>
      </c>
      <c r="D19" s="122">
        <v>82</v>
      </c>
      <c r="E19" s="122">
        <v>124</v>
      </c>
      <c r="F19" s="122">
        <v>24</v>
      </c>
      <c r="G19" s="122">
        <f t="shared" si="0"/>
        <v>666</v>
      </c>
      <c r="H19" s="122">
        <v>291</v>
      </c>
      <c r="I19" s="122">
        <v>0</v>
      </c>
      <c r="J19" s="122">
        <v>0</v>
      </c>
      <c r="K19" s="122">
        <v>0</v>
      </c>
      <c r="L19" s="122">
        <v>0</v>
      </c>
      <c r="M19" s="122">
        <v>0</v>
      </c>
      <c r="N19" s="122">
        <v>0</v>
      </c>
      <c r="O19" s="122">
        <f t="shared" si="1"/>
        <v>0</v>
      </c>
      <c r="P19" s="122">
        <v>3</v>
      </c>
      <c r="Q19" s="122">
        <v>3166</v>
      </c>
      <c r="R19" s="122">
        <v>14</v>
      </c>
      <c r="S19" s="122">
        <v>836</v>
      </c>
      <c r="T19" s="52">
        <v>9</v>
      </c>
      <c r="U19" s="23">
        <v>9</v>
      </c>
      <c r="V19" s="30" t="s">
        <v>178</v>
      </c>
      <c r="W19" s="122">
        <f t="shared" si="2"/>
        <v>4019</v>
      </c>
      <c r="X19" s="122">
        <v>1</v>
      </c>
      <c r="Y19" s="122">
        <v>3976</v>
      </c>
      <c r="Z19" s="122">
        <v>28</v>
      </c>
      <c r="AA19" s="122">
        <v>1068</v>
      </c>
      <c r="AB19" s="122">
        <f t="shared" si="3"/>
        <v>5073</v>
      </c>
      <c r="AC19" s="122">
        <v>1</v>
      </c>
      <c r="AD19" s="122">
        <v>1883</v>
      </c>
      <c r="AE19" s="122">
        <v>10</v>
      </c>
      <c r="AF19" s="122">
        <v>1240</v>
      </c>
      <c r="AG19" s="122">
        <f t="shared" si="4"/>
        <v>3134</v>
      </c>
      <c r="AH19" s="122">
        <v>0</v>
      </c>
      <c r="AI19" s="122">
        <v>3</v>
      </c>
      <c r="AJ19" s="122">
        <v>0</v>
      </c>
      <c r="AK19" s="122">
        <v>0</v>
      </c>
      <c r="AL19" s="122">
        <f t="shared" si="5"/>
        <v>3</v>
      </c>
      <c r="AM19" s="52">
        <v>9</v>
      </c>
      <c r="AN19" s="23">
        <v>9</v>
      </c>
      <c r="AO19" s="30" t="s">
        <v>178</v>
      </c>
      <c r="AP19" s="122">
        <v>0</v>
      </c>
      <c r="AQ19" s="122">
        <v>0</v>
      </c>
      <c r="AR19" s="122">
        <v>0</v>
      </c>
      <c r="AS19" s="122">
        <v>0</v>
      </c>
      <c r="AT19" s="122">
        <f t="shared" si="6"/>
        <v>0</v>
      </c>
      <c r="AU19" s="122">
        <v>0</v>
      </c>
      <c r="AV19" s="122">
        <v>0</v>
      </c>
      <c r="AW19" s="122">
        <v>0</v>
      </c>
      <c r="AX19" s="122">
        <v>0</v>
      </c>
      <c r="AY19" s="122">
        <f t="shared" si="7"/>
        <v>0</v>
      </c>
      <c r="AZ19" s="129">
        <f t="shared" si="8"/>
        <v>12229</v>
      </c>
      <c r="BA19" s="122">
        <v>0</v>
      </c>
      <c r="BB19" s="122">
        <v>807</v>
      </c>
      <c r="BC19" s="122">
        <v>220</v>
      </c>
      <c r="BD19" s="122">
        <f t="shared" si="9"/>
        <v>13547</v>
      </c>
      <c r="BE19" s="122">
        <v>481</v>
      </c>
      <c r="BF19" s="122">
        <f t="shared" si="10"/>
        <v>1438</v>
      </c>
      <c r="BG19" s="134">
        <f t="shared" si="11"/>
        <v>14694</v>
      </c>
      <c r="BH19" s="52">
        <v>9</v>
      </c>
      <c r="BI19" s="64"/>
      <c r="BK19" s="84"/>
    </row>
    <row r="20" spans="1:63" ht="20.100000000000001" customHeight="1" x14ac:dyDescent="0.15">
      <c r="A20" s="24">
        <v>10</v>
      </c>
      <c r="B20" s="33" t="s">
        <v>179</v>
      </c>
      <c r="C20" s="121">
        <v>1684</v>
      </c>
      <c r="D20" s="121">
        <v>180</v>
      </c>
      <c r="E20" s="121">
        <v>292</v>
      </c>
      <c r="F20" s="121">
        <v>67</v>
      </c>
      <c r="G20" s="121">
        <f t="shared" si="0"/>
        <v>2223</v>
      </c>
      <c r="H20" s="121">
        <v>812</v>
      </c>
      <c r="I20" s="121">
        <v>0</v>
      </c>
      <c r="J20" s="121">
        <v>0</v>
      </c>
      <c r="K20" s="121">
        <v>1</v>
      </c>
      <c r="L20" s="121">
        <v>0</v>
      </c>
      <c r="M20" s="121">
        <v>0</v>
      </c>
      <c r="N20" s="121">
        <v>0</v>
      </c>
      <c r="O20" s="121">
        <f t="shared" si="1"/>
        <v>1</v>
      </c>
      <c r="P20" s="121">
        <v>1</v>
      </c>
      <c r="Q20" s="121">
        <v>6835</v>
      </c>
      <c r="R20" s="121">
        <v>38</v>
      </c>
      <c r="S20" s="121">
        <v>3256</v>
      </c>
      <c r="T20" s="53">
        <v>10</v>
      </c>
      <c r="U20" s="24">
        <v>10</v>
      </c>
      <c r="V20" s="33" t="s">
        <v>179</v>
      </c>
      <c r="W20" s="121">
        <f t="shared" si="2"/>
        <v>10130</v>
      </c>
      <c r="X20" s="121">
        <v>1</v>
      </c>
      <c r="Y20" s="121">
        <v>9384</v>
      </c>
      <c r="Z20" s="121">
        <v>101</v>
      </c>
      <c r="AA20" s="121">
        <v>4945</v>
      </c>
      <c r="AB20" s="121">
        <f t="shared" si="3"/>
        <v>14431</v>
      </c>
      <c r="AC20" s="121">
        <v>0</v>
      </c>
      <c r="AD20" s="121">
        <v>4393</v>
      </c>
      <c r="AE20" s="121">
        <v>20</v>
      </c>
      <c r="AF20" s="121">
        <v>4732</v>
      </c>
      <c r="AG20" s="121">
        <f t="shared" si="4"/>
        <v>9145</v>
      </c>
      <c r="AH20" s="121">
        <v>0</v>
      </c>
      <c r="AI20" s="121">
        <v>22</v>
      </c>
      <c r="AJ20" s="121">
        <v>0</v>
      </c>
      <c r="AK20" s="121">
        <v>0</v>
      </c>
      <c r="AL20" s="121">
        <f t="shared" si="5"/>
        <v>22</v>
      </c>
      <c r="AM20" s="53">
        <v>10</v>
      </c>
      <c r="AN20" s="24">
        <v>10</v>
      </c>
      <c r="AO20" s="33" t="s">
        <v>179</v>
      </c>
      <c r="AP20" s="121">
        <v>0</v>
      </c>
      <c r="AQ20" s="121">
        <v>0</v>
      </c>
      <c r="AR20" s="121">
        <v>0</v>
      </c>
      <c r="AS20" s="121">
        <v>0</v>
      </c>
      <c r="AT20" s="121">
        <f t="shared" si="6"/>
        <v>0</v>
      </c>
      <c r="AU20" s="121">
        <v>0</v>
      </c>
      <c r="AV20" s="121">
        <v>0</v>
      </c>
      <c r="AW20" s="121">
        <v>0</v>
      </c>
      <c r="AX20" s="121">
        <v>0</v>
      </c>
      <c r="AY20" s="121">
        <f t="shared" si="7"/>
        <v>0</v>
      </c>
      <c r="AZ20" s="184">
        <f t="shared" si="8"/>
        <v>33728</v>
      </c>
      <c r="BA20" s="121">
        <v>3</v>
      </c>
      <c r="BB20" s="121">
        <v>5410</v>
      </c>
      <c r="BC20" s="121">
        <v>1125</v>
      </c>
      <c r="BD20" s="121">
        <f t="shared" si="9"/>
        <v>41079</v>
      </c>
      <c r="BE20" s="121">
        <v>876</v>
      </c>
      <c r="BF20" s="121">
        <f t="shared" si="10"/>
        <v>3911</v>
      </c>
      <c r="BG20" s="135">
        <f t="shared" si="11"/>
        <v>44178</v>
      </c>
      <c r="BH20" s="53">
        <v>10</v>
      </c>
      <c r="BI20" s="64"/>
      <c r="BK20" s="84"/>
    </row>
    <row r="21" spans="1:63" ht="20.100000000000001" customHeight="1" x14ac:dyDescent="0.15">
      <c r="A21" s="23">
        <v>11</v>
      </c>
      <c r="B21" s="30" t="s">
        <v>180</v>
      </c>
      <c r="C21" s="122">
        <v>565</v>
      </c>
      <c r="D21" s="122">
        <v>38</v>
      </c>
      <c r="E21" s="122">
        <v>123</v>
      </c>
      <c r="F21" s="122">
        <v>24</v>
      </c>
      <c r="G21" s="122">
        <f t="shared" si="0"/>
        <v>750</v>
      </c>
      <c r="H21" s="122">
        <v>263</v>
      </c>
      <c r="I21" s="122">
        <v>0</v>
      </c>
      <c r="J21" s="122">
        <v>0</v>
      </c>
      <c r="K21" s="122">
        <v>1</v>
      </c>
      <c r="L21" s="122">
        <v>0</v>
      </c>
      <c r="M21" s="122">
        <v>0</v>
      </c>
      <c r="N21" s="122">
        <v>0</v>
      </c>
      <c r="O21" s="122">
        <f t="shared" si="1"/>
        <v>1</v>
      </c>
      <c r="P21" s="122">
        <v>0</v>
      </c>
      <c r="Q21" s="122">
        <v>2242</v>
      </c>
      <c r="R21" s="122">
        <v>15</v>
      </c>
      <c r="S21" s="122">
        <v>1353</v>
      </c>
      <c r="T21" s="52">
        <v>11</v>
      </c>
      <c r="U21" s="23">
        <v>11</v>
      </c>
      <c r="V21" s="30" t="s">
        <v>180</v>
      </c>
      <c r="W21" s="120">
        <f t="shared" si="2"/>
        <v>3610</v>
      </c>
      <c r="X21" s="122">
        <v>0</v>
      </c>
      <c r="Y21" s="122">
        <v>3365</v>
      </c>
      <c r="Z21" s="122">
        <v>35</v>
      </c>
      <c r="AA21" s="122">
        <v>1770</v>
      </c>
      <c r="AB21" s="120">
        <f t="shared" si="3"/>
        <v>5170</v>
      </c>
      <c r="AC21" s="122">
        <v>1</v>
      </c>
      <c r="AD21" s="122">
        <v>1171</v>
      </c>
      <c r="AE21" s="122">
        <v>9</v>
      </c>
      <c r="AF21" s="122">
        <v>1397</v>
      </c>
      <c r="AG21" s="120">
        <f t="shared" si="4"/>
        <v>2578</v>
      </c>
      <c r="AH21" s="122">
        <v>0</v>
      </c>
      <c r="AI21" s="122">
        <v>4</v>
      </c>
      <c r="AJ21" s="122">
        <v>0</v>
      </c>
      <c r="AK21" s="122">
        <v>0</v>
      </c>
      <c r="AL21" s="120">
        <f t="shared" si="5"/>
        <v>4</v>
      </c>
      <c r="AM21" s="52">
        <v>11</v>
      </c>
      <c r="AN21" s="23">
        <v>11</v>
      </c>
      <c r="AO21" s="30" t="s">
        <v>180</v>
      </c>
      <c r="AP21" s="122">
        <v>0</v>
      </c>
      <c r="AQ21" s="122">
        <v>0</v>
      </c>
      <c r="AR21" s="122">
        <v>0</v>
      </c>
      <c r="AS21" s="122">
        <v>0</v>
      </c>
      <c r="AT21" s="120">
        <f t="shared" si="6"/>
        <v>0</v>
      </c>
      <c r="AU21" s="122">
        <v>0</v>
      </c>
      <c r="AV21" s="122">
        <v>0</v>
      </c>
      <c r="AW21" s="122">
        <v>0</v>
      </c>
      <c r="AX21" s="122">
        <v>0</v>
      </c>
      <c r="AY21" s="120">
        <f t="shared" si="7"/>
        <v>0</v>
      </c>
      <c r="AZ21" s="129">
        <f t="shared" si="8"/>
        <v>11362</v>
      </c>
      <c r="BA21" s="122">
        <v>0</v>
      </c>
      <c r="BB21" s="122">
        <v>2105</v>
      </c>
      <c r="BC21" s="122">
        <v>632</v>
      </c>
      <c r="BD21" s="122">
        <f t="shared" si="9"/>
        <v>14363</v>
      </c>
      <c r="BE21" s="122">
        <v>284</v>
      </c>
      <c r="BF21" s="122">
        <f t="shared" si="10"/>
        <v>1297</v>
      </c>
      <c r="BG21" s="134">
        <f t="shared" si="11"/>
        <v>15397</v>
      </c>
      <c r="BH21" s="52">
        <v>11</v>
      </c>
      <c r="BI21" s="64"/>
      <c r="BK21" s="84"/>
    </row>
    <row r="22" spans="1:63" ht="20.100000000000001" customHeight="1" x14ac:dyDescent="0.15">
      <c r="A22" s="23">
        <v>12</v>
      </c>
      <c r="B22" s="30" t="s">
        <v>312</v>
      </c>
      <c r="C22" s="122">
        <v>436</v>
      </c>
      <c r="D22" s="122">
        <v>79</v>
      </c>
      <c r="E22" s="122">
        <v>107</v>
      </c>
      <c r="F22" s="122">
        <v>11</v>
      </c>
      <c r="G22" s="122">
        <f t="shared" si="0"/>
        <v>633</v>
      </c>
      <c r="H22" s="122">
        <v>280</v>
      </c>
      <c r="I22" s="122">
        <v>0</v>
      </c>
      <c r="J22" s="122">
        <v>0</v>
      </c>
      <c r="K22" s="122">
        <v>1</v>
      </c>
      <c r="L22" s="122">
        <v>0</v>
      </c>
      <c r="M22" s="122">
        <v>0</v>
      </c>
      <c r="N22" s="122">
        <v>0</v>
      </c>
      <c r="O22" s="122">
        <f t="shared" si="1"/>
        <v>1</v>
      </c>
      <c r="P22" s="122">
        <v>0</v>
      </c>
      <c r="Q22" s="122">
        <v>1913</v>
      </c>
      <c r="R22" s="122">
        <v>9</v>
      </c>
      <c r="S22" s="122">
        <v>813</v>
      </c>
      <c r="T22" s="52">
        <v>12</v>
      </c>
      <c r="U22" s="23">
        <v>12</v>
      </c>
      <c r="V22" s="30" t="s">
        <v>312</v>
      </c>
      <c r="W22" s="120">
        <f t="shared" si="2"/>
        <v>2735</v>
      </c>
      <c r="X22" s="122">
        <v>1</v>
      </c>
      <c r="Y22" s="122">
        <v>3268</v>
      </c>
      <c r="Z22" s="122">
        <v>14</v>
      </c>
      <c r="AA22" s="122">
        <v>1260</v>
      </c>
      <c r="AB22" s="120">
        <f t="shared" si="3"/>
        <v>4543</v>
      </c>
      <c r="AC22" s="122">
        <v>0</v>
      </c>
      <c r="AD22" s="122">
        <v>886</v>
      </c>
      <c r="AE22" s="122">
        <v>1</v>
      </c>
      <c r="AF22" s="122">
        <v>821</v>
      </c>
      <c r="AG22" s="120">
        <f t="shared" si="4"/>
        <v>1708</v>
      </c>
      <c r="AH22" s="122">
        <v>0</v>
      </c>
      <c r="AI22" s="122">
        <v>14</v>
      </c>
      <c r="AJ22" s="122">
        <v>0</v>
      </c>
      <c r="AK22" s="122">
        <v>0</v>
      </c>
      <c r="AL22" s="120">
        <f t="shared" si="5"/>
        <v>14</v>
      </c>
      <c r="AM22" s="52">
        <v>12</v>
      </c>
      <c r="AN22" s="23">
        <v>12</v>
      </c>
      <c r="AO22" s="30" t="s">
        <v>312</v>
      </c>
      <c r="AP22" s="122">
        <v>0</v>
      </c>
      <c r="AQ22" s="122">
        <v>0</v>
      </c>
      <c r="AR22" s="122">
        <v>0</v>
      </c>
      <c r="AS22" s="122">
        <v>0</v>
      </c>
      <c r="AT22" s="120">
        <f t="shared" si="6"/>
        <v>0</v>
      </c>
      <c r="AU22" s="122">
        <v>0</v>
      </c>
      <c r="AV22" s="122">
        <v>0</v>
      </c>
      <c r="AW22" s="122">
        <v>0</v>
      </c>
      <c r="AX22" s="122">
        <v>0</v>
      </c>
      <c r="AY22" s="120">
        <f t="shared" si="7"/>
        <v>0</v>
      </c>
      <c r="AZ22" s="129">
        <f t="shared" si="8"/>
        <v>9000</v>
      </c>
      <c r="BA22" s="122">
        <v>0</v>
      </c>
      <c r="BB22" s="122">
        <v>1184</v>
      </c>
      <c r="BC22" s="122">
        <v>147</v>
      </c>
      <c r="BD22" s="122">
        <f t="shared" si="9"/>
        <v>10612</v>
      </c>
      <c r="BE22" s="122">
        <v>396</v>
      </c>
      <c r="BF22" s="122">
        <f t="shared" si="10"/>
        <v>1309</v>
      </c>
      <c r="BG22" s="134">
        <f t="shared" si="11"/>
        <v>11641</v>
      </c>
      <c r="BH22" s="52">
        <v>12</v>
      </c>
      <c r="BI22" s="64"/>
      <c r="BK22" s="84"/>
    </row>
    <row r="23" spans="1:63" ht="20.100000000000001" customHeight="1" x14ac:dyDescent="0.15">
      <c r="A23" s="23">
        <v>13</v>
      </c>
      <c r="B23" s="30" t="s">
        <v>313</v>
      </c>
      <c r="C23" s="122">
        <v>724</v>
      </c>
      <c r="D23" s="122">
        <v>55</v>
      </c>
      <c r="E23" s="122">
        <v>99</v>
      </c>
      <c r="F23" s="122">
        <v>26</v>
      </c>
      <c r="G23" s="122">
        <f t="shared" si="0"/>
        <v>904</v>
      </c>
      <c r="H23" s="122">
        <v>299</v>
      </c>
      <c r="I23" s="122">
        <v>0</v>
      </c>
      <c r="J23" s="122">
        <v>0</v>
      </c>
      <c r="K23" s="122">
        <v>0</v>
      </c>
      <c r="L23" s="122">
        <v>0</v>
      </c>
      <c r="M23" s="122">
        <v>0</v>
      </c>
      <c r="N23" s="122">
        <v>0</v>
      </c>
      <c r="O23" s="122">
        <f t="shared" si="1"/>
        <v>0</v>
      </c>
      <c r="P23" s="122">
        <v>0</v>
      </c>
      <c r="Q23" s="122">
        <v>2073</v>
      </c>
      <c r="R23" s="122">
        <v>10</v>
      </c>
      <c r="S23" s="122">
        <v>1051</v>
      </c>
      <c r="T23" s="52">
        <v>13</v>
      </c>
      <c r="U23" s="23">
        <v>13</v>
      </c>
      <c r="V23" s="30" t="s">
        <v>313</v>
      </c>
      <c r="W23" s="122">
        <f t="shared" si="2"/>
        <v>3134</v>
      </c>
      <c r="X23" s="122">
        <v>1</v>
      </c>
      <c r="Y23" s="122">
        <v>2984</v>
      </c>
      <c r="Z23" s="122">
        <v>35</v>
      </c>
      <c r="AA23" s="122">
        <v>1689</v>
      </c>
      <c r="AB23" s="122">
        <f t="shared" si="3"/>
        <v>4709</v>
      </c>
      <c r="AC23" s="122">
        <v>1</v>
      </c>
      <c r="AD23" s="122">
        <v>1309</v>
      </c>
      <c r="AE23" s="122">
        <v>4</v>
      </c>
      <c r="AF23" s="122">
        <v>1266</v>
      </c>
      <c r="AG23" s="122">
        <f t="shared" si="4"/>
        <v>2580</v>
      </c>
      <c r="AH23" s="122">
        <v>0</v>
      </c>
      <c r="AI23" s="122">
        <v>6</v>
      </c>
      <c r="AJ23" s="122">
        <v>0</v>
      </c>
      <c r="AK23" s="122">
        <v>0</v>
      </c>
      <c r="AL23" s="122">
        <f t="shared" si="5"/>
        <v>6</v>
      </c>
      <c r="AM23" s="52">
        <v>13</v>
      </c>
      <c r="AN23" s="23">
        <v>13</v>
      </c>
      <c r="AO23" s="30" t="s">
        <v>313</v>
      </c>
      <c r="AP23" s="122">
        <v>0</v>
      </c>
      <c r="AQ23" s="122">
        <v>0</v>
      </c>
      <c r="AR23" s="122">
        <v>0</v>
      </c>
      <c r="AS23" s="122">
        <v>0</v>
      </c>
      <c r="AT23" s="122">
        <f t="shared" si="6"/>
        <v>0</v>
      </c>
      <c r="AU23" s="122">
        <v>0</v>
      </c>
      <c r="AV23" s="122">
        <v>0</v>
      </c>
      <c r="AW23" s="122">
        <v>0</v>
      </c>
      <c r="AX23" s="122">
        <v>0</v>
      </c>
      <c r="AY23" s="122">
        <f t="shared" si="7"/>
        <v>0</v>
      </c>
      <c r="AZ23" s="129">
        <f t="shared" si="8"/>
        <v>10429</v>
      </c>
      <c r="BA23" s="122">
        <v>4</v>
      </c>
      <c r="BB23" s="122">
        <v>1637</v>
      </c>
      <c r="BC23" s="122">
        <v>454</v>
      </c>
      <c r="BD23" s="122">
        <f t="shared" si="9"/>
        <v>12823</v>
      </c>
      <c r="BE23" s="122">
        <v>259</v>
      </c>
      <c r="BF23" s="122">
        <f t="shared" si="10"/>
        <v>1462</v>
      </c>
      <c r="BG23" s="134">
        <f t="shared" si="11"/>
        <v>13986</v>
      </c>
      <c r="BH23" s="52">
        <v>13</v>
      </c>
      <c r="BI23" s="64"/>
      <c r="BK23" s="84"/>
    </row>
    <row r="24" spans="1:63" ht="20.100000000000001" customHeight="1" x14ac:dyDescent="0.15">
      <c r="A24" s="23">
        <v>14</v>
      </c>
      <c r="B24" s="30" t="s">
        <v>181</v>
      </c>
      <c r="C24" s="122">
        <v>90</v>
      </c>
      <c r="D24" s="122">
        <v>11</v>
      </c>
      <c r="E24" s="122">
        <v>15</v>
      </c>
      <c r="F24" s="122">
        <v>3</v>
      </c>
      <c r="G24" s="122">
        <f t="shared" si="0"/>
        <v>119</v>
      </c>
      <c r="H24" s="122">
        <v>57</v>
      </c>
      <c r="I24" s="122">
        <v>0</v>
      </c>
      <c r="J24" s="122">
        <v>0</v>
      </c>
      <c r="K24" s="122">
        <v>0</v>
      </c>
      <c r="L24" s="122">
        <v>0</v>
      </c>
      <c r="M24" s="122">
        <v>0</v>
      </c>
      <c r="N24" s="122">
        <v>0</v>
      </c>
      <c r="O24" s="122">
        <f t="shared" si="1"/>
        <v>0</v>
      </c>
      <c r="P24" s="122">
        <v>0</v>
      </c>
      <c r="Q24" s="122">
        <v>402</v>
      </c>
      <c r="R24" s="122">
        <v>2</v>
      </c>
      <c r="S24" s="122">
        <v>156</v>
      </c>
      <c r="T24" s="52">
        <v>14</v>
      </c>
      <c r="U24" s="23">
        <v>14</v>
      </c>
      <c r="V24" s="30" t="s">
        <v>181</v>
      </c>
      <c r="W24" s="122">
        <f t="shared" si="2"/>
        <v>560</v>
      </c>
      <c r="X24" s="122">
        <v>0</v>
      </c>
      <c r="Y24" s="122">
        <v>624</v>
      </c>
      <c r="Z24" s="122">
        <v>2</v>
      </c>
      <c r="AA24" s="122">
        <v>283</v>
      </c>
      <c r="AB24" s="122">
        <f t="shared" si="3"/>
        <v>909</v>
      </c>
      <c r="AC24" s="122">
        <v>0</v>
      </c>
      <c r="AD24" s="122">
        <v>275</v>
      </c>
      <c r="AE24" s="122">
        <v>0</v>
      </c>
      <c r="AF24" s="122">
        <v>256</v>
      </c>
      <c r="AG24" s="122">
        <f t="shared" si="4"/>
        <v>531</v>
      </c>
      <c r="AH24" s="122">
        <v>0</v>
      </c>
      <c r="AI24" s="122">
        <v>1</v>
      </c>
      <c r="AJ24" s="122">
        <v>0</v>
      </c>
      <c r="AK24" s="122">
        <v>0</v>
      </c>
      <c r="AL24" s="122">
        <f t="shared" si="5"/>
        <v>1</v>
      </c>
      <c r="AM24" s="52">
        <v>14</v>
      </c>
      <c r="AN24" s="23">
        <v>14</v>
      </c>
      <c r="AO24" s="30" t="s">
        <v>181</v>
      </c>
      <c r="AP24" s="122">
        <v>0</v>
      </c>
      <c r="AQ24" s="122">
        <v>0</v>
      </c>
      <c r="AR24" s="122">
        <v>0</v>
      </c>
      <c r="AS24" s="122">
        <v>0</v>
      </c>
      <c r="AT24" s="122">
        <f t="shared" si="6"/>
        <v>0</v>
      </c>
      <c r="AU24" s="122">
        <v>0</v>
      </c>
      <c r="AV24" s="122">
        <v>0</v>
      </c>
      <c r="AW24" s="122">
        <v>0</v>
      </c>
      <c r="AX24" s="122">
        <v>0</v>
      </c>
      <c r="AY24" s="122">
        <f t="shared" si="7"/>
        <v>0</v>
      </c>
      <c r="AZ24" s="129">
        <f t="shared" si="8"/>
        <v>2001</v>
      </c>
      <c r="BA24" s="122">
        <v>0</v>
      </c>
      <c r="BB24" s="122">
        <v>257</v>
      </c>
      <c r="BC24" s="122">
        <v>161</v>
      </c>
      <c r="BD24" s="122">
        <f t="shared" si="9"/>
        <v>2476</v>
      </c>
      <c r="BE24" s="122">
        <v>65</v>
      </c>
      <c r="BF24" s="122">
        <f t="shared" si="10"/>
        <v>241</v>
      </c>
      <c r="BG24" s="134">
        <f t="shared" si="11"/>
        <v>2660</v>
      </c>
      <c r="BH24" s="52">
        <v>14</v>
      </c>
      <c r="BI24" s="64"/>
      <c r="BK24" s="84"/>
    </row>
    <row r="25" spans="1:63" ht="20.100000000000001" customHeight="1" x14ac:dyDescent="0.15">
      <c r="A25" s="24">
        <v>15</v>
      </c>
      <c r="B25" s="30" t="s">
        <v>183</v>
      </c>
      <c r="C25" s="121">
        <v>46</v>
      </c>
      <c r="D25" s="121">
        <v>2</v>
      </c>
      <c r="E25" s="121">
        <v>7</v>
      </c>
      <c r="F25" s="121">
        <v>5</v>
      </c>
      <c r="G25" s="121">
        <f t="shared" si="0"/>
        <v>60</v>
      </c>
      <c r="H25" s="121">
        <v>7</v>
      </c>
      <c r="I25" s="121">
        <v>0</v>
      </c>
      <c r="J25" s="121">
        <v>0</v>
      </c>
      <c r="K25" s="121">
        <v>0</v>
      </c>
      <c r="L25" s="121">
        <v>0</v>
      </c>
      <c r="M25" s="121">
        <v>0</v>
      </c>
      <c r="N25" s="121">
        <v>0</v>
      </c>
      <c r="O25" s="121">
        <f t="shared" si="1"/>
        <v>0</v>
      </c>
      <c r="P25" s="121">
        <v>0</v>
      </c>
      <c r="Q25" s="121">
        <v>144</v>
      </c>
      <c r="R25" s="121">
        <v>2</v>
      </c>
      <c r="S25" s="121">
        <v>76</v>
      </c>
      <c r="T25" s="52">
        <v>15</v>
      </c>
      <c r="U25" s="24">
        <v>15</v>
      </c>
      <c r="V25" s="30" t="s">
        <v>183</v>
      </c>
      <c r="W25" s="121">
        <f t="shared" si="2"/>
        <v>222</v>
      </c>
      <c r="X25" s="121">
        <v>0</v>
      </c>
      <c r="Y25" s="121">
        <v>172</v>
      </c>
      <c r="Z25" s="121">
        <v>3</v>
      </c>
      <c r="AA25" s="121">
        <v>116</v>
      </c>
      <c r="AB25" s="121">
        <f t="shared" si="3"/>
        <v>291</v>
      </c>
      <c r="AC25" s="121">
        <v>0</v>
      </c>
      <c r="AD25" s="121">
        <v>104</v>
      </c>
      <c r="AE25" s="121">
        <v>1</v>
      </c>
      <c r="AF25" s="121">
        <v>129</v>
      </c>
      <c r="AG25" s="121">
        <f t="shared" si="4"/>
        <v>234</v>
      </c>
      <c r="AH25" s="121">
        <v>0</v>
      </c>
      <c r="AI25" s="121">
        <v>1</v>
      </c>
      <c r="AJ25" s="121">
        <v>0</v>
      </c>
      <c r="AK25" s="121">
        <v>0</v>
      </c>
      <c r="AL25" s="121">
        <f t="shared" si="5"/>
        <v>1</v>
      </c>
      <c r="AM25" s="52">
        <v>15</v>
      </c>
      <c r="AN25" s="24">
        <v>15</v>
      </c>
      <c r="AO25" s="30" t="s">
        <v>183</v>
      </c>
      <c r="AP25" s="121">
        <v>0</v>
      </c>
      <c r="AQ25" s="121">
        <v>0</v>
      </c>
      <c r="AR25" s="121">
        <v>0</v>
      </c>
      <c r="AS25" s="121">
        <v>0</v>
      </c>
      <c r="AT25" s="121">
        <f t="shared" si="6"/>
        <v>0</v>
      </c>
      <c r="AU25" s="121">
        <v>0</v>
      </c>
      <c r="AV25" s="121">
        <v>0</v>
      </c>
      <c r="AW25" s="121">
        <v>0</v>
      </c>
      <c r="AX25" s="121">
        <v>0</v>
      </c>
      <c r="AY25" s="121">
        <f t="shared" si="7"/>
        <v>0</v>
      </c>
      <c r="AZ25" s="184">
        <f t="shared" si="8"/>
        <v>748</v>
      </c>
      <c r="BA25" s="121">
        <v>0</v>
      </c>
      <c r="BB25" s="121">
        <v>157</v>
      </c>
      <c r="BC25" s="121">
        <v>36</v>
      </c>
      <c r="BD25" s="122">
        <f t="shared" si="9"/>
        <v>948</v>
      </c>
      <c r="BE25" s="121">
        <v>19</v>
      </c>
      <c r="BF25" s="122">
        <f t="shared" si="10"/>
        <v>86</v>
      </c>
      <c r="BG25" s="135">
        <f t="shared" si="11"/>
        <v>1027</v>
      </c>
      <c r="BH25" s="52">
        <v>15</v>
      </c>
      <c r="BI25" s="64"/>
      <c r="BJ25" s="64"/>
      <c r="BK25" s="84"/>
    </row>
    <row r="26" spans="1:63" ht="20.100000000000001" customHeight="1" x14ac:dyDescent="0.15">
      <c r="A26" s="23">
        <v>16</v>
      </c>
      <c r="B26" s="31" t="s">
        <v>184</v>
      </c>
      <c r="C26" s="122">
        <v>86</v>
      </c>
      <c r="D26" s="122">
        <v>5</v>
      </c>
      <c r="E26" s="122">
        <v>9</v>
      </c>
      <c r="F26" s="122">
        <v>7</v>
      </c>
      <c r="G26" s="122">
        <f t="shared" si="0"/>
        <v>107</v>
      </c>
      <c r="H26" s="122">
        <v>36</v>
      </c>
      <c r="I26" s="122">
        <v>0</v>
      </c>
      <c r="J26" s="122">
        <v>0</v>
      </c>
      <c r="K26" s="122">
        <v>0</v>
      </c>
      <c r="L26" s="122">
        <v>0</v>
      </c>
      <c r="M26" s="122">
        <v>0</v>
      </c>
      <c r="N26" s="122">
        <v>0</v>
      </c>
      <c r="O26" s="122">
        <f t="shared" si="1"/>
        <v>0</v>
      </c>
      <c r="P26" s="122">
        <v>0</v>
      </c>
      <c r="Q26" s="122">
        <v>262</v>
      </c>
      <c r="R26" s="122">
        <v>1</v>
      </c>
      <c r="S26" s="122">
        <v>183</v>
      </c>
      <c r="T26" s="179">
        <v>16</v>
      </c>
      <c r="U26" s="23">
        <v>16</v>
      </c>
      <c r="V26" s="31" t="s">
        <v>184</v>
      </c>
      <c r="W26" s="120">
        <f t="shared" si="2"/>
        <v>446</v>
      </c>
      <c r="X26" s="122">
        <v>0</v>
      </c>
      <c r="Y26" s="122">
        <v>340</v>
      </c>
      <c r="Z26" s="122">
        <v>2</v>
      </c>
      <c r="AA26" s="122">
        <v>241</v>
      </c>
      <c r="AB26" s="120">
        <f t="shared" si="3"/>
        <v>583</v>
      </c>
      <c r="AC26" s="122">
        <v>0</v>
      </c>
      <c r="AD26" s="122">
        <v>177</v>
      </c>
      <c r="AE26" s="122">
        <v>1</v>
      </c>
      <c r="AF26" s="122">
        <v>211</v>
      </c>
      <c r="AG26" s="120">
        <f t="shared" si="4"/>
        <v>389</v>
      </c>
      <c r="AH26" s="122">
        <v>0</v>
      </c>
      <c r="AI26" s="122">
        <v>0</v>
      </c>
      <c r="AJ26" s="122">
        <v>0</v>
      </c>
      <c r="AK26" s="122">
        <v>0</v>
      </c>
      <c r="AL26" s="120">
        <f t="shared" si="5"/>
        <v>0</v>
      </c>
      <c r="AM26" s="179">
        <v>16</v>
      </c>
      <c r="AN26" s="23">
        <v>16</v>
      </c>
      <c r="AO26" s="31" t="s">
        <v>184</v>
      </c>
      <c r="AP26" s="122">
        <v>0</v>
      </c>
      <c r="AQ26" s="122">
        <v>0</v>
      </c>
      <c r="AR26" s="122">
        <v>0</v>
      </c>
      <c r="AS26" s="122">
        <v>0</v>
      </c>
      <c r="AT26" s="120">
        <f t="shared" si="6"/>
        <v>0</v>
      </c>
      <c r="AU26" s="122">
        <v>0</v>
      </c>
      <c r="AV26" s="122">
        <v>0</v>
      </c>
      <c r="AW26" s="122">
        <v>0</v>
      </c>
      <c r="AX26" s="122">
        <v>0</v>
      </c>
      <c r="AY26" s="120">
        <f t="shared" si="7"/>
        <v>0</v>
      </c>
      <c r="AZ26" s="129">
        <f t="shared" si="8"/>
        <v>1418</v>
      </c>
      <c r="BA26" s="122">
        <v>0</v>
      </c>
      <c r="BB26" s="122">
        <v>206</v>
      </c>
      <c r="BC26" s="122">
        <v>36</v>
      </c>
      <c r="BD26" s="168">
        <f t="shared" si="9"/>
        <v>1696</v>
      </c>
      <c r="BE26" s="122">
        <v>27</v>
      </c>
      <c r="BF26" s="168">
        <f t="shared" si="10"/>
        <v>170</v>
      </c>
      <c r="BG26" s="134">
        <f t="shared" si="11"/>
        <v>1830</v>
      </c>
      <c r="BH26" s="179">
        <v>16</v>
      </c>
      <c r="BI26" s="64"/>
      <c r="BJ26" s="64"/>
      <c r="BK26" s="84"/>
    </row>
    <row r="27" spans="1:63" ht="20.100000000000001" customHeight="1" x14ac:dyDescent="0.15">
      <c r="A27" s="23">
        <v>17</v>
      </c>
      <c r="B27" s="30" t="s">
        <v>314</v>
      </c>
      <c r="C27" s="122">
        <v>228</v>
      </c>
      <c r="D27" s="122">
        <v>16</v>
      </c>
      <c r="E27" s="122">
        <v>56</v>
      </c>
      <c r="F27" s="122">
        <v>10</v>
      </c>
      <c r="G27" s="122">
        <f t="shared" si="0"/>
        <v>310</v>
      </c>
      <c r="H27" s="122">
        <v>89</v>
      </c>
      <c r="I27" s="122">
        <v>0</v>
      </c>
      <c r="J27" s="122">
        <v>0</v>
      </c>
      <c r="K27" s="122">
        <v>0</v>
      </c>
      <c r="L27" s="122">
        <v>0</v>
      </c>
      <c r="M27" s="122">
        <v>0</v>
      </c>
      <c r="N27" s="122">
        <v>0</v>
      </c>
      <c r="O27" s="122">
        <f t="shared" si="1"/>
        <v>0</v>
      </c>
      <c r="P27" s="122">
        <v>0</v>
      </c>
      <c r="Q27" s="122">
        <v>1436</v>
      </c>
      <c r="R27" s="122">
        <v>6</v>
      </c>
      <c r="S27" s="122">
        <v>979</v>
      </c>
      <c r="T27" s="52">
        <v>17</v>
      </c>
      <c r="U27" s="23">
        <v>17</v>
      </c>
      <c r="V27" s="30" t="s">
        <v>314</v>
      </c>
      <c r="W27" s="120">
        <f t="shared" si="2"/>
        <v>2421</v>
      </c>
      <c r="X27" s="122">
        <v>0</v>
      </c>
      <c r="Y27" s="122">
        <v>1778</v>
      </c>
      <c r="Z27" s="122">
        <v>7</v>
      </c>
      <c r="AA27" s="122">
        <v>1297</v>
      </c>
      <c r="AB27" s="120">
        <f t="shared" si="3"/>
        <v>3082</v>
      </c>
      <c r="AC27" s="122">
        <v>0</v>
      </c>
      <c r="AD27" s="122">
        <v>884</v>
      </c>
      <c r="AE27" s="122">
        <v>3</v>
      </c>
      <c r="AF27" s="122">
        <v>1230</v>
      </c>
      <c r="AG27" s="120">
        <f t="shared" si="4"/>
        <v>2117</v>
      </c>
      <c r="AH27" s="122">
        <v>0</v>
      </c>
      <c r="AI27" s="122">
        <v>4</v>
      </c>
      <c r="AJ27" s="122">
        <v>0</v>
      </c>
      <c r="AK27" s="122">
        <v>0</v>
      </c>
      <c r="AL27" s="120">
        <f t="shared" si="5"/>
        <v>4</v>
      </c>
      <c r="AM27" s="52">
        <v>17</v>
      </c>
      <c r="AN27" s="23">
        <v>17</v>
      </c>
      <c r="AO27" s="30" t="s">
        <v>314</v>
      </c>
      <c r="AP27" s="122">
        <v>0</v>
      </c>
      <c r="AQ27" s="122">
        <v>0</v>
      </c>
      <c r="AR27" s="122">
        <v>0</v>
      </c>
      <c r="AS27" s="122">
        <v>0</v>
      </c>
      <c r="AT27" s="120">
        <f t="shared" si="6"/>
        <v>0</v>
      </c>
      <c r="AU27" s="122">
        <v>1</v>
      </c>
      <c r="AV27" s="122">
        <v>0</v>
      </c>
      <c r="AW27" s="122">
        <v>0</v>
      </c>
      <c r="AX27" s="122">
        <v>0</v>
      </c>
      <c r="AY27" s="120">
        <f t="shared" si="7"/>
        <v>1</v>
      </c>
      <c r="AZ27" s="129">
        <f t="shared" si="8"/>
        <v>7625</v>
      </c>
      <c r="BA27" s="122">
        <v>0</v>
      </c>
      <c r="BB27" s="122">
        <v>1995</v>
      </c>
      <c r="BC27" s="122">
        <v>158</v>
      </c>
      <c r="BD27" s="122">
        <f t="shared" si="9"/>
        <v>9867</v>
      </c>
      <c r="BE27" s="122">
        <v>177</v>
      </c>
      <c r="BF27" s="122">
        <f t="shared" si="10"/>
        <v>576</v>
      </c>
      <c r="BG27" s="134">
        <f t="shared" si="11"/>
        <v>10354</v>
      </c>
      <c r="BH27" s="52">
        <v>17</v>
      </c>
      <c r="BI27" s="64"/>
      <c r="BJ27" s="64"/>
      <c r="BK27" s="84"/>
    </row>
    <row r="28" spans="1:63" ht="20.100000000000001" customHeight="1" x14ac:dyDescent="0.15">
      <c r="A28" s="23">
        <v>18</v>
      </c>
      <c r="B28" s="30" t="s">
        <v>315</v>
      </c>
      <c r="C28" s="122">
        <v>116</v>
      </c>
      <c r="D28" s="122">
        <v>9</v>
      </c>
      <c r="E28" s="122">
        <v>28</v>
      </c>
      <c r="F28" s="122">
        <v>2</v>
      </c>
      <c r="G28" s="122">
        <f t="shared" si="0"/>
        <v>155</v>
      </c>
      <c r="H28" s="122">
        <v>49</v>
      </c>
      <c r="I28" s="122">
        <v>0</v>
      </c>
      <c r="J28" s="122">
        <v>0</v>
      </c>
      <c r="K28" s="122">
        <v>0</v>
      </c>
      <c r="L28" s="122">
        <v>0</v>
      </c>
      <c r="M28" s="122">
        <v>0</v>
      </c>
      <c r="N28" s="122">
        <v>0</v>
      </c>
      <c r="O28" s="122">
        <f t="shared" si="1"/>
        <v>0</v>
      </c>
      <c r="P28" s="122">
        <v>0</v>
      </c>
      <c r="Q28" s="122">
        <v>596</v>
      </c>
      <c r="R28" s="122">
        <v>0</v>
      </c>
      <c r="S28" s="122">
        <v>408</v>
      </c>
      <c r="T28" s="52">
        <v>18</v>
      </c>
      <c r="U28" s="23">
        <v>18</v>
      </c>
      <c r="V28" s="30" t="s">
        <v>315</v>
      </c>
      <c r="W28" s="122">
        <f t="shared" si="2"/>
        <v>1004</v>
      </c>
      <c r="X28" s="122">
        <v>1</v>
      </c>
      <c r="Y28" s="122">
        <v>809</v>
      </c>
      <c r="Z28" s="122">
        <v>3</v>
      </c>
      <c r="AA28" s="122">
        <v>550</v>
      </c>
      <c r="AB28" s="122">
        <f t="shared" si="3"/>
        <v>1363</v>
      </c>
      <c r="AC28" s="122">
        <v>0</v>
      </c>
      <c r="AD28" s="122">
        <v>337</v>
      </c>
      <c r="AE28" s="122">
        <v>0</v>
      </c>
      <c r="AF28" s="122">
        <v>399</v>
      </c>
      <c r="AG28" s="122">
        <f t="shared" si="4"/>
        <v>736</v>
      </c>
      <c r="AH28" s="122">
        <v>0</v>
      </c>
      <c r="AI28" s="122">
        <v>1</v>
      </c>
      <c r="AJ28" s="122">
        <v>0</v>
      </c>
      <c r="AK28" s="122">
        <v>0</v>
      </c>
      <c r="AL28" s="122">
        <f t="shared" si="5"/>
        <v>1</v>
      </c>
      <c r="AM28" s="52">
        <v>18</v>
      </c>
      <c r="AN28" s="23">
        <v>18</v>
      </c>
      <c r="AO28" s="30" t="s">
        <v>315</v>
      </c>
      <c r="AP28" s="122">
        <v>0</v>
      </c>
      <c r="AQ28" s="122">
        <v>0</v>
      </c>
      <c r="AR28" s="122">
        <v>0</v>
      </c>
      <c r="AS28" s="122">
        <v>0</v>
      </c>
      <c r="AT28" s="122">
        <f t="shared" si="6"/>
        <v>0</v>
      </c>
      <c r="AU28" s="122">
        <v>0</v>
      </c>
      <c r="AV28" s="122">
        <v>0</v>
      </c>
      <c r="AW28" s="122">
        <v>0</v>
      </c>
      <c r="AX28" s="122">
        <v>0</v>
      </c>
      <c r="AY28" s="122">
        <f t="shared" si="7"/>
        <v>0</v>
      </c>
      <c r="AZ28" s="122">
        <f t="shared" si="8"/>
        <v>3104</v>
      </c>
      <c r="BA28" s="122">
        <v>0</v>
      </c>
      <c r="BB28" s="122">
        <v>821</v>
      </c>
      <c r="BC28" s="122">
        <v>49</v>
      </c>
      <c r="BD28" s="122">
        <f t="shared" si="9"/>
        <v>4023</v>
      </c>
      <c r="BE28" s="122">
        <v>76</v>
      </c>
      <c r="BF28" s="122">
        <f t="shared" si="10"/>
        <v>280</v>
      </c>
      <c r="BG28" s="134">
        <f t="shared" si="11"/>
        <v>4254</v>
      </c>
      <c r="BH28" s="52">
        <v>18</v>
      </c>
      <c r="BI28" s="64"/>
      <c r="BJ28" s="64"/>
      <c r="BK28" s="84"/>
    </row>
    <row r="29" spans="1:63" ht="20.100000000000001" customHeight="1" x14ac:dyDescent="0.15">
      <c r="A29" s="23">
        <v>19</v>
      </c>
      <c r="B29" s="30" t="s">
        <v>139</v>
      </c>
      <c r="C29" s="122">
        <v>118</v>
      </c>
      <c r="D29" s="122">
        <v>22</v>
      </c>
      <c r="E29" s="122">
        <v>38</v>
      </c>
      <c r="F29" s="122">
        <v>4</v>
      </c>
      <c r="G29" s="122">
        <f t="shared" si="0"/>
        <v>182</v>
      </c>
      <c r="H29" s="122">
        <v>79</v>
      </c>
      <c r="I29" s="122">
        <v>0</v>
      </c>
      <c r="J29" s="122">
        <v>0</v>
      </c>
      <c r="K29" s="122">
        <v>0</v>
      </c>
      <c r="L29" s="122">
        <v>0</v>
      </c>
      <c r="M29" s="122">
        <v>0</v>
      </c>
      <c r="N29" s="122">
        <v>0</v>
      </c>
      <c r="O29" s="122">
        <f t="shared" si="1"/>
        <v>0</v>
      </c>
      <c r="P29" s="122">
        <v>2</v>
      </c>
      <c r="Q29" s="122">
        <v>763</v>
      </c>
      <c r="R29" s="122">
        <v>6</v>
      </c>
      <c r="S29" s="122">
        <v>332</v>
      </c>
      <c r="T29" s="52">
        <v>19</v>
      </c>
      <c r="U29" s="23">
        <v>19</v>
      </c>
      <c r="V29" s="30" t="s">
        <v>139</v>
      </c>
      <c r="W29" s="122">
        <f t="shared" si="2"/>
        <v>1103</v>
      </c>
      <c r="X29" s="122">
        <v>2</v>
      </c>
      <c r="Y29" s="122">
        <v>991</v>
      </c>
      <c r="Z29" s="122">
        <v>7</v>
      </c>
      <c r="AA29" s="122">
        <v>473</v>
      </c>
      <c r="AB29" s="122">
        <f t="shared" si="3"/>
        <v>1473</v>
      </c>
      <c r="AC29" s="122">
        <v>1</v>
      </c>
      <c r="AD29" s="122">
        <v>472</v>
      </c>
      <c r="AE29" s="122">
        <v>5</v>
      </c>
      <c r="AF29" s="122">
        <v>513</v>
      </c>
      <c r="AG29" s="122">
        <f t="shared" si="4"/>
        <v>991</v>
      </c>
      <c r="AH29" s="122">
        <v>0</v>
      </c>
      <c r="AI29" s="122">
        <v>0</v>
      </c>
      <c r="AJ29" s="122">
        <v>0</v>
      </c>
      <c r="AK29" s="122">
        <v>0</v>
      </c>
      <c r="AL29" s="122">
        <f t="shared" si="5"/>
        <v>0</v>
      </c>
      <c r="AM29" s="52">
        <v>19</v>
      </c>
      <c r="AN29" s="23">
        <v>19</v>
      </c>
      <c r="AO29" s="30" t="s">
        <v>139</v>
      </c>
      <c r="AP29" s="122">
        <v>0</v>
      </c>
      <c r="AQ29" s="122">
        <v>0</v>
      </c>
      <c r="AR29" s="122">
        <v>0</v>
      </c>
      <c r="AS29" s="122">
        <v>0</v>
      </c>
      <c r="AT29" s="122">
        <f t="shared" si="6"/>
        <v>0</v>
      </c>
      <c r="AU29" s="122">
        <v>0</v>
      </c>
      <c r="AV29" s="122">
        <v>0</v>
      </c>
      <c r="AW29" s="122">
        <v>0</v>
      </c>
      <c r="AX29" s="122">
        <v>0</v>
      </c>
      <c r="AY29" s="122">
        <f t="shared" si="7"/>
        <v>0</v>
      </c>
      <c r="AZ29" s="122">
        <f t="shared" si="8"/>
        <v>3567</v>
      </c>
      <c r="BA29" s="122">
        <v>2</v>
      </c>
      <c r="BB29" s="122">
        <v>301</v>
      </c>
      <c r="BC29" s="122">
        <v>65</v>
      </c>
      <c r="BD29" s="122">
        <f t="shared" si="9"/>
        <v>4014</v>
      </c>
      <c r="BE29" s="122">
        <v>82</v>
      </c>
      <c r="BF29" s="122">
        <f t="shared" si="10"/>
        <v>343</v>
      </c>
      <c r="BG29" s="134">
        <f t="shared" si="11"/>
        <v>4278</v>
      </c>
      <c r="BH29" s="52">
        <v>19</v>
      </c>
      <c r="BI29" s="64"/>
      <c r="BJ29" s="64"/>
      <c r="BK29" s="84"/>
    </row>
    <row r="30" spans="1:63" ht="20.100000000000001" customHeight="1" x14ac:dyDescent="0.15">
      <c r="A30" s="24">
        <v>20</v>
      </c>
      <c r="B30" s="33" t="s">
        <v>186</v>
      </c>
      <c r="C30" s="121">
        <v>82</v>
      </c>
      <c r="D30" s="121">
        <v>12</v>
      </c>
      <c r="E30" s="121">
        <v>18</v>
      </c>
      <c r="F30" s="121">
        <v>2</v>
      </c>
      <c r="G30" s="121">
        <f t="shared" si="0"/>
        <v>114</v>
      </c>
      <c r="H30" s="121">
        <v>52</v>
      </c>
      <c r="I30" s="121">
        <v>0</v>
      </c>
      <c r="J30" s="121">
        <v>0</v>
      </c>
      <c r="K30" s="121">
        <v>0</v>
      </c>
      <c r="L30" s="121">
        <v>0</v>
      </c>
      <c r="M30" s="121">
        <v>0</v>
      </c>
      <c r="N30" s="121">
        <v>0</v>
      </c>
      <c r="O30" s="121">
        <f t="shared" si="1"/>
        <v>0</v>
      </c>
      <c r="P30" s="121">
        <v>0</v>
      </c>
      <c r="Q30" s="121">
        <v>539</v>
      </c>
      <c r="R30" s="121">
        <v>4</v>
      </c>
      <c r="S30" s="121">
        <v>212</v>
      </c>
      <c r="T30" s="53">
        <v>20</v>
      </c>
      <c r="U30" s="24">
        <v>20</v>
      </c>
      <c r="V30" s="33" t="s">
        <v>186</v>
      </c>
      <c r="W30" s="121">
        <f t="shared" si="2"/>
        <v>755</v>
      </c>
      <c r="X30" s="121">
        <v>0</v>
      </c>
      <c r="Y30" s="121">
        <v>664</v>
      </c>
      <c r="Z30" s="121">
        <v>3</v>
      </c>
      <c r="AA30" s="121">
        <v>242</v>
      </c>
      <c r="AB30" s="121">
        <f t="shared" si="3"/>
        <v>909</v>
      </c>
      <c r="AC30" s="121">
        <v>0</v>
      </c>
      <c r="AD30" s="121">
        <v>307</v>
      </c>
      <c r="AE30" s="121">
        <v>4</v>
      </c>
      <c r="AF30" s="121">
        <v>348</v>
      </c>
      <c r="AG30" s="121">
        <f t="shared" si="4"/>
        <v>659</v>
      </c>
      <c r="AH30" s="121">
        <v>0</v>
      </c>
      <c r="AI30" s="121">
        <v>0</v>
      </c>
      <c r="AJ30" s="121">
        <v>0</v>
      </c>
      <c r="AK30" s="121">
        <v>0</v>
      </c>
      <c r="AL30" s="121">
        <f t="shared" si="5"/>
        <v>0</v>
      </c>
      <c r="AM30" s="53">
        <v>20</v>
      </c>
      <c r="AN30" s="24">
        <v>20</v>
      </c>
      <c r="AO30" s="33" t="s">
        <v>186</v>
      </c>
      <c r="AP30" s="121">
        <v>0</v>
      </c>
      <c r="AQ30" s="121">
        <v>0</v>
      </c>
      <c r="AR30" s="121">
        <v>0</v>
      </c>
      <c r="AS30" s="121">
        <v>0</v>
      </c>
      <c r="AT30" s="121">
        <f t="shared" si="6"/>
        <v>0</v>
      </c>
      <c r="AU30" s="121">
        <v>0</v>
      </c>
      <c r="AV30" s="121">
        <v>0</v>
      </c>
      <c r="AW30" s="121">
        <v>0</v>
      </c>
      <c r="AX30" s="121">
        <v>0</v>
      </c>
      <c r="AY30" s="121">
        <f t="shared" si="7"/>
        <v>0</v>
      </c>
      <c r="AZ30" s="121">
        <f t="shared" si="8"/>
        <v>2323</v>
      </c>
      <c r="BA30" s="121">
        <v>0</v>
      </c>
      <c r="BB30" s="121">
        <v>232</v>
      </c>
      <c r="BC30" s="121">
        <v>52</v>
      </c>
      <c r="BD30" s="121">
        <f t="shared" si="9"/>
        <v>2659</v>
      </c>
      <c r="BE30" s="121">
        <v>62</v>
      </c>
      <c r="BF30" s="121">
        <f t="shared" si="10"/>
        <v>228</v>
      </c>
      <c r="BG30" s="135">
        <f t="shared" si="11"/>
        <v>2835</v>
      </c>
      <c r="BH30" s="53">
        <v>20</v>
      </c>
      <c r="BI30" s="64"/>
      <c r="BJ30" s="64"/>
      <c r="BK30" s="84"/>
    </row>
    <row r="31" spans="1:63" ht="20.100000000000001" customHeight="1" x14ac:dyDescent="0.15">
      <c r="A31" s="23">
        <v>21</v>
      </c>
      <c r="B31" s="30" t="s">
        <v>187</v>
      </c>
      <c r="C31" s="122">
        <v>70</v>
      </c>
      <c r="D31" s="122">
        <v>5</v>
      </c>
      <c r="E31" s="122">
        <v>14</v>
      </c>
      <c r="F31" s="122">
        <v>1</v>
      </c>
      <c r="G31" s="122">
        <f t="shared" si="0"/>
        <v>90</v>
      </c>
      <c r="H31" s="122">
        <v>41</v>
      </c>
      <c r="I31" s="122">
        <v>0</v>
      </c>
      <c r="J31" s="122">
        <v>0</v>
      </c>
      <c r="K31" s="122">
        <v>0</v>
      </c>
      <c r="L31" s="122">
        <v>0</v>
      </c>
      <c r="M31" s="122">
        <v>0</v>
      </c>
      <c r="N31" s="122">
        <v>0</v>
      </c>
      <c r="O31" s="122">
        <f t="shared" si="1"/>
        <v>0</v>
      </c>
      <c r="P31" s="122">
        <v>0</v>
      </c>
      <c r="Q31" s="122">
        <v>405</v>
      </c>
      <c r="R31" s="122">
        <v>1</v>
      </c>
      <c r="S31" s="122">
        <v>180</v>
      </c>
      <c r="T31" s="52">
        <v>21</v>
      </c>
      <c r="U31" s="23">
        <v>21</v>
      </c>
      <c r="V31" s="30" t="s">
        <v>187</v>
      </c>
      <c r="W31" s="122">
        <f t="shared" si="2"/>
        <v>586</v>
      </c>
      <c r="X31" s="122">
        <v>0</v>
      </c>
      <c r="Y31" s="122">
        <v>529</v>
      </c>
      <c r="Z31" s="122">
        <v>2</v>
      </c>
      <c r="AA31" s="122">
        <v>236</v>
      </c>
      <c r="AB31" s="122">
        <f t="shared" si="3"/>
        <v>767</v>
      </c>
      <c r="AC31" s="122">
        <v>0</v>
      </c>
      <c r="AD31" s="122">
        <v>247</v>
      </c>
      <c r="AE31" s="122">
        <v>1</v>
      </c>
      <c r="AF31" s="122">
        <v>329</v>
      </c>
      <c r="AG31" s="122">
        <f t="shared" si="4"/>
        <v>577</v>
      </c>
      <c r="AH31" s="122">
        <v>0</v>
      </c>
      <c r="AI31" s="122">
        <v>2</v>
      </c>
      <c r="AJ31" s="122">
        <v>0</v>
      </c>
      <c r="AK31" s="122">
        <v>0</v>
      </c>
      <c r="AL31" s="122">
        <f t="shared" si="5"/>
        <v>2</v>
      </c>
      <c r="AM31" s="52">
        <v>21</v>
      </c>
      <c r="AN31" s="23">
        <v>21</v>
      </c>
      <c r="AO31" s="30" t="s">
        <v>187</v>
      </c>
      <c r="AP31" s="122">
        <v>0</v>
      </c>
      <c r="AQ31" s="122">
        <v>0</v>
      </c>
      <c r="AR31" s="122">
        <v>0</v>
      </c>
      <c r="AS31" s="122">
        <v>0</v>
      </c>
      <c r="AT31" s="122">
        <f t="shared" si="6"/>
        <v>0</v>
      </c>
      <c r="AU31" s="122">
        <v>0</v>
      </c>
      <c r="AV31" s="122">
        <v>0</v>
      </c>
      <c r="AW31" s="122">
        <v>0</v>
      </c>
      <c r="AX31" s="122">
        <v>0</v>
      </c>
      <c r="AY31" s="122">
        <f t="shared" si="7"/>
        <v>0</v>
      </c>
      <c r="AZ31" s="122">
        <f t="shared" si="8"/>
        <v>1932</v>
      </c>
      <c r="BA31" s="122">
        <v>0</v>
      </c>
      <c r="BB31" s="122">
        <v>371</v>
      </c>
      <c r="BC31" s="122">
        <v>26</v>
      </c>
      <c r="BD31" s="122">
        <f t="shared" si="9"/>
        <v>2370</v>
      </c>
      <c r="BE31" s="122">
        <v>48</v>
      </c>
      <c r="BF31" s="122">
        <f t="shared" si="10"/>
        <v>179</v>
      </c>
      <c r="BG31" s="134">
        <f t="shared" si="11"/>
        <v>2508</v>
      </c>
      <c r="BH31" s="52">
        <v>21</v>
      </c>
      <c r="BI31" s="64"/>
      <c r="BK31" s="84"/>
    </row>
    <row r="32" spans="1:63" ht="20.100000000000001" customHeight="1" x14ac:dyDescent="0.15">
      <c r="A32" s="23">
        <v>22</v>
      </c>
      <c r="B32" s="30" t="s">
        <v>188</v>
      </c>
      <c r="C32" s="122">
        <v>99</v>
      </c>
      <c r="D32" s="122">
        <v>10</v>
      </c>
      <c r="E32" s="122">
        <v>21</v>
      </c>
      <c r="F32" s="122">
        <v>7</v>
      </c>
      <c r="G32" s="122">
        <f t="shared" si="0"/>
        <v>137</v>
      </c>
      <c r="H32" s="122">
        <v>46</v>
      </c>
      <c r="I32" s="122">
        <v>0</v>
      </c>
      <c r="J32" s="122">
        <v>0</v>
      </c>
      <c r="K32" s="122">
        <v>0</v>
      </c>
      <c r="L32" s="122">
        <v>0</v>
      </c>
      <c r="M32" s="122">
        <v>0</v>
      </c>
      <c r="N32" s="122">
        <v>0</v>
      </c>
      <c r="O32" s="122">
        <f t="shared" si="1"/>
        <v>0</v>
      </c>
      <c r="P32" s="122">
        <v>0</v>
      </c>
      <c r="Q32" s="122">
        <v>172</v>
      </c>
      <c r="R32" s="122">
        <v>0</v>
      </c>
      <c r="S32" s="122">
        <v>287</v>
      </c>
      <c r="T32" s="52">
        <v>22</v>
      </c>
      <c r="U32" s="23">
        <v>22</v>
      </c>
      <c r="V32" s="30" t="s">
        <v>188</v>
      </c>
      <c r="W32" s="122">
        <f t="shared" si="2"/>
        <v>459</v>
      </c>
      <c r="X32" s="122">
        <v>0</v>
      </c>
      <c r="Y32" s="122">
        <v>195</v>
      </c>
      <c r="Z32" s="122">
        <v>1</v>
      </c>
      <c r="AA32" s="122">
        <v>505</v>
      </c>
      <c r="AB32" s="122">
        <f t="shared" si="3"/>
        <v>701</v>
      </c>
      <c r="AC32" s="122">
        <v>0</v>
      </c>
      <c r="AD32" s="122">
        <v>83</v>
      </c>
      <c r="AE32" s="122">
        <v>0</v>
      </c>
      <c r="AF32" s="122">
        <v>290</v>
      </c>
      <c r="AG32" s="122">
        <f t="shared" si="4"/>
        <v>373</v>
      </c>
      <c r="AH32" s="122">
        <v>0</v>
      </c>
      <c r="AI32" s="122">
        <v>0</v>
      </c>
      <c r="AJ32" s="122">
        <v>0</v>
      </c>
      <c r="AK32" s="122">
        <v>0</v>
      </c>
      <c r="AL32" s="122">
        <f t="shared" si="5"/>
        <v>0</v>
      </c>
      <c r="AM32" s="52">
        <v>22</v>
      </c>
      <c r="AN32" s="23">
        <v>22</v>
      </c>
      <c r="AO32" s="30" t="s">
        <v>188</v>
      </c>
      <c r="AP32" s="122">
        <v>0</v>
      </c>
      <c r="AQ32" s="122">
        <v>0</v>
      </c>
      <c r="AR32" s="122">
        <v>0</v>
      </c>
      <c r="AS32" s="122">
        <v>0</v>
      </c>
      <c r="AT32" s="122">
        <f t="shared" si="6"/>
        <v>0</v>
      </c>
      <c r="AU32" s="122">
        <v>0</v>
      </c>
      <c r="AV32" s="122">
        <v>0</v>
      </c>
      <c r="AW32" s="122">
        <v>0</v>
      </c>
      <c r="AX32" s="122">
        <v>0</v>
      </c>
      <c r="AY32" s="122">
        <f t="shared" si="7"/>
        <v>0</v>
      </c>
      <c r="AZ32" s="122">
        <f t="shared" si="8"/>
        <v>1533</v>
      </c>
      <c r="BA32" s="122">
        <v>0</v>
      </c>
      <c r="BB32" s="122">
        <v>2356</v>
      </c>
      <c r="BC32" s="122">
        <v>495</v>
      </c>
      <c r="BD32" s="122">
        <f t="shared" si="9"/>
        <v>4430</v>
      </c>
      <c r="BE32" s="122">
        <v>65</v>
      </c>
      <c r="BF32" s="122">
        <f t="shared" si="10"/>
        <v>248</v>
      </c>
      <c r="BG32" s="134">
        <f t="shared" si="11"/>
        <v>4632</v>
      </c>
      <c r="BH32" s="52">
        <v>22</v>
      </c>
      <c r="BI32" s="64"/>
      <c r="BK32" s="84"/>
    </row>
    <row r="33" spans="1:63" ht="20.100000000000001" customHeight="1" x14ac:dyDescent="0.15">
      <c r="A33" s="23">
        <v>23</v>
      </c>
      <c r="B33" s="30" t="s">
        <v>190</v>
      </c>
      <c r="C33" s="122">
        <v>420</v>
      </c>
      <c r="D33" s="122">
        <v>63</v>
      </c>
      <c r="E33" s="122">
        <v>69</v>
      </c>
      <c r="F33" s="122">
        <v>17</v>
      </c>
      <c r="G33" s="122">
        <f t="shared" si="0"/>
        <v>569</v>
      </c>
      <c r="H33" s="122">
        <v>191</v>
      </c>
      <c r="I33" s="122">
        <v>0</v>
      </c>
      <c r="J33" s="122">
        <v>0</v>
      </c>
      <c r="K33" s="122">
        <v>0</v>
      </c>
      <c r="L33" s="122">
        <v>0</v>
      </c>
      <c r="M33" s="122">
        <v>0</v>
      </c>
      <c r="N33" s="122">
        <v>0</v>
      </c>
      <c r="O33" s="122">
        <f t="shared" si="1"/>
        <v>0</v>
      </c>
      <c r="P33" s="122">
        <v>1</v>
      </c>
      <c r="Q33" s="122">
        <v>1717</v>
      </c>
      <c r="R33" s="122">
        <v>10</v>
      </c>
      <c r="S33" s="122">
        <v>812</v>
      </c>
      <c r="T33" s="52">
        <v>23</v>
      </c>
      <c r="U33" s="23">
        <v>23</v>
      </c>
      <c r="V33" s="30" t="s">
        <v>190</v>
      </c>
      <c r="W33" s="122">
        <f t="shared" si="2"/>
        <v>2540</v>
      </c>
      <c r="X33" s="122">
        <v>0</v>
      </c>
      <c r="Y33" s="122">
        <v>2259</v>
      </c>
      <c r="Z33" s="122">
        <v>8</v>
      </c>
      <c r="AA33" s="122">
        <v>1223</v>
      </c>
      <c r="AB33" s="122">
        <f t="shared" si="3"/>
        <v>3490</v>
      </c>
      <c r="AC33" s="122">
        <v>0</v>
      </c>
      <c r="AD33" s="122">
        <v>1208</v>
      </c>
      <c r="AE33" s="122">
        <v>7</v>
      </c>
      <c r="AF33" s="122">
        <v>1498</v>
      </c>
      <c r="AG33" s="122">
        <f t="shared" si="4"/>
        <v>2713</v>
      </c>
      <c r="AH33" s="122">
        <v>0</v>
      </c>
      <c r="AI33" s="122">
        <v>4</v>
      </c>
      <c r="AJ33" s="122">
        <v>0</v>
      </c>
      <c r="AK33" s="122">
        <v>0</v>
      </c>
      <c r="AL33" s="122">
        <f t="shared" si="5"/>
        <v>4</v>
      </c>
      <c r="AM33" s="52">
        <v>23</v>
      </c>
      <c r="AN33" s="23">
        <v>23</v>
      </c>
      <c r="AO33" s="30" t="s">
        <v>190</v>
      </c>
      <c r="AP33" s="122">
        <v>0</v>
      </c>
      <c r="AQ33" s="122">
        <v>0</v>
      </c>
      <c r="AR33" s="122">
        <v>0</v>
      </c>
      <c r="AS33" s="122">
        <v>0</v>
      </c>
      <c r="AT33" s="122">
        <f t="shared" si="6"/>
        <v>0</v>
      </c>
      <c r="AU33" s="122">
        <v>0</v>
      </c>
      <c r="AV33" s="122">
        <v>0</v>
      </c>
      <c r="AW33" s="122">
        <v>0</v>
      </c>
      <c r="AX33" s="122">
        <v>0</v>
      </c>
      <c r="AY33" s="122">
        <f t="shared" si="7"/>
        <v>0</v>
      </c>
      <c r="AZ33" s="122">
        <f t="shared" si="8"/>
        <v>8747</v>
      </c>
      <c r="BA33" s="122">
        <v>0</v>
      </c>
      <c r="BB33" s="122">
        <v>2062</v>
      </c>
      <c r="BC33" s="122">
        <v>207</v>
      </c>
      <c r="BD33" s="122">
        <f t="shared" si="9"/>
        <v>11207</v>
      </c>
      <c r="BE33" s="122">
        <v>250</v>
      </c>
      <c r="BF33" s="122">
        <f t="shared" si="10"/>
        <v>1010</v>
      </c>
      <c r="BG33" s="134">
        <f t="shared" si="11"/>
        <v>12026</v>
      </c>
      <c r="BH33" s="52">
        <v>23</v>
      </c>
      <c r="BI33" s="64"/>
      <c r="BK33" s="84"/>
    </row>
    <row r="34" spans="1:63" ht="20.100000000000001" customHeight="1" x14ac:dyDescent="0.15">
      <c r="A34" s="23">
        <v>24</v>
      </c>
      <c r="B34" s="30" t="s">
        <v>191</v>
      </c>
      <c r="C34" s="122">
        <v>349</v>
      </c>
      <c r="D34" s="122">
        <v>29</v>
      </c>
      <c r="E34" s="122">
        <v>42</v>
      </c>
      <c r="F34" s="122">
        <v>4</v>
      </c>
      <c r="G34" s="122">
        <f t="shared" si="0"/>
        <v>424</v>
      </c>
      <c r="H34" s="122">
        <v>152</v>
      </c>
      <c r="I34" s="122">
        <v>0</v>
      </c>
      <c r="J34" s="122">
        <v>0</v>
      </c>
      <c r="K34" s="122">
        <v>0</v>
      </c>
      <c r="L34" s="122">
        <v>0</v>
      </c>
      <c r="M34" s="122">
        <v>0</v>
      </c>
      <c r="N34" s="122">
        <v>0</v>
      </c>
      <c r="O34" s="122">
        <f t="shared" si="1"/>
        <v>0</v>
      </c>
      <c r="P34" s="122">
        <v>0</v>
      </c>
      <c r="Q34" s="122">
        <v>1307</v>
      </c>
      <c r="R34" s="122">
        <v>9</v>
      </c>
      <c r="S34" s="122">
        <v>706</v>
      </c>
      <c r="T34" s="52">
        <v>24</v>
      </c>
      <c r="U34" s="23">
        <v>24</v>
      </c>
      <c r="V34" s="30" t="s">
        <v>191</v>
      </c>
      <c r="W34" s="122">
        <f t="shared" si="2"/>
        <v>2022</v>
      </c>
      <c r="X34" s="122">
        <v>0</v>
      </c>
      <c r="Y34" s="122">
        <v>1629</v>
      </c>
      <c r="Z34" s="122">
        <v>21</v>
      </c>
      <c r="AA34" s="122">
        <v>961</v>
      </c>
      <c r="AB34" s="122">
        <f t="shared" si="3"/>
        <v>2611</v>
      </c>
      <c r="AC34" s="122">
        <v>0</v>
      </c>
      <c r="AD34" s="122">
        <v>891</v>
      </c>
      <c r="AE34" s="122">
        <v>7</v>
      </c>
      <c r="AF34" s="122">
        <v>1034</v>
      </c>
      <c r="AG34" s="122">
        <f t="shared" si="4"/>
        <v>1932</v>
      </c>
      <c r="AH34" s="122">
        <v>0</v>
      </c>
      <c r="AI34" s="122">
        <v>5</v>
      </c>
      <c r="AJ34" s="122">
        <v>0</v>
      </c>
      <c r="AK34" s="122">
        <v>0</v>
      </c>
      <c r="AL34" s="122">
        <f t="shared" si="5"/>
        <v>5</v>
      </c>
      <c r="AM34" s="52">
        <v>24</v>
      </c>
      <c r="AN34" s="23">
        <v>24</v>
      </c>
      <c r="AO34" s="30" t="s">
        <v>191</v>
      </c>
      <c r="AP34" s="122">
        <v>0</v>
      </c>
      <c r="AQ34" s="122">
        <v>0</v>
      </c>
      <c r="AR34" s="122">
        <v>0</v>
      </c>
      <c r="AS34" s="122">
        <v>0</v>
      </c>
      <c r="AT34" s="122">
        <f t="shared" si="6"/>
        <v>0</v>
      </c>
      <c r="AU34" s="122">
        <v>0</v>
      </c>
      <c r="AV34" s="122">
        <v>0</v>
      </c>
      <c r="AW34" s="122">
        <v>0</v>
      </c>
      <c r="AX34" s="122">
        <v>0</v>
      </c>
      <c r="AY34" s="122">
        <f t="shared" si="7"/>
        <v>0</v>
      </c>
      <c r="AZ34" s="122">
        <f t="shared" si="8"/>
        <v>6570</v>
      </c>
      <c r="BA34" s="122">
        <v>0</v>
      </c>
      <c r="BB34" s="122">
        <v>1064</v>
      </c>
      <c r="BC34" s="122">
        <v>238</v>
      </c>
      <c r="BD34" s="122">
        <f t="shared" si="9"/>
        <v>8024</v>
      </c>
      <c r="BE34" s="122">
        <v>137</v>
      </c>
      <c r="BF34" s="122">
        <f t="shared" si="10"/>
        <v>713</v>
      </c>
      <c r="BG34" s="134">
        <f t="shared" si="11"/>
        <v>8585</v>
      </c>
      <c r="BH34" s="52">
        <v>24</v>
      </c>
      <c r="BI34" s="64"/>
      <c r="BK34" s="84"/>
    </row>
    <row r="35" spans="1:63" ht="20.100000000000001" customHeight="1" x14ac:dyDescent="0.15">
      <c r="A35" s="23">
        <v>25</v>
      </c>
      <c r="B35" s="30" t="s">
        <v>12</v>
      </c>
      <c r="C35" s="122">
        <v>54</v>
      </c>
      <c r="D35" s="122">
        <v>6</v>
      </c>
      <c r="E35" s="122">
        <v>6</v>
      </c>
      <c r="F35" s="122">
        <v>0</v>
      </c>
      <c r="G35" s="122">
        <f t="shared" si="0"/>
        <v>66</v>
      </c>
      <c r="H35" s="122">
        <v>24</v>
      </c>
      <c r="I35" s="122">
        <v>0</v>
      </c>
      <c r="J35" s="122">
        <v>0</v>
      </c>
      <c r="K35" s="122">
        <v>0</v>
      </c>
      <c r="L35" s="122">
        <v>0</v>
      </c>
      <c r="M35" s="122">
        <v>0</v>
      </c>
      <c r="N35" s="122">
        <v>0</v>
      </c>
      <c r="O35" s="122">
        <f t="shared" si="1"/>
        <v>0</v>
      </c>
      <c r="P35" s="122">
        <v>0</v>
      </c>
      <c r="Q35" s="122">
        <v>222</v>
      </c>
      <c r="R35" s="122">
        <v>0</v>
      </c>
      <c r="S35" s="122">
        <v>150</v>
      </c>
      <c r="T35" s="180">
        <v>25</v>
      </c>
      <c r="U35" s="23">
        <v>25</v>
      </c>
      <c r="V35" s="30" t="s">
        <v>12</v>
      </c>
      <c r="W35" s="122">
        <f t="shared" si="2"/>
        <v>372</v>
      </c>
      <c r="X35" s="122">
        <v>0</v>
      </c>
      <c r="Y35" s="122">
        <v>351</v>
      </c>
      <c r="Z35" s="122">
        <v>2</v>
      </c>
      <c r="AA35" s="122">
        <v>241</v>
      </c>
      <c r="AB35" s="122">
        <f t="shared" si="3"/>
        <v>594</v>
      </c>
      <c r="AC35" s="122">
        <v>0</v>
      </c>
      <c r="AD35" s="122">
        <v>107</v>
      </c>
      <c r="AE35" s="122">
        <v>0</v>
      </c>
      <c r="AF35" s="122">
        <v>162</v>
      </c>
      <c r="AG35" s="122">
        <f t="shared" si="4"/>
        <v>269</v>
      </c>
      <c r="AH35" s="122">
        <v>0</v>
      </c>
      <c r="AI35" s="122">
        <v>0</v>
      </c>
      <c r="AJ35" s="122">
        <v>0</v>
      </c>
      <c r="AK35" s="122">
        <v>0</v>
      </c>
      <c r="AL35" s="122">
        <f t="shared" si="5"/>
        <v>0</v>
      </c>
      <c r="AM35" s="180">
        <v>25</v>
      </c>
      <c r="AN35" s="23">
        <v>25</v>
      </c>
      <c r="AO35" s="30" t="s">
        <v>12</v>
      </c>
      <c r="AP35" s="122">
        <v>0</v>
      </c>
      <c r="AQ35" s="122">
        <v>0</v>
      </c>
      <c r="AR35" s="122">
        <v>0</v>
      </c>
      <c r="AS35" s="122">
        <v>0</v>
      </c>
      <c r="AT35" s="122">
        <f t="shared" si="6"/>
        <v>0</v>
      </c>
      <c r="AU35" s="122">
        <v>0</v>
      </c>
      <c r="AV35" s="122">
        <v>0</v>
      </c>
      <c r="AW35" s="122">
        <v>0</v>
      </c>
      <c r="AX35" s="122">
        <v>0</v>
      </c>
      <c r="AY35" s="122">
        <f t="shared" si="7"/>
        <v>0</v>
      </c>
      <c r="AZ35" s="122">
        <f t="shared" si="8"/>
        <v>1235</v>
      </c>
      <c r="BA35" s="122">
        <v>0</v>
      </c>
      <c r="BB35" s="122">
        <v>105</v>
      </c>
      <c r="BC35" s="122">
        <v>37</v>
      </c>
      <c r="BD35" s="122">
        <f t="shared" si="9"/>
        <v>1401</v>
      </c>
      <c r="BE35" s="122">
        <v>21</v>
      </c>
      <c r="BF35" s="122">
        <f t="shared" si="10"/>
        <v>111</v>
      </c>
      <c r="BG35" s="134">
        <f t="shared" si="11"/>
        <v>1488</v>
      </c>
      <c r="BH35" s="180">
        <v>25</v>
      </c>
      <c r="BI35" s="64"/>
      <c r="BK35" s="84"/>
    </row>
    <row r="36" spans="1:63" ht="20.100000000000001" customHeight="1" x14ac:dyDescent="0.15">
      <c r="A36" s="497" t="s">
        <v>246</v>
      </c>
      <c r="B36" s="498"/>
      <c r="C36" s="127">
        <f t="shared" ref="C36:S36" si="12">SUM(C11:C35)</f>
        <v>16868</v>
      </c>
      <c r="D36" s="127">
        <f t="shared" si="12"/>
        <v>2071</v>
      </c>
      <c r="E36" s="127">
        <f t="shared" si="12"/>
        <v>3736</v>
      </c>
      <c r="F36" s="127">
        <f t="shared" si="12"/>
        <v>585</v>
      </c>
      <c r="G36" s="127">
        <f t="shared" si="12"/>
        <v>23260</v>
      </c>
      <c r="H36" s="127">
        <f t="shared" si="12"/>
        <v>9325</v>
      </c>
      <c r="I36" s="127">
        <f t="shared" si="12"/>
        <v>0</v>
      </c>
      <c r="J36" s="127">
        <f t="shared" si="12"/>
        <v>0</v>
      </c>
      <c r="K36" s="127">
        <f t="shared" si="12"/>
        <v>12</v>
      </c>
      <c r="L36" s="127">
        <f t="shared" si="12"/>
        <v>0</v>
      </c>
      <c r="M36" s="127">
        <f t="shared" si="12"/>
        <v>0</v>
      </c>
      <c r="N36" s="127">
        <f t="shared" si="12"/>
        <v>0</v>
      </c>
      <c r="O36" s="127">
        <f t="shared" si="12"/>
        <v>12</v>
      </c>
      <c r="P36" s="127">
        <f t="shared" si="12"/>
        <v>23</v>
      </c>
      <c r="Q36" s="127">
        <f t="shared" si="12"/>
        <v>82116</v>
      </c>
      <c r="R36" s="127">
        <f t="shared" si="12"/>
        <v>508</v>
      </c>
      <c r="S36" s="127">
        <f t="shared" si="12"/>
        <v>30232</v>
      </c>
      <c r="T36" s="181"/>
      <c r="U36" s="431" t="s">
        <v>216</v>
      </c>
      <c r="V36" s="432"/>
      <c r="W36" s="127">
        <f t="shared" ref="W36:AL36" si="13">SUM(W11:W35)</f>
        <v>112879</v>
      </c>
      <c r="X36" s="127">
        <f t="shared" si="13"/>
        <v>18</v>
      </c>
      <c r="Y36" s="127">
        <f t="shared" si="13"/>
        <v>118011</v>
      </c>
      <c r="Z36" s="127">
        <f t="shared" si="13"/>
        <v>1137</v>
      </c>
      <c r="AA36" s="127">
        <f t="shared" si="13"/>
        <v>47048</v>
      </c>
      <c r="AB36" s="127">
        <f t="shared" si="13"/>
        <v>166214</v>
      </c>
      <c r="AC36" s="127">
        <f t="shared" si="13"/>
        <v>15</v>
      </c>
      <c r="AD36" s="127">
        <f t="shared" si="13"/>
        <v>47125</v>
      </c>
      <c r="AE36" s="127">
        <f t="shared" si="13"/>
        <v>258</v>
      </c>
      <c r="AF36" s="127">
        <f t="shared" si="13"/>
        <v>38986</v>
      </c>
      <c r="AG36" s="127">
        <f t="shared" si="13"/>
        <v>86384</v>
      </c>
      <c r="AH36" s="127">
        <f t="shared" si="13"/>
        <v>0</v>
      </c>
      <c r="AI36" s="127">
        <f t="shared" si="13"/>
        <v>233</v>
      </c>
      <c r="AJ36" s="127">
        <f t="shared" si="13"/>
        <v>0</v>
      </c>
      <c r="AK36" s="127">
        <f t="shared" si="13"/>
        <v>1</v>
      </c>
      <c r="AL36" s="127">
        <f t="shared" si="13"/>
        <v>234</v>
      </c>
      <c r="AM36" s="181"/>
      <c r="AN36" s="431" t="s">
        <v>216</v>
      </c>
      <c r="AO36" s="432"/>
      <c r="AP36" s="127">
        <f t="shared" ref="AP36:BG36" si="14">SUM(AP11:AP35)</f>
        <v>0</v>
      </c>
      <c r="AQ36" s="127">
        <f t="shared" si="14"/>
        <v>0</v>
      </c>
      <c r="AR36" s="127">
        <f t="shared" si="14"/>
        <v>0</v>
      </c>
      <c r="AS36" s="127">
        <f t="shared" si="14"/>
        <v>0</v>
      </c>
      <c r="AT36" s="127">
        <f t="shared" si="14"/>
        <v>0</v>
      </c>
      <c r="AU36" s="127">
        <f t="shared" si="14"/>
        <v>2</v>
      </c>
      <c r="AV36" s="127">
        <f t="shared" si="14"/>
        <v>0</v>
      </c>
      <c r="AW36" s="127">
        <f t="shared" si="14"/>
        <v>0</v>
      </c>
      <c r="AX36" s="127">
        <f t="shared" si="14"/>
        <v>0</v>
      </c>
      <c r="AY36" s="127">
        <f t="shared" si="14"/>
        <v>2</v>
      </c>
      <c r="AZ36" s="127">
        <f t="shared" si="14"/>
        <v>365713</v>
      </c>
      <c r="BA36" s="127">
        <f t="shared" si="14"/>
        <v>18</v>
      </c>
      <c r="BB36" s="127">
        <f t="shared" si="14"/>
        <v>44574</v>
      </c>
      <c r="BC36" s="127">
        <f t="shared" si="14"/>
        <v>10949</v>
      </c>
      <c r="BD36" s="127">
        <f t="shared" si="14"/>
        <v>430591</v>
      </c>
      <c r="BE36" s="127">
        <f t="shared" si="14"/>
        <v>11284</v>
      </c>
      <c r="BF36" s="127">
        <f t="shared" si="14"/>
        <v>43869</v>
      </c>
      <c r="BG36" s="137">
        <f t="shared" si="14"/>
        <v>465135</v>
      </c>
      <c r="BH36" s="181"/>
      <c r="BI36" s="64"/>
    </row>
    <row r="37" spans="1:63" ht="20.100000000000001" customHeight="1" x14ac:dyDescent="0.15">
      <c r="BI37" s="64"/>
    </row>
  </sheetData>
  <mergeCells count="51">
    <mergeCell ref="AP6:BD6"/>
    <mergeCell ref="P7:S7"/>
    <mergeCell ref="X7:AB7"/>
    <mergeCell ref="AC7:AG7"/>
    <mergeCell ref="AH7:AL7"/>
    <mergeCell ref="AP7:AT7"/>
    <mergeCell ref="AU7:AY7"/>
    <mergeCell ref="AZ7:AZ9"/>
    <mergeCell ref="BA7:BA9"/>
    <mergeCell ref="BB7:BB9"/>
    <mergeCell ref="BC7:BC9"/>
    <mergeCell ref="BD7:BD9"/>
    <mergeCell ref="AY8:AY9"/>
    <mergeCell ref="X8:Y8"/>
    <mergeCell ref="Z8:AA8"/>
    <mergeCell ref="AC8:AD8"/>
    <mergeCell ref="AU8:AV8"/>
    <mergeCell ref="AW8:AX8"/>
    <mergeCell ref="AT8:AT9"/>
    <mergeCell ref="AP8:AQ8"/>
    <mergeCell ref="AR8:AS8"/>
    <mergeCell ref="A36:B36"/>
    <mergeCell ref="U36:V36"/>
    <mergeCell ref="AN36:AO36"/>
    <mergeCell ref="T6:T10"/>
    <mergeCell ref="AM6:AM10"/>
    <mergeCell ref="O7:O9"/>
    <mergeCell ref="AE8:AF8"/>
    <mergeCell ref="AH8:AI8"/>
    <mergeCell ref="AJ8:AK8"/>
    <mergeCell ref="P8:Q8"/>
    <mergeCell ref="R8:S8"/>
    <mergeCell ref="C6:G6"/>
    <mergeCell ref="H6:S6"/>
    <mergeCell ref="W6:AL6"/>
    <mergeCell ref="BE6:BE9"/>
    <mergeCell ref="BF6:BF9"/>
    <mergeCell ref="BG6:BG9"/>
    <mergeCell ref="BH6:BH10"/>
    <mergeCell ref="C7:C9"/>
    <mergeCell ref="D7:D9"/>
    <mergeCell ref="E7:E9"/>
    <mergeCell ref="F7:F9"/>
    <mergeCell ref="G7:G9"/>
    <mergeCell ref="H7:H9"/>
    <mergeCell ref="I7:I9"/>
    <mergeCell ref="J7:J9"/>
    <mergeCell ref="K7:K9"/>
    <mergeCell ref="L7:L9"/>
    <mergeCell ref="M7:M9"/>
    <mergeCell ref="N7:N9"/>
  </mergeCells>
  <phoneticPr fontId="2"/>
  <pageMargins left="0.78740157480314965" right="0.78740157480314965" top="0.78740157480314965" bottom="0.74803149606299213" header="0.51181102362204722" footer="0.51181102362204722"/>
  <pageSetup paperSize="9" firstPageNumber="19" fitToWidth="0" orientation="portrait" useFirstPageNumber="1" r:id="rId1"/>
  <headerFooter scaleWithDoc="0" alignWithMargins="0">
    <oddFooter>&amp;C- &amp;P -</oddFooter>
  </headerFooter>
  <colBreaks count="5" manualBreakCount="5">
    <brk id="10" max="35" man="1"/>
    <brk id="20" max="35" man="1"/>
    <brk id="30" max="35" man="1"/>
    <brk id="39" max="35" man="1"/>
    <brk id="49" max="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目次</vt:lpstr>
      <vt:lpstr>1(p.1-3)</vt:lpstr>
      <vt:lpstr>2(p.4-7)</vt:lpstr>
      <vt:lpstr>3(p.8-11)</vt:lpstr>
      <vt:lpstr>4(p.12)</vt:lpstr>
      <vt:lpstr>5(p.13)</vt:lpstr>
      <vt:lpstr>6(p.14-15)</vt:lpstr>
      <vt:lpstr>7(p.16-19)</vt:lpstr>
      <vt:lpstr>8(p.20-25)</vt:lpstr>
      <vt:lpstr>9(p.26-31)</vt:lpstr>
      <vt:lpstr>10(p.32-37)</vt:lpstr>
      <vt:lpstr>11(p.38-43)</vt:lpstr>
      <vt:lpstr>12(p.44-45)</vt:lpstr>
      <vt:lpstr>13(p.46)</vt:lpstr>
      <vt:lpstr>14(p.47)</vt:lpstr>
      <vt:lpstr>15(p.48-49)</vt:lpstr>
      <vt:lpstr>16(p.50)</vt:lpstr>
      <vt:lpstr>17(p.51)</vt:lpstr>
      <vt:lpstr>18(p.52-55)</vt:lpstr>
      <vt:lpstr>19(p.56-59)</vt:lpstr>
      <vt:lpstr>20(p.60-63)</vt:lpstr>
      <vt:lpstr>21(p64-66)</vt:lpstr>
      <vt:lpstr>22(p.67-69)</vt:lpstr>
      <vt:lpstr>23(p.70-72)</vt:lpstr>
      <vt:lpstr>24(p.73-77)</vt:lpstr>
      <vt:lpstr>'1(p.1-3)'!Print_Area</vt:lpstr>
      <vt:lpstr>'10(p.32-37)'!Print_Area</vt:lpstr>
      <vt:lpstr>'11(p.38-43)'!Print_Area</vt:lpstr>
      <vt:lpstr>'12(p.44-45)'!Print_Area</vt:lpstr>
      <vt:lpstr>'13(p.46)'!Print_Area</vt:lpstr>
      <vt:lpstr>'21(p64-66)'!Print_Area</vt:lpstr>
      <vt:lpstr>'22(p.67-69)'!Print_Area</vt:lpstr>
      <vt:lpstr>'23(p.70-72)'!Print_Area</vt:lpstr>
      <vt:lpstr>'3(p.8-11)'!Print_Area</vt:lpstr>
      <vt:lpstr>'8(p.20-25)'!Print_Area</vt:lpstr>
      <vt:lpstr>'9(p.26-31)'!Print_Area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三浦　志保</cp:lastModifiedBy>
  <cp:lastPrinted>2024-03-15T00:08:23Z</cp:lastPrinted>
  <dcterms:created xsi:type="dcterms:W3CDTF">2006-01-24T08:01:30Z</dcterms:created>
  <dcterms:modified xsi:type="dcterms:W3CDTF">2024-03-15T00:09:02Z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3.1.6.0</vt:lpwstr>
    </vt:vector>
  </property>
  <property fmtid="{DCFEDD21-7773-49B2-8022-6FC58DB5260B}" pid="3" name="LastSavedVersion">
    <vt:lpwstr>3.1.6.0</vt:lpwstr>
  </property>
  <property fmtid="{DCFEDD21-7773-49B2-8022-6FC58DB5260B}" pid="4" name="LastSavedDate">
    <vt:filetime>2021-02-25T01:27:47Z</vt:filetime>
  </property>
</Properties>
</file>