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300"/>
  </bookViews>
  <sheets>
    <sheet name="前回調査比①" sheetId="1" r:id="rId1"/>
  </sheets>
  <definedNames>
    <definedName name="_xlnm.Print_Area" localSheetId="0">'前回調査比①'!$A$1:$J$37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原田　えりな</author>
  </authors>
  <commentList>
    <comment ref="E37" authorId="0">
      <text>
        <r>
          <rPr>
            <sz val="11"/>
            <color auto="1"/>
            <rFont val="ＭＳ Ｐゴシック"/>
          </rPr>
          <t xml:space="preserve">前回０のため、自動計算不可なので、手入力
</t>
        </r>
      </text>
    </comment>
    <comment ref="D37" authorId="0">
      <text>
        <r>
          <rPr>
            <sz val="11"/>
            <color auto="1"/>
            <rFont val="ＭＳ Ｐゴシック"/>
          </rPr>
          <t>前回０のため、自動計算不可なので、手入力</t>
        </r>
      </text>
    </comment>
    <comment ref="F10" authorId="0">
      <text>
        <r>
          <rPr>
            <sz val="11"/>
            <color auto="1"/>
            <rFont val="ＭＳ Ｐゴシック"/>
          </rPr>
          <t>前回０のため、自動計算不可なので、手入力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<sst xmlns="http://schemas.openxmlformats.org/spreadsheetml/2006/main" xmlns:r="http://schemas.openxmlformats.org/officeDocument/2006/relationships" count="36" uniqueCount="36">
  <si>
    <t>１～２ヶ月</t>
  </si>
  <si>
    <t>比　率</t>
  </si>
  <si>
    <t>出稼労働者</t>
  </si>
  <si>
    <t>７～11ヶ月</t>
  </si>
  <si>
    <t>-</t>
  </si>
  <si>
    <t>比較</t>
  </si>
  <si>
    <t>人　員</t>
  </si>
  <si>
    <t>１．出稼労働者農家・非農家別</t>
  </si>
  <si>
    <t>30歳～39歳</t>
  </si>
  <si>
    <t>増減</t>
  </si>
  <si>
    <t>構成比</t>
  </si>
  <si>
    <t>年度</t>
  </si>
  <si>
    <t>60歳以上</t>
  </si>
  <si>
    <t>50歳～59歳</t>
  </si>
  <si>
    <t>４．出稼労働者年齢階層別</t>
    <rPh sb="9" eb="11">
      <t>カイソウ</t>
    </rPh>
    <phoneticPr fontId="1"/>
  </si>
  <si>
    <t>40歳～49歳</t>
  </si>
  <si>
    <t>20歳～29歳</t>
  </si>
  <si>
    <t>20歳未満</t>
  </si>
  <si>
    <t>４月～６月</t>
  </si>
  <si>
    <t>総  数</t>
  </si>
  <si>
    <t>区      分</t>
  </si>
  <si>
    <t>12ヶ月</t>
  </si>
  <si>
    <t>６ヶ月</t>
  </si>
  <si>
    <t>３～５ヶ月</t>
  </si>
  <si>
    <t>３．出稼労働者就労期間別</t>
    <rPh sb="7" eb="9">
      <t>シュウロウ</t>
    </rPh>
    <rPh sb="9" eb="11">
      <t>キカン</t>
    </rPh>
    <rPh sb="11" eb="12">
      <t>ベツ</t>
    </rPh>
    <phoneticPr fontId="1"/>
  </si>
  <si>
    <t>１月～３月</t>
  </si>
  <si>
    <t>10月～12月</t>
  </si>
  <si>
    <t>非 農 家</t>
  </si>
  <si>
    <t>７月～９月</t>
  </si>
  <si>
    <t>２．出稼労働者出発時期別</t>
  </si>
  <si>
    <t>元</t>
    <rPh sb="0" eb="1">
      <t>モト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</si>
  <si>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</si>
  <si>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</si>
  <si>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男女合計</t>
    <rPh sb="0" eb="2">
      <t>ダンジョ</t>
    </rPh>
    <rPh sb="2" eb="4">
      <t>ゴウケイ</t>
    </rPh>
    <phoneticPr fontId="1"/>
  </si>
  <si>
    <t>農    家</t>
  </si>
  <si>
    <t>Ⅱ　前回調査比較表</t>
    <rPh sb="2" eb="3">
      <t>マエ</t>
    </rPh>
    <rPh sb="3" eb="4">
      <t>カイ</t>
    </rPh>
    <rPh sb="4" eb="6">
      <t>チョウサ</t>
    </rPh>
    <rPh sb="6" eb="9">
      <t>ヒカクヒョウ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</si>
</sst>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▲ &quot;#,##0"/>
    <numFmt numFmtId="177" formatCode="0.0;&quot;▲ &quot;0.0"/>
    <numFmt numFmtId="178" formatCode="0.0_ "/>
    <numFmt numFmtId="179" formatCode="0;&quot;▲ &quot;0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quotePrefix="1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quotePrefix="1" applyFont="1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quotePrefix="1" applyFont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Continuous" vertical="center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2" fillId="2" borderId="28" xfId="0" applyNumberFormat="1" applyFont="1" applyFill="1" applyBorder="1" applyAlignment="1">
      <alignment vertical="center"/>
    </xf>
    <xf numFmtId="177" fontId="2" fillId="2" borderId="29" xfId="0" applyNumberFormat="1" applyFont="1" applyFill="1" applyBorder="1" applyAlignment="1">
      <alignment vertical="center"/>
    </xf>
    <xf numFmtId="176" fontId="2" fillId="2" borderId="30" xfId="0" applyNumberFormat="1" applyFont="1" applyFill="1" applyBorder="1" applyAlignment="1">
      <alignment vertical="center"/>
    </xf>
    <xf numFmtId="177" fontId="2" fillId="2" borderId="31" xfId="0" applyNumberFormat="1" applyFont="1" applyFill="1" applyBorder="1" applyAlignment="1">
      <alignment vertical="center"/>
    </xf>
    <xf numFmtId="176" fontId="2" fillId="2" borderId="32" xfId="0" applyNumberFormat="1" applyFont="1" applyFill="1" applyBorder="1" applyAlignment="1">
      <alignment vertical="center"/>
    </xf>
    <xf numFmtId="177" fontId="2" fillId="2" borderId="0" xfId="0" applyNumberFormat="1" applyFont="1" applyFill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 shrinkToFit="1"/>
    </xf>
    <xf numFmtId="176" fontId="2" fillId="2" borderId="34" xfId="0" applyNumberFormat="1" applyFont="1" applyFill="1" applyBorder="1" applyAlignment="1">
      <alignment vertical="center"/>
    </xf>
    <xf numFmtId="177" fontId="2" fillId="2" borderId="35" xfId="0" applyNumberFormat="1" applyFont="1" applyFill="1" applyBorder="1" applyAlignment="1">
      <alignment vertical="center"/>
    </xf>
    <xf numFmtId="177" fontId="2" fillId="2" borderId="36" xfId="0" applyNumberFormat="1" applyFont="1" applyFill="1" applyBorder="1" applyAlignment="1">
      <alignment vertical="center"/>
    </xf>
    <xf numFmtId="177" fontId="2" fillId="2" borderId="37" xfId="0" applyNumberFormat="1" applyFont="1" applyFill="1" applyBorder="1" applyAlignment="1">
      <alignment vertical="center"/>
    </xf>
    <xf numFmtId="0" fontId="3" fillId="2" borderId="38" xfId="0" applyFont="1" applyFill="1" applyBorder="1" applyAlignment="1">
      <alignment horizontal="center" vertical="center" shrinkToFit="1"/>
    </xf>
    <xf numFmtId="177" fontId="2" fillId="2" borderId="37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176" fontId="2" fillId="2" borderId="39" xfId="0" applyNumberFormat="1" applyFont="1" applyFill="1" applyBorder="1" applyAlignment="1">
      <alignment vertical="center"/>
    </xf>
    <xf numFmtId="176" fontId="2" fillId="2" borderId="40" xfId="0" applyNumberFormat="1" applyFont="1" applyFill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76" fontId="2" fillId="2" borderId="43" xfId="0" applyNumberFormat="1" applyFont="1" applyFill="1" applyBorder="1" applyAlignment="1">
      <alignment vertical="center"/>
    </xf>
    <xf numFmtId="177" fontId="2" fillId="2" borderId="44" xfId="0" applyNumberFormat="1" applyFont="1" applyFill="1" applyBorder="1" applyAlignment="1">
      <alignment vertical="center"/>
    </xf>
    <xf numFmtId="176" fontId="2" fillId="2" borderId="45" xfId="0" applyNumberFormat="1" applyFont="1" applyFill="1" applyBorder="1" applyAlignment="1">
      <alignment vertical="center"/>
    </xf>
    <xf numFmtId="177" fontId="2" fillId="2" borderId="46" xfId="0" applyNumberFormat="1" applyFont="1" applyFill="1" applyBorder="1" applyAlignment="1">
      <alignment vertical="center"/>
    </xf>
    <xf numFmtId="176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 shrinkToFit="1"/>
    </xf>
    <xf numFmtId="176" fontId="2" fillId="2" borderId="21" xfId="0" applyNumberFormat="1" applyFont="1" applyFill="1" applyBorder="1" applyAlignment="1">
      <alignment vertical="center"/>
    </xf>
    <xf numFmtId="177" fontId="2" fillId="2" borderId="22" xfId="0" applyNumberFormat="1" applyFont="1" applyFill="1" applyBorder="1" applyAlignment="1">
      <alignment vertical="center"/>
    </xf>
    <xf numFmtId="177" fontId="2" fillId="2" borderId="25" xfId="0" applyNumberFormat="1" applyFont="1" applyFill="1" applyBorder="1" applyAlignment="1">
      <alignment vertical="center"/>
    </xf>
    <xf numFmtId="177" fontId="2" fillId="2" borderId="23" xfId="0" applyNumberFormat="1" applyFont="1" applyFill="1" applyBorder="1" applyAlignment="1">
      <alignment vertical="center"/>
    </xf>
    <xf numFmtId="0" fontId="3" fillId="2" borderId="49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176" fontId="2" fillId="2" borderId="50" xfId="0" applyNumberFormat="1" applyFont="1" applyFill="1" applyBorder="1" applyAlignment="1">
      <alignment vertical="center"/>
    </xf>
    <xf numFmtId="177" fontId="2" fillId="2" borderId="51" xfId="0" applyNumberFormat="1" applyFont="1" applyFill="1" applyBorder="1" applyAlignment="1">
      <alignment vertical="center"/>
    </xf>
    <xf numFmtId="176" fontId="2" fillId="2" borderId="52" xfId="0" applyNumberFormat="1" applyFont="1" applyFill="1" applyBorder="1" applyAlignment="1">
      <alignment vertical="center"/>
    </xf>
    <xf numFmtId="177" fontId="2" fillId="2" borderId="53" xfId="0" applyNumberFormat="1" applyFont="1" applyFill="1" applyBorder="1" applyAlignment="1">
      <alignment vertical="center"/>
    </xf>
    <xf numFmtId="177" fontId="2" fillId="2" borderId="0" xfId="0" applyNumberFormat="1" applyFont="1" applyFill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178" fontId="2" fillId="0" borderId="57" xfId="0" applyNumberFormat="1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178" fontId="2" fillId="0" borderId="59" xfId="0" applyNumberFormat="1" applyFont="1" applyBorder="1" applyAlignment="1">
      <alignment vertical="center"/>
    </xf>
    <xf numFmtId="179" fontId="2" fillId="0" borderId="60" xfId="0" applyNumberFormat="1" applyFont="1" applyBorder="1" applyAlignment="1">
      <alignment vertical="center"/>
    </xf>
    <xf numFmtId="177" fontId="2" fillId="0" borderId="59" xfId="0" applyNumberFormat="1" applyFont="1" applyBorder="1" applyAlignment="1">
      <alignment vertical="center"/>
    </xf>
    <xf numFmtId="0" fontId="3" fillId="0" borderId="49" xfId="0" applyFont="1" applyBorder="1" applyAlignment="1">
      <alignment horizontal="center" vertical="center" shrinkToFit="1"/>
    </xf>
    <xf numFmtId="177" fontId="2" fillId="2" borderId="23" xfId="0" applyNumberFormat="1" applyFont="1" applyFill="1" applyBorder="1" applyAlignment="1">
      <alignment horizontal="center" vertical="center"/>
    </xf>
    <xf numFmtId="176" fontId="2" fillId="2" borderId="56" xfId="0" applyNumberFormat="1" applyFont="1" applyFill="1" applyBorder="1" applyAlignment="1">
      <alignment vertical="center"/>
    </xf>
    <xf numFmtId="177" fontId="2" fillId="2" borderId="57" xfId="0" applyNumberFormat="1" applyFont="1" applyFill="1" applyBorder="1" applyAlignment="1">
      <alignment vertical="center"/>
    </xf>
    <xf numFmtId="176" fontId="2" fillId="2" borderId="58" xfId="0" applyNumberFormat="1" applyFont="1" applyFill="1" applyBorder="1" applyAlignment="1">
      <alignment vertical="center"/>
    </xf>
    <xf numFmtId="177" fontId="2" fillId="2" borderId="59" xfId="0" applyNumberFormat="1" applyFont="1" applyFill="1" applyBorder="1" applyAlignment="1">
      <alignment vertical="center"/>
    </xf>
    <xf numFmtId="176" fontId="2" fillId="2" borderId="60" xfId="0" applyNumberFormat="1" applyFont="1" applyFill="1" applyBorder="1" applyAlignment="1">
      <alignment vertical="center"/>
    </xf>
    <xf numFmtId="177" fontId="2" fillId="2" borderId="59" xfId="0" applyNumberFormat="1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 shrinkToFit="1"/>
    </xf>
    <xf numFmtId="176" fontId="2" fillId="2" borderId="62" xfId="0" applyNumberFormat="1" applyFont="1" applyFill="1" applyBorder="1" applyAlignment="1">
      <alignment vertical="center"/>
    </xf>
    <xf numFmtId="177" fontId="2" fillId="2" borderId="63" xfId="0" applyNumberFormat="1" applyFont="1" applyFill="1" applyBorder="1" applyAlignment="1">
      <alignment vertical="center"/>
    </xf>
    <xf numFmtId="177" fontId="2" fillId="2" borderId="64" xfId="0" applyNumberFormat="1" applyFont="1" applyFill="1" applyBorder="1" applyAlignment="1">
      <alignment vertical="center"/>
    </xf>
    <xf numFmtId="177" fontId="2" fillId="2" borderId="65" xfId="0" applyNumberFormat="1" applyFont="1" applyFill="1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66" xfId="0" applyFont="1" applyFill="1" applyBorder="1" applyAlignment="1">
      <alignment horizontal="center" vertical="center" shrinkToFit="1"/>
    </xf>
    <xf numFmtId="176" fontId="2" fillId="2" borderId="67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68" xfId="0" applyFont="1" applyBorder="1" applyAlignment="1">
      <alignment vertical="center"/>
    </xf>
    <xf numFmtId="0" fontId="2" fillId="0" borderId="69" xfId="0" applyFont="1" applyBorder="1" applyAlignment="1">
      <alignment horizontal="center" vertical="center"/>
    </xf>
    <xf numFmtId="176" fontId="2" fillId="2" borderId="70" xfId="0" applyNumberFormat="1" applyFont="1" applyFill="1" applyBorder="1" applyAlignment="1">
      <alignment vertical="center"/>
    </xf>
    <xf numFmtId="176" fontId="2" fillId="2" borderId="71" xfId="0" applyNumberFormat="1" applyFont="1" applyFill="1" applyBorder="1" applyAlignment="1">
      <alignment vertical="center"/>
    </xf>
    <xf numFmtId="176" fontId="2" fillId="2" borderId="72" xfId="0" applyNumberFormat="1" applyFont="1" applyFill="1" applyBorder="1" applyAlignment="1">
      <alignment vertical="center"/>
    </xf>
    <xf numFmtId="0" fontId="3" fillId="0" borderId="66" xfId="0" applyFont="1" applyBorder="1" applyAlignment="1">
      <alignment horizontal="center" vertical="center" shrinkToFit="1"/>
    </xf>
    <xf numFmtId="0" fontId="2" fillId="0" borderId="0" xfId="0" applyFont="1" applyAlignment="1">
      <alignment horizontal="centerContinuous" vertical="center"/>
    </xf>
    <xf numFmtId="176" fontId="2" fillId="2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</sheetPr>
  <dimension ref="A1:K38"/>
  <sheetViews>
    <sheetView tabSelected="1" zoomScale="76" zoomScaleNormal="76" workbookViewId="0"/>
  </sheetViews>
  <sheetFormatPr defaultColWidth="9" defaultRowHeight="27.75" customHeight="1"/>
  <cols>
    <col min="1" max="11" width="11.26953125" style="1" customWidth="1"/>
    <col min="12" max="16384" width="9" style="1"/>
  </cols>
  <sheetData>
    <row r="1" spans="1:11" ht="27.75" customHeight="1">
      <c r="A1" s="1" t="s">
        <v>35</v>
      </c>
    </row>
    <row r="2" spans="1:11" ht="27.75" customHeight="1">
      <c r="A2" s="1" t="s">
        <v>7</v>
      </c>
    </row>
    <row r="3" spans="1:11" ht="27.75" customHeight="1">
      <c r="A3" s="2"/>
      <c r="B3" s="19"/>
      <c r="C3" s="33" t="s">
        <v>2</v>
      </c>
      <c r="D3" s="52" t="s">
        <v>34</v>
      </c>
      <c r="E3" s="71"/>
      <c r="F3" s="71"/>
      <c r="G3" s="92" t="s">
        <v>27</v>
      </c>
      <c r="H3" s="71"/>
      <c r="I3" s="97"/>
      <c r="J3" s="103"/>
      <c r="K3" s="103"/>
    </row>
    <row r="4" spans="1:11" ht="27.75" customHeight="1">
      <c r="A4" s="3" t="s">
        <v>20</v>
      </c>
      <c r="B4" s="20"/>
      <c r="C4" s="34" t="s">
        <v>19</v>
      </c>
      <c r="D4" s="53" t="s">
        <v>33</v>
      </c>
      <c r="E4" s="72" t="s">
        <v>32</v>
      </c>
      <c r="F4" s="72" t="s">
        <v>31</v>
      </c>
      <c r="G4" s="72" t="s">
        <v>33</v>
      </c>
      <c r="H4" s="72" t="s">
        <v>32</v>
      </c>
      <c r="I4" s="98" t="s">
        <v>31</v>
      </c>
      <c r="J4" s="10"/>
      <c r="K4" s="10"/>
    </row>
    <row r="5" spans="1:11" ht="27.75" customHeight="1">
      <c r="A5" s="4">
        <v>3</v>
      </c>
      <c r="B5" s="21" t="s">
        <v>6</v>
      </c>
      <c r="C5" s="35">
        <f>D5+G5</f>
        <v>169</v>
      </c>
      <c r="D5" s="54">
        <f>SUM(E5:F5)</f>
        <v>110</v>
      </c>
      <c r="E5" s="73">
        <v>109</v>
      </c>
      <c r="F5" s="81">
        <v>1</v>
      </c>
      <c r="G5" s="81">
        <f>SUM(H5:I5)</f>
        <v>59</v>
      </c>
      <c r="H5" s="81">
        <v>56</v>
      </c>
      <c r="I5" s="99">
        <v>3</v>
      </c>
      <c r="J5" s="104"/>
      <c r="K5" s="104"/>
    </row>
    <row r="6" spans="1:11" ht="27.75" customHeight="1">
      <c r="A6" s="5" t="s">
        <v>11</v>
      </c>
      <c r="B6" s="22" t="s">
        <v>10</v>
      </c>
      <c r="C6" s="36">
        <f t="shared" ref="C6:I6" si="0">IF($C$5=0,0,C5/$C$5*100)</f>
        <v>100</v>
      </c>
      <c r="D6" s="55">
        <f t="shared" si="0"/>
        <v>65.088757396449708</v>
      </c>
      <c r="E6" s="74">
        <f t="shared" si="0"/>
        <v>64.497041420118336</v>
      </c>
      <c r="F6" s="82">
        <f t="shared" si="0"/>
        <v>0.59171597633136097</v>
      </c>
      <c r="G6" s="82">
        <f t="shared" si="0"/>
        <v>34.911242603550299</v>
      </c>
      <c r="H6" s="82">
        <f t="shared" si="0"/>
        <v>33.136094674556219</v>
      </c>
      <c r="I6" s="89">
        <f t="shared" si="0"/>
        <v>1.7751479289940828</v>
      </c>
      <c r="J6" s="40"/>
      <c r="K6" s="40"/>
    </row>
    <row r="7" spans="1:11" ht="27.75" customHeight="1">
      <c r="A7" s="6" t="s">
        <v>30</v>
      </c>
      <c r="B7" s="23" t="s">
        <v>6</v>
      </c>
      <c r="C7" s="37">
        <f>D7+G7</f>
        <v>259</v>
      </c>
      <c r="D7" s="56">
        <f>SUM(E7:F7)</f>
        <v>164</v>
      </c>
      <c r="E7" s="75">
        <v>164</v>
      </c>
      <c r="F7" s="83">
        <v>0</v>
      </c>
      <c r="G7" s="83">
        <f>SUM(H7:I7)</f>
        <v>95</v>
      </c>
      <c r="H7" s="95">
        <v>93</v>
      </c>
      <c r="I7" s="100">
        <v>2</v>
      </c>
      <c r="J7" s="104"/>
      <c r="K7" s="104"/>
    </row>
    <row r="8" spans="1:11" ht="27.75" customHeight="1">
      <c r="A8" s="7" t="s">
        <v>11</v>
      </c>
      <c r="B8" s="24" t="s">
        <v>10</v>
      </c>
      <c r="C8" s="38">
        <f>IF($C$5=0,0,C7/$C$7*100)</f>
        <v>100</v>
      </c>
      <c r="D8" s="57">
        <v>66.197183098591552</v>
      </c>
      <c r="E8" s="76">
        <v>65.845070422535215</v>
      </c>
      <c r="F8" s="84">
        <v>0.35211267605633806</v>
      </c>
      <c r="G8" s="84">
        <v>33.802816901408448</v>
      </c>
      <c r="H8" s="84">
        <v>33.098591549295776</v>
      </c>
      <c r="I8" s="91">
        <v>0.70422535211267612</v>
      </c>
      <c r="J8" s="40"/>
      <c r="K8" s="40"/>
    </row>
    <row r="9" spans="1:11" ht="27.75" customHeight="1">
      <c r="A9" s="8" t="s">
        <v>5</v>
      </c>
      <c r="B9" s="25" t="s">
        <v>6</v>
      </c>
      <c r="C9" s="39">
        <f t="shared" ref="C9:I9" si="1">C5-C7</f>
        <v>-90</v>
      </c>
      <c r="D9" s="58">
        <f t="shared" si="1"/>
        <v>-54</v>
      </c>
      <c r="E9" s="77">
        <f t="shared" si="1"/>
        <v>-55</v>
      </c>
      <c r="F9" s="85">
        <f t="shared" si="1"/>
        <v>1</v>
      </c>
      <c r="G9" s="85">
        <f t="shared" si="1"/>
        <v>-36</v>
      </c>
      <c r="H9" s="85">
        <f t="shared" si="1"/>
        <v>-37</v>
      </c>
      <c r="I9" s="101">
        <f t="shared" si="1"/>
        <v>1</v>
      </c>
      <c r="J9" s="104"/>
      <c r="K9" s="104"/>
    </row>
    <row r="10" spans="1:11" ht="27.75" customHeight="1">
      <c r="A10" s="9" t="s">
        <v>9</v>
      </c>
      <c r="B10" s="24" t="s">
        <v>1</v>
      </c>
      <c r="C10" s="38">
        <f>C5/C7*100-100</f>
        <v>-34.749034749034749</v>
      </c>
      <c r="D10" s="57">
        <f>D5/D7*100-100</f>
        <v>-32.926829268292678</v>
      </c>
      <c r="E10" s="78">
        <f>E5/E7*100-100</f>
        <v>-33.536585365853654</v>
      </c>
      <c r="F10" s="86" t="s">
        <v>4</v>
      </c>
      <c r="G10" s="84">
        <f>G5/G7*100-100</f>
        <v>-37.89473684210526</v>
      </c>
      <c r="H10" s="84">
        <f>H5/H7*100-100</f>
        <v>-39.784946236559136</v>
      </c>
      <c r="I10" s="91">
        <f>I5/I7*100-100</f>
        <v>50</v>
      </c>
      <c r="J10" s="40"/>
      <c r="K10" s="40"/>
    </row>
    <row r="11" spans="1:11" ht="27.75" customHeight="1">
      <c r="A11" s="10"/>
      <c r="B11" s="26"/>
      <c r="C11" s="40"/>
      <c r="D11" s="40"/>
      <c r="F11" s="70"/>
      <c r="G11" s="40"/>
      <c r="H11" s="40"/>
      <c r="I11" s="40"/>
      <c r="J11" s="40"/>
      <c r="K11" s="40"/>
    </row>
    <row r="12" spans="1:11" ht="27.75" customHeight="1">
      <c r="A12" s="11" t="s">
        <v>29</v>
      </c>
      <c r="B12" s="11"/>
      <c r="C12" s="41"/>
      <c r="D12" s="41"/>
      <c r="E12" s="41"/>
      <c r="F12" s="41"/>
      <c r="G12" s="93"/>
      <c r="H12" s="93"/>
      <c r="I12" s="93"/>
      <c r="J12" s="93"/>
      <c r="K12" s="93"/>
    </row>
    <row r="13" spans="1:11" ht="27.75" customHeight="1">
      <c r="A13" s="3" t="s">
        <v>20</v>
      </c>
      <c r="B13" s="27"/>
      <c r="C13" s="42" t="s">
        <v>18</v>
      </c>
      <c r="D13" s="59" t="s">
        <v>28</v>
      </c>
      <c r="E13" s="59" t="s">
        <v>26</v>
      </c>
      <c r="F13" s="87" t="s">
        <v>25</v>
      </c>
      <c r="G13" s="93"/>
    </row>
    <row r="14" spans="1:11" ht="27.75" customHeight="1">
      <c r="A14" s="12">
        <f>A5</f>
        <v>3</v>
      </c>
      <c r="B14" s="28" t="s">
        <v>6</v>
      </c>
      <c r="C14" s="43">
        <v>5</v>
      </c>
      <c r="D14" s="60">
        <v>14</v>
      </c>
      <c r="E14" s="60">
        <v>149</v>
      </c>
      <c r="F14" s="88">
        <v>1</v>
      </c>
      <c r="G14" s="93"/>
      <c r="K14" s="96" t="str">
        <f>IF($C$5=SUM(C14:F14),"","ng")</f>
        <v/>
      </c>
    </row>
    <row r="15" spans="1:11" ht="27.75" customHeight="1">
      <c r="A15" s="13" t="s">
        <v>11</v>
      </c>
      <c r="B15" s="29" t="s">
        <v>10</v>
      </c>
      <c r="C15" s="44">
        <f>IF($C$5=0,0,C14/$C$5*100)</f>
        <v>2.9585798816568047</v>
      </c>
      <c r="D15" s="61">
        <f>IF($C$5=0,0,D14/$C$5*100)</f>
        <v>8.2840236686390547</v>
      </c>
      <c r="E15" s="61">
        <f>IF($C$5=0,0,E14/$C$5*100)</f>
        <v>88.165680473372774</v>
      </c>
      <c r="F15" s="89">
        <f>IF($C$5=0,0,F14/$C$5*100)</f>
        <v>0.59171597633136097</v>
      </c>
      <c r="G15" s="93"/>
      <c r="K15" s="93"/>
    </row>
    <row r="16" spans="1:11" ht="27.75" customHeight="1">
      <c r="A16" s="12" t="str">
        <f>A7</f>
        <v>元</v>
      </c>
      <c r="B16" s="28" t="s">
        <v>6</v>
      </c>
      <c r="C16" s="43">
        <v>8</v>
      </c>
      <c r="D16" s="60">
        <v>21</v>
      </c>
      <c r="E16" s="60">
        <v>228</v>
      </c>
      <c r="F16" s="88">
        <v>2</v>
      </c>
      <c r="G16" s="93"/>
      <c r="K16" s="96" t="str">
        <f>IF($C$7=SUM(C16:F16),"","ng")</f>
        <v/>
      </c>
    </row>
    <row r="17" spans="1:11" ht="27.75" customHeight="1">
      <c r="A17" s="14" t="s">
        <v>11</v>
      </c>
      <c r="B17" s="30" t="s">
        <v>10</v>
      </c>
      <c r="C17" s="45">
        <v>5.28169014084507</v>
      </c>
      <c r="D17" s="62">
        <v>8.4507042253521121</v>
      </c>
      <c r="E17" s="62">
        <v>85.211267605633793</v>
      </c>
      <c r="F17" s="90">
        <v>1.056338028169014</v>
      </c>
      <c r="G17" s="93"/>
      <c r="K17" s="93"/>
    </row>
    <row r="18" spans="1:11" ht="27.75" customHeight="1">
      <c r="A18" s="15" t="s">
        <v>5</v>
      </c>
      <c r="B18" s="28" t="s">
        <v>6</v>
      </c>
      <c r="C18" s="43">
        <f>C14-C16</f>
        <v>-3</v>
      </c>
      <c r="D18" s="60">
        <f>D14-D16</f>
        <v>-7</v>
      </c>
      <c r="E18" s="60">
        <f>E14-E16</f>
        <v>-79</v>
      </c>
      <c r="F18" s="88">
        <f>F14-F16</f>
        <v>-1</v>
      </c>
      <c r="G18" s="93"/>
      <c r="K18" s="93"/>
    </row>
    <row r="19" spans="1:11" ht="27.75" customHeight="1">
      <c r="A19" s="16" t="s">
        <v>9</v>
      </c>
      <c r="B19" s="30" t="s">
        <v>1</v>
      </c>
      <c r="C19" s="46">
        <f>C14/C16*100-100</f>
        <v>-37.5</v>
      </c>
      <c r="D19" s="63">
        <f>D14/D16*100-100</f>
        <v>-33.333333333333343</v>
      </c>
      <c r="E19" s="63">
        <f>E14/E16*100-100</f>
        <v>-34.649122807017534</v>
      </c>
      <c r="F19" s="91">
        <f>F14/F16*100-100</f>
        <v>-50</v>
      </c>
      <c r="G19" s="93"/>
      <c r="K19" s="93"/>
    </row>
    <row r="20" spans="1:11" ht="27.75" customHeight="1">
      <c r="A20" s="10"/>
      <c r="B20" s="10"/>
      <c r="C20" s="40"/>
      <c r="D20" s="40"/>
      <c r="E20" s="40"/>
      <c r="F20" s="40"/>
      <c r="G20" s="93"/>
      <c r="K20" s="93"/>
    </row>
    <row r="21" spans="1:11" ht="27.75" customHeight="1">
      <c r="A21" s="1" t="s">
        <v>24</v>
      </c>
      <c r="B21" s="10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27.75" customHeight="1">
      <c r="A22" s="17" t="s">
        <v>20</v>
      </c>
      <c r="B22" s="31"/>
      <c r="C22" s="47" t="s">
        <v>0</v>
      </c>
      <c r="D22" s="64" t="s">
        <v>23</v>
      </c>
      <c r="E22" s="64" t="s">
        <v>22</v>
      </c>
      <c r="F22" s="64" t="s">
        <v>3</v>
      </c>
      <c r="G22" s="94" t="s">
        <v>21</v>
      </c>
      <c r="H22" s="93"/>
      <c r="K22" s="93"/>
    </row>
    <row r="23" spans="1:11" ht="27.75" customHeight="1">
      <c r="A23" s="12">
        <f>A14</f>
        <v>3</v>
      </c>
      <c r="B23" s="28" t="s">
        <v>6</v>
      </c>
      <c r="C23" s="43">
        <v>2</v>
      </c>
      <c r="D23" s="60">
        <v>112</v>
      </c>
      <c r="E23" s="60">
        <v>34</v>
      </c>
      <c r="F23" s="60">
        <v>18</v>
      </c>
      <c r="G23" s="88">
        <v>3</v>
      </c>
      <c r="H23" s="96"/>
      <c r="K23" s="96"/>
    </row>
    <row r="24" spans="1:11" ht="27.75" customHeight="1">
      <c r="A24" s="13" t="s">
        <v>11</v>
      </c>
      <c r="B24" s="29" t="s">
        <v>10</v>
      </c>
      <c r="C24" s="44">
        <f>IF($C$5=0,0,C23/$C$5*100)</f>
        <v>1.1834319526627219</v>
      </c>
      <c r="D24" s="61">
        <f>IF($C$5=0,0,D23/$C$5*100)</f>
        <v>66.272189349112438</v>
      </c>
      <c r="E24" s="61">
        <f>IF($C$5=0,0,E23/$C$5*100)</f>
        <v>20.118343195266274</v>
      </c>
      <c r="F24" s="61">
        <f>IF($C$5=0,0,F23/$C$5*100)</f>
        <v>10.650887573964498</v>
      </c>
      <c r="G24" s="89">
        <f>IF($C$5=0,0,G23/$C$5*100)</f>
        <v>1.7751479289940828</v>
      </c>
      <c r="H24" s="93"/>
      <c r="K24" s="93"/>
    </row>
    <row r="25" spans="1:11" ht="27.75" customHeight="1">
      <c r="A25" s="12" t="str">
        <f>A16</f>
        <v>元</v>
      </c>
      <c r="B25" s="28" t="s">
        <v>6</v>
      </c>
      <c r="C25" s="43">
        <v>1</v>
      </c>
      <c r="D25" s="60">
        <v>137</v>
      </c>
      <c r="E25" s="60">
        <v>98</v>
      </c>
      <c r="F25" s="60">
        <v>18</v>
      </c>
      <c r="G25" s="88">
        <v>5</v>
      </c>
      <c r="H25" s="93"/>
      <c r="K25" s="96" t="str">
        <f>IF($C$7=SUM(C25:G25),"","ng")</f>
        <v/>
      </c>
    </row>
    <row r="26" spans="1:11" ht="27.75" customHeight="1">
      <c r="A26" s="14" t="s">
        <v>11</v>
      </c>
      <c r="B26" s="30" t="s">
        <v>10</v>
      </c>
      <c r="C26" s="45">
        <v>0.35211267605633806</v>
      </c>
      <c r="D26" s="62">
        <v>40.845070422535215</v>
      </c>
      <c r="E26" s="62">
        <v>42.95774647887324</v>
      </c>
      <c r="F26" s="62">
        <v>13.732394366197184</v>
      </c>
      <c r="G26" s="90">
        <v>2.112676056338028</v>
      </c>
      <c r="H26" s="93"/>
      <c r="K26" s="93"/>
    </row>
    <row r="27" spans="1:11" ht="27.75" customHeight="1">
      <c r="A27" s="15" t="s">
        <v>5</v>
      </c>
      <c r="B27" s="28" t="s">
        <v>6</v>
      </c>
      <c r="C27" s="43">
        <f>C23-C25</f>
        <v>1</v>
      </c>
      <c r="D27" s="60">
        <f>D23-D25</f>
        <v>-25</v>
      </c>
      <c r="E27" s="60">
        <f>E23-E25</f>
        <v>-64</v>
      </c>
      <c r="F27" s="60">
        <f>F23-F25</f>
        <v>0</v>
      </c>
      <c r="G27" s="88">
        <f>G23-G25</f>
        <v>-2</v>
      </c>
      <c r="H27" s="93"/>
      <c r="K27" s="93"/>
    </row>
    <row r="28" spans="1:11" ht="27.75" customHeight="1">
      <c r="A28" s="16" t="s">
        <v>9</v>
      </c>
      <c r="B28" s="30" t="s">
        <v>1</v>
      </c>
      <c r="C28" s="48">
        <f>C23/C25*100-100</f>
        <v>100</v>
      </c>
      <c r="D28" s="63">
        <f>D23/D25*100-100</f>
        <v>-18.248175182481745</v>
      </c>
      <c r="E28" s="63">
        <f>E23/E25*100-100</f>
        <v>-65.306122448979593</v>
      </c>
      <c r="F28" s="63">
        <f>F23/F25*100-100</f>
        <v>0</v>
      </c>
      <c r="G28" s="91">
        <f>G23/G25*100-100</f>
        <v>-40</v>
      </c>
      <c r="H28" s="93"/>
      <c r="K28" s="93"/>
    </row>
    <row r="29" spans="1:11" ht="27.75" customHeight="1">
      <c r="A29" s="10"/>
      <c r="B29" s="10"/>
      <c r="C29" s="40"/>
      <c r="D29" s="40"/>
      <c r="E29" s="40"/>
      <c r="F29" s="40"/>
      <c r="G29" s="40"/>
      <c r="H29" s="93"/>
      <c r="K29" s="93"/>
    </row>
    <row r="30" spans="1:11" ht="27.75" customHeight="1">
      <c r="A30" s="18" t="s">
        <v>14</v>
      </c>
      <c r="B30" s="10"/>
      <c r="C30" s="40"/>
      <c r="D30" s="40"/>
      <c r="E30" s="40"/>
      <c r="F30" s="70"/>
      <c r="G30" s="40"/>
      <c r="H30" s="40"/>
      <c r="I30" s="40"/>
      <c r="J30" s="40"/>
      <c r="K30" s="40"/>
    </row>
    <row r="31" spans="1:11" ht="27.75" customHeight="1">
      <c r="A31" s="17" t="s">
        <v>20</v>
      </c>
      <c r="B31" s="31"/>
      <c r="C31" s="49" t="s">
        <v>19</v>
      </c>
      <c r="D31" s="65" t="s">
        <v>17</v>
      </c>
      <c r="E31" s="79" t="s">
        <v>16</v>
      </c>
      <c r="F31" s="79" t="s">
        <v>8</v>
      </c>
      <c r="G31" s="79" t="s">
        <v>15</v>
      </c>
      <c r="H31" s="79" t="s">
        <v>13</v>
      </c>
      <c r="I31" s="102" t="s">
        <v>12</v>
      </c>
      <c r="J31" s="93"/>
      <c r="K31" s="93"/>
    </row>
    <row r="32" spans="1:11" ht="27.75" customHeight="1">
      <c r="A32" s="12">
        <f>A23</f>
        <v>3</v>
      </c>
      <c r="B32" s="28" t="s">
        <v>6</v>
      </c>
      <c r="C32" s="50">
        <f>D32+E32+F32+G32+H32+I32</f>
        <v>169</v>
      </c>
      <c r="D32" s="66">
        <v>0</v>
      </c>
      <c r="E32" s="60">
        <v>4</v>
      </c>
      <c r="F32" s="60">
        <v>7</v>
      </c>
      <c r="G32" s="60">
        <v>13</v>
      </c>
      <c r="H32" s="60">
        <v>19</v>
      </c>
      <c r="I32" s="88">
        <v>126</v>
      </c>
      <c r="J32" s="93"/>
      <c r="K32" s="105" t="str">
        <f>IF($C$5=C32,"","ng")</f>
        <v/>
      </c>
    </row>
    <row r="33" spans="1:11" ht="27.75" customHeight="1">
      <c r="A33" s="13" t="s">
        <v>11</v>
      </c>
      <c r="B33" s="29" t="s">
        <v>10</v>
      </c>
      <c r="C33" s="36">
        <f t="shared" ref="C33:I33" si="2">IF($C$5=0,0,C32/$C$5*100)</f>
        <v>100</v>
      </c>
      <c r="D33" s="67">
        <f t="shared" si="2"/>
        <v>0</v>
      </c>
      <c r="E33" s="61">
        <f t="shared" si="2"/>
        <v>2.3668639053254439</v>
      </c>
      <c r="F33" s="61">
        <f t="shared" si="2"/>
        <v>4.1420118343195274</v>
      </c>
      <c r="G33" s="61">
        <f t="shared" si="2"/>
        <v>7.6923076923076925</v>
      </c>
      <c r="H33" s="61">
        <f t="shared" si="2"/>
        <v>11.242603550295858</v>
      </c>
      <c r="I33" s="89">
        <f t="shared" si="2"/>
        <v>74.556213017751489</v>
      </c>
      <c r="J33" s="93"/>
      <c r="K33" s="93"/>
    </row>
    <row r="34" spans="1:11" ht="27.75" customHeight="1">
      <c r="A34" s="12" t="str">
        <f>A25</f>
        <v>元</v>
      </c>
      <c r="B34" s="28" t="s">
        <v>6</v>
      </c>
      <c r="C34" s="51">
        <f>SUM(D34:I34)</f>
        <v>259</v>
      </c>
      <c r="D34" s="68">
        <v>0</v>
      </c>
      <c r="E34" s="60">
        <v>0</v>
      </c>
      <c r="F34" s="60">
        <v>9</v>
      </c>
      <c r="G34" s="60">
        <v>23</v>
      </c>
      <c r="H34" s="60">
        <v>37</v>
      </c>
      <c r="I34" s="88">
        <v>190</v>
      </c>
      <c r="J34" s="93"/>
      <c r="K34" s="105" t="str">
        <f>IF($C$7=C34,"","ng")</f>
        <v/>
      </c>
    </row>
    <row r="35" spans="1:11" ht="27.75" customHeight="1">
      <c r="A35" s="14" t="s">
        <v>11</v>
      </c>
      <c r="B35" s="32" t="s">
        <v>10</v>
      </c>
      <c r="C35" s="38">
        <v>100</v>
      </c>
      <c r="D35" s="69">
        <v>0</v>
      </c>
      <c r="E35" s="63">
        <v>0</v>
      </c>
      <c r="F35" s="63">
        <v>4.5774647887323949</v>
      </c>
      <c r="G35" s="63">
        <v>8.0985915492957758</v>
      </c>
      <c r="H35" s="63">
        <v>15.492957746478872</v>
      </c>
      <c r="I35" s="91">
        <v>71.83098591549296</v>
      </c>
      <c r="J35" s="93"/>
      <c r="K35" s="93"/>
    </row>
    <row r="36" spans="1:11" ht="27.75" customHeight="1">
      <c r="A36" s="15" t="s">
        <v>5</v>
      </c>
      <c r="B36" s="28" t="s">
        <v>6</v>
      </c>
      <c r="C36" s="51">
        <f t="shared" ref="C36:I36" si="3">C32-C34</f>
        <v>-90</v>
      </c>
      <c r="D36" s="43">
        <f t="shared" si="3"/>
        <v>0</v>
      </c>
      <c r="E36" s="60">
        <f t="shared" si="3"/>
        <v>4</v>
      </c>
      <c r="F36" s="60">
        <f t="shared" si="3"/>
        <v>-2</v>
      </c>
      <c r="G36" s="60">
        <f t="shared" si="3"/>
        <v>-10</v>
      </c>
      <c r="H36" s="60">
        <f t="shared" si="3"/>
        <v>-18</v>
      </c>
      <c r="I36" s="88">
        <f t="shared" si="3"/>
        <v>-64</v>
      </c>
      <c r="J36" s="93"/>
      <c r="K36" s="93"/>
    </row>
    <row r="37" spans="1:11" ht="27.75" customHeight="1">
      <c r="A37" s="16" t="s">
        <v>9</v>
      </c>
      <c r="B37" s="30" t="s">
        <v>1</v>
      </c>
      <c r="C37" s="38">
        <f>C32/C34*100-100</f>
        <v>-34.749034749034749</v>
      </c>
      <c r="D37" s="48" t="s">
        <v>4</v>
      </c>
      <c r="E37" s="80" t="s">
        <v>4</v>
      </c>
      <c r="F37" s="63">
        <f>F32/F34*100-100</f>
        <v>-22.222222222222214</v>
      </c>
      <c r="G37" s="63">
        <f>G32/G34*100-100</f>
        <v>-43.478260869565219</v>
      </c>
      <c r="H37" s="63">
        <f>H32/H34*100-100</f>
        <v>-48.648648648648653</v>
      </c>
      <c r="I37" s="91">
        <f>I32/I34*100-100</f>
        <v>-33.684210526315795</v>
      </c>
      <c r="J37" s="93"/>
      <c r="K37" s="93"/>
    </row>
    <row r="38" spans="1:11" ht="27.75" customHeight="1">
      <c r="A38" s="10"/>
      <c r="B38" s="10"/>
      <c r="C38" s="40"/>
      <c r="D38" s="70"/>
      <c r="E38" s="40"/>
      <c r="F38" s="40"/>
      <c r="G38" s="40"/>
      <c r="H38" s="40"/>
      <c r="I38" s="40"/>
      <c r="J38" s="93"/>
      <c r="K38" s="93"/>
    </row>
  </sheetData>
  <mergeCells count="2">
    <mergeCell ref="D3:F3"/>
    <mergeCell ref="G3:I3"/>
  </mergeCells>
  <phoneticPr fontId="1"/>
  <pageMargins left="0.78740157480314965" right="0" top="0.59055118110236227" bottom="0.39370078740157483" header="0.51181102362204722" footer="0.11811023622047244"/>
  <pageSetup paperSize="9" scale="80" fitToWidth="1" fitToHeight="1" orientation="portrait" usePrinterDefaults="1" blackAndWhite="1" r:id="rId1"/>
  <headerFooter alignWithMargins="0">
    <oddFooter>&amp;C&amp;14 ２</oddFooter>
  </headerFooter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前回調査比①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芳賀奏哉</dc:creator>
  <cp:lastModifiedBy>篠原　学</cp:lastModifiedBy>
  <dcterms:created xsi:type="dcterms:W3CDTF">2022-09-24T03:11:42Z</dcterms:created>
  <dcterms:modified xsi:type="dcterms:W3CDTF">2022-10-14T08:18:32Z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2022-10-14T08:18:32Z</vt:filetime>
  </property>
</Properties>
</file>