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782A9DD0-621B-46A1-BFAA-AB22A5E66BE0}" xr6:coauthVersionLast="46" xr6:coauthVersionMax="46" xr10:uidLastSave="{00000000-0000-0000-0000-000000000000}"/>
  <bookViews>
    <workbookView xWindow="4005" yWindow="945" windowWidth="14895" windowHeight="13875" tabRatio="655" xr2:uid="{544DDAD3-F6BF-42AD-AFB4-5C02681B5DA5}"/>
  </bookViews>
  <sheets>
    <sheet name="簡易水道" sheetId="1" r:id="rId1"/>
    <sheet name="下水道（特定環境保全公共下水道）" sheetId="2" r:id="rId2"/>
    <sheet name="下水道（農業集落排水施設）" sheetId="3" r:id="rId3"/>
    <sheet name="下水道（個別排水処理施設）" sheetId="4" r:id="rId4"/>
    <sheet name="介護サービス（指定介護老人福祉施設）" sheetId="5" r:id="rId5"/>
    <sheet name="介護サービス（老人短期入所施設）" sheetId="6" r:id="rId6"/>
  </sheets>
  <externalReferences>
    <externalReference r:id="rId7"/>
    <externalReference r:id="rId8"/>
    <externalReference r:id="rId9"/>
    <externalReference r:id="rId10"/>
    <externalReference r:id="rId11"/>
    <externalReference r:id="rId12"/>
  </externalReferences>
  <definedNames>
    <definedName name="_xlnm.Print_Area" localSheetId="3">'下水道（個別排水処理施設）'!$A$1:$BS$315</definedName>
    <definedName name="_xlnm.Print_Area" localSheetId="1">'下水道（特定環境保全公共下水道）'!$A$1:$BS$315</definedName>
    <definedName name="_xlnm.Print_Area" localSheetId="2">'下水道（農業集落排水施設）'!$A$1:$BS$315</definedName>
    <definedName name="_xlnm.Print_Area" localSheetId="4">'介護サービス（指定介護老人福祉施設）'!$A$1:$BS$315</definedName>
    <definedName name="_xlnm.Print_Area" localSheetId="5">'介護サービス（老人短期入所施設）'!$A$1:$BS$315</definedName>
    <definedName name="_xlnm.Print_Area" localSheetId="0">簡易水道!$A$1:$BS$315</definedName>
    <definedName name="業種名" localSheetId="3">[4]選択肢!$K$2:$K$19</definedName>
    <definedName name="業種名" localSheetId="1">[2]選択肢!$K$2:$K$19</definedName>
    <definedName name="業種名" localSheetId="2">[3]選択肢!$K$2:$K$19</definedName>
    <definedName name="業種名" localSheetId="4">[5]選択肢!$K$2:$K$19</definedName>
    <definedName name="業種名" localSheetId="5">[6]選択肢!$K$2:$K$19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<sst xmlns="http://schemas.openxmlformats.org/spreadsheetml/2006/main" count="1122" uniqueCount="85">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</sst>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2.xml" />
  <Relationship Id="rId13"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externalLink" Target="externalLinks/externalLink1.xml" />
  <Relationship Id="rId12" Type="http://schemas.openxmlformats.org/officeDocument/2006/relationships/externalLink" Target="externalLinks/externalLink6.xml" />
  <Relationship Id="rId2" Type="http://schemas.openxmlformats.org/officeDocument/2006/relationships/worksheet" Target="worksheets/sheet2.xml" />
  <Relationship Id="rId16"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externalLink" Target="externalLinks/externalLink5.xml" />
  <Relationship Id="rId5" Type="http://schemas.openxmlformats.org/officeDocument/2006/relationships/worksheet" Target="worksheets/sheet5.xml" />
  <Relationship Id="rId15" Type="http://schemas.openxmlformats.org/officeDocument/2006/relationships/sharedStrings" Target="sharedStrings.xml" />
  <Relationship Id="rId10" Type="http://schemas.openxmlformats.org/officeDocument/2006/relationships/externalLink" Target="externalLinks/externalLink4.xml" />
  <Relationship Id="rId4" Type="http://schemas.openxmlformats.org/officeDocument/2006/relationships/worksheet" Target="worksheets/sheet4.xml" />
  <Relationship Id="rId9" Type="http://schemas.openxmlformats.org/officeDocument/2006/relationships/externalLink" Target="externalLinks/externalLink3.xml" />
  <Relationship Id="rId1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7CBD265-1C2C-4324-93C8-65B39B89063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004B646-A804-4D12-B252-52372DEB2B2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664DBF3-5CAF-40F1-A38A-5037F276649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089E806-13E2-4CC0-995E-7A308FD19E0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9326C37-E42E-4E13-A993-14E9368AE86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0534FC5-A231-4402-ACD5-F672B899C188}"/>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DCDE8971-3055-4D2A-BA19-1515861938F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C2A8312-3AE7-4A25-B86D-DE765314C97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BCBEDA77-7AEB-4396-93DC-01B4F91D592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B6F8B00-73FF-4864-A343-F0D004BB6D9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526C961-1800-4D27-A6A3-48141529CAC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F1ED1D2-05D9-4FEB-8C0D-551E413D18BA}"/>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1AC8465-644F-4CD2-88F3-603FC070F01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9081DD8-1C85-43CA-92E6-754955BCFC5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859911C-D2D0-4814-84E9-34D8014A578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47089B2-B907-48F9-97F7-87EA69B4FDC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405B3F0-8202-4A3F-81D8-0076A74ADAEA}"/>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A27DFC1-C134-404A-BC3E-9366BC03541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5E29939-2435-417E-9DB2-95E02D0C23A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061301A-090E-4D37-8178-AACD1122BA92}"/>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58D71D3-531A-4989-8CE0-479302B1C8AA}"/>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5019075-ABDA-4866-BEE3-36029D13CDF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3978242-FE94-4D71-AB07-D7523D2211B2}"/>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3B4160FC-1B23-416E-9418-ED6E3E514385}"/>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26D7639-C1BA-456A-8B21-F26431C66D2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B0B1D6C-2A7B-4C1F-8B89-C4689E84A84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1E61406-1B5C-4ACA-B10E-D0B009184B7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317472D-0C0B-4C57-A32A-3064A24E196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6C93B5B7-8CA9-4230-8F59-AF0F3E78498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709DBE55-524B-4BC3-BDEE-F9A8C54E079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BE5623C-6BA0-4EE4-B6D4-679C135FC4C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0B5DD58-6ABC-429C-BB2C-F4A39526C79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8C8D383-EE0B-404B-B9A2-2B16F5B52D4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90798FA-0719-416F-9F5F-F68CACC3F072}"/>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C1D7267-D1EA-4895-AFFE-AF25D353727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B4D4F47-D123-4A2B-A6E1-E47516F9F1F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29B01F3-763E-4085-8364-5AB8E293E7B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A27EB72-32EC-4B4A-8F28-AD378618A3B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47C716B-578C-4A8E-B2BE-10E1F63ABEC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0B248F93-9B3A-4BA6-AE2E-6E1392EDDD8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888D4F7-DB8B-46E7-B369-5900580213B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E721837-B5AC-4579-8996-36D3FCECDCC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25ED78E-9C92-4C6D-BEBA-3B3185FD5D6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2BF223F-B532-4AEE-BD00-FE24B37DB523}"/>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E125FF1-3AFA-466B-AB60-885F0851366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D423489-289F-44B7-ACCD-2A2BA8BF7D5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C2C045A-9FCC-477F-8AB0-486808FD933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EC18944-D407-4849-BBDD-17C1EC083D7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7F9D3F0A-9D5C-4E85-BB45-3F0B6F95B40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5D7D4227-85CA-42FE-AD06-01C3E883A3E2}"/>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92586F4-671D-4FFA-A4B3-B0BB74C4DCE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4B45142-31BD-4AC7-BE9B-836568B7987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7B52967-0AB5-41EE-B079-8B790802227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942F46ED-A91E-4C88-A116-EC277541B16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131023B-7D22-4869-BDAE-0CA2FB568C19}"/>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2EECDB8-971F-4C07-8B6C-C177C70AA09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2F90CCF-998F-440A-9815-8510FAF9945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AE3ECAC-4194-4879-95F5-587A80DBDA96}"/>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D9EE362-D06F-4F96-A676-5C8ABB8FC802}"/>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A0A4763-85CE-43B3-9AA0-987A98F9832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434C756-2FCB-4B0F-A0E9-EF52E6BF64B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37534D8-808C-49A9-9402-71D0F993FE3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8581469-E50F-4409-B655-2E16F55C8B7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0918660-DFED-4037-8C22-777B55D4F9FB}"/>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ECF0696-1C63-44BC-84DE-A1E720AA76F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89CF6C1-EBBA-4CCA-B6A6-A1D50A865349}"/>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C63D983-C6FE-44C5-BA71-D878A9B8E0D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1E738269-6D64-4C7E-847F-01E7840D93A2}"/>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2BA9534-BC99-414F-8AEE-3F4E89068C6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996702C-A38E-4099-BE1B-9EB34984BE2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E7AB290-572F-4242-83E2-5A1510C2383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E797EB7-8C54-4BFB-ACA0-0444B541FD7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53BCA4E4-9975-4222-9274-59B5B870268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2BFAA96-B305-4C67-A64A-CE6FFF90553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FF57840-B512-49D7-9CAA-3ED35A9F965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10811D1-C8CD-46AB-809E-79A42509B80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03C876F-16F4-4B6A-8907-009F95701B5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C5DAAD0-FDFA-4572-B583-2275123DFC6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026CD71-75CC-4BAC-8D4C-5E3A392660D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FB2443E-E2AE-4B01-ABDA-AC30C310C2B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ABAECD61-724D-4D27-97FF-3ABFE13B440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0D59B6A-1300-49F9-B5A9-1878E54EB4B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FA364F5-72F0-4BE2-9C7A-C246A4884E5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8BD4A1FC-49C4-491D-80F1-0F24D1F53B4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CC59D4E-438C-4E50-AF3B-4A2D7A09481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F97E231-F9B7-401F-9E4D-98A911EAC7F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72934CE9-92D4-4D78-AF61-9C7FFE43C1CA}"/>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88754DB-BEA5-48BC-9FE9-62418B64A01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9C907D0-8433-4BD1-A781-A1DF5E138285}"/>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2908AE6-368B-4ED8-B1DB-4CE6F780509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4640DE2-527F-45A4-B85F-3CDB58ABD24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013DC0F-602F-4A70-BBDC-1EC568EEA78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955AA281-7AFA-47DD-A175-99B6EB4BD7E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908B1DF-4A32-4605-8320-3ACA8AD6DAC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64EE579-10CB-4D50-91D5-E839BC0D1C9E}"/>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72894F7E-4C19-4456-B367-087AD7C1D5E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CB81CEF-7FBF-47B9-A3F4-EDEB2DD037F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D5B9563-EDDB-4A19-B9B3-22E95133692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27C93E7-1953-4A02-A27A-8EEE75297C4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92926C7-E9C6-4A2E-A747-8DE9F1284F9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6305287-6726-40B6-8248-B73AD68DF0E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A2929AE-39F3-4976-8423-EADF25792EC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C084ABE-C560-46C5-86FE-ECE948709EA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7F1CF11-1A46-43A6-B81C-24FC8E226D3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5BAF602-341F-4EEC-A1A1-5ED7389E2336}"/>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9FCB106-DD9E-4FFB-9159-E6172D234EFB}"/>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C7EB8E99-29FB-480E-AB75-0E4F5B47425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B8D4A71-58C8-43C4-817A-88C84300AA7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C567F64-BF98-4BDF-B66C-53AD7AE8515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BE04E54-917E-4612-B8AA-D118822C1E49}"/>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433DE42-BD0C-4921-B3D1-DB8C510B5AC6}"/>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77A7F6F-DE46-432F-9F1D-BD187B0B269A}"/>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DDBE257-07A6-4305-96B8-596455EEECF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6A0133A9-B636-41E1-81F9-C4620B35F4A7}"/>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585B2EB-1836-42ED-ADDC-FB45B1C0F76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1D5F3585-C491-40A4-85E8-738AF06A353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DFC9BDF-DFA5-4391-82B1-F562AB2C86A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85C54D2-C334-4943-B73E-0A34C9F43CE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571AFCD5-7FB7-43A8-B771-5146BF390EE0}"/>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324986C-6C55-4D22-B684-6BD12FEDCC5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F30E08C-D431-4EB1-9F91-31D9C0C94F8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B48C242-2F61-4B0E-AC96-C368EE5AEF1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9DB520A-4D42-465D-BEDF-E1C66BD2245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C52A9AF-6DF2-46EF-9FBD-0BA40E08B8DA}"/>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69E265E-C05A-410B-804A-618F04DA9E72}"/>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E1529D0-FA3F-40C4-AB0F-2DE5A0D9534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40E0820-1C3F-48E7-9101-69DC6C288DC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C312FD6-C57D-4C27-BD25-21E1FC088F8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3250956-0D54-4B6F-8AF8-341DD4584310}"/>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99BF0D6-B756-4E27-817C-BB3B8248B3B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45428B8-82E8-4B5A-8F8D-32149D034533}"/>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E42152C-D2C3-46D8-8198-C2C0126408A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AAA2F1D-A26B-455A-9C69-148427D617A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FEC7B67-915F-40AB-AAC1-E5DC4899FA5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1F6C379-E2A0-4604-AC86-B5FFC945219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4045473-EC9A-4CFF-B361-C102F1B0E4BB}"/>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4C9F15A8-9A75-438A-BF86-1B50C62158A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9494A7B-4DBA-4AD4-8377-F0D12C8A6E7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6A84B34-02B0-4BBD-A245-46D935213101}"/>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B4F374E7-C3A4-48F0-A8DE-2502FBE6238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7F179E42-05F4-417D-A651-7804B39458A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2E54DB0-F453-4947-91E5-FCD5411CC64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CDF631D-1999-43EB-A078-C39306BC439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D6E6122-9BB8-4A92-BC1A-65FC96EE87F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7EA6C546-3325-466F-A28D-7737777D952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60B90206-BE0D-484D-8441-7DE92161507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80C392C-EC51-4641-B7A7-2261E6A8CBE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A2626E4-99BB-4282-9505-71796E75AE42}"/>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31A6CA3E-174C-47F0-94F9-9A5116EDB65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9775CC1-01AC-4331-8EAA-7D631D3BF4F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上小阿仁村</v>
          </cell>
        </row>
        <row r="17">
          <cell r="F17" t="str">
            <v>簡易水道事業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簡易水道事業統合計画書」により、平成25年度から統合事業を進め、簡易水道６地区、小規模水道３地区の施設統合整備を実施し、効率化を図った。平成２８年度には全ての事業が完了し、平成29年度から上小阿仁村簡易水道事業（認可上は簡易水道４地区）として経営が一元化され現在に至っている。このことから、現行の経営体制・手法で健全な事業運営が行われている。
　今後は、人口減少等により使用水量が減少し、経営に必要な料金収入の確保が厳しくなることが予想されているが、中期的な視点からすると、現行料金のままで経営していけるものと試算しており、早期の料金改定は予定していない。（平成３０年３月「上小阿仁村簡易水道施設更新計画書」による）
　しかしながら、安全安心な水を安定的に供給するために、社会情勢や経営状況等を見極めながら料金改定の必要性について、継続的に検証していく。</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上小阿仁村</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　生活排水処理構想の策定により、村内の汚水処理施設の老朽化対策や改築・更新の必要性を考え、処理場の統廃合を進めていく計画を立てた。特環１処理区に集排4処理区のうち、令和3年度中には特環の沖田面処理区に農集の五反沢処理区を接続し、五反沢処理場を廃止する予定となっている。これにより、処理場の更新費用や維持管理・修繕費等の削減、事務の共同化等による管理負担の軽減が見込まれ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v>
          </cell>
        </row>
        <row r="273">
          <cell r="Y273" t="str">
            <v>●</v>
          </cell>
        </row>
        <row r="274">
          <cell r="Y274" t="str">
            <v>●</v>
          </cell>
        </row>
        <row r="275">
          <cell r="Y275" t="str">
            <v>●</v>
          </cell>
        </row>
        <row r="278">
          <cell r="B278" t="str">
            <v>令和</v>
          </cell>
          <cell r="E278">
            <v>4</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上小阿仁村</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　生活排水処理構想の策定により、村内の汚水処理施設の老朽化対策や改築・更新の必要性を考え、処理場の統廃合を進めていく計画を立てた。特環１処理区に集排4処理区のうち、令和3年度中には特環の沖田面処理区に農集の五反沢処理区を接続し、五反沢処理場を廃止する予定となっている。これにより、処理場の更新費用や維持管理・修繕費等の削減、事務の共同化等による管理負担の軽減が見込まれる。なお、将来的には残りの3処理区も接続して1処理区とする構想となってい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v>
          </cell>
        </row>
        <row r="273">
          <cell r="Y273" t="str">
            <v>●</v>
          </cell>
        </row>
        <row r="274">
          <cell r="Y274" t="str">
            <v>●</v>
          </cell>
        </row>
        <row r="275">
          <cell r="Y275" t="str">
            <v>●</v>
          </cell>
        </row>
        <row r="278">
          <cell r="B278" t="str">
            <v>令和</v>
          </cell>
          <cell r="E278">
            <v>4</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上小阿仁村</v>
          </cell>
        </row>
        <row r="17">
          <cell r="F17" t="str">
            <v>下水道事業</v>
          </cell>
          <cell r="W17" t="str">
            <v>個別排水処理施設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8">
          <cell r="B278" t="str">
            <v>令和</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特定環境保全下水道処理区のうち、個別に処理することが適切とされた少数の世帯が対象となっており、現行の経営体制・手法で健全な事業運営が実施できている。今後、事業拡大の予定は無く、同等の予算規模により経営が見込まれるため、現行の経営体制・手法を継続していく。但し、対象世帯が空き家等となった場合は事業が廃止されると考えられ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上小阿仁村</v>
          </cell>
        </row>
        <row r="17">
          <cell r="F17" t="str">
            <v>介護サービス事業</v>
          </cell>
          <cell r="W17" t="str">
            <v>指定介護老人福祉施設</v>
          </cell>
          <cell r="BD17" t="str">
            <v>●</v>
          </cell>
        </row>
        <row r="19">
          <cell r="F19" t="str">
            <v>特別養護施設特別会計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平成28年4月に施設等運営改善プロジェクトチームを発足し、委託、指定管理者、民間移管の可能性調査を実施。
5月に特別養護老人ホーム杉風荘民営化実施計画を策定。9月から公募型プロポーザル方式による公募開始し、11月に移管先として上小阿仁村社会福祉協議会に決定。</v>
          </cell>
        </row>
        <row r="121">
          <cell r="J121" t="str">
            <v>●</v>
          </cell>
          <cell r="S121" t="str">
            <v>平成</v>
          </cell>
          <cell r="V121">
            <v>29</v>
          </cell>
        </row>
        <row r="122">
          <cell r="J122" t="str">
            <v xml:space="preserve"> </v>
          </cell>
          <cell r="V122">
            <v>3</v>
          </cell>
        </row>
        <row r="123">
          <cell r="V123">
            <v>31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上小阿仁村</v>
          </cell>
        </row>
        <row r="17">
          <cell r="F17" t="str">
            <v>介護サービス事業</v>
          </cell>
          <cell r="W17" t="str">
            <v>老人短期入所施設</v>
          </cell>
          <cell r="BD17" t="str">
            <v>●</v>
          </cell>
        </row>
        <row r="19">
          <cell r="F19" t="str">
            <v>特別養護施設特別会計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平成28年4月に施設等運営改善プロジェクトチームを発足し、委託、指定管理者、民間移管の可能性調査を実施。
5月に特別養護老人ホーム杉風荘民営化実施計画を策定。9月から公募型プロポーザル方式による公募開始し、11月に移管先として上小阿仁村社会福祉協議会に決定。</v>
          </cell>
        </row>
        <row r="121">
          <cell r="J121" t="str">
            <v>●</v>
          </cell>
          <cell r="S121" t="str">
            <v>平成</v>
          </cell>
          <cell r="V121">
            <v>29</v>
          </cell>
        </row>
        <row r="122">
          <cell r="J122" t="str">
            <v xml:space="preserve"> </v>
          </cell>
          <cell r="V122">
            <v>3</v>
          </cell>
        </row>
        <row r="123">
          <cell r="V123">
            <v>31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F097-AEF7-4F38-8CE9-FC42BF45524D}">
  <sheetPr>
    <pageSetUpPr fitToPage="1"/>
  </sheetPr>
  <dimension ref="A1:CN315"/>
  <sheetViews>
    <sheetView showZeros="0" tabSelected="1" view="pageBreakPreview" zoomScale="60" zoomScaleNormal="55" workbookViewId="0">
      <selection activeCell="BB17" sqref="BB1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上小阿仁村</v>
      </c>
      <c r="D11" s="8"/>
      <c r="E11" s="8"/>
      <c r="F11" s="8"/>
      <c r="G11" s="8"/>
      <c r="H11" s="8"/>
      <c r="I11" s="8"/>
      <c r="J11" s="8"/>
      <c r="K11" s="8"/>
      <c r="L11" s="8"/>
      <c r="M11" s="8"/>
      <c r="N11" s="8"/>
      <c r="O11" s="8"/>
      <c r="P11" s="8"/>
      <c r="Q11" s="8"/>
      <c r="R11" s="8"/>
      <c r="S11" s="8"/>
      <c r="T11" s="8"/>
      <c r="U11" s="22" t="str">
        <f>IF(COUNTIF([1]回答表!F17,"*")&gt;0,[1]回答表!F17,"")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簡易水道事業統合計画書」により、平成25年度から統合事業を進め、簡易水道６地区、小規模水道３地区の施設統合整備を実施し、効率化を図った。平成２８年度には全ての事業が完了し、平成29年度から上小阿仁村簡易水道事業（認可上は簡易水道４地区）として経営が一元化され現在に至っている。このことから、現行の経営体制・手法で健全な事業運営が行われている。
　今後は、人口減少等により使用水量が減少し、経営に必要な料金収入の確保が厳しくなることが予想されているが、中期的な視点からすると、現行料金のままで経営していけるものと試算しており、早期の料金改定は予定していない。（平成３０年３月「上小阿仁村簡易水道施設更新計画書」による）
　しかしながら、安全安心な水を安定的に供給するために、社会情勢や経営状況等を見極めながら料金改定の必要性について、継続的に検証していく。</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15E59-94C1-472C-A9C1-1FDCDDCFC924}">
  <sheetPr>
    <pageSetUpPr fitToPage="1"/>
  </sheetPr>
  <dimension ref="A1:CN315"/>
  <sheetViews>
    <sheetView showZeros="0" view="pageBreakPreview" zoomScale="60" zoomScaleNormal="55" workbookViewId="0">
      <selection activeCell="D18" sqref="D18:AZ19"/>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上小阿仁村</v>
      </c>
      <c r="D11" s="8"/>
      <c r="E11" s="8"/>
      <c r="F11" s="8"/>
      <c r="G11" s="8"/>
      <c r="H11" s="8"/>
      <c r="I11" s="8"/>
      <c r="J11" s="8"/>
      <c r="K11" s="8"/>
      <c r="L11" s="8"/>
      <c r="M11" s="8"/>
      <c r="N11" s="8"/>
      <c r="O11" s="8"/>
      <c r="P11" s="8"/>
      <c r="Q11" s="8"/>
      <c r="R11" s="8"/>
      <c r="S11" s="8"/>
      <c r="T11" s="8"/>
      <c r="U11" s="22" t="str">
        <f>IF(COUNTIF([2]回答表!F17,"*")&gt;0,[2]回答表!F17,"")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28.5"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13" t="str">
        <f>IF([2]回答表!F17="下水道事業",IF([2]回答表!X45="●",[2]回答表!B158,IF([2]回答表!AA45="●",[2]回答表!B223,"")),"")</f>
        <v>　生活排水処理構想の策定により、村内の汚水処理施設の老朽化対策や改築・更新の必要性を考え、処理場の統廃合を進めていく計画を立てた。特環１処理区に集排4処理区のうち、令和3年度中には特環の沖田面処理区に農集の五反沢処理区を接続し、五反沢処理場を廃止する予定となっている。これにより、処理場の更新費用や維持管理・修繕費等の削減、事務の共同化等による管理負担の軽減が見込まれる。</v>
      </c>
      <c r="AN139" s="314"/>
      <c r="AO139" s="314"/>
      <c r="AP139" s="314"/>
      <c r="AQ139" s="314"/>
      <c r="AR139" s="314"/>
      <c r="AS139" s="314"/>
      <c r="AT139" s="314"/>
      <c r="AU139" s="314"/>
      <c r="AV139" s="314"/>
      <c r="AW139" s="314"/>
      <c r="AX139" s="314"/>
      <c r="AY139" s="314"/>
      <c r="AZ139" s="314"/>
      <c r="BA139" s="314"/>
      <c r="BB139" s="314"/>
      <c r="BC139" s="315"/>
      <c r="BD139" s="109"/>
      <c r="BE139" s="109"/>
      <c r="BF139" s="138" t="str">
        <f>IF([2]回答表!F17="下水道事業",IF([2]回答表!X45="●",[2]回答表!B212,IF([2]回答表!AA45="●",[2]回答表!B278,"")),"")</f>
        <v>令和</v>
      </c>
      <c r="BG139" s="139"/>
      <c r="BH139" s="139"/>
      <c r="BI139" s="139"/>
      <c r="BJ139" s="138"/>
      <c r="BK139" s="139"/>
      <c r="BL139" s="139"/>
      <c r="BM139" s="139"/>
      <c r="BN139" s="138"/>
      <c r="BO139" s="139"/>
      <c r="BP139" s="139"/>
      <c r="BQ139" s="140"/>
      <c r="BR139" s="112"/>
    </row>
    <row r="140" spans="3:92" ht="28.5"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16"/>
      <c r="AN140" s="317"/>
      <c r="AO140" s="317"/>
      <c r="AP140" s="317"/>
      <c r="AQ140" s="317"/>
      <c r="AR140" s="317"/>
      <c r="AS140" s="317"/>
      <c r="AT140" s="317"/>
      <c r="AU140" s="317"/>
      <c r="AV140" s="317"/>
      <c r="AW140" s="317"/>
      <c r="AX140" s="317"/>
      <c r="AY140" s="317"/>
      <c r="AZ140" s="317"/>
      <c r="BA140" s="317"/>
      <c r="BB140" s="317"/>
      <c r="BC140" s="318"/>
      <c r="BD140" s="109"/>
      <c r="BE140" s="109"/>
      <c r="BF140" s="150"/>
      <c r="BG140" s="151"/>
      <c r="BH140" s="151"/>
      <c r="BI140" s="151"/>
      <c r="BJ140" s="150"/>
      <c r="BK140" s="151"/>
      <c r="BL140" s="151"/>
      <c r="BM140" s="151"/>
      <c r="BN140" s="150"/>
      <c r="BO140" s="151"/>
      <c r="BP140" s="151"/>
      <c r="BQ140" s="152"/>
      <c r="BR140" s="112"/>
    </row>
    <row r="141" spans="3:92" ht="28.5"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v>
      </c>
      <c r="V141" s="83"/>
      <c r="W141" s="83"/>
      <c r="X141" s="83"/>
      <c r="Y141" s="83"/>
      <c r="Z141" s="83"/>
      <c r="AA141" s="83"/>
      <c r="AB141" s="153"/>
      <c r="AC141" s="68"/>
      <c r="AD141" s="68"/>
      <c r="AE141" s="68"/>
      <c r="AF141" s="68"/>
      <c r="AG141" s="68"/>
      <c r="AH141" s="68"/>
      <c r="AI141" s="68"/>
      <c r="AJ141" s="68"/>
      <c r="AK141" s="136"/>
      <c r="AL141" s="68"/>
      <c r="AM141" s="316"/>
      <c r="AN141" s="317"/>
      <c r="AO141" s="317"/>
      <c r="AP141" s="317"/>
      <c r="AQ141" s="317"/>
      <c r="AR141" s="317"/>
      <c r="AS141" s="317"/>
      <c r="AT141" s="317"/>
      <c r="AU141" s="317"/>
      <c r="AV141" s="317"/>
      <c r="AW141" s="317"/>
      <c r="AX141" s="317"/>
      <c r="AY141" s="317"/>
      <c r="AZ141" s="317"/>
      <c r="BA141" s="317"/>
      <c r="BB141" s="317"/>
      <c r="BC141" s="318"/>
      <c r="BD141" s="109"/>
      <c r="BE141" s="109"/>
      <c r="BF141" s="150"/>
      <c r="BG141" s="151"/>
      <c r="BH141" s="151"/>
      <c r="BI141" s="151"/>
      <c r="BJ141" s="150"/>
      <c r="BK141" s="151"/>
      <c r="BL141" s="151"/>
      <c r="BM141" s="151"/>
      <c r="BN141" s="150"/>
      <c r="BO141" s="151"/>
      <c r="BP141" s="151"/>
      <c r="BQ141" s="152"/>
      <c r="BR141" s="112"/>
    </row>
    <row r="142" spans="3:92" ht="28.5"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16"/>
      <c r="AN142" s="317"/>
      <c r="AO142" s="317"/>
      <c r="AP142" s="317"/>
      <c r="AQ142" s="317"/>
      <c r="AR142" s="317"/>
      <c r="AS142" s="317"/>
      <c r="AT142" s="317"/>
      <c r="AU142" s="317"/>
      <c r="AV142" s="317"/>
      <c r="AW142" s="317"/>
      <c r="AX142" s="317"/>
      <c r="AY142" s="317"/>
      <c r="AZ142" s="317"/>
      <c r="BA142" s="317"/>
      <c r="BB142" s="317"/>
      <c r="BC142" s="318"/>
      <c r="BD142" s="109"/>
      <c r="BE142" s="109"/>
      <c r="BF142" s="150">
        <f>IF([2]回答表!F17="下水道事業",IF([2]回答表!X45="●",[2]回答表!E212,IF([2]回答表!AA45="●",[2]回答表!E278,"")),"")</f>
        <v>4</v>
      </c>
      <c r="BG142" s="151"/>
      <c r="BH142" s="151"/>
      <c r="BI142" s="151"/>
      <c r="BJ142" s="150">
        <f>IF([2]回答表!F17="下水道事業",IF([2]回答表!X45="●",[2]回答表!E213,IF([2]回答表!AA45="●",[2]回答表!E279,"")),"")</f>
        <v>4</v>
      </c>
      <c r="BK142" s="151"/>
      <c r="BL142" s="151"/>
      <c r="BM142" s="151"/>
      <c r="BN142" s="150">
        <f>IF([2]回答表!F17="下水道事業",IF([2]回答表!X45="●",[2]回答表!E214,IF([2]回答表!AA45="●",[2]回答表!E280,"")),"")</f>
        <v>1</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28.5"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16"/>
      <c r="AN143" s="317"/>
      <c r="AO143" s="317"/>
      <c r="AP143" s="317"/>
      <c r="AQ143" s="317"/>
      <c r="AR143" s="317"/>
      <c r="AS143" s="317"/>
      <c r="AT143" s="317"/>
      <c r="AU143" s="317"/>
      <c r="AV143" s="317"/>
      <c r="AW143" s="317"/>
      <c r="AX143" s="317"/>
      <c r="AY143" s="317"/>
      <c r="AZ143" s="317"/>
      <c r="BA143" s="317"/>
      <c r="BB143" s="317"/>
      <c r="BC143" s="318"/>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28.5"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16"/>
      <c r="AN144" s="317"/>
      <c r="AO144" s="317"/>
      <c r="AP144" s="317"/>
      <c r="AQ144" s="317"/>
      <c r="AR144" s="317"/>
      <c r="AS144" s="317"/>
      <c r="AT144" s="317"/>
      <c r="AU144" s="317"/>
      <c r="AV144" s="317"/>
      <c r="AW144" s="317"/>
      <c r="AX144" s="317"/>
      <c r="AY144" s="317"/>
      <c r="AZ144" s="317"/>
      <c r="BA144" s="317"/>
      <c r="BB144" s="317"/>
      <c r="BC144" s="318"/>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28.5"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16"/>
      <c r="AN145" s="317"/>
      <c r="AO145" s="317"/>
      <c r="AP145" s="317"/>
      <c r="AQ145" s="317"/>
      <c r="AR145" s="317"/>
      <c r="AS145" s="317"/>
      <c r="AT145" s="317"/>
      <c r="AU145" s="317"/>
      <c r="AV145" s="317"/>
      <c r="AW145" s="317"/>
      <c r="AX145" s="317"/>
      <c r="AY145" s="317"/>
      <c r="AZ145" s="317"/>
      <c r="BA145" s="317"/>
      <c r="BB145" s="317"/>
      <c r="BC145" s="318"/>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28.5"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16"/>
      <c r="AN146" s="317"/>
      <c r="AO146" s="317"/>
      <c r="AP146" s="317"/>
      <c r="AQ146" s="317"/>
      <c r="AR146" s="317"/>
      <c r="AS146" s="317"/>
      <c r="AT146" s="317"/>
      <c r="AU146" s="317"/>
      <c r="AV146" s="317"/>
      <c r="AW146" s="317"/>
      <c r="AX146" s="317"/>
      <c r="AY146" s="317"/>
      <c r="AZ146" s="317"/>
      <c r="BA146" s="317"/>
      <c r="BB146" s="317"/>
      <c r="BC146" s="318"/>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28.5"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v>
      </c>
      <c r="V147" s="83"/>
      <c r="W147" s="83"/>
      <c r="X147" s="83"/>
      <c r="Y147" s="83"/>
      <c r="Z147" s="83"/>
      <c r="AA147" s="83"/>
      <c r="AB147" s="153"/>
      <c r="AC147" s="82" t="str">
        <f>IF([2]回答表!F17="下水道事業",IF([2]回答表!X45="●",[2]回答表!Y196,IF([2]回答表!AA45="●",[2]回答表!Y262,"")),"")</f>
        <v xml:space="preserve"> </v>
      </c>
      <c r="AD147" s="83"/>
      <c r="AE147" s="83"/>
      <c r="AF147" s="83"/>
      <c r="AG147" s="83"/>
      <c r="AH147" s="83"/>
      <c r="AI147" s="83"/>
      <c r="AJ147" s="153"/>
      <c r="AK147" s="136"/>
      <c r="AL147" s="109"/>
      <c r="AM147" s="316"/>
      <c r="AN147" s="317"/>
      <c r="AO147" s="317"/>
      <c r="AP147" s="317"/>
      <c r="AQ147" s="317"/>
      <c r="AR147" s="317"/>
      <c r="AS147" s="317"/>
      <c r="AT147" s="317"/>
      <c r="AU147" s="317"/>
      <c r="AV147" s="317"/>
      <c r="AW147" s="317"/>
      <c r="AX147" s="317"/>
      <c r="AY147" s="317"/>
      <c r="AZ147" s="317"/>
      <c r="BA147" s="317"/>
      <c r="BB147" s="317"/>
      <c r="BC147" s="318"/>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28.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19"/>
      <c r="AN148" s="320"/>
      <c r="AO148" s="320"/>
      <c r="AP148" s="320"/>
      <c r="AQ148" s="320"/>
      <c r="AR148" s="320"/>
      <c r="AS148" s="320"/>
      <c r="AT148" s="320"/>
      <c r="AU148" s="320"/>
      <c r="AV148" s="320"/>
      <c r="AW148" s="320"/>
      <c r="AX148" s="320"/>
      <c r="AY148" s="320"/>
      <c r="AZ148" s="320"/>
      <c r="BA148" s="320"/>
      <c r="BB148" s="320"/>
      <c r="BC148" s="321"/>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xml:space="preserve"> </v>
      </c>
      <c r="V153" s="83"/>
      <c r="W153" s="83"/>
      <c r="X153" s="83"/>
      <c r="Y153" s="83"/>
      <c r="Z153" s="83"/>
      <c r="AA153" s="83"/>
      <c r="AB153" s="153"/>
      <c r="AC153" s="82" t="str">
        <f>IF([2]回答表!F17="下水道事業",IF([2]回答表!X45="●",[2]回答表!Y199,IF([2]回答表!AA45="●",[2]回答表!Y265,"")),"")</f>
        <v xml:space="preserve"> </v>
      </c>
      <c r="AD153" s="83"/>
      <c r="AE153" s="83"/>
      <c r="AF153" s="83"/>
      <c r="AG153" s="83"/>
      <c r="AH153" s="83"/>
      <c r="AI153" s="83"/>
      <c r="AJ153" s="153"/>
      <c r="AK153" s="82" t="str">
        <f>IF([2]回答表!F17="下水道事業",IF([2]回答表!X45="●",[2]回答表!Y200,IF([2]回答表!AA45="●",[2]回答表!Y266,"")),"")</f>
        <v xml:space="preserve"> </v>
      </c>
      <c r="AL153" s="83"/>
      <c r="AM153" s="83"/>
      <c r="AN153" s="83"/>
      <c r="AO153" s="83"/>
      <c r="AP153" s="83"/>
      <c r="AQ153" s="83"/>
      <c r="AR153" s="153"/>
      <c r="AS153" s="82" t="str">
        <f>IF([2]回答表!F17="下水道事業",IF([2]回答表!X45="●",[2]回答表!Y201,IF([2]回答表!AA45="●",[2]回答表!Y267,"")),"")</f>
        <v xml:space="preserve"> </v>
      </c>
      <c r="AT153" s="83"/>
      <c r="AU153" s="83"/>
      <c r="AV153" s="83"/>
      <c r="AW153" s="83"/>
      <c r="AX153" s="83"/>
      <c r="AY153" s="83"/>
      <c r="AZ153" s="153"/>
      <c r="BA153" s="82" t="str">
        <f>IF([2]回答表!F17="下水道事業",IF([2]回答表!X45="●",[2]回答表!Y202,IF([2]回答表!AA45="●",[2]回答表!Y268,"")),"")</f>
        <v>●</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v>
      </c>
      <c r="V159" s="83"/>
      <c r="W159" s="83"/>
      <c r="X159" s="83"/>
      <c r="Y159" s="83"/>
      <c r="Z159" s="83"/>
      <c r="AA159" s="83"/>
      <c r="AB159" s="153"/>
      <c r="AC159" s="82" t="str">
        <f>IF([2]回答表!F17="下水道事業",IF([2]回答表!X45="●",[2]回答表!Y208,IF([2]回答表!AA45="●",[2]回答表!Y274,"")),"")</f>
        <v>●</v>
      </c>
      <c r="AD159" s="83"/>
      <c r="AE159" s="83"/>
      <c r="AF159" s="83"/>
      <c r="AG159" s="83"/>
      <c r="AH159" s="83"/>
      <c r="AI159" s="83"/>
      <c r="AJ159" s="153"/>
      <c r="AK159" s="82" t="str">
        <f>IF([2]回答表!F17="下水道事業",IF([2]回答表!X45="●",[2]回答表!Y209,IF([2]回答表!AA45="●",[2]回答表!Y275,"")),"")</f>
        <v>●</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4F45A-EFD1-4086-9EC0-813A5440E408}">
  <sheetPr>
    <pageSetUpPr fitToPage="1"/>
  </sheetPr>
  <dimension ref="A1:CN315"/>
  <sheetViews>
    <sheetView showZeros="0" view="pageBreakPreview" zoomScale="60" zoomScaleNormal="55" workbookViewId="0">
      <selection activeCell="AJ29" sqref="AJ29:AJ3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上小阿仁村</v>
      </c>
      <c r="D11" s="8"/>
      <c r="E11" s="8"/>
      <c r="F11" s="8"/>
      <c r="G11" s="8"/>
      <c r="H11" s="8"/>
      <c r="I11" s="8"/>
      <c r="J11" s="8"/>
      <c r="K11" s="8"/>
      <c r="L11" s="8"/>
      <c r="M11" s="8"/>
      <c r="N11" s="8"/>
      <c r="O11" s="8"/>
      <c r="P11" s="8"/>
      <c r="Q11" s="8"/>
      <c r="R11" s="8"/>
      <c r="S11" s="8"/>
      <c r="T11" s="8"/>
      <c r="U11" s="22" t="str">
        <f>IF(COUNTIF([3]回答表!F17,"*")&gt;0,[3]回答表!F17,"")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農業集落排水施設</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33.75"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13" t="str">
        <f>IF([3]回答表!F17="下水道事業",IF([3]回答表!X45="●",[3]回答表!B158,IF([3]回答表!AA45="●",[3]回答表!B223,"")),"")</f>
        <v>　生活排水処理構想の策定により、村内の汚水処理施設の老朽化対策や改築・更新の必要性を考え、処理場の統廃合を進めていく計画を立てた。特環１処理区に集排4処理区のうち、令和3年度中には特環の沖田面処理区に農集の五反沢処理区を接続し、五反沢処理場を廃止する予定となっている。これにより、処理場の更新費用や維持管理・修繕費等の削減、事務の共同化等による管理負担の軽減が見込まれる。なお、将来的には残りの3処理区も接続して1処理区とする構想となっている。</v>
      </c>
      <c r="AN139" s="314"/>
      <c r="AO139" s="314"/>
      <c r="AP139" s="314"/>
      <c r="AQ139" s="314"/>
      <c r="AR139" s="314"/>
      <c r="AS139" s="314"/>
      <c r="AT139" s="314"/>
      <c r="AU139" s="314"/>
      <c r="AV139" s="314"/>
      <c r="AW139" s="314"/>
      <c r="AX139" s="314"/>
      <c r="AY139" s="314"/>
      <c r="AZ139" s="314"/>
      <c r="BA139" s="314"/>
      <c r="BB139" s="314"/>
      <c r="BC139" s="315"/>
      <c r="BD139" s="109"/>
      <c r="BE139" s="109"/>
      <c r="BF139" s="138" t="str">
        <f>IF([3]回答表!F17="下水道事業",IF([3]回答表!X45="●",[3]回答表!B212,IF([3]回答表!AA45="●",[3]回答表!B278,"")),"")</f>
        <v>令和</v>
      </c>
      <c r="BG139" s="139"/>
      <c r="BH139" s="139"/>
      <c r="BI139" s="139"/>
      <c r="BJ139" s="138"/>
      <c r="BK139" s="139"/>
      <c r="BL139" s="139"/>
      <c r="BM139" s="139"/>
      <c r="BN139" s="138"/>
      <c r="BO139" s="139"/>
      <c r="BP139" s="139"/>
      <c r="BQ139" s="140"/>
      <c r="BR139" s="112"/>
    </row>
    <row r="140" spans="3:92" ht="33.75"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16"/>
      <c r="AN140" s="317"/>
      <c r="AO140" s="317"/>
      <c r="AP140" s="317"/>
      <c r="AQ140" s="317"/>
      <c r="AR140" s="317"/>
      <c r="AS140" s="317"/>
      <c r="AT140" s="317"/>
      <c r="AU140" s="317"/>
      <c r="AV140" s="317"/>
      <c r="AW140" s="317"/>
      <c r="AX140" s="317"/>
      <c r="AY140" s="317"/>
      <c r="AZ140" s="317"/>
      <c r="BA140" s="317"/>
      <c r="BB140" s="317"/>
      <c r="BC140" s="318"/>
      <c r="BD140" s="109"/>
      <c r="BE140" s="109"/>
      <c r="BF140" s="150"/>
      <c r="BG140" s="151"/>
      <c r="BH140" s="151"/>
      <c r="BI140" s="151"/>
      <c r="BJ140" s="150"/>
      <c r="BK140" s="151"/>
      <c r="BL140" s="151"/>
      <c r="BM140" s="151"/>
      <c r="BN140" s="150"/>
      <c r="BO140" s="151"/>
      <c r="BP140" s="151"/>
      <c r="BQ140" s="152"/>
      <c r="BR140" s="112"/>
    </row>
    <row r="141" spans="3:92" ht="33.75"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v>
      </c>
      <c r="V141" s="83"/>
      <c r="W141" s="83"/>
      <c r="X141" s="83"/>
      <c r="Y141" s="83"/>
      <c r="Z141" s="83"/>
      <c r="AA141" s="83"/>
      <c r="AB141" s="153"/>
      <c r="AC141" s="68"/>
      <c r="AD141" s="68"/>
      <c r="AE141" s="68"/>
      <c r="AF141" s="68"/>
      <c r="AG141" s="68"/>
      <c r="AH141" s="68"/>
      <c r="AI141" s="68"/>
      <c r="AJ141" s="68"/>
      <c r="AK141" s="136"/>
      <c r="AL141" s="68"/>
      <c r="AM141" s="316"/>
      <c r="AN141" s="317"/>
      <c r="AO141" s="317"/>
      <c r="AP141" s="317"/>
      <c r="AQ141" s="317"/>
      <c r="AR141" s="317"/>
      <c r="AS141" s="317"/>
      <c r="AT141" s="317"/>
      <c r="AU141" s="317"/>
      <c r="AV141" s="317"/>
      <c r="AW141" s="317"/>
      <c r="AX141" s="317"/>
      <c r="AY141" s="317"/>
      <c r="AZ141" s="317"/>
      <c r="BA141" s="317"/>
      <c r="BB141" s="317"/>
      <c r="BC141" s="318"/>
      <c r="BD141" s="109"/>
      <c r="BE141" s="109"/>
      <c r="BF141" s="150"/>
      <c r="BG141" s="151"/>
      <c r="BH141" s="151"/>
      <c r="BI141" s="151"/>
      <c r="BJ141" s="150"/>
      <c r="BK141" s="151"/>
      <c r="BL141" s="151"/>
      <c r="BM141" s="151"/>
      <c r="BN141" s="150"/>
      <c r="BO141" s="151"/>
      <c r="BP141" s="151"/>
      <c r="BQ141" s="152"/>
      <c r="BR141" s="112"/>
    </row>
    <row r="142" spans="3:92" ht="33.75"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16"/>
      <c r="AN142" s="317"/>
      <c r="AO142" s="317"/>
      <c r="AP142" s="317"/>
      <c r="AQ142" s="317"/>
      <c r="AR142" s="317"/>
      <c r="AS142" s="317"/>
      <c r="AT142" s="317"/>
      <c r="AU142" s="317"/>
      <c r="AV142" s="317"/>
      <c r="AW142" s="317"/>
      <c r="AX142" s="317"/>
      <c r="AY142" s="317"/>
      <c r="AZ142" s="317"/>
      <c r="BA142" s="317"/>
      <c r="BB142" s="317"/>
      <c r="BC142" s="318"/>
      <c r="BD142" s="109"/>
      <c r="BE142" s="109"/>
      <c r="BF142" s="150">
        <f>IF([3]回答表!F17="下水道事業",IF([3]回答表!X45="●",[3]回答表!E212,IF([3]回答表!AA45="●",[3]回答表!E278,"")),"")</f>
        <v>4</v>
      </c>
      <c r="BG142" s="151"/>
      <c r="BH142" s="151"/>
      <c r="BI142" s="151"/>
      <c r="BJ142" s="150">
        <f>IF([3]回答表!F17="下水道事業",IF([3]回答表!X45="●",[3]回答表!E213,IF([3]回答表!AA45="●",[3]回答表!E279,"")),"")</f>
        <v>4</v>
      </c>
      <c r="BK142" s="151"/>
      <c r="BL142" s="151"/>
      <c r="BM142" s="151"/>
      <c r="BN142" s="150">
        <f>IF([3]回答表!F17="下水道事業",IF([3]回答表!X45="●",[3]回答表!E214,IF([3]回答表!AA45="●",[3]回答表!E280,"")),"")</f>
        <v>1</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33.75"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16"/>
      <c r="AN143" s="317"/>
      <c r="AO143" s="317"/>
      <c r="AP143" s="317"/>
      <c r="AQ143" s="317"/>
      <c r="AR143" s="317"/>
      <c r="AS143" s="317"/>
      <c r="AT143" s="317"/>
      <c r="AU143" s="317"/>
      <c r="AV143" s="317"/>
      <c r="AW143" s="317"/>
      <c r="AX143" s="317"/>
      <c r="AY143" s="317"/>
      <c r="AZ143" s="317"/>
      <c r="BA143" s="317"/>
      <c r="BB143" s="317"/>
      <c r="BC143" s="318"/>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33.75"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16"/>
      <c r="AN144" s="317"/>
      <c r="AO144" s="317"/>
      <c r="AP144" s="317"/>
      <c r="AQ144" s="317"/>
      <c r="AR144" s="317"/>
      <c r="AS144" s="317"/>
      <c r="AT144" s="317"/>
      <c r="AU144" s="317"/>
      <c r="AV144" s="317"/>
      <c r="AW144" s="317"/>
      <c r="AX144" s="317"/>
      <c r="AY144" s="317"/>
      <c r="AZ144" s="317"/>
      <c r="BA144" s="317"/>
      <c r="BB144" s="317"/>
      <c r="BC144" s="318"/>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33.75"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16"/>
      <c r="AN145" s="317"/>
      <c r="AO145" s="317"/>
      <c r="AP145" s="317"/>
      <c r="AQ145" s="317"/>
      <c r="AR145" s="317"/>
      <c r="AS145" s="317"/>
      <c r="AT145" s="317"/>
      <c r="AU145" s="317"/>
      <c r="AV145" s="317"/>
      <c r="AW145" s="317"/>
      <c r="AX145" s="317"/>
      <c r="AY145" s="317"/>
      <c r="AZ145" s="317"/>
      <c r="BA145" s="317"/>
      <c r="BB145" s="317"/>
      <c r="BC145" s="318"/>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33.75"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16"/>
      <c r="AN146" s="317"/>
      <c r="AO146" s="317"/>
      <c r="AP146" s="317"/>
      <c r="AQ146" s="317"/>
      <c r="AR146" s="317"/>
      <c r="AS146" s="317"/>
      <c r="AT146" s="317"/>
      <c r="AU146" s="317"/>
      <c r="AV146" s="317"/>
      <c r="AW146" s="317"/>
      <c r="AX146" s="317"/>
      <c r="AY146" s="317"/>
      <c r="AZ146" s="317"/>
      <c r="BA146" s="317"/>
      <c r="BB146" s="317"/>
      <c r="BC146" s="318"/>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33.75"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v>
      </c>
      <c r="V147" s="83"/>
      <c r="W147" s="83"/>
      <c r="X147" s="83"/>
      <c r="Y147" s="83"/>
      <c r="Z147" s="83"/>
      <c r="AA147" s="83"/>
      <c r="AB147" s="153"/>
      <c r="AC147" s="82" t="str">
        <f>IF([3]回答表!F17="下水道事業",IF([3]回答表!X45="●",[3]回答表!Y196,IF([3]回答表!AA45="●",[3]回答表!Y262,"")),"")</f>
        <v xml:space="preserve"> </v>
      </c>
      <c r="AD147" s="83"/>
      <c r="AE147" s="83"/>
      <c r="AF147" s="83"/>
      <c r="AG147" s="83"/>
      <c r="AH147" s="83"/>
      <c r="AI147" s="83"/>
      <c r="AJ147" s="153"/>
      <c r="AK147" s="136"/>
      <c r="AL147" s="109"/>
      <c r="AM147" s="316"/>
      <c r="AN147" s="317"/>
      <c r="AO147" s="317"/>
      <c r="AP147" s="317"/>
      <c r="AQ147" s="317"/>
      <c r="AR147" s="317"/>
      <c r="AS147" s="317"/>
      <c r="AT147" s="317"/>
      <c r="AU147" s="317"/>
      <c r="AV147" s="317"/>
      <c r="AW147" s="317"/>
      <c r="AX147" s="317"/>
      <c r="AY147" s="317"/>
      <c r="AZ147" s="317"/>
      <c r="BA147" s="317"/>
      <c r="BB147" s="317"/>
      <c r="BC147" s="318"/>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33.7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19"/>
      <c r="AN148" s="320"/>
      <c r="AO148" s="320"/>
      <c r="AP148" s="320"/>
      <c r="AQ148" s="320"/>
      <c r="AR148" s="320"/>
      <c r="AS148" s="320"/>
      <c r="AT148" s="320"/>
      <c r="AU148" s="320"/>
      <c r="AV148" s="320"/>
      <c r="AW148" s="320"/>
      <c r="AX148" s="320"/>
      <c r="AY148" s="320"/>
      <c r="AZ148" s="320"/>
      <c r="BA148" s="320"/>
      <c r="BB148" s="320"/>
      <c r="BC148" s="321"/>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xml:space="preserve"> </v>
      </c>
      <c r="V153" s="83"/>
      <c r="W153" s="83"/>
      <c r="X153" s="83"/>
      <c r="Y153" s="83"/>
      <c r="Z153" s="83"/>
      <c r="AA153" s="83"/>
      <c r="AB153" s="153"/>
      <c r="AC153" s="82" t="str">
        <f>IF([3]回答表!F17="下水道事業",IF([3]回答表!X45="●",[3]回答表!Y199,IF([3]回答表!AA45="●",[3]回答表!Y265,"")),"")</f>
        <v xml:space="preserve"> </v>
      </c>
      <c r="AD153" s="83"/>
      <c r="AE153" s="83"/>
      <c r="AF153" s="83"/>
      <c r="AG153" s="83"/>
      <c r="AH153" s="83"/>
      <c r="AI153" s="83"/>
      <c r="AJ153" s="153"/>
      <c r="AK153" s="82" t="str">
        <f>IF([3]回答表!F17="下水道事業",IF([3]回答表!X45="●",[3]回答表!Y200,IF([3]回答表!AA45="●",[3]回答表!Y266,"")),"")</f>
        <v xml:space="preserve"> </v>
      </c>
      <c r="AL153" s="83"/>
      <c r="AM153" s="83"/>
      <c r="AN153" s="83"/>
      <c r="AO153" s="83"/>
      <c r="AP153" s="83"/>
      <c r="AQ153" s="83"/>
      <c r="AR153" s="153"/>
      <c r="AS153" s="82" t="str">
        <f>IF([3]回答表!F17="下水道事業",IF([3]回答表!X45="●",[3]回答表!Y201,IF([3]回答表!AA45="●",[3]回答表!Y267,"")),"")</f>
        <v xml:space="preserve"> </v>
      </c>
      <c r="AT153" s="83"/>
      <c r="AU153" s="83"/>
      <c r="AV153" s="83"/>
      <c r="AW153" s="83"/>
      <c r="AX153" s="83"/>
      <c r="AY153" s="83"/>
      <c r="AZ153" s="153"/>
      <c r="BA153" s="82" t="str">
        <f>IF([3]回答表!F17="下水道事業",IF([3]回答表!X45="●",[3]回答表!Y202,IF([3]回答表!AA45="●",[3]回答表!Y268,"")),"")</f>
        <v>●</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v>
      </c>
      <c r="V159" s="83"/>
      <c r="W159" s="83"/>
      <c r="X159" s="83"/>
      <c r="Y159" s="83"/>
      <c r="Z159" s="83"/>
      <c r="AA159" s="83"/>
      <c r="AB159" s="153"/>
      <c r="AC159" s="82" t="str">
        <f>IF([3]回答表!F17="下水道事業",IF([3]回答表!X45="●",[3]回答表!Y208,IF([3]回答表!AA45="●",[3]回答表!Y274,"")),"")</f>
        <v>●</v>
      </c>
      <c r="AD159" s="83"/>
      <c r="AE159" s="83"/>
      <c r="AF159" s="83"/>
      <c r="AG159" s="83"/>
      <c r="AH159" s="83"/>
      <c r="AI159" s="83"/>
      <c r="AJ159" s="153"/>
      <c r="AK159" s="82" t="str">
        <f>IF([3]回答表!F17="下水道事業",IF([3]回答表!X45="●",[3]回答表!Y209,IF([3]回答表!AA45="●",[3]回答表!Y275,"")),"")</f>
        <v>●</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E64E-450F-4D88-8284-2DEBF8B84086}">
  <sheetPr>
    <pageSetUpPr fitToPage="1"/>
  </sheetPr>
  <dimension ref="A1:CN315"/>
  <sheetViews>
    <sheetView showZeros="0" view="pageBreakPreview" zoomScale="60" zoomScaleNormal="55" workbookViewId="0">
      <selection activeCell="AM110" sqref="AM110:BB11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上小阿仁村</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個別排水処理施設</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特定環境保全下水道処理区のうち、個別に処理することが適切とされた少数の世帯が対象となっており、現行の経営体制・手法で健全な事業運営が実施できている。今後、事業拡大の予定は無く、同等の予算規模により経営が見込まれるため、現行の経営体制・手法を継続していく。但し、対象世帯が空き家等となった場合は事業が廃止されると考えられ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B1D8A-3987-45D2-A621-EC890FFA811F}">
  <sheetPr>
    <pageSetUpPr fitToPage="1"/>
  </sheetPr>
  <dimension ref="A1:CN315"/>
  <sheetViews>
    <sheetView showZeros="0" view="pageBreakPreview" zoomScale="60" zoomScaleNormal="55" workbookViewId="0">
      <selection activeCell="U62" sqref="U62:AJ71"/>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上小阿仁村</v>
      </c>
      <c r="D11" s="8"/>
      <c r="E11" s="8"/>
      <c r="F11" s="8"/>
      <c r="G11" s="8"/>
      <c r="H11" s="8"/>
      <c r="I11" s="8"/>
      <c r="J11" s="8"/>
      <c r="K11" s="8"/>
      <c r="L11" s="8"/>
      <c r="M11" s="8"/>
      <c r="N11" s="8"/>
      <c r="O11" s="8"/>
      <c r="P11" s="8"/>
      <c r="Q11" s="8"/>
      <c r="R11" s="8"/>
      <c r="S11" s="8"/>
      <c r="T11" s="8"/>
      <c r="U11" s="22" t="str">
        <f>IF(COUNTIF([5]回答表!F17,"*")&gt;0,[5]回答表!F17,"")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IF(COUNTIF([5]回答表!F19,"*")&gt;0,[5]回答表!F19,"")</f>
        <v>特別養護施設特別会計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v>
      </c>
      <c r="L24" s="80"/>
      <c r="M24" s="80"/>
      <c r="N24" s="80"/>
      <c r="O24" s="80"/>
      <c r="P24" s="80"/>
      <c r="Q24" s="81"/>
      <c r="R24" s="79" t="str">
        <f>IF([5]回答表!R45="●","●","")</f>
        <v/>
      </c>
      <c r="S24" s="80"/>
      <c r="T24" s="80"/>
      <c r="U24" s="80"/>
      <c r="V24" s="80"/>
      <c r="W24" s="80"/>
      <c r="X24" s="81"/>
      <c r="Y24" s="79" t="str">
        <f>IF([5]回答表!R46="●","●","")</f>
        <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23.25" customHeight="1" x14ac:dyDescent="0.4">
      <c r="C62" s="101"/>
      <c r="D62" s="105" t="s">
        <v>18</v>
      </c>
      <c r="E62" s="106"/>
      <c r="F62" s="106"/>
      <c r="G62" s="106"/>
      <c r="H62" s="106"/>
      <c r="I62" s="106"/>
      <c r="J62" s="106"/>
      <c r="K62" s="106"/>
      <c r="L62" s="106"/>
      <c r="M62" s="107"/>
      <c r="N62" s="130" t="str">
        <f>IF([5]回答表!X44="●","●","")</f>
        <v>●</v>
      </c>
      <c r="O62" s="131"/>
      <c r="P62" s="131"/>
      <c r="Q62" s="132"/>
      <c r="R62" s="119"/>
      <c r="S62" s="119"/>
      <c r="T62" s="119"/>
      <c r="U62" s="322" t="str">
        <f>IF([5]回答表!X44="●",[5]回答表!B115,IF([5]回答表!AA44="●",[5]回答表!B127,""))</f>
        <v>平成28年4月に施設等運営改善プロジェクトチームを発足し、委託、指定管理者、民間移管の可能性調査を実施。
5月に特別養護老人ホーム杉風荘民営化実施計画を策定。9月から公募型プロポーザル方式による公募開始し、11月に移管先として上小阿仁村社会福祉協議会に決定。</v>
      </c>
      <c r="V62" s="323"/>
      <c r="W62" s="323"/>
      <c r="X62" s="323"/>
      <c r="Y62" s="323"/>
      <c r="Z62" s="323"/>
      <c r="AA62" s="323"/>
      <c r="AB62" s="323"/>
      <c r="AC62" s="323"/>
      <c r="AD62" s="323"/>
      <c r="AE62" s="323"/>
      <c r="AF62" s="323"/>
      <c r="AG62" s="323"/>
      <c r="AH62" s="323"/>
      <c r="AI62" s="323"/>
      <c r="AJ62" s="324"/>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平成</v>
      </c>
      <c r="BG62" s="139"/>
      <c r="BH62" s="139"/>
      <c r="BI62" s="139"/>
      <c r="BJ62" s="138"/>
      <c r="BK62" s="139"/>
      <c r="BL62" s="139"/>
      <c r="BM62" s="139"/>
      <c r="BN62" s="138"/>
      <c r="BO62" s="139"/>
      <c r="BP62" s="139"/>
      <c r="BQ62" s="140"/>
      <c r="BR62" s="112"/>
      <c r="BS62" s="92"/>
    </row>
    <row r="63" spans="1:71" ht="23.25" customHeight="1" x14ac:dyDescent="0.4">
      <c r="C63" s="101"/>
      <c r="D63" s="141"/>
      <c r="E63" s="142"/>
      <c r="F63" s="142"/>
      <c r="G63" s="142"/>
      <c r="H63" s="142"/>
      <c r="I63" s="142"/>
      <c r="J63" s="142"/>
      <c r="K63" s="142"/>
      <c r="L63" s="142"/>
      <c r="M63" s="143"/>
      <c r="N63" s="144"/>
      <c r="O63" s="145"/>
      <c r="P63" s="145"/>
      <c r="Q63" s="146"/>
      <c r="R63" s="119"/>
      <c r="S63" s="119"/>
      <c r="T63" s="119"/>
      <c r="U63" s="325"/>
      <c r="V63" s="326"/>
      <c r="W63" s="326"/>
      <c r="X63" s="326"/>
      <c r="Y63" s="326"/>
      <c r="Z63" s="326"/>
      <c r="AA63" s="326"/>
      <c r="AB63" s="326"/>
      <c r="AC63" s="326"/>
      <c r="AD63" s="326"/>
      <c r="AE63" s="326"/>
      <c r="AF63" s="326"/>
      <c r="AG63" s="326"/>
      <c r="AH63" s="326"/>
      <c r="AI63" s="326"/>
      <c r="AJ63" s="327"/>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23.25" customHeight="1" x14ac:dyDescent="0.4">
      <c r="C64" s="101"/>
      <c r="D64" s="141"/>
      <c r="E64" s="142"/>
      <c r="F64" s="142"/>
      <c r="G64" s="142"/>
      <c r="H64" s="142"/>
      <c r="I64" s="142"/>
      <c r="J64" s="142"/>
      <c r="K64" s="142"/>
      <c r="L64" s="142"/>
      <c r="M64" s="143"/>
      <c r="N64" s="144"/>
      <c r="O64" s="145"/>
      <c r="P64" s="145"/>
      <c r="Q64" s="146"/>
      <c r="R64" s="119"/>
      <c r="S64" s="119"/>
      <c r="T64" s="119"/>
      <c r="U64" s="325"/>
      <c r="V64" s="326"/>
      <c r="W64" s="326"/>
      <c r="X64" s="326"/>
      <c r="Y64" s="326"/>
      <c r="Z64" s="326"/>
      <c r="AA64" s="326"/>
      <c r="AB64" s="326"/>
      <c r="AC64" s="326"/>
      <c r="AD64" s="326"/>
      <c r="AE64" s="326"/>
      <c r="AF64" s="326"/>
      <c r="AG64" s="326"/>
      <c r="AH64" s="326"/>
      <c r="AI64" s="326"/>
      <c r="AJ64" s="327"/>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23.25" customHeight="1" x14ac:dyDescent="0.4">
      <c r="C65" s="101"/>
      <c r="D65" s="116"/>
      <c r="E65" s="117"/>
      <c r="F65" s="117"/>
      <c r="G65" s="117"/>
      <c r="H65" s="117"/>
      <c r="I65" s="117"/>
      <c r="J65" s="117"/>
      <c r="K65" s="117"/>
      <c r="L65" s="117"/>
      <c r="M65" s="118"/>
      <c r="N65" s="154"/>
      <c r="O65" s="155"/>
      <c r="P65" s="155"/>
      <c r="Q65" s="156"/>
      <c r="R65" s="119"/>
      <c r="S65" s="119"/>
      <c r="T65" s="119"/>
      <c r="U65" s="325"/>
      <c r="V65" s="326"/>
      <c r="W65" s="326"/>
      <c r="X65" s="326"/>
      <c r="Y65" s="326"/>
      <c r="Z65" s="326"/>
      <c r="AA65" s="326"/>
      <c r="AB65" s="326"/>
      <c r="AC65" s="326"/>
      <c r="AD65" s="326"/>
      <c r="AE65" s="326"/>
      <c r="AF65" s="326"/>
      <c r="AG65" s="326"/>
      <c r="AH65" s="326"/>
      <c r="AI65" s="326"/>
      <c r="AJ65" s="327"/>
      <c r="AK65" s="136"/>
      <c r="AL65" s="136"/>
      <c r="AM65" s="82" t="str">
        <f>IF([5]回答表!X44="●",[5]回答表!J121,IF([5]回答表!AA44="●",[5]回答表!J133,""))</f>
        <v>●</v>
      </c>
      <c r="AN65" s="83"/>
      <c r="AO65" s="83"/>
      <c r="AP65" s="83"/>
      <c r="AQ65" s="83"/>
      <c r="AR65" s="83"/>
      <c r="AS65" s="83"/>
      <c r="AT65" s="153"/>
      <c r="AU65" s="82" t="str">
        <f>IF([5]回答表!X44="●",[5]回答表!J122,IF([5]回答表!AA44="●",[5]回答表!J134,""))</f>
        <v xml:space="preserve"> </v>
      </c>
      <c r="AV65" s="83"/>
      <c r="AW65" s="83"/>
      <c r="AX65" s="83"/>
      <c r="AY65" s="83"/>
      <c r="AZ65" s="83"/>
      <c r="BA65" s="83"/>
      <c r="BB65" s="153"/>
      <c r="BC65" s="120"/>
      <c r="BD65" s="109"/>
      <c r="BE65" s="109"/>
      <c r="BF65" s="150">
        <f>IF([5]回答表!X44="●",[5]回答表!V121,IF([5]回答表!AA44="●",[5]回答表!V133,""))</f>
        <v>29</v>
      </c>
      <c r="BG65" s="151"/>
      <c r="BH65" s="151"/>
      <c r="BI65" s="151"/>
      <c r="BJ65" s="150">
        <f>IF([5]回答表!X44="●",[5]回答表!V122,IF([5]回答表!AA44="●",[5]回答表!V134,""))</f>
        <v>3</v>
      </c>
      <c r="BK65" s="151"/>
      <c r="BL65" s="151"/>
      <c r="BM65" s="151"/>
      <c r="BN65" s="150">
        <f>IF([5]回答表!X44="●",[5]回答表!V123,IF([5]回答表!AA44="●",[5]回答表!V135,""))</f>
        <v>31</v>
      </c>
      <c r="BO65" s="151"/>
      <c r="BP65" s="151"/>
      <c r="BQ65" s="152"/>
      <c r="BR65" s="112"/>
      <c r="BS65" s="92"/>
    </row>
    <row r="66" spans="1:71" ht="23.25" customHeight="1" x14ac:dyDescent="0.4">
      <c r="C66" s="101"/>
      <c r="D66" s="157"/>
      <c r="E66" s="157"/>
      <c r="F66" s="157"/>
      <c r="G66" s="157"/>
      <c r="H66" s="157"/>
      <c r="I66" s="157"/>
      <c r="J66" s="157"/>
      <c r="K66" s="157"/>
      <c r="L66" s="157"/>
      <c r="M66" s="157"/>
      <c r="N66" s="158"/>
      <c r="O66" s="158"/>
      <c r="P66" s="158"/>
      <c r="Q66" s="158"/>
      <c r="R66" s="159"/>
      <c r="S66" s="159"/>
      <c r="T66" s="159"/>
      <c r="U66" s="325"/>
      <c r="V66" s="326"/>
      <c r="W66" s="326"/>
      <c r="X66" s="326"/>
      <c r="Y66" s="326"/>
      <c r="Z66" s="326"/>
      <c r="AA66" s="326"/>
      <c r="AB66" s="326"/>
      <c r="AC66" s="326"/>
      <c r="AD66" s="326"/>
      <c r="AE66" s="326"/>
      <c r="AF66" s="326"/>
      <c r="AG66" s="326"/>
      <c r="AH66" s="326"/>
      <c r="AI66" s="326"/>
      <c r="AJ66" s="327"/>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23.25" customHeight="1" x14ac:dyDescent="0.4">
      <c r="C67" s="101"/>
      <c r="D67" s="157"/>
      <c r="E67" s="157"/>
      <c r="F67" s="157"/>
      <c r="G67" s="157"/>
      <c r="H67" s="157"/>
      <c r="I67" s="157"/>
      <c r="J67" s="157"/>
      <c r="K67" s="157"/>
      <c r="L67" s="157"/>
      <c r="M67" s="157"/>
      <c r="N67" s="158"/>
      <c r="O67" s="158"/>
      <c r="P67" s="158"/>
      <c r="Q67" s="158"/>
      <c r="R67" s="159"/>
      <c r="S67" s="159"/>
      <c r="T67" s="159"/>
      <c r="U67" s="325"/>
      <c r="V67" s="326"/>
      <c r="W67" s="326"/>
      <c r="X67" s="326"/>
      <c r="Y67" s="326"/>
      <c r="Z67" s="326"/>
      <c r="AA67" s="326"/>
      <c r="AB67" s="326"/>
      <c r="AC67" s="326"/>
      <c r="AD67" s="326"/>
      <c r="AE67" s="326"/>
      <c r="AF67" s="326"/>
      <c r="AG67" s="326"/>
      <c r="AH67" s="326"/>
      <c r="AI67" s="326"/>
      <c r="AJ67" s="327"/>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23.25"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325"/>
      <c r="V68" s="326"/>
      <c r="W68" s="326"/>
      <c r="X68" s="326"/>
      <c r="Y68" s="326"/>
      <c r="Z68" s="326"/>
      <c r="AA68" s="326"/>
      <c r="AB68" s="326"/>
      <c r="AC68" s="326"/>
      <c r="AD68" s="326"/>
      <c r="AE68" s="326"/>
      <c r="AF68" s="326"/>
      <c r="AG68" s="326"/>
      <c r="AH68" s="326"/>
      <c r="AI68" s="326"/>
      <c r="AJ68" s="327"/>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23.25" customHeight="1" x14ac:dyDescent="0.4">
      <c r="C69" s="101"/>
      <c r="D69" s="173"/>
      <c r="E69" s="174"/>
      <c r="F69" s="174"/>
      <c r="G69" s="174"/>
      <c r="H69" s="174"/>
      <c r="I69" s="174"/>
      <c r="J69" s="174"/>
      <c r="K69" s="174"/>
      <c r="L69" s="174"/>
      <c r="M69" s="175"/>
      <c r="N69" s="144"/>
      <c r="O69" s="145"/>
      <c r="P69" s="145"/>
      <c r="Q69" s="146"/>
      <c r="R69" s="119"/>
      <c r="S69" s="119"/>
      <c r="T69" s="119"/>
      <c r="U69" s="325"/>
      <c r="V69" s="326"/>
      <c r="W69" s="326"/>
      <c r="X69" s="326"/>
      <c r="Y69" s="326"/>
      <c r="Z69" s="326"/>
      <c r="AA69" s="326"/>
      <c r="AB69" s="326"/>
      <c r="AC69" s="326"/>
      <c r="AD69" s="326"/>
      <c r="AE69" s="326"/>
      <c r="AF69" s="326"/>
      <c r="AG69" s="326"/>
      <c r="AH69" s="326"/>
      <c r="AI69" s="326"/>
      <c r="AJ69" s="327"/>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23.25" customHeight="1" x14ac:dyDescent="0.4">
      <c r="C70" s="101"/>
      <c r="D70" s="173"/>
      <c r="E70" s="174"/>
      <c r="F70" s="174"/>
      <c r="G70" s="174"/>
      <c r="H70" s="174"/>
      <c r="I70" s="174"/>
      <c r="J70" s="174"/>
      <c r="K70" s="174"/>
      <c r="L70" s="174"/>
      <c r="M70" s="175"/>
      <c r="N70" s="144"/>
      <c r="O70" s="145"/>
      <c r="P70" s="145"/>
      <c r="Q70" s="146"/>
      <c r="R70" s="119"/>
      <c r="S70" s="119"/>
      <c r="T70" s="119"/>
      <c r="U70" s="325"/>
      <c r="V70" s="326"/>
      <c r="W70" s="326"/>
      <c r="X70" s="326"/>
      <c r="Y70" s="326"/>
      <c r="Z70" s="326"/>
      <c r="AA70" s="326"/>
      <c r="AB70" s="326"/>
      <c r="AC70" s="326"/>
      <c r="AD70" s="326"/>
      <c r="AE70" s="326"/>
      <c r="AF70" s="326"/>
      <c r="AG70" s="326"/>
      <c r="AH70" s="326"/>
      <c r="AI70" s="326"/>
      <c r="AJ70" s="327"/>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23.25" customHeight="1" x14ac:dyDescent="0.4">
      <c r="C71" s="101"/>
      <c r="D71" s="176"/>
      <c r="E71" s="177"/>
      <c r="F71" s="177"/>
      <c r="G71" s="177"/>
      <c r="H71" s="177"/>
      <c r="I71" s="177"/>
      <c r="J71" s="177"/>
      <c r="K71" s="177"/>
      <c r="L71" s="177"/>
      <c r="M71" s="178"/>
      <c r="N71" s="154"/>
      <c r="O71" s="155"/>
      <c r="P71" s="155"/>
      <c r="Q71" s="156"/>
      <c r="R71" s="119"/>
      <c r="S71" s="119"/>
      <c r="T71" s="119"/>
      <c r="U71" s="328"/>
      <c r="V71" s="329"/>
      <c r="W71" s="329"/>
      <c r="X71" s="329"/>
      <c r="Y71" s="329"/>
      <c r="Z71" s="329"/>
      <c r="AA71" s="329"/>
      <c r="AB71" s="329"/>
      <c r="AC71" s="329"/>
      <c r="AD71" s="329"/>
      <c r="AE71" s="329"/>
      <c r="AF71" s="329"/>
      <c r="AG71" s="329"/>
      <c r="AH71" s="329"/>
      <c r="AI71" s="329"/>
      <c r="AJ71" s="330"/>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9F9D8-1B6E-4D10-9863-1FD75B740F3D}">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IF(COUNTIF([6]回答表!K15,"*")&gt;0,[6]回答表!K15,"")</f>
        <v>上小阿仁村</v>
      </c>
      <c r="D11" s="8"/>
      <c r="E11" s="8"/>
      <c r="F11" s="8"/>
      <c r="G11" s="8"/>
      <c r="H11" s="8"/>
      <c r="I11" s="8"/>
      <c r="J11" s="8"/>
      <c r="K11" s="8"/>
      <c r="L11" s="8"/>
      <c r="M11" s="8"/>
      <c r="N11" s="8"/>
      <c r="O11" s="8"/>
      <c r="P11" s="8"/>
      <c r="Q11" s="8"/>
      <c r="R11" s="8"/>
      <c r="S11" s="8"/>
      <c r="T11" s="8"/>
      <c r="U11" s="22" t="str">
        <f>IF(COUNTIF([6]回答表!F17,"*")&gt;0,[6]回答表!F17,"")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IF(COUNTIF([6]回答表!W17,"*")&gt;0,[6]回答表!W17,"")</f>
        <v>老人短期入所施設</v>
      </c>
      <c r="AP11" s="10"/>
      <c r="AQ11" s="10"/>
      <c r="AR11" s="10"/>
      <c r="AS11" s="10"/>
      <c r="AT11" s="10"/>
      <c r="AU11" s="10"/>
      <c r="AV11" s="10"/>
      <c r="AW11" s="10"/>
      <c r="AX11" s="10"/>
      <c r="AY11" s="10"/>
      <c r="AZ11" s="10"/>
      <c r="BA11" s="10"/>
      <c r="BB11" s="10"/>
      <c r="BC11" s="10"/>
      <c r="BD11" s="10"/>
      <c r="BE11" s="10"/>
      <c r="BF11" s="11"/>
      <c r="BG11" s="21" t="str">
        <f>IF(COUNTIF([6]回答表!F19,"*")&gt;0,[6]回答表!F19,"")</f>
        <v>特別養護施設特別会計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IF([6]回答表!R43="●","●","")</f>
        <v/>
      </c>
      <c r="E24" s="80"/>
      <c r="F24" s="80"/>
      <c r="G24" s="80"/>
      <c r="H24" s="80"/>
      <c r="I24" s="80"/>
      <c r="J24" s="81"/>
      <c r="K24" s="79" t="str">
        <f>IF([6]回答表!R44="●","●","")</f>
        <v>●</v>
      </c>
      <c r="L24" s="80"/>
      <c r="M24" s="80"/>
      <c r="N24" s="80"/>
      <c r="O24" s="80"/>
      <c r="P24" s="80"/>
      <c r="Q24" s="81"/>
      <c r="R24" s="79" t="str">
        <f>IF([6]回答表!R45="●","●","")</f>
        <v/>
      </c>
      <c r="S24" s="80"/>
      <c r="T24" s="80"/>
      <c r="U24" s="80"/>
      <c r="V24" s="80"/>
      <c r="W24" s="80"/>
      <c r="X24" s="81"/>
      <c r="Y24" s="79" t="str">
        <f>IF([6]回答表!R46="●","●","")</f>
        <v/>
      </c>
      <c r="Z24" s="80"/>
      <c r="AA24" s="80"/>
      <c r="AB24" s="80"/>
      <c r="AC24" s="80"/>
      <c r="AD24" s="80"/>
      <c r="AE24" s="81"/>
      <c r="AF24" s="79" t="str">
        <f>IF([6]回答表!R47="●","●","")</f>
        <v/>
      </c>
      <c r="AG24" s="80"/>
      <c r="AH24" s="80"/>
      <c r="AI24" s="80"/>
      <c r="AJ24" s="80"/>
      <c r="AK24" s="80"/>
      <c r="AL24" s="81"/>
      <c r="AM24" s="79" t="str">
        <f>IF([6]回答表!R48="●","●","")</f>
        <v/>
      </c>
      <c r="AN24" s="80"/>
      <c r="AO24" s="80"/>
      <c r="AP24" s="80"/>
      <c r="AQ24" s="80"/>
      <c r="AR24" s="80"/>
      <c r="AS24" s="81"/>
      <c r="AT24" s="79" t="str">
        <f>IF([6]回答表!R49="●","●","")</f>
        <v/>
      </c>
      <c r="AU24" s="80"/>
      <c r="AV24" s="80"/>
      <c r="AW24" s="80"/>
      <c r="AX24" s="80"/>
      <c r="AY24" s="80"/>
      <c r="AZ24" s="81"/>
      <c r="BA24" s="68"/>
      <c r="BB24" s="82" t="str">
        <f>IF([6]回答表!R50="●","●","")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IF([6]回答表!X43="●","●","")</f>
        <v/>
      </c>
      <c r="O36" s="131"/>
      <c r="P36" s="131"/>
      <c r="Q36" s="132"/>
      <c r="R36" s="119"/>
      <c r="S36" s="119"/>
      <c r="T36" s="119"/>
      <c r="U36" s="133" t="str">
        <f>IF([6]回答表!X43="●",[6]回答表!B59,IF([6]回答表!AA43="●",[6]回答表!B79,""))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IF([6]回答表!X43="●",[6]回答表!S65,IF([6]回答表!AA43="●",[6]回答表!S85,""))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IF([6]回答表!X43="●",[6]回答表!G65,IF([6]回答表!AA43="●",[6]回答表!G85,""))</f>
        <v/>
      </c>
      <c r="AN38" s="83"/>
      <c r="AO38" s="83"/>
      <c r="AP38" s="83"/>
      <c r="AQ38" s="83"/>
      <c r="AR38" s="83"/>
      <c r="AS38" s="83"/>
      <c r="AT38" s="153"/>
      <c r="AU38" s="82" t="str">
        <f>IF([6]回答表!X43="●",[6]回答表!G66,IF([6]回答表!AA43="●",[6]回答表!G86,""))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IF([6]回答表!X43="●",[6]回答表!V65,IF([6]回答表!AA43="●",[6]回答表!V85,""))</f>
        <v/>
      </c>
      <c r="BG39" s="16"/>
      <c r="BH39" s="16"/>
      <c r="BI39" s="17"/>
      <c r="BJ39" s="150" t="str">
        <f>IF([6]回答表!X43="●",[6]回答表!V66,IF([6]回答表!AA43="●",[6]回答表!V86,""))</f>
        <v/>
      </c>
      <c r="BK39" s="16"/>
      <c r="BL39" s="16"/>
      <c r="BM39" s="17"/>
      <c r="BN39" s="150" t="str">
        <f>IF([6]回答表!X43="●",[6]回答表!V67,IF([6]回答表!AA43="●",[6]回答表!V87,""))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IF([6]回答表!X43="●",[6]回答表!O71,IF([6]回答表!AA43="●",[6]回答表!O91,""))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IF([6]回答表!X43="●",[6]回答表!O72,IF([6]回答表!AA43="●",[6]回答表!O92,""))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IF([6]回答表!AA43="●","●","")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IF([6]回答表!X43="●",[6]回答表!O73,IF([6]回答表!AA43="●",[6]回答表!O93,""))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IF([6]回答表!X43="●",[6]回答表!O74,IF([6]回答表!AA43="●",[6]回答表!O94,""))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IF([6]回答表!X43="●",[6]回答表!AG71,IF([6]回答表!AA43="●",[6]回答表!AG91,""))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IF([6]回答表!X43="●",[6]回答表!AG72,IF([6]回答表!AA43="●",[6]回答表!AG92,""))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IF([6]回答表!AD43="●","●","")</f>
        <v/>
      </c>
      <c r="O51" s="131"/>
      <c r="P51" s="131"/>
      <c r="Q51" s="132"/>
      <c r="R51" s="119"/>
      <c r="S51" s="119"/>
      <c r="T51" s="119"/>
      <c r="U51" s="133" t="str">
        <f>IF([6]回答表!AD43="●",[6]回答表!B99,"")</f>
        <v/>
      </c>
      <c r="V51" s="134"/>
      <c r="W51" s="134"/>
      <c r="X51" s="134"/>
      <c r="Y51" s="134"/>
      <c r="Z51" s="134"/>
      <c r="AA51" s="134"/>
      <c r="AB51" s="134"/>
      <c r="AC51" s="134"/>
      <c r="AD51" s="134"/>
      <c r="AE51" s="134"/>
      <c r="AF51" s="134"/>
      <c r="AG51" s="134"/>
      <c r="AH51" s="134"/>
      <c r="AI51" s="134"/>
      <c r="AJ51" s="135"/>
      <c r="AK51" s="183"/>
      <c r="AL51" s="183"/>
      <c r="AM51" s="133" t="str">
        <f>IF([6]回答表!AD43="●",[6]回答表!B104,"")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IF([6]回答表!X44="●","●","")</f>
        <v>●</v>
      </c>
      <c r="O62" s="131"/>
      <c r="P62" s="131"/>
      <c r="Q62" s="132"/>
      <c r="R62" s="119"/>
      <c r="S62" s="119"/>
      <c r="T62" s="119"/>
      <c r="U62" s="133" t="str">
        <f>IF([6]回答表!X44="●",[6]回答表!B115,IF([6]回答表!AA44="●",[6]回答表!B127,""))</f>
        <v>平成28年4月に施設等運営改善プロジェクトチームを発足し、委託、指定管理者、民間移管の可能性調査を実施。
5月に特別養護老人ホーム杉風荘民営化実施計画を策定。9月から公募型プロポーザル方式による公募開始し、11月に移管先として上小阿仁村社会福祉協議会に決定。</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IF([6]回答表!X44="●",[6]回答表!S121,IF([6]回答表!AA44="●",[6]回答表!S133,""))</f>
        <v>平成</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IF([6]回答表!X44="●",[6]回答表!J121,IF([6]回答表!AA44="●",[6]回答表!J133,""))</f>
        <v>●</v>
      </c>
      <c r="AN65" s="83"/>
      <c r="AO65" s="83"/>
      <c r="AP65" s="83"/>
      <c r="AQ65" s="83"/>
      <c r="AR65" s="83"/>
      <c r="AS65" s="83"/>
      <c r="AT65" s="153"/>
      <c r="AU65" s="82" t="str">
        <f>IF([6]回答表!X44="●",[6]回答表!J122,IF([6]回答表!AA44="●",[6]回答表!J134,""))</f>
        <v xml:space="preserve"> </v>
      </c>
      <c r="AV65" s="83"/>
      <c r="AW65" s="83"/>
      <c r="AX65" s="83"/>
      <c r="AY65" s="83"/>
      <c r="AZ65" s="83"/>
      <c r="BA65" s="83"/>
      <c r="BB65" s="153"/>
      <c r="BC65" s="120"/>
      <c r="BD65" s="109"/>
      <c r="BE65" s="109"/>
      <c r="BF65" s="150">
        <f>IF([6]回答表!X44="●",[6]回答表!V121,IF([6]回答表!AA44="●",[6]回答表!V133,""))</f>
        <v>29</v>
      </c>
      <c r="BG65" s="151"/>
      <c r="BH65" s="151"/>
      <c r="BI65" s="151"/>
      <c r="BJ65" s="150">
        <f>IF([6]回答表!X44="●",[6]回答表!V122,IF([6]回答表!AA44="●",[6]回答表!V134,""))</f>
        <v>3</v>
      </c>
      <c r="BK65" s="151"/>
      <c r="BL65" s="151"/>
      <c r="BM65" s="151"/>
      <c r="BN65" s="150">
        <f>IF([6]回答表!X44="●",[6]回答表!V123,IF([6]回答表!AA44="●",[6]回答表!V135,""))</f>
        <v>31</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IF([6]回答表!AD44="●","●","")</f>
        <v/>
      </c>
      <c r="O74" s="131"/>
      <c r="P74" s="131"/>
      <c r="Q74" s="132"/>
      <c r="R74" s="119"/>
      <c r="S74" s="119"/>
      <c r="T74" s="119"/>
      <c r="U74" s="133" t="str">
        <f>IF([6]回答表!AD44="●",[6]回答表!B140,"")</f>
        <v/>
      </c>
      <c r="V74" s="134"/>
      <c r="W74" s="134"/>
      <c r="X74" s="134"/>
      <c r="Y74" s="134"/>
      <c r="Z74" s="134"/>
      <c r="AA74" s="134"/>
      <c r="AB74" s="134"/>
      <c r="AC74" s="134"/>
      <c r="AD74" s="134"/>
      <c r="AE74" s="134"/>
      <c r="AF74" s="134"/>
      <c r="AG74" s="134"/>
      <c r="AH74" s="134"/>
      <c r="AI74" s="134"/>
      <c r="AJ74" s="135"/>
      <c r="AK74" s="183"/>
      <c r="AL74" s="183"/>
      <c r="AM74" s="133" t="str">
        <f>IF([6]回答表!AD44="●",[6]回答表!B146,"")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IF([6]回答表!F17="水道事業",IF([6]回答表!X45="●","●",""),"")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IF([6]回答表!F17="水道事業",IF([6]回答表!X45="●",[6]回答表!B158,IF([6]回答表!AA45="●",[6]回答表!B223,"")),"")</f>
        <v/>
      </c>
      <c r="AN86" s="201"/>
      <c r="AO86" s="201"/>
      <c r="AP86" s="201"/>
      <c r="AQ86" s="201"/>
      <c r="AR86" s="201"/>
      <c r="AS86" s="201"/>
      <c r="AT86" s="201"/>
      <c r="AU86" s="201"/>
      <c r="AV86" s="201"/>
      <c r="AW86" s="201"/>
      <c r="AX86" s="201"/>
      <c r="AY86" s="201"/>
      <c r="AZ86" s="201"/>
      <c r="BA86" s="201"/>
      <c r="BB86" s="201"/>
      <c r="BC86" s="202"/>
      <c r="BD86" s="109"/>
      <c r="BE86" s="109"/>
      <c r="BF86" s="138" t="str">
        <f>IF([6]回答表!F17="水道事業",IF([6]回答表!X45="●",[6]回答表!B212,IF([6]回答表!AA45="●",[6]回答表!B278,"")),"")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IF([6]回答表!F17="水道事業",IF([6]回答表!X45="●",[6]回答表!J166,IF([6]回答表!AA45="●",[6]回答表!J231,"")),"")</f>
        <v/>
      </c>
      <c r="V88" s="83"/>
      <c r="W88" s="83"/>
      <c r="X88" s="83"/>
      <c r="Y88" s="83"/>
      <c r="Z88" s="83"/>
      <c r="AA88" s="83"/>
      <c r="AB88" s="153"/>
      <c r="AC88" s="82" t="str">
        <f>IF([6]回答表!F17="水道事業",IF([6]回答表!X45="●",[6]回答表!J173,IF([6]回答表!AA45="●",[6]回答表!J238,"")),"")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IF([6]回答表!F17="水道事業",IF([6]回答表!X45="●",[6]回答表!E212,IF([6]回答表!AA45="●",[6]回答表!E278,"")),"")</f>
        <v/>
      </c>
      <c r="BG89" s="151"/>
      <c r="BH89" s="151"/>
      <c r="BI89" s="151"/>
      <c r="BJ89" s="150" t="str">
        <f>IF([6]回答表!F17="水道事業",IF([6]回答表!X45="●",[6]回答表!E213,IF([6]回答表!AA45="●",[6]回答表!E279,"")),"")</f>
        <v/>
      </c>
      <c r="BK89" s="151"/>
      <c r="BL89" s="151"/>
      <c r="BM89" s="151"/>
      <c r="BN89" s="150" t="str">
        <f>IF([6]回答表!F17="水道事業",IF([6]回答表!X45="●",[6]回答表!E214,IF([6]回答表!AA45="●",[6]回答表!E280,"")),"")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IF([6]回答表!F17="水道事業",IF([6]回答表!AA45="●","●",""),"")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IF([6]回答表!F17="水道事業",IF([6]回答表!X45="●",[6]回答表!J176,IF([6]回答表!AA45="●",[6]回答表!J241,"")),"")</f>
        <v/>
      </c>
      <c r="V93" s="83"/>
      <c r="W93" s="83"/>
      <c r="X93" s="83"/>
      <c r="Y93" s="83"/>
      <c r="Z93" s="83"/>
      <c r="AA93" s="83"/>
      <c r="AB93" s="153"/>
      <c r="AC93" s="82" t="str">
        <f>IF([6]回答表!F17="水道事業",IF([6]回答表!X45="●",[6]回答表!J180,IF([6]回答表!AA45="●",[6]回答表!J245,"")),"")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IF([6]回答表!F17="水道事業",IF([6]回答表!AD45="●","●",""),"")</f>
        <v/>
      </c>
      <c r="O98" s="131"/>
      <c r="P98" s="131"/>
      <c r="Q98" s="132"/>
      <c r="R98" s="119"/>
      <c r="S98" s="119"/>
      <c r="T98" s="119"/>
      <c r="U98" s="133" t="str">
        <f>IF([6]回答表!F17="水道事業",IF([6]回答表!AD45="●",[6]回答表!B289,""),"")</f>
        <v/>
      </c>
      <c r="V98" s="134"/>
      <c r="W98" s="134"/>
      <c r="X98" s="134"/>
      <c r="Y98" s="134"/>
      <c r="Z98" s="134"/>
      <c r="AA98" s="134"/>
      <c r="AB98" s="134"/>
      <c r="AC98" s="134"/>
      <c r="AD98" s="134"/>
      <c r="AE98" s="134"/>
      <c r="AF98" s="134"/>
      <c r="AG98" s="134"/>
      <c r="AH98" s="134"/>
      <c r="AI98" s="134"/>
      <c r="AJ98" s="135"/>
      <c r="AK98" s="183"/>
      <c r="AL98" s="183"/>
      <c r="AM98" s="133" t="str">
        <f>IF([6]回答表!F17="水道事業",IF([6]回答表!AD45="●",[6]回答表!B295,""),"")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IF([6]回答表!F17="簡易水道事業",IF([6]回答表!X45="●",[6]回答表!B158,IF([6]回答表!AA45="●",[6]回答表!B223,"")),"")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IF([6]回答表!F17="簡易水道事業",IF([6]回答表!X45="●",[6]回答表!B212,IF([6]回答表!AA45="●",[6]回答表!B278,"")),"")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IF([6]回答表!F17="簡易水道事業",IF([6]回答表!X45="●","●",""),"")</f>
        <v/>
      </c>
      <c r="O112" s="131"/>
      <c r="P112" s="131"/>
      <c r="Q112" s="132"/>
      <c r="R112" s="119"/>
      <c r="S112" s="119"/>
      <c r="T112" s="119"/>
      <c r="U112" s="82" t="str">
        <f>IF([6]回答表!F17="簡易水道事業",IF([6]回答表!X45="●",[6]回答表!Y185,IF([6]回答表!AA45="●",[6]回答表!Y251,"")),"")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IF([6]回答表!F17="簡易水道事業",IF([6]回答表!X45="●",[6]回答表!E212,IF([6]回答表!AA45="●",[6]回答表!E278,"")),"")</f>
        <v/>
      </c>
      <c r="BG113" s="151"/>
      <c r="BH113" s="151"/>
      <c r="BI113" s="151"/>
      <c r="BJ113" s="150" t="str">
        <f>IF([6]回答表!F17="簡易水道事業",IF([6]回答表!X45="●",[6]回答表!E213,IF([6]回答表!AA45="●",[6]回答表!E279,"")),"")</f>
        <v/>
      </c>
      <c r="BK113" s="151"/>
      <c r="BL113" s="151"/>
      <c r="BM113" s="151"/>
      <c r="BN113" s="150" t="str">
        <f>IF([6]回答表!F17="簡易水道事業",IF([6]回答表!X45="●",[6]回答表!E214,IF([6]回答表!AA45="●",[6]回答表!E280,"")),"")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IF([6]回答表!F17="簡易水道事業",IF([6]回答表!X45="●",[6]回答表!Y186,IF([6]回答表!AA45="●",[6]回答表!Y252,"")),"")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IF([6]回答表!F17="簡易水道事業",IF([6]回答表!AA45="●","●",""),"")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IF([6]回答表!F17="簡易水道事業",IF([6]回答表!X45="●",[6]回答表!Y187,IF([6]回答表!AA45="●",[6]回答表!Y253,"")),"")</f>
        <v/>
      </c>
      <c r="V122" s="83"/>
      <c r="W122" s="83"/>
      <c r="X122" s="83"/>
      <c r="Y122" s="83"/>
      <c r="Z122" s="83"/>
      <c r="AA122" s="83"/>
      <c r="AB122" s="83"/>
      <c r="AC122" s="83"/>
      <c r="AD122" s="83"/>
      <c r="AE122" s="83"/>
      <c r="AF122" s="83"/>
      <c r="AG122" s="83"/>
      <c r="AH122" s="83"/>
      <c r="AI122" s="83"/>
      <c r="AJ122" s="153"/>
      <c r="AK122" s="68"/>
      <c r="AL122" s="68"/>
      <c r="AM122" s="233" t="str">
        <f>IF([6]回答表!F17="簡易水道事業",IF([6]回答表!X45="●",[6]回答表!Y189,IF([6]回答表!AA45="●",[6]回答表!Y255,"")),"")</f>
        <v/>
      </c>
      <c r="AN122" s="233"/>
      <c r="AO122" s="233"/>
      <c r="AP122" s="233"/>
      <c r="AQ122" s="233"/>
      <c r="AR122" s="233"/>
      <c r="AS122" s="233" t="str">
        <f>IF([6]回答表!F17="簡易水道事業",IF([6]回答表!X45="●",[6]回答表!Y190,IF([6]回答表!AA45="●",[6]回答表!Y256,"")),"")</f>
        <v/>
      </c>
      <c r="AT122" s="233"/>
      <c r="AU122" s="233"/>
      <c r="AV122" s="233"/>
      <c r="AW122" s="233"/>
      <c r="AX122" s="233"/>
      <c r="AY122" s="233" t="str">
        <f>IF([6]回答表!F17="簡易水道事業",IF([6]回答表!X45="●",[6]回答表!Y191,IF([6]回答表!AA45="●",[6]回答表!Y257,"")),"")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IF([6]回答表!F17="簡易水道事業",IF([6]回答表!AD45="●","●",""),"")</f>
        <v/>
      </c>
      <c r="O127" s="131"/>
      <c r="P127" s="131"/>
      <c r="Q127" s="132"/>
      <c r="R127" s="119"/>
      <c r="S127" s="119"/>
      <c r="T127" s="119"/>
      <c r="U127" s="133" t="str">
        <f>IF([6]回答表!F17="簡易水道事業",IF([6]回答表!AD45="●",[6]回答表!B289,""),"")</f>
        <v/>
      </c>
      <c r="V127" s="134"/>
      <c r="W127" s="134"/>
      <c r="X127" s="134"/>
      <c r="Y127" s="134"/>
      <c r="Z127" s="134"/>
      <c r="AA127" s="134"/>
      <c r="AB127" s="134"/>
      <c r="AC127" s="134"/>
      <c r="AD127" s="134"/>
      <c r="AE127" s="134"/>
      <c r="AF127" s="134"/>
      <c r="AG127" s="134"/>
      <c r="AH127" s="134"/>
      <c r="AI127" s="134"/>
      <c r="AJ127" s="135"/>
      <c r="AK127" s="183"/>
      <c r="AL127" s="183"/>
      <c r="AM127" s="133" t="str">
        <f>IF([6]回答表!F17="簡易水道事業",IF([6]回答表!AD45="●",[6]回答表!B295,""),"")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IF([6]回答表!F17="下水道事業",IF([6]回答表!X45="●","●",""),"")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IF([6]回答表!F17="下水道事業",IF([6]回答表!X45="●",[6]回答表!B158,IF([6]回答表!AA45="●",[6]回答表!B223,"")),"")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IF([6]回答表!F17="下水道事業",IF([6]回答表!X45="●",[6]回答表!B212,IF([6]回答表!AA45="●",[6]回答表!B278,"")),"")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IF([6]回答表!F17="下水道事業",IF([6]回答表!X45="●",[6]回答表!Y193,IF([6]回答表!AA45="●",[6]回答表!Y259,"")),"")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IF([6]回答表!F17="下水道事業",IF([6]回答表!X45="●",[6]回答表!E212,IF([6]回答表!AA45="●",[6]回答表!E278,"")),"")</f>
        <v/>
      </c>
      <c r="BG142" s="151"/>
      <c r="BH142" s="151"/>
      <c r="BI142" s="151"/>
      <c r="BJ142" s="150" t="str">
        <f>IF([6]回答表!F17="下水道事業",IF([6]回答表!X45="●",[6]回答表!E213,IF([6]回答表!AA45="●",[6]回答表!E279,"")),"")</f>
        <v/>
      </c>
      <c r="BK142" s="151"/>
      <c r="BL142" s="151"/>
      <c r="BM142" s="151"/>
      <c r="BN142" s="150" t="str">
        <f>IF([6]回答表!F17="下水道事業",IF([6]回答表!X45="●",[6]回答表!E214,IF([6]回答表!AA45="●",[6]回答表!E280,"")),"")</f>
        <v/>
      </c>
      <c r="BO142" s="151"/>
      <c r="BP142" s="151"/>
      <c r="BQ142" s="152"/>
      <c r="BR142" s="112"/>
      <c r="BX142" s="200" t="str">
        <f>IF([6]回答表!AQ20="下水道事業",IF([6]回答表!BI48="○",[6]回答表!AM161,IF([6]回答表!BL48="○",[6]回答表!AM226,"")),"")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IF([6]回答表!F17="下水道事業",IF([6]回答表!X45="●",[6]回答表!Y195,IF([6]回答表!AA45="●",[6]回答表!Y261,"")),"")</f>
        <v/>
      </c>
      <c r="V147" s="83"/>
      <c r="W147" s="83"/>
      <c r="X147" s="83"/>
      <c r="Y147" s="83"/>
      <c r="Z147" s="83"/>
      <c r="AA147" s="83"/>
      <c r="AB147" s="153"/>
      <c r="AC147" s="82" t="str">
        <f>IF([6]回答表!F17="下水道事業",IF([6]回答表!X45="●",[6]回答表!Y196,IF([6]回答表!AA45="●",[6]回答表!Y262,"")),"")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IF([6]回答表!F17="下水道事業",IF([6]回答表!X45="●",[6]回答表!Y198,IF([6]回答表!AA45="●",[6]回答表!Y264,"")),"")</f>
        <v/>
      </c>
      <c r="V153" s="83"/>
      <c r="W153" s="83"/>
      <c r="X153" s="83"/>
      <c r="Y153" s="83"/>
      <c r="Z153" s="83"/>
      <c r="AA153" s="83"/>
      <c r="AB153" s="153"/>
      <c r="AC153" s="82" t="str">
        <f>IF([6]回答表!F17="下水道事業",IF([6]回答表!X45="●",[6]回答表!Y199,IF([6]回答表!AA45="●",[6]回答表!Y265,"")),"")</f>
        <v/>
      </c>
      <c r="AD153" s="83"/>
      <c r="AE153" s="83"/>
      <c r="AF153" s="83"/>
      <c r="AG153" s="83"/>
      <c r="AH153" s="83"/>
      <c r="AI153" s="83"/>
      <c r="AJ153" s="153"/>
      <c r="AK153" s="82" t="str">
        <f>IF([6]回答表!F17="下水道事業",IF([6]回答表!X45="●",[6]回答表!Y200,IF([6]回答表!AA45="●",[6]回答表!Y266,"")),"")</f>
        <v/>
      </c>
      <c r="AL153" s="83"/>
      <c r="AM153" s="83"/>
      <c r="AN153" s="83"/>
      <c r="AO153" s="83"/>
      <c r="AP153" s="83"/>
      <c r="AQ153" s="83"/>
      <c r="AR153" s="153"/>
      <c r="AS153" s="82" t="str">
        <f>IF([6]回答表!F17="下水道事業",IF([6]回答表!X45="●",[6]回答表!Y201,IF([6]回答表!AA45="●",[6]回答表!Y267,"")),"")</f>
        <v/>
      </c>
      <c r="AT153" s="83"/>
      <c r="AU153" s="83"/>
      <c r="AV153" s="83"/>
      <c r="AW153" s="83"/>
      <c r="AX153" s="83"/>
      <c r="AY153" s="83"/>
      <c r="AZ153" s="153"/>
      <c r="BA153" s="82" t="str">
        <f>IF([6]回答表!F17="下水道事業",IF([6]回答表!X45="●",[6]回答表!Y202,IF([6]回答表!AA45="●",[6]回答表!Y268,"")),"")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IF([6]回答表!F17="下水道事業",IF([6]回答表!AA45="●","●",""),"")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IF([6]回答表!F17="下水道事業",IF([6]回答表!X45="●",[6]回答表!Y207,IF([6]回答表!AA45="●",[6]回答表!Y273,"")),"")</f>
        <v/>
      </c>
      <c r="V159" s="83"/>
      <c r="W159" s="83"/>
      <c r="X159" s="83"/>
      <c r="Y159" s="83"/>
      <c r="Z159" s="83"/>
      <c r="AA159" s="83"/>
      <c r="AB159" s="153"/>
      <c r="AC159" s="82" t="str">
        <f>IF([6]回答表!F17="下水道事業",IF([6]回答表!X45="●",[6]回答表!Y208,IF([6]回答表!AA45="●",[6]回答表!Y274,"")),"")</f>
        <v/>
      </c>
      <c r="AD159" s="83"/>
      <c r="AE159" s="83"/>
      <c r="AF159" s="83"/>
      <c r="AG159" s="83"/>
      <c r="AH159" s="83"/>
      <c r="AI159" s="83"/>
      <c r="AJ159" s="153"/>
      <c r="AK159" s="82" t="str">
        <f>IF([6]回答表!F17="下水道事業",IF([6]回答表!X45="●",[6]回答表!Y209,IF([6]回答表!AA45="●",[6]回答表!Y275,"")),"")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IF([6]回答表!F17="下水道事業",IF([6]回答表!AD45="●","●",""),"")</f>
        <v/>
      </c>
      <c r="O164" s="131"/>
      <c r="P164" s="131"/>
      <c r="Q164" s="132"/>
      <c r="R164" s="119"/>
      <c r="S164" s="119"/>
      <c r="T164" s="119"/>
      <c r="U164" s="133" t="str">
        <f>IF([6]回答表!F17="下水道事業",IF([6]回答表!AD45="●",[6]回答表!B289,""),"")</f>
        <v/>
      </c>
      <c r="V164" s="134"/>
      <c r="W164" s="134"/>
      <c r="X164" s="134"/>
      <c r="Y164" s="134"/>
      <c r="Z164" s="134"/>
      <c r="AA164" s="134"/>
      <c r="AB164" s="134"/>
      <c r="AC164" s="134"/>
      <c r="AD164" s="134"/>
      <c r="AE164" s="134"/>
      <c r="AF164" s="134"/>
      <c r="AG164" s="134"/>
      <c r="AH164" s="134"/>
      <c r="AI164" s="134"/>
      <c r="AJ164" s="135"/>
      <c r="AK164" s="183"/>
      <c r="AL164" s="183"/>
      <c r="AM164" s="133" t="str">
        <f>IF([6]回答表!F17="下水道事業",IF([6]回答表!AD45="●",[6]回答表!B295,""),"")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IF([6]回答表!BD17="●",IF([6]回答表!X45="●","●",""),"")</f>
        <v/>
      </c>
      <c r="O176" s="131"/>
      <c r="P176" s="131"/>
      <c r="Q176" s="132"/>
      <c r="R176" s="119"/>
      <c r="S176" s="119"/>
      <c r="T176" s="119"/>
      <c r="U176" s="133" t="str">
        <f>IF([6]回答表!BD17="●",IF([6]回答表!X45="●",[6]回答表!B158,IF([6]回答表!AA45="●",[6]回答表!B223,"")),"")</f>
        <v/>
      </c>
      <c r="V176" s="134"/>
      <c r="W176" s="134"/>
      <c r="X176" s="134"/>
      <c r="Y176" s="134"/>
      <c r="Z176" s="134"/>
      <c r="AA176" s="134"/>
      <c r="AB176" s="134"/>
      <c r="AC176" s="134"/>
      <c r="AD176" s="134"/>
      <c r="AE176" s="134"/>
      <c r="AF176" s="134"/>
      <c r="AG176" s="134"/>
      <c r="AH176" s="134"/>
      <c r="AI176" s="134"/>
      <c r="AJ176" s="135"/>
      <c r="AK176" s="136"/>
      <c r="AL176" s="136"/>
      <c r="AM176" s="138" t="str">
        <f>IF([6]回答表!BD17="●",IF([6]回答表!X45="●",[6]回答表!B212,IF([6]回答表!AA45="●",[6]回答表!B278,"")),"")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IF([6]回答表!BD17="●",IF([6]回答表!X45="●",[6]回答表!E212,IF([6]回答表!AA45="●",[6]回答表!E278,"")),"")</f>
        <v/>
      </c>
      <c r="AN179" s="151"/>
      <c r="AO179" s="151"/>
      <c r="AP179" s="151"/>
      <c r="AQ179" s="150" t="str">
        <f>IF([6]回答表!BD17="●",IF([6]回答表!X45="●",[6]回答表!E213,IF([6]回答表!AA45="●",[6]回答表!E279,"")),"")</f>
        <v/>
      </c>
      <c r="AR179" s="151"/>
      <c r="AS179" s="151"/>
      <c r="AT179" s="151"/>
      <c r="AU179" s="150" t="str">
        <f>IF([6]回答表!BD17="●",IF([6]回答表!X45="●",[6]回答表!E214,IF([6]回答表!AA45="●",[6]回答表!E280,"")),"")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IF([6]回答表!BD17="●",IF([6]回答表!AA45="●","●",""),"")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IF([6]回答表!BD17="●",IF([6]回答表!AD45="●","●",""),"")</f>
        <v/>
      </c>
      <c r="O188" s="131"/>
      <c r="P188" s="131"/>
      <c r="Q188" s="132"/>
      <c r="R188" s="119"/>
      <c r="S188" s="119"/>
      <c r="T188" s="119"/>
      <c r="U188" s="133" t="str">
        <f>IF([6]回答表!BD17="●",IF([6]回答表!AD45="●",[6]回答表!B289,""),"")</f>
        <v/>
      </c>
      <c r="V188" s="134"/>
      <c r="W188" s="134"/>
      <c r="X188" s="134"/>
      <c r="Y188" s="134"/>
      <c r="Z188" s="134"/>
      <c r="AA188" s="134"/>
      <c r="AB188" s="134"/>
      <c r="AC188" s="134"/>
      <c r="AD188" s="134"/>
      <c r="AE188" s="134"/>
      <c r="AF188" s="134"/>
      <c r="AG188" s="134"/>
      <c r="AH188" s="134"/>
      <c r="AI188" s="134"/>
      <c r="AJ188" s="135"/>
      <c r="AK188" s="183"/>
      <c r="AL188" s="183"/>
      <c r="AM188" s="133" t="str">
        <f>IF([6]回答表!BD17="●",IF([6]回答表!AD45="●",[6]回答表!B295,""),"")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IF([6]回答表!X46="●","●","")</f>
        <v/>
      </c>
      <c r="O200" s="131"/>
      <c r="P200" s="131"/>
      <c r="Q200" s="132"/>
      <c r="R200" s="119"/>
      <c r="S200" s="119"/>
      <c r="T200" s="119"/>
      <c r="U200" s="133" t="str">
        <f>IF([6]回答表!X46="●",[6]回答表!B307,IF([6]回答表!AA46="●",[6]回答表!B324,""))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IF([6]回答表!X46="●",[6]回答表!U313,IF([6]回答表!AA46="●",[6]回答表!U330,""))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IF([6]回答表!X46="●",[6]回答表!G313,IF([6]回答表!AA46="●",[6]回答表!G330,""))</f>
        <v/>
      </c>
      <c r="AN203" s="83"/>
      <c r="AO203" s="83"/>
      <c r="AP203" s="83"/>
      <c r="AQ203" s="83"/>
      <c r="AR203" s="83"/>
      <c r="AS203" s="83"/>
      <c r="AT203" s="153"/>
      <c r="AU203" s="82" t="str">
        <f>IF([6]回答表!X46="●",[6]回答表!G314,IF([6]回答表!AA46="●",[6]回答表!G331,""))</f>
        <v/>
      </c>
      <c r="AV203" s="83"/>
      <c r="AW203" s="83"/>
      <c r="AX203" s="83"/>
      <c r="AY203" s="83"/>
      <c r="AZ203" s="83"/>
      <c r="BA203" s="83"/>
      <c r="BB203" s="153"/>
      <c r="BC203" s="120"/>
      <c r="BD203" s="109"/>
      <c r="BE203" s="109"/>
      <c r="BF203" s="150" t="str">
        <f>IF([6]回答表!X46="●",[6]回答表!X313,IF([6]回答表!AA46="●",[6]回答表!X330,""))</f>
        <v/>
      </c>
      <c r="BG203" s="151"/>
      <c r="BH203" s="151"/>
      <c r="BI203" s="151"/>
      <c r="BJ203" s="150" t="str">
        <f>IF([6]回答表!X46="●",[6]回答表!X314,IF([6]回答表!AA46="●",[6]回答表!X331,""))</f>
        <v/>
      </c>
      <c r="BK203" s="151"/>
      <c r="BL203" s="151"/>
      <c r="BM203" s="152"/>
      <c r="BN203" s="150" t="str">
        <f>IF([6]回答表!X46="●",[6]回答表!X315,IF([6]回答表!AA46="●",[6]回答表!X332,""))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IF([6]回答表!AD46="●","●","")</f>
        <v/>
      </c>
      <c r="O212" s="131"/>
      <c r="P212" s="131"/>
      <c r="Q212" s="132"/>
      <c r="R212" s="119"/>
      <c r="S212" s="119"/>
      <c r="T212" s="119"/>
      <c r="U212" s="133" t="str">
        <f>IF([6]回答表!AD46="●",[6]回答表!B337,"")</f>
        <v/>
      </c>
      <c r="V212" s="134"/>
      <c r="W212" s="134"/>
      <c r="X212" s="134"/>
      <c r="Y212" s="134"/>
      <c r="Z212" s="134"/>
      <c r="AA212" s="134"/>
      <c r="AB212" s="134"/>
      <c r="AC212" s="134"/>
      <c r="AD212" s="134"/>
      <c r="AE212" s="134"/>
      <c r="AF212" s="134"/>
      <c r="AG212" s="134"/>
      <c r="AH212" s="134"/>
      <c r="AI212" s="134"/>
      <c r="AJ212" s="135"/>
      <c r="AK212" s="259"/>
      <c r="AL212" s="259"/>
      <c r="AM212" s="133" t="str">
        <f>IF([6]回答表!AD46="●",[6]回答表!B343,"")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IF([6]回答表!X47="●","●","")</f>
        <v/>
      </c>
      <c r="O224" s="131"/>
      <c r="P224" s="131"/>
      <c r="Q224" s="132"/>
      <c r="R224" s="119"/>
      <c r="S224" s="119"/>
      <c r="T224" s="119"/>
      <c r="U224" s="133" t="str">
        <f>IF([6]回答表!X47="●",[6]回答表!B356,IF([6]回答表!AA47="●",[6]回答表!B379,""))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IF([6]回答表!X47="●",[6]回答表!B362,"")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IF([6]回答表!X47="●",[6]回答表!B368,IF([6]回答表!AA47="●",[6]回答表!B385,""))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IF([6]回答表!X47="●",[6]回答表!E368,IF([6]回答表!AA47="●",[6]回答表!E385,""))</f>
        <v/>
      </c>
      <c r="BG227" s="151"/>
      <c r="BH227" s="151"/>
      <c r="BI227" s="151"/>
      <c r="BJ227" s="150" t="str">
        <f>IF([6]回答表!X47="●",[6]回答表!E369,IF([6]回答表!AA47="●",[6]回答表!E386,""))</f>
        <v/>
      </c>
      <c r="BK227" s="151"/>
      <c r="BL227" s="151"/>
      <c r="BM227" s="152"/>
      <c r="BN227" s="150" t="str">
        <f>IF([6]回答表!X47="●",[6]回答表!E370,IF([6]回答表!AA47="●",[6]回答表!E387,""))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IF([6]回答表!AD47="●","●","")</f>
        <v/>
      </c>
      <c r="O236" s="131"/>
      <c r="P236" s="131"/>
      <c r="Q236" s="132"/>
      <c r="R236" s="119"/>
      <c r="S236" s="119"/>
      <c r="T236" s="119"/>
      <c r="U236" s="133" t="str">
        <f>IF([6]回答表!AD47="●",[6]回答表!B392,"")</f>
        <v/>
      </c>
      <c r="V236" s="134"/>
      <c r="W236" s="134"/>
      <c r="X236" s="134"/>
      <c r="Y236" s="134"/>
      <c r="Z236" s="134"/>
      <c r="AA236" s="134"/>
      <c r="AB236" s="134"/>
      <c r="AC236" s="134"/>
      <c r="AD236" s="134"/>
      <c r="AE236" s="134"/>
      <c r="AF236" s="134"/>
      <c r="AG236" s="134"/>
      <c r="AH236" s="134"/>
      <c r="AI236" s="134"/>
      <c r="AJ236" s="135"/>
      <c r="AK236" s="259"/>
      <c r="AL236" s="259"/>
      <c r="AM236" s="133" t="str">
        <f>IF([6]回答表!AD47="●",[6]回答表!B398,"")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IF([6]回答表!X48="●","●","")</f>
        <v/>
      </c>
      <c r="O248" s="131"/>
      <c r="P248" s="131"/>
      <c r="Q248" s="132"/>
      <c r="R248" s="119"/>
      <c r="S248" s="119"/>
      <c r="T248" s="119"/>
      <c r="U248" s="133" t="str">
        <f>IF([6]回答表!X48="●",[6]回答表!B411,IF([6]回答表!AA48="●",[6]回答表!B425,""))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IF([6]回答表!X48="●",[6]回答表!BC418,IF([6]回答表!AA48="●",[6]回答表!BC432,""))</f>
        <v/>
      </c>
      <c r="AR248" s="272"/>
      <c r="AS248" s="272"/>
      <c r="AT248" s="272"/>
      <c r="AU248" s="273" t="s">
        <v>73</v>
      </c>
      <c r="AV248" s="274"/>
      <c r="AW248" s="274"/>
      <c r="AX248" s="275"/>
      <c r="AY248" s="272" t="str">
        <f>IF([6]回答表!X48="●",[6]回答表!BC423,IF([6]回答表!AA48="●",[6]回答表!BC437,""))</f>
        <v/>
      </c>
      <c r="AZ248" s="272"/>
      <c r="BA248" s="272"/>
      <c r="BB248" s="272"/>
      <c r="BC248" s="120"/>
      <c r="BD248" s="109"/>
      <c r="BE248" s="109"/>
      <c r="BF248" s="138" t="str">
        <f>IF([6]回答表!X48="●",[6]回答表!S417,IF([6]回答表!AA48="●",[6]回答表!S431,""))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IF([6]回答表!X48="●",[6]回答表!BC419,IF([6]回答表!AA48="●",[6]回答表!BC433,""))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IF([6]回答表!X48="●",[6]回答表!V417,IF([6]回答表!AA48="●",[6]回答表!V431,""))</f>
        <v/>
      </c>
      <c r="BG251" s="151"/>
      <c r="BH251" s="151"/>
      <c r="BI251" s="151"/>
      <c r="BJ251" s="150" t="str">
        <f>IF([6]回答表!X48="●",[6]回答表!V418,IF([6]回答表!AA48="●",[6]回答表!V432,""))</f>
        <v/>
      </c>
      <c r="BK251" s="151"/>
      <c r="BL251" s="151"/>
      <c r="BM251" s="152"/>
      <c r="BN251" s="150" t="str">
        <f>IF([6]回答表!X48="●",[6]回答表!V419,IF([6]回答表!AA48="●",[6]回答表!V433,""))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IF([6]回答表!X48="●",[6]回答表!BC420,IF([6]回答表!AA48="●",[6]回答表!BC434,""))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IF([6]回答表!X48="●",[6]回答表!BC424,IF([6]回答表!AA48="●",[6]回答表!BC438,""))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IF([6]回答表!X48="●",[6]回答表!BC421,IF([6]回答表!AA48="●",[6]回答表!BC435,""))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IF([6]回答表!X48="●",[6]回答表!BC422,IF([6]回答表!AA48="●",[6]回答表!BC436,""))</f>
        <v/>
      </c>
      <c r="AR256" s="272"/>
      <c r="AS256" s="272"/>
      <c r="AT256" s="272"/>
      <c r="AU256" s="224" t="s">
        <v>79</v>
      </c>
      <c r="AV256" s="225"/>
      <c r="AW256" s="225"/>
      <c r="AX256" s="226"/>
      <c r="AY256" s="282" t="str">
        <f>IF([6]回答表!X48="●",[6]回答表!BC425,IF([6]回答表!AA48="●",[6]回答表!BC439,""))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IF([6]回答表!AD48="●","●","")</f>
        <v/>
      </c>
      <c r="O260" s="131"/>
      <c r="P260" s="131"/>
      <c r="Q260" s="132"/>
      <c r="R260" s="119"/>
      <c r="S260" s="119"/>
      <c r="T260" s="119"/>
      <c r="U260" s="133" t="str">
        <f>IF([6]回答表!AD48="●",[6]回答表!B439,"")</f>
        <v/>
      </c>
      <c r="V260" s="134"/>
      <c r="W260" s="134"/>
      <c r="X260" s="134"/>
      <c r="Y260" s="134"/>
      <c r="Z260" s="134"/>
      <c r="AA260" s="134"/>
      <c r="AB260" s="134"/>
      <c r="AC260" s="134"/>
      <c r="AD260" s="134"/>
      <c r="AE260" s="134"/>
      <c r="AF260" s="134"/>
      <c r="AG260" s="134"/>
      <c r="AH260" s="134"/>
      <c r="AI260" s="134"/>
      <c r="AJ260" s="135"/>
      <c r="AK260" s="183"/>
      <c r="AL260" s="183"/>
      <c r="AM260" s="133" t="str">
        <f>IF([6]回答表!AD48="●",[6]回答表!B445,"")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IF([6]回答表!X49="●","●","")</f>
        <v/>
      </c>
      <c r="O271" s="131"/>
      <c r="P271" s="131"/>
      <c r="Q271" s="132"/>
      <c r="R271" s="119"/>
      <c r="S271" s="119"/>
      <c r="T271" s="119"/>
      <c r="U271" s="133" t="str">
        <f>IF([6]回答表!X49="●",[6]回答表!B458,IF([6]回答表!AA49="●",[6]回答表!B475,""))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IF([6]回答表!X49="●",[6]回答表!B468,IF([6]回答表!AA49="●",[6]回答表!B485,""))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IF([6]回答表!X49="●",[6]回答表!G464,IF([6]回答表!AA49="●",[6]回答表!G481,""))</f>
        <v/>
      </c>
      <c r="AN273" s="83"/>
      <c r="AO273" s="83"/>
      <c r="AP273" s="83"/>
      <c r="AQ273" s="83"/>
      <c r="AR273" s="83"/>
      <c r="AS273" s="83"/>
      <c r="AT273" s="153"/>
      <c r="AU273" s="82" t="str">
        <f>IF([6]回答表!X49="●",[6]回答表!G465,IF([6]回答表!AA49="●",[6]回答表!G482,""))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IF([6]回答表!X49="●",[6]回答表!E468,IF([6]回答表!AA49="●",[6]回答表!E485,""))</f>
        <v/>
      </c>
      <c r="BG274" s="151"/>
      <c r="BH274" s="151"/>
      <c r="BI274" s="151"/>
      <c r="BJ274" s="150" t="str">
        <f>IF([6]回答表!X49="●",[6]回答表!E469,IF([6]回答表!AA49="●",[6]回答表!E486,""))</f>
        <v/>
      </c>
      <c r="BK274" s="151"/>
      <c r="BL274" s="151"/>
      <c r="BM274" s="152"/>
      <c r="BN274" s="150" t="str">
        <f>IF([6]回答表!X49="●",[6]回答表!E470,IF([6]回答表!AA49="●",[6]回答表!E487,""))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IF([6]回答表!AD49="●","●","")</f>
        <v/>
      </c>
      <c r="O283" s="131"/>
      <c r="P283" s="131"/>
      <c r="Q283" s="132"/>
      <c r="R283" s="119"/>
      <c r="S283" s="119"/>
      <c r="T283" s="119"/>
      <c r="U283" s="133" t="str">
        <f>IF([6]回答表!AD49="●",[6]回答表!B492,"")</f>
        <v/>
      </c>
      <c r="V283" s="134"/>
      <c r="W283" s="134"/>
      <c r="X283" s="134"/>
      <c r="Y283" s="134"/>
      <c r="Z283" s="134"/>
      <c r="AA283" s="134"/>
      <c r="AB283" s="134"/>
      <c r="AC283" s="134"/>
      <c r="AD283" s="134"/>
      <c r="AE283" s="134"/>
      <c r="AF283" s="134"/>
      <c r="AG283" s="134"/>
      <c r="AH283" s="134"/>
      <c r="AI283" s="134"/>
      <c r="AJ283" s="135"/>
      <c r="AK283" s="136"/>
      <c r="AL283" s="136"/>
      <c r="AM283" s="133" t="str">
        <f>IF([6]回答表!AD49="●",[6]回答表!B498,"")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IF([6]回答表!R50="●",[6]回答表!B511,"")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