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8.11.9\homes\admin\02koueikigyo\02 業務\01 共通業務\03 各種調査・照会\07 経営総点検調査・抜本的改革取組状況調査\R03年度作業\01 抜本的な改革の取組状況調査\07 公開用ファイル\"/>
    </mc:Choice>
  </mc:AlternateContent>
  <xr:revisionPtr revIDLastSave="0" documentId="8_{C5B0B988-FAB3-46EF-97A0-C31B8770218F}" xr6:coauthVersionLast="46" xr6:coauthVersionMax="46" xr10:uidLastSave="{00000000-0000-0000-0000-000000000000}"/>
  <bookViews>
    <workbookView xWindow="5280" yWindow="1335" windowWidth="14910" windowHeight="13875" xr2:uid="{E39E89BD-D7D0-4152-BED4-33DCF1525BDC}"/>
  </bookViews>
  <sheets>
    <sheet name="簡易水道" sheetId="1" r:id="rId1"/>
    <sheet name="下水道（特定環境保全公共下水道）" sheetId="2" r:id="rId2"/>
    <sheet name="下水道（農業集落排水施設）" sheetId="3" r:id="rId3"/>
    <sheet name="下水道（漁業集落排水施設）" sheetId="4" r:id="rId4"/>
    <sheet name="下水道（特定地域排水処理施設）" sheetId="5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Print_Area" localSheetId="3">'下水道（漁業集落排水施設）'!$A$1:$BS$315</definedName>
    <definedName name="_xlnm.Print_Area" localSheetId="1">'下水道（特定環境保全公共下水道）'!$A$1:$BS$315</definedName>
    <definedName name="_xlnm.Print_Area" localSheetId="4">'下水道（特定地域排水処理施設）'!$A$1:$BS$315</definedName>
    <definedName name="_xlnm.Print_Area" localSheetId="2">'下水道（農業集落排水施設）'!$A$1:$BS$315</definedName>
    <definedName name="_xlnm.Print_Area" localSheetId="0">簡易水道!$A$1:$BS$315</definedName>
    <definedName name="業種名" localSheetId="3">[4]選択肢!$K$2:$K$19</definedName>
    <definedName name="業種名" localSheetId="1">[2]選択肢!$K$2:$K$19</definedName>
    <definedName name="業種名" localSheetId="4">[5]選択肢!$K$2:$K$19</definedName>
    <definedName name="業種名" localSheetId="2">[3]選択肢!$K$2:$K$19</definedName>
    <definedName name="業種名">[1]選択肢!$K$2:$K$19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6" i="5" l="1"/>
  <c r="AM283" i="5"/>
  <c r="U283" i="5"/>
  <c r="N283" i="5"/>
  <c r="N277" i="5"/>
  <c r="BN274" i="5"/>
  <c r="BJ274" i="5"/>
  <c r="BF274" i="5"/>
  <c r="AU273" i="5"/>
  <c r="AM273" i="5"/>
  <c r="BF271" i="5"/>
  <c r="U271" i="5"/>
  <c r="N271" i="5"/>
  <c r="AM260" i="5"/>
  <c r="U260" i="5"/>
  <c r="N260" i="5"/>
  <c r="AY256" i="5"/>
  <c r="AQ256" i="5"/>
  <c r="AQ254" i="5"/>
  <c r="N254" i="5"/>
  <c r="AY253" i="5"/>
  <c r="AQ252" i="5"/>
  <c r="BN251" i="5"/>
  <c r="BJ251" i="5"/>
  <c r="BF251" i="5"/>
  <c r="AQ250" i="5"/>
  <c r="BF248" i="5"/>
  <c r="AY248" i="5"/>
  <c r="AQ248" i="5"/>
  <c r="U248" i="5"/>
  <c r="N248" i="5"/>
  <c r="AM236" i="5"/>
  <c r="U236" i="5"/>
  <c r="N236" i="5"/>
  <c r="N230" i="5"/>
  <c r="BN227" i="5"/>
  <c r="BJ227" i="5"/>
  <c r="BF227" i="5"/>
  <c r="BF224" i="5"/>
  <c r="AN224" i="5"/>
  <c r="U224" i="5"/>
  <c r="N224" i="5"/>
  <c r="AM212" i="5"/>
  <c r="U212" i="5"/>
  <c r="N212" i="5"/>
  <c r="N206" i="5"/>
  <c r="BN203" i="5"/>
  <c r="BJ203" i="5"/>
  <c r="BF203" i="5"/>
  <c r="AU203" i="5"/>
  <c r="AM203" i="5"/>
  <c r="BF200" i="5"/>
  <c r="U200" i="5"/>
  <c r="N200" i="5"/>
  <c r="AM188" i="5"/>
  <c r="U188" i="5"/>
  <c r="N188" i="5"/>
  <c r="N182" i="5"/>
  <c r="AU179" i="5"/>
  <c r="AQ179" i="5"/>
  <c r="AM179" i="5"/>
  <c r="AM176" i="5"/>
  <c r="U176" i="5"/>
  <c r="N176" i="5"/>
  <c r="AM164" i="5"/>
  <c r="U164" i="5"/>
  <c r="N164" i="5"/>
  <c r="AK159" i="5"/>
  <c r="AC159" i="5"/>
  <c r="U159" i="5"/>
  <c r="N158" i="5"/>
  <c r="BA153" i="5"/>
  <c r="AS153" i="5"/>
  <c r="AK153" i="5"/>
  <c r="AC153" i="5"/>
  <c r="U153" i="5"/>
  <c r="AC147" i="5"/>
  <c r="U147" i="5"/>
  <c r="BX142" i="5"/>
  <c r="BN142" i="5"/>
  <c r="BJ142" i="5"/>
  <c r="BF142" i="5"/>
  <c r="U141" i="5"/>
  <c r="BF139" i="5"/>
  <c r="AM139" i="5"/>
  <c r="N139" i="5"/>
  <c r="AM127" i="5"/>
  <c r="U127" i="5"/>
  <c r="N127" i="5"/>
  <c r="AY122" i="5"/>
  <c r="AS122" i="5"/>
  <c r="AM122" i="5"/>
  <c r="U122" i="5"/>
  <c r="N119" i="5"/>
  <c r="U117" i="5"/>
  <c r="BN113" i="5"/>
  <c r="BJ113" i="5"/>
  <c r="BF113" i="5"/>
  <c r="U112" i="5"/>
  <c r="N112" i="5"/>
  <c r="BF110" i="5"/>
  <c r="AM110" i="5"/>
  <c r="AM98" i="5"/>
  <c r="U98" i="5"/>
  <c r="N98" i="5"/>
  <c r="AC93" i="5"/>
  <c r="U93" i="5"/>
  <c r="N92" i="5"/>
  <c r="BN89" i="5"/>
  <c r="BJ89" i="5"/>
  <c r="BF89" i="5"/>
  <c r="AC88" i="5"/>
  <c r="U88" i="5"/>
  <c r="BF86" i="5"/>
  <c r="AM86" i="5"/>
  <c r="N86" i="5"/>
  <c r="AM74" i="5"/>
  <c r="U74" i="5"/>
  <c r="N74" i="5"/>
  <c r="N68" i="5"/>
  <c r="BN65" i="5"/>
  <c r="BJ65" i="5"/>
  <c r="BF65" i="5"/>
  <c r="AU65" i="5"/>
  <c r="AM65" i="5"/>
  <c r="BF62" i="5"/>
  <c r="U62" i="5"/>
  <c r="N62" i="5"/>
  <c r="AM51" i="5"/>
  <c r="U51" i="5"/>
  <c r="N51" i="5"/>
  <c r="AM47" i="5"/>
  <c r="AM46" i="5"/>
  <c r="AM45" i="5"/>
  <c r="AM44" i="5"/>
  <c r="N44" i="5"/>
  <c r="AM43" i="5"/>
  <c r="AM42" i="5"/>
  <c r="BN39" i="5"/>
  <c r="BJ39" i="5"/>
  <c r="BF39" i="5"/>
  <c r="AU38" i="5"/>
  <c r="AM38" i="5"/>
  <c r="BF36" i="5"/>
  <c r="U36" i="5"/>
  <c r="N36" i="5"/>
  <c r="BB24" i="5"/>
  <c r="AT24" i="5"/>
  <c r="AM24" i="5"/>
  <c r="AF24" i="5"/>
  <c r="Y24" i="5"/>
  <c r="R24" i="5"/>
  <c r="K24" i="5"/>
  <c r="D24" i="5"/>
  <c r="BG11" i="5"/>
  <c r="AO11" i="5"/>
  <c r="U11" i="5"/>
  <c r="C11" i="5"/>
  <c r="D296" i="4"/>
  <c r="AM283" i="4"/>
  <c r="U283" i="4"/>
  <c r="N283" i="4"/>
  <c r="N277" i="4"/>
  <c r="BN274" i="4"/>
  <c r="BJ274" i="4"/>
  <c r="BF274" i="4"/>
  <c r="AU273" i="4"/>
  <c r="AM273" i="4"/>
  <c r="BF271" i="4"/>
  <c r="U271" i="4"/>
  <c r="N271" i="4"/>
  <c r="AM260" i="4"/>
  <c r="U260" i="4"/>
  <c r="N260" i="4"/>
  <c r="AY256" i="4"/>
  <c r="AQ256" i="4"/>
  <c r="AQ254" i="4"/>
  <c r="N254" i="4"/>
  <c r="AY253" i="4"/>
  <c r="AQ252" i="4"/>
  <c r="BN251" i="4"/>
  <c r="BJ251" i="4"/>
  <c r="BF251" i="4"/>
  <c r="AQ250" i="4"/>
  <c r="BF248" i="4"/>
  <c r="AY248" i="4"/>
  <c r="AQ248" i="4"/>
  <c r="U248" i="4"/>
  <c r="N248" i="4"/>
  <c r="AM236" i="4"/>
  <c r="U236" i="4"/>
  <c r="N236" i="4"/>
  <c r="N230" i="4"/>
  <c r="BN227" i="4"/>
  <c r="BJ227" i="4"/>
  <c r="BF227" i="4"/>
  <c r="BF224" i="4"/>
  <c r="AN224" i="4"/>
  <c r="U224" i="4"/>
  <c r="N224" i="4"/>
  <c r="AM212" i="4"/>
  <c r="U212" i="4"/>
  <c r="N212" i="4"/>
  <c r="N206" i="4"/>
  <c r="BN203" i="4"/>
  <c r="BJ203" i="4"/>
  <c r="BF203" i="4"/>
  <c r="AU203" i="4"/>
  <c r="AM203" i="4"/>
  <c r="BF200" i="4"/>
  <c r="U200" i="4"/>
  <c r="N200" i="4"/>
  <c r="AM188" i="4"/>
  <c r="U188" i="4"/>
  <c r="N188" i="4"/>
  <c r="N182" i="4"/>
  <c r="AU179" i="4"/>
  <c r="AQ179" i="4"/>
  <c r="AM179" i="4"/>
  <c r="AM176" i="4"/>
  <c r="U176" i="4"/>
  <c r="N176" i="4"/>
  <c r="AM164" i="4"/>
  <c r="U164" i="4"/>
  <c r="N164" i="4"/>
  <c r="AK159" i="4"/>
  <c r="AC159" i="4"/>
  <c r="U159" i="4"/>
  <c r="N158" i="4"/>
  <c r="BA153" i="4"/>
  <c r="AS153" i="4"/>
  <c r="AK153" i="4"/>
  <c r="AC153" i="4"/>
  <c r="U153" i="4"/>
  <c r="AC147" i="4"/>
  <c r="U147" i="4"/>
  <c r="BX142" i="4"/>
  <c r="BN142" i="4"/>
  <c r="BJ142" i="4"/>
  <c r="BF142" i="4"/>
  <c r="U141" i="4"/>
  <c r="BF139" i="4"/>
  <c r="AM139" i="4"/>
  <c r="N139" i="4"/>
  <c r="AM127" i="4"/>
  <c r="U127" i="4"/>
  <c r="N127" i="4"/>
  <c r="AY122" i="4"/>
  <c r="AS122" i="4"/>
  <c r="AM122" i="4"/>
  <c r="U122" i="4"/>
  <c r="N119" i="4"/>
  <c r="U117" i="4"/>
  <c r="BN113" i="4"/>
  <c r="BJ113" i="4"/>
  <c r="BF113" i="4"/>
  <c r="U112" i="4"/>
  <c r="N112" i="4"/>
  <c r="BF110" i="4"/>
  <c r="AM110" i="4"/>
  <c r="AM98" i="4"/>
  <c r="U98" i="4"/>
  <c r="N98" i="4"/>
  <c r="AC93" i="4"/>
  <c r="U93" i="4"/>
  <c r="N92" i="4"/>
  <c r="BN89" i="4"/>
  <c r="BJ89" i="4"/>
  <c r="BF89" i="4"/>
  <c r="AC88" i="4"/>
  <c r="U88" i="4"/>
  <c r="BF86" i="4"/>
  <c r="AM86" i="4"/>
  <c r="N86" i="4"/>
  <c r="AM74" i="4"/>
  <c r="U74" i="4"/>
  <c r="N74" i="4"/>
  <c r="N68" i="4"/>
  <c r="BN65" i="4"/>
  <c r="BJ65" i="4"/>
  <c r="BF65" i="4"/>
  <c r="AU65" i="4"/>
  <c r="AM65" i="4"/>
  <c r="BF62" i="4"/>
  <c r="U62" i="4"/>
  <c r="N62" i="4"/>
  <c r="AM51" i="4"/>
  <c r="U51" i="4"/>
  <c r="N51" i="4"/>
  <c r="AM47" i="4"/>
  <c r="AM46" i="4"/>
  <c r="AM45" i="4"/>
  <c r="AM44" i="4"/>
  <c r="N44" i="4"/>
  <c r="AM43" i="4"/>
  <c r="AM42" i="4"/>
  <c r="BN39" i="4"/>
  <c r="BJ39" i="4"/>
  <c r="BF39" i="4"/>
  <c r="AU38" i="4"/>
  <c r="AM38" i="4"/>
  <c r="BF36" i="4"/>
  <c r="U36" i="4"/>
  <c r="N36" i="4"/>
  <c r="BB24" i="4"/>
  <c r="AT24" i="4"/>
  <c r="AM24" i="4"/>
  <c r="AF24" i="4"/>
  <c r="Y24" i="4"/>
  <c r="R24" i="4"/>
  <c r="K24" i="4"/>
  <c r="D24" i="4"/>
  <c r="BG11" i="4"/>
  <c r="AO11" i="4"/>
  <c r="U11" i="4"/>
  <c r="C11" i="4"/>
  <c r="D296" i="3" l="1"/>
  <c r="AM283" i="3"/>
  <c r="U283" i="3"/>
  <c r="N283" i="3"/>
  <c r="N277" i="3"/>
  <c r="BN274" i="3"/>
  <c r="BJ274" i="3"/>
  <c r="BF274" i="3"/>
  <c r="AU273" i="3"/>
  <c r="AM273" i="3"/>
  <c r="BF271" i="3"/>
  <c r="U271" i="3"/>
  <c r="N271" i="3"/>
  <c r="AM260" i="3"/>
  <c r="U260" i="3"/>
  <c r="N260" i="3"/>
  <c r="AY256" i="3"/>
  <c r="AQ256" i="3"/>
  <c r="AQ254" i="3"/>
  <c r="N254" i="3"/>
  <c r="AY253" i="3"/>
  <c r="AQ252" i="3"/>
  <c r="BN251" i="3"/>
  <c r="BJ251" i="3"/>
  <c r="BF251" i="3"/>
  <c r="AQ250" i="3"/>
  <c r="BF248" i="3"/>
  <c r="AY248" i="3"/>
  <c r="AQ248" i="3"/>
  <c r="U248" i="3"/>
  <c r="N248" i="3"/>
  <c r="AM236" i="3"/>
  <c r="U236" i="3"/>
  <c r="N236" i="3"/>
  <c r="N230" i="3"/>
  <c r="BN227" i="3"/>
  <c r="BJ227" i="3"/>
  <c r="BF227" i="3"/>
  <c r="BF224" i="3"/>
  <c r="AN224" i="3"/>
  <c r="U224" i="3"/>
  <c r="N224" i="3"/>
  <c r="AM212" i="3"/>
  <c r="U212" i="3"/>
  <c r="N212" i="3"/>
  <c r="N206" i="3"/>
  <c r="BN203" i="3"/>
  <c r="BJ203" i="3"/>
  <c r="BF203" i="3"/>
  <c r="AU203" i="3"/>
  <c r="AM203" i="3"/>
  <c r="BF200" i="3"/>
  <c r="U200" i="3"/>
  <c r="N200" i="3"/>
  <c r="AM188" i="3"/>
  <c r="U188" i="3"/>
  <c r="N188" i="3"/>
  <c r="N182" i="3"/>
  <c r="AU179" i="3"/>
  <c r="AQ179" i="3"/>
  <c r="AM179" i="3"/>
  <c r="AM176" i="3"/>
  <c r="U176" i="3"/>
  <c r="N176" i="3"/>
  <c r="AM164" i="3"/>
  <c r="U164" i="3"/>
  <c r="N164" i="3"/>
  <c r="AK159" i="3"/>
  <c r="AC159" i="3"/>
  <c r="U159" i="3"/>
  <c r="N158" i="3"/>
  <c r="BA153" i="3"/>
  <c r="AS153" i="3"/>
  <c r="AK153" i="3"/>
  <c r="AC153" i="3"/>
  <c r="U153" i="3"/>
  <c r="AC147" i="3"/>
  <c r="U147" i="3"/>
  <c r="BX142" i="3"/>
  <c r="BN142" i="3"/>
  <c r="BJ142" i="3"/>
  <c r="BF142" i="3"/>
  <c r="U141" i="3"/>
  <c r="BF139" i="3"/>
  <c r="AM139" i="3"/>
  <c r="N139" i="3"/>
  <c r="AM127" i="3"/>
  <c r="U127" i="3"/>
  <c r="N127" i="3"/>
  <c r="AY122" i="3"/>
  <c r="AS122" i="3"/>
  <c r="AM122" i="3"/>
  <c r="U122" i="3"/>
  <c r="N119" i="3"/>
  <c r="U117" i="3"/>
  <c r="BN113" i="3"/>
  <c r="BJ113" i="3"/>
  <c r="BF113" i="3"/>
  <c r="U112" i="3"/>
  <c r="N112" i="3"/>
  <c r="BF110" i="3"/>
  <c r="AM110" i="3"/>
  <c r="AM98" i="3"/>
  <c r="U98" i="3"/>
  <c r="N98" i="3"/>
  <c r="AC93" i="3"/>
  <c r="U93" i="3"/>
  <c r="N92" i="3"/>
  <c r="BN89" i="3"/>
  <c r="BJ89" i="3"/>
  <c r="BF89" i="3"/>
  <c r="AC88" i="3"/>
  <c r="U88" i="3"/>
  <c r="BF86" i="3"/>
  <c r="AM86" i="3"/>
  <c r="N86" i="3"/>
  <c r="AM74" i="3"/>
  <c r="U74" i="3"/>
  <c r="N74" i="3"/>
  <c r="N68" i="3"/>
  <c r="BN65" i="3"/>
  <c r="BJ65" i="3"/>
  <c r="BF65" i="3"/>
  <c r="AU65" i="3"/>
  <c r="AM65" i="3"/>
  <c r="BF62" i="3"/>
  <c r="U62" i="3"/>
  <c r="N62" i="3"/>
  <c r="AM51" i="3"/>
  <c r="U51" i="3"/>
  <c r="N51" i="3"/>
  <c r="AM47" i="3"/>
  <c r="AM46" i="3"/>
  <c r="AM45" i="3"/>
  <c r="AM44" i="3"/>
  <c r="N44" i="3"/>
  <c r="AM43" i="3"/>
  <c r="AM42" i="3"/>
  <c r="BN39" i="3"/>
  <c r="BJ39" i="3"/>
  <c r="BF39" i="3"/>
  <c r="AU38" i="3"/>
  <c r="AM38" i="3"/>
  <c r="BF36" i="3"/>
  <c r="U36" i="3"/>
  <c r="N36" i="3"/>
  <c r="BB24" i="3"/>
  <c r="AT24" i="3"/>
  <c r="AM24" i="3"/>
  <c r="AF24" i="3"/>
  <c r="Y24" i="3"/>
  <c r="R24" i="3"/>
  <c r="K24" i="3"/>
  <c r="D24" i="3"/>
  <c r="BG11" i="3"/>
  <c r="AO11" i="3"/>
  <c r="U11" i="3"/>
  <c r="C11" i="3"/>
  <c r="D296" i="2" l="1"/>
  <c r="AM283" i="2"/>
  <c r="U283" i="2"/>
  <c r="N283" i="2"/>
  <c r="N277" i="2"/>
  <c r="BN274" i="2"/>
  <c r="BJ274" i="2"/>
  <c r="BF274" i="2"/>
  <c r="AU273" i="2"/>
  <c r="AM273" i="2"/>
  <c r="BF271" i="2"/>
  <c r="U271" i="2"/>
  <c r="N271" i="2"/>
  <c r="AM260" i="2"/>
  <c r="U260" i="2"/>
  <c r="N260" i="2"/>
  <c r="AY256" i="2"/>
  <c r="AQ256" i="2"/>
  <c r="AQ254" i="2"/>
  <c r="N254" i="2"/>
  <c r="AY253" i="2"/>
  <c r="AQ252" i="2"/>
  <c r="BN251" i="2"/>
  <c r="BJ251" i="2"/>
  <c r="BF251" i="2"/>
  <c r="AQ250" i="2"/>
  <c r="BF248" i="2"/>
  <c r="AY248" i="2"/>
  <c r="AQ248" i="2"/>
  <c r="U248" i="2"/>
  <c r="N248" i="2"/>
  <c r="AM236" i="2"/>
  <c r="U236" i="2"/>
  <c r="N236" i="2"/>
  <c r="N230" i="2"/>
  <c r="BN227" i="2"/>
  <c r="BJ227" i="2"/>
  <c r="BF227" i="2"/>
  <c r="BF224" i="2"/>
  <c r="AN224" i="2"/>
  <c r="U224" i="2"/>
  <c r="N224" i="2"/>
  <c r="AM212" i="2"/>
  <c r="U212" i="2"/>
  <c r="N212" i="2"/>
  <c r="N206" i="2"/>
  <c r="BN203" i="2"/>
  <c r="BJ203" i="2"/>
  <c r="BF203" i="2"/>
  <c r="AU203" i="2"/>
  <c r="AM203" i="2"/>
  <c r="BF200" i="2"/>
  <c r="U200" i="2"/>
  <c r="N200" i="2"/>
  <c r="AM188" i="2"/>
  <c r="U188" i="2"/>
  <c r="N188" i="2"/>
  <c r="N182" i="2"/>
  <c r="AU179" i="2"/>
  <c r="AQ179" i="2"/>
  <c r="AM179" i="2"/>
  <c r="AM176" i="2"/>
  <c r="U176" i="2"/>
  <c r="N176" i="2"/>
  <c r="AM164" i="2"/>
  <c r="U164" i="2"/>
  <c r="N164" i="2"/>
  <c r="AK159" i="2"/>
  <c r="AC159" i="2"/>
  <c r="U159" i="2"/>
  <c r="N158" i="2"/>
  <c r="BA153" i="2"/>
  <c r="AS153" i="2"/>
  <c r="AK153" i="2"/>
  <c r="AC153" i="2"/>
  <c r="U153" i="2"/>
  <c r="AC147" i="2"/>
  <c r="U147" i="2"/>
  <c r="BX142" i="2"/>
  <c r="BN142" i="2"/>
  <c r="BJ142" i="2"/>
  <c r="BF142" i="2"/>
  <c r="U141" i="2"/>
  <c r="BF139" i="2"/>
  <c r="AM139" i="2"/>
  <c r="N139" i="2"/>
  <c r="AM127" i="2"/>
  <c r="U127" i="2"/>
  <c r="N127" i="2"/>
  <c r="AY122" i="2"/>
  <c r="AS122" i="2"/>
  <c r="AM122" i="2"/>
  <c r="U122" i="2"/>
  <c r="N119" i="2"/>
  <c r="U117" i="2"/>
  <c r="BN113" i="2"/>
  <c r="BJ113" i="2"/>
  <c r="BF113" i="2"/>
  <c r="U112" i="2"/>
  <c r="N112" i="2"/>
  <c r="BF110" i="2"/>
  <c r="AM110" i="2"/>
  <c r="AM98" i="2"/>
  <c r="U98" i="2"/>
  <c r="N98" i="2"/>
  <c r="AC93" i="2"/>
  <c r="U93" i="2"/>
  <c r="N92" i="2"/>
  <c r="BN89" i="2"/>
  <c r="BJ89" i="2"/>
  <c r="BF89" i="2"/>
  <c r="AC88" i="2"/>
  <c r="U88" i="2"/>
  <c r="BF86" i="2"/>
  <c r="AM86" i="2"/>
  <c r="N86" i="2"/>
  <c r="AM74" i="2"/>
  <c r="U74" i="2"/>
  <c r="N74" i="2"/>
  <c r="N68" i="2"/>
  <c r="BN65" i="2"/>
  <c r="BJ65" i="2"/>
  <c r="BF65" i="2"/>
  <c r="AU65" i="2"/>
  <c r="AM65" i="2"/>
  <c r="BF62" i="2"/>
  <c r="U62" i="2"/>
  <c r="N62" i="2"/>
  <c r="AM51" i="2"/>
  <c r="U51" i="2"/>
  <c r="N51" i="2"/>
  <c r="AM47" i="2"/>
  <c r="AM46" i="2"/>
  <c r="AM45" i="2"/>
  <c r="AM44" i="2"/>
  <c r="N44" i="2"/>
  <c r="AM43" i="2"/>
  <c r="AM42" i="2"/>
  <c r="BN39" i="2"/>
  <c r="BJ39" i="2"/>
  <c r="BF39" i="2"/>
  <c r="AU38" i="2"/>
  <c r="AM38" i="2"/>
  <c r="BF36" i="2"/>
  <c r="U36" i="2"/>
  <c r="N36" i="2"/>
  <c r="BB24" i="2"/>
  <c r="AT24" i="2"/>
  <c r="AM24" i="2"/>
  <c r="AF24" i="2"/>
  <c r="Y24" i="2"/>
  <c r="R24" i="2"/>
  <c r="K24" i="2"/>
  <c r="D24" i="2"/>
  <c r="BG11" i="2"/>
  <c r="AO11" i="2"/>
  <c r="U11" i="2"/>
  <c r="C11" i="2"/>
  <c r="D296" i="1"/>
  <c r="AM283" i="1"/>
  <c r="U283" i="1"/>
  <c r="N283" i="1"/>
  <c r="N277" i="1"/>
  <c r="BN274" i="1"/>
  <c r="BJ274" i="1"/>
  <c r="BF274" i="1"/>
  <c r="AU273" i="1"/>
  <c r="AM273" i="1"/>
  <c r="BF271" i="1"/>
  <c r="U271" i="1"/>
  <c r="N271" i="1"/>
  <c r="AM260" i="1"/>
  <c r="U260" i="1"/>
  <c r="N260" i="1"/>
  <c r="AY256" i="1"/>
  <c r="AQ256" i="1"/>
  <c r="AQ254" i="1"/>
  <c r="N254" i="1"/>
  <c r="AY253" i="1"/>
  <c r="AQ252" i="1"/>
  <c r="BN251" i="1"/>
  <c r="BJ251" i="1"/>
  <c r="BF251" i="1"/>
  <c r="AQ250" i="1"/>
  <c r="BF248" i="1"/>
  <c r="AY248" i="1"/>
  <c r="AQ248" i="1"/>
  <c r="U248" i="1"/>
  <c r="N248" i="1"/>
  <c r="AM236" i="1"/>
  <c r="U236" i="1"/>
  <c r="N236" i="1"/>
  <c r="N230" i="1"/>
  <c r="BN227" i="1"/>
  <c r="BJ227" i="1"/>
  <c r="BF227" i="1"/>
  <c r="BF224" i="1"/>
  <c r="AN224" i="1"/>
  <c r="U224" i="1"/>
  <c r="N224" i="1"/>
  <c r="AM212" i="1"/>
  <c r="U212" i="1"/>
  <c r="N212" i="1"/>
  <c r="N206" i="1"/>
  <c r="BN203" i="1"/>
  <c r="BJ203" i="1"/>
  <c r="BF203" i="1"/>
  <c r="AU203" i="1"/>
  <c r="AM203" i="1"/>
  <c r="BF200" i="1"/>
  <c r="U200" i="1"/>
  <c r="N200" i="1"/>
  <c r="AM188" i="1"/>
  <c r="U188" i="1"/>
  <c r="N188" i="1"/>
  <c r="N182" i="1"/>
  <c r="AU179" i="1"/>
  <c r="AQ179" i="1"/>
  <c r="AM179" i="1"/>
  <c r="AM176" i="1"/>
  <c r="U176" i="1"/>
  <c r="N176" i="1"/>
  <c r="AM164" i="1"/>
  <c r="U164" i="1"/>
  <c r="N164" i="1"/>
  <c r="AK159" i="1"/>
  <c r="AC159" i="1"/>
  <c r="U159" i="1"/>
  <c r="N158" i="1"/>
  <c r="BA153" i="1"/>
  <c r="AS153" i="1"/>
  <c r="AK153" i="1"/>
  <c r="AC153" i="1"/>
  <c r="U153" i="1"/>
  <c r="AC147" i="1"/>
  <c r="U147" i="1"/>
  <c r="BX142" i="1"/>
  <c r="BN142" i="1"/>
  <c r="BJ142" i="1"/>
  <c r="BF142" i="1"/>
  <c r="U141" i="1"/>
  <c r="BF139" i="1"/>
  <c r="AM139" i="1"/>
  <c r="N139" i="1"/>
  <c r="AM127" i="1"/>
  <c r="U127" i="1"/>
  <c r="N127" i="1"/>
  <c r="AY122" i="1"/>
  <c r="AS122" i="1"/>
  <c r="AM122" i="1"/>
  <c r="U122" i="1"/>
  <c r="N119" i="1"/>
  <c r="U117" i="1"/>
  <c r="BN113" i="1"/>
  <c r="BJ113" i="1"/>
  <c r="BF113" i="1"/>
  <c r="U112" i="1"/>
  <c r="N112" i="1"/>
  <c r="BF110" i="1"/>
  <c r="AM110" i="1"/>
  <c r="AM98" i="1"/>
  <c r="U98" i="1"/>
  <c r="N98" i="1"/>
  <c r="AC93" i="1"/>
  <c r="U93" i="1"/>
  <c r="N92" i="1"/>
  <c r="BN89" i="1"/>
  <c r="BJ89" i="1"/>
  <c r="BF89" i="1"/>
  <c r="AC88" i="1"/>
  <c r="U88" i="1"/>
  <c r="BF86" i="1"/>
  <c r="AM86" i="1"/>
  <c r="N86" i="1"/>
  <c r="AM74" i="1"/>
  <c r="U74" i="1"/>
  <c r="N74" i="1"/>
  <c r="N68" i="1"/>
  <c r="BN65" i="1"/>
  <c r="BJ65" i="1"/>
  <c r="BF65" i="1"/>
  <c r="AU65" i="1"/>
  <c r="AM65" i="1"/>
  <c r="BF62" i="1"/>
  <c r="U62" i="1"/>
  <c r="N62" i="1"/>
  <c r="AM51" i="1"/>
  <c r="U51" i="1"/>
  <c r="N51" i="1"/>
  <c r="AM47" i="1"/>
  <c r="AM46" i="1"/>
  <c r="AM45" i="1"/>
  <c r="AM44" i="1"/>
  <c r="N44" i="1"/>
  <c r="AM43" i="1"/>
  <c r="AM42" i="1"/>
  <c r="BN39" i="1"/>
  <c r="BJ39" i="1"/>
  <c r="BF39" i="1"/>
  <c r="AU38" i="1"/>
  <c r="AM38" i="1"/>
  <c r="BF36" i="1"/>
  <c r="U36" i="1"/>
  <c r="N36" i="1"/>
  <c r="BB24" i="1"/>
  <c r="AT24" i="1"/>
  <c r="AM24" i="1"/>
  <c r="AF24" i="1"/>
  <c r="Y24" i="1"/>
  <c r="R24" i="1"/>
  <c r="K24" i="1"/>
  <c r="D24" i="1"/>
  <c r="BG11" i="1"/>
  <c r="AO11" i="1"/>
  <c r="U11" i="1"/>
  <c r="C11" i="1"/>
</calcChain>
</file>

<file path=xl/sharedStrings.xml><?xml version="1.0" encoding="utf-8"?>
<sst xmlns="http://schemas.openxmlformats.org/spreadsheetml/2006/main" count="935" uniqueCount="85">
  <si>
    <t>団体名</t>
    <rPh sb="0" eb="3">
      <t>ダンタイメイ</t>
    </rPh>
    <phoneticPr fontId="7"/>
  </si>
  <si>
    <t>業種名</t>
    <rPh sb="0" eb="2">
      <t>ギョウシュ</t>
    </rPh>
    <rPh sb="2" eb="3">
      <t>メイ</t>
    </rPh>
    <phoneticPr fontId="7"/>
  </si>
  <si>
    <t>事業名</t>
    <rPh sb="0" eb="2">
      <t>ジギョウ</t>
    </rPh>
    <rPh sb="2" eb="3">
      <t>メイ</t>
    </rPh>
    <phoneticPr fontId="7"/>
  </si>
  <si>
    <t>施設名</t>
    <rPh sb="0" eb="2">
      <t>シセツ</t>
    </rPh>
    <rPh sb="2" eb="3">
      <t>メイ</t>
    </rPh>
    <phoneticPr fontId="7"/>
  </si>
  <si>
    <t>抜本的な改革の取組</t>
  </si>
  <si>
    <t>事業廃止</t>
    <rPh sb="0" eb="2">
      <t>ジギョウ</t>
    </rPh>
    <rPh sb="2" eb="4">
      <t>ハイシ</t>
    </rPh>
    <phoneticPr fontId="7"/>
  </si>
  <si>
    <t>民営化・
民間譲渡</t>
    <rPh sb="0" eb="3">
      <t>ミンエイカ</t>
    </rPh>
    <rPh sb="5" eb="7">
      <t>ミンカン</t>
    </rPh>
    <rPh sb="7" eb="9">
      <t>ジョウト</t>
    </rPh>
    <phoneticPr fontId="7"/>
  </si>
  <si>
    <t>広域化等</t>
    <rPh sb="0" eb="3">
      <t>コウイキカ</t>
    </rPh>
    <rPh sb="3" eb="4">
      <t>トウ</t>
    </rPh>
    <phoneticPr fontId="7"/>
  </si>
  <si>
    <t>民間活用</t>
    <rPh sb="0" eb="2">
      <t>ミンカン</t>
    </rPh>
    <rPh sb="2" eb="4">
      <t>カツヨウ</t>
    </rPh>
    <phoneticPr fontId="7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</si>
  <si>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7"/>
  </si>
  <si>
    <t>指定管理者
制度</t>
    <rPh sb="0" eb="2">
      <t>シテイ</t>
    </rPh>
    <rPh sb="2" eb="5">
      <t>カンリシャ</t>
    </rPh>
    <rPh sb="6" eb="8">
      <t>セイド</t>
    </rPh>
    <phoneticPr fontId="7"/>
  </si>
  <si>
    <t>包括的
民間委託</t>
    <rPh sb="0" eb="3">
      <t>ホウカツテキ</t>
    </rPh>
    <rPh sb="4" eb="6">
      <t>ミンカン</t>
    </rPh>
    <rPh sb="6" eb="8">
      <t>イタク</t>
    </rPh>
    <phoneticPr fontId="7"/>
  </si>
  <si>
    <t>PPP/PFI方式
の活用</t>
    <rPh sb="7" eb="9">
      <t>ホウシキ</t>
    </rPh>
    <rPh sb="11" eb="13">
      <t>カツヨウ</t>
    </rPh>
    <phoneticPr fontId="7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</si>
  <si>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7"/>
  </si>
  <si>
    <t>取組事項</t>
    <rPh sb="0" eb="2">
      <t>トリクミ</t>
    </rPh>
    <rPh sb="2" eb="4">
      <t>ジコウ</t>
    </rPh>
    <phoneticPr fontId="7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</si>
  <si>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7"/>
  </si>
  <si>
    <t>（全部と一部の別）</t>
    <rPh sb="1" eb="3">
      <t>ゼンブ</t>
    </rPh>
    <rPh sb="4" eb="6">
      <t>イチブ</t>
    </rPh>
    <rPh sb="7" eb="8">
      <t>ベツ</t>
    </rPh>
    <phoneticPr fontId="7"/>
  </si>
  <si>
    <t>（実施（予定）時期）</t>
    <rPh sb="1" eb="3">
      <t>ジッシ</t>
    </rPh>
    <rPh sb="4" eb="6">
      <t>ヨテイ</t>
    </rPh>
    <rPh sb="7" eb="9">
      <t>ジキ</t>
    </rPh>
    <phoneticPr fontId="7"/>
  </si>
  <si>
    <t>実施済</t>
    <rPh sb="0" eb="2">
      <t>ジッシ</t>
    </rPh>
    <rPh sb="2" eb="3">
      <t>ズ</t>
    </rPh>
    <phoneticPr fontId="7"/>
  </si>
  <si>
    <t>全部廃止</t>
    <rPh sb="0" eb="2">
      <t>ゼンブ</t>
    </rPh>
    <rPh sb="2" eb="4">
      <t>ハイシ</t>
    </rPh>
    <phoneticPr fontId="7"/>
  </si>
  <si>
    <t>一部廃止</t>
    <rPh sb="0" eb="2">
      <t>イチブ</t>
    </rPh>
    <rPh sb="2" eb="4">
      <t>ハイシ</t>
    </rPh>
    <phoneticPr fontId="7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</si>
  <si>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7"/>
  </si>
  <si>
    <r>
      <rPr>
        <b/>
        <sz val="12"/>
        <color theme="1"/>
        <rFont val="ＭＳ Ｐゴシック"/>
        <family val="3"/>
        <charset val="128"/>
      </rPr>
      <t>②</t>
    </r>
    <r>
      <rPr>
        <b/>
        <sz val="10"/>
        <color theme="1"/>
        <rFont val="ＭＳ Ｐゴシック"/>
        <family val="3"/>
        <charset val="128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7"/>
  </si>
  <si>
    <t>年</t>
    <rPh sb="0" eb="1">
      <t>ネン</t>
    </rPh>
    <phoneticPr fontId="7"/>
  </si>
  <si>
    <t>月</t>
    <rPh sb="0" eb="1">
      <t>ガツ</t>
    </rPh>
    <phoneticPr fontId="7"/>
  </si>
  <si>
    <t>日</t>
    <rPh sb="0" eb="1">
      <t>ニチ</t>
    </rPh>
    <phoneticPr fontId="7"/>
  </si>
  <si>
    <t>実施予定</t>
    <rPh sb="0" eb="2">
      <t>ジッシ</t>
    </rPh>
    <rPh sb="2" eb="4">
      <t>ヨテイ</t>
    </rPh>
    <phoneticPr fontId="7"/>
  </si>
  <si>
    <r>
      <rPr>
        <b/>
        <sz val="12"/>
        <color theme="1"/>
        <rFont val="ＭＳ Ｐゴシック"/>
        <family val="3"/>
        <charset val="128"/>
      </rPr>
      <t>③</t>
    </r>
    <r>
      <rPr>
        <b/>
        <sz val="10"/>
        <color theme="1"/>
        <rFont val="ＭＳ Ｐゴシック"/>
        <family val="3"/>
        <charset val="128"/>
      </rPr>
      <t>事業目的の完了（造成地等の売却等の
   完了）による廃止</t>
    </r>
    <rPh sb="1" eb="3">
      <t>ジギョウ</t>
    </rPh>
    <rPh sb="3" eb="5">
      <t>モクテキ</t>
    </rPh>
    <rPh sb="6" eb="8">
      <t>カンリョウ</t>
    </rPh>
    <rPh sb="9" eb="12">
      <t>ゾウセイチ</t>
    </rPh>
    <rPh sb="12" eb="13">
      <t>トウ</t>
    </rPh>
    <rPh sb="14" eb="16">
      <t>バイキャク</t>
    </rPh>
    <rPh sb="16" eb="17">
      <t>トウ</t>
    </rPh>
    <rPh sb="22" eb="24">
      <t>カンリョウ</t>
    </rPh>
    <rPh sb="28" eb="30">
      <t>ハイシ</t>
    </rPh>
    <phoneticPr fontId="7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</si>
  <si>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7"/>
  </si>
  <si>
    <t>⑤広域化による廃止</t>
    <rPh sb="1" eb="4">
      <t>コウイキカ</t>
    </rPh>
    <rPh sb="7" eb="9">
      <t>ハイシ</t>
    </rPh>
    <phoneticPr fontId="7"/>
  </si>
  <si>
    <t>⑥その他</t>
    <rPh sb="3" eb="4">
      <t>タ</t>
    </rPh>
    <phoneticPr fontId="7"/>
  </si>
  <si>
    <t>（取組の概要）</t>
    <rPh sb="1" eb="2">
      <t>ト</t>
    </rPh>
    <rPh sb="2" eb="3">
      <t>ク</t>
    </rPh>
    <rPh sb="4" eb="6">
      <t>ガイヨウ</t>
    </rPh>
    <phoneticPr fontId="7"/>
  </si>
  <si>
    <t>（検討状況・課題）</t>
    <rPh sb="1" eb="3">
      <t>ケントウ</t>
    </rPh>
    <rPh sb="3" eb="5">
      <t>ジョウキョウ</t>
    </rPh>
    <rPh sb="6" eb="8">
      <t>カダイ</t>
    </rPh>
    <phoneticPr fontId="7"/>
  </si>
  <si>
    <t>検討中</t>
    <rPh sb="0" eb="3">
      <t>ケントウチュウ</t>
    </rPh>
    <phoneticPr fontId="7"/>
  </si>
  <si>
    <t>民営化・民間譲渡</t>
    <rPh sb="0" eb="3">
      <t>ミンエイカ</t>
    </rPh>
    <rPh sb="4" eb="6">
      <t>ミンカン</t>
    </rPh>
    <rPh sb="6" eb="8">
      <t>ジョウト</t>
    </rPh>
    <phoneticPr fontId="7"/>
  </si>
  <si>
    <t>（取組の概要及び効果）</t>
    <rPh sb="1" eb="2">
      <t>ト</t>
    </rPh>
    <rPh sb="2" eb="3">
      <t>ク</t>
    </rPh>
    <rPh sb="4" eb="6">
      <t>ガイヨウ</t>
    </rPh>
    <phoneticPr fontId="7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</si>
  <si>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7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</si>
  <si>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7"/>
  </si>
  <si>
    <t>（水道事業）広域化等</t>
    <rPh sb="1" eb="3">
      <t>スイドウ</t>
    </rPh>
    <rPh sb="3" eb="5">
      <t>ジギョウ</t>
    </rPh>
    <phoneticPr fontId="7"/>
  </si>
  <si>
    <t>（実施類型）</t>
    <rPh sb="1" eb="3">
      <t>ジッシ</t>
    </rPh>
    <rPh sb="3" eb="5">
      <t>ルイケイ</t>
    </rPh>
    <phoneticPr fontId="7"/>
  </si>
  <si>
    <t>経営統合</t>
    <rPh sb="0" eb="2">
      <t>ケイエイ</t>
    </rPh>
    <rPh sb="2" eb="4">
      <t>トウゴウ</t>
    </rPh>
    <phoneticPr fontId="7"/>
  </si>
  <si>
    <t>施設の
共同設置・利用</t>
    <rPh sb="0" eb="2">
      <t>シセツ</t>
    </rPh>
    <rPh sb="4" eb="6">
      <t>キョウドウ</t>
    </rPh>
    <rPh sb="6" eb="8">
      <t>セッチ</t>
    </rPh>
    <rPh sb="9" eb="11">
      <t>リヨウ</t>
    </rPh>
    <phoneticPr fontId="7"/>
  </si>
  <si>
    <t>施設管理の
共同化</t>
    <rPh sb="0" eb="2">
      <t>シセツ</t>
    </rPh>
    <rPh sb="2" eb="4">
      <t>カンリ</t>
    </rPh>
    <rPh sb="6" eb="9">
      <t>キョウドウカ</t>
    </rPh>
    <phoneticPr fontId="7"/>
  </si>
  <si>
    <t>管理の一体化</t>
    <rPh sb="0" eb="2">
      <t>カンリ</t>
    </rPh>
    <rPh sb="3" eb="6">
      <t>イッタイカ</t>
    </rPh>
    <phoneticPr fontId="7"/>
  </si>
  <si>
    <t>（簡易水道事業）広域化等</t>
    <rPh sb="1" eb="3">
      <t>カンイ</t>
    </rPh>
    <rPh sb="3" eb="5">
      <t>スイドウ</t>
    </rPh>
    <rPh sb="5" eb="7">
      <t>ジギョウ</t>
    </rPh>
    <phoneticPr fontId="7"/>
  </si>
  <si>
    <t>簡易水道事業統合(市町村内)</t>
    <rPh sb="0" eb="2">
      <t>カンイ</t>
    </rPh>
    <rPh sb="2" eb="4">
      <t>スイドウ</t>
    </rPh>
    <rPh sb="4" eb="6">
      <t>ジギョウ</t>
    </rPh>
    <rPh sb="6" eb="8">
      <t>トウゴウ</t>
    </rPh>
    <rPh sb="9" eb="12">
      <t>シチョウソン</t>
    </rPh>
    <rPh sb="12" eb="13">
      <t>ナイ</t>
    </rPh>
    <phoneticPr fontId="7"/>
  </si>
  <si>
    <t>簡易水道事業統合
（市町村を越える統合）</t>
    <rPh sb="0" eb="2">
      <t>カンイ</t>
    </rPh>
    <rPh sb="2" eb="4">
      <t>スイドウ</t>
    </rPh>
    <rPh sb="4" eb="6">
      <t>ジギョウ</t>
    </rPh>
    <rPh sb="6" eb="8">
      <t>トウゴウ</t>
    </rPh>
    <rPh sb="10" eb="13">
      <t>シチョウソン</t>
    </rPh>
    <rPh sb="14" eb="15">
      <t>コ</t>
    </rPh>
    <rPh sb="17" eb="19">
      <t>トウゴウ</t>
    </rPh>
    <phoneticPr fontId="7"/>
  </si>
  <si>
    <t>簡易水道事業統合以外</t>
    <rPh sb="0" eb="2">
      <t>カンイ</t>
    </rPh>
    <rPh sb="2" eb="4">
      <t>スイドウ</t>
    </rPh>
    <rPh sb="4" eb="6">
      <t>ジギョウ</t>
    </rPh>
    <rPh sb="6" eb="8">
      <t>トウゴウ</t>
    </rPh>
    <rPh sb="8" eb="10">
      <t>イガイ</t>
    </rPh>
    <phoneticPr fontId="7"/>
  </si>
  <si>
    <t>施設の共同
設置・利用</t>
    <rPh sb="0" eb="2">
      <t>シセツ</t>
    </rPh>
    <rPh sb="3" eb="5">
      <t>キョウドウ</t>
    </rPh>
    <rPh sb="6" eb="8">
      <t>セッチ</t>
    </rPh>
    <rPh sb="9" eb="11">
      <t>リヨウ</t>
    </rPh>
    <phoneticPr fontId="7"/>
  </si>
  <si>
    <t>施設管理の
共同化</t>
    <rPh sb="0" eb="2">
      <t>シセツ</t>
    </rPh>
    <rPh sb="2" eb="4">
      <t>カンリ</t>
    </rPh>
    <rPh sb="6" eb="8">
      <t>キョウドウ</t>
    </rPh>
    <rPh sb="8" eb="9">
      <t>カ</t>
    </rPh>
    <phoneticPr fontId="7"/>
  </si>
  <si>
    <t>管理の一体化</t>
    <rPh sb="0" eb="2">
      <t>カンリ</t>
    </rPh>
    <rPh sb="3" eb="5">
      <t>イッタイ</t>
    </rPh>
    <rPh sb="5" eb="6">
      <t>カ</t>
    </rPh>
    <phoneticPr fontId="7"/>
  </si>
  <si>
    <t>（下水道事業）広域化等</t>
    <rPh sb="1" eb="2">
      <t>シタ</t>
    </rPh>
    <rPh sb="2" eb="4">
      <t>スイドウ</t>
    </rPh>
    <rPh sb="4" eb="6">
      <t>ジギョウ</t>
    </rPh>
    <phoneticPr fontId="7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</si>
  <si>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7"/>
  </si>
  <si>
    <t>処理場廃止あり</t>
    <rPh sb="0" eb="3">
      <t>ショリジョウ</t>
    </rPh>
    <rPh sb="3" eb="5">
      <t>ハイシ</t>
    </rPh>
    <phoneticPr fontId="7"/>
  </si>
  <si>
    <t>処理場廃止なし</t>
    <rPh sb="0" eb="3">
      <t>ショリジョウ</t>
    </rPh>
    <rPh sb="3" eb="5">
      <t>ハイシ</t>
    </rPh>
    <phoneticPr fontId="7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</si>
  <si>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7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</si>
  <si>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7"/>
  </si>
  <si>
    <t>農集排水･公共下水との統合</t>
    <rPh sb="1" eb="2">
      <t>シュウ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7"/>
  </si>
  <si>
    <t>特環施設と公共下水との結合</t>
    <rPh sb="0" eb="1">
      <t>トク</t>
    </rPh>
    <rPh sb="2" eb="4">
      <t>シセツ</t>
    </rPh>
    <rPh sb="5" eb="7">
      <t>コウキョウ</t>
    </rPh>
    <rPh sb="7" eb="9">
      <t>ゲスイ</t>
    </rPh>
    <rPh sb="11" eb="13">
      <t>ケツゴウ</t>
    </rPh>
    <phoneticPr fontId="7"/>
  </si>
  <si>
    <t>その他</t>
    <rPh sb="2" eb="3">
      <t>ホカ</t>
    </rPh>
    <phoneticPr fontId="7"/>
  </si>
  <si>
    <t>汚泥処理の
共同化</t>
    <rPh sb="0" eb="2">
      <t>オデイ</t>
    </rPh>
    <rPh sb="2" eb="4">
      <t>ショリ</t>
    </rPh>
    <rPh sb="6" eb="9">
      <t>キョウドウカ</t>
    </rPh>
    <phoneticPr fontId="7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</si>
  <si>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7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</si>
  <si>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7"/>
  </si>
  <si>
    <t>（水道・簡易水道・下水道事業以外）広域化等</t>
    <rPh sb="0" eb="1">
      <t>スイドウ</t>
    </rPh>
    <rPh sb="1" eb="3">
      <t>スイドウ</t>
    </rPh>
    <rPh sb="4" eb="6">
      <t>カンイ</t>
    </rPh>
    <rPh sb="6" eb="8">
      <t>スイドウ</t>
    </rPh>
    <rPh sb="9" eb="12">
      <t>ゲスイドウ</t>
    </rPh>
    <rPh sb="12" eb="14">
      <t>ジギョウ</t>
    </rPh>
    <rPh sb="14" eb="16">
      <t>イガイ</t>
    </rPh>
    <rPh sb="17" eb="20">
      <t>コウイキカ</t>
    </rPh>
    <rPh sb="20" eb="21">
      <t>トウ</t>
    </rPh>
    <phoneticPr fontId="7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</si>
  <si>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7"/>
  </si>
  <si>
    <t>（方式）</t>
    <rPh sb="1" eb="3">
      <t>ホウシキ</t>
    </rPh>
    <phoneticPr fontId="7"/>
  </si>
  <si>
    <t>代行制</t>
    <rPh sb="0" eb="3">
      <t>ダイコウセイ</t>
    </rPh>
    <phoneticPr fontId="7"/>
  </si>
  <si>
    <t>利用料金制</t>
    <rPh sb="0" eb="2">
      <t>リヨウ</t>
    </rPh>
    <rPh sb="2" eb="5">
      <t>リョウキンセイ</t>
    </rPh>
    <phoneticPr fontId="7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</si>
  <si>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7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</si>
  <si>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7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</si>
  <si>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7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</si>
  <si>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7"/>
  </si>
  <si>
    <t>BTO方式</t>
    <rPh sb="3" eb="5">
      <t>ホウシキ</t>
    </rPh>
    <phoneticPr fontId="7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</si>
  <si>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7"/>
  </si>
  <si>
    <t>BOT方式</t>
    <rPh sb="3" eb="5">
      <t>ホウシキ</t>
    </rPh>
    <phoneticPr fontId="7"/>
  </si>
  <si>
    <t>BOO方式</t>
    <rPh sb="3" eb="5">
      <t>ホウシキ</t>
    </rPh>
    <phoneticPr fontId="7"/>
  </si>
  <si>
    <t>港湾運営会社制度</t>
    <rPh sb="0" eb="2">
      <t>コウワン</t>
    </rPh>
    <rPh sb="2" eb="4">
      <t>ウンエイ</t>
    </rPh>
    <rPh sb="4" eb="6">
      <t>ガイシャ</t>
    </rPh>
    <rPh sb="6" eb="8">
      <t>セイド</t>
    </rPh>
    <phoneticPr fontId="7"/>
  </si>
  <si>
    <t>DB方式</t>
    <rPh sb="2" eb="4">
      <t>ホウシキ</t>
    </rPh>
    <phoneticPr fontId="7"/>
  </si>
  <si>
    <t>DBO方式</t>
    <rPh sb="3" eb="5">
      <t>ホウシキ</t>
    </rPh>
    <phoneticPr fontId="7"/>
  </si>
  <si>
    <t>その他</t>
    <rPh sb="2" eb="3">
      <t>タ</t>
    </rPh>
    <phoneticPr fontId="7"/>
  </si>
  <si>
    <t>民間活用（地方独立行政法人への移行）</t>
    <rPh sb="0" eb="2">
      <t>ミンカン</t>
    </rPh>
    <rPh sb="2" eb="4">
      <t>カツヨウ</t>
    </rPh>
    <rPh sb="5" eb="7">
      <t>チホウ</t>
    </rPh>
    <rPh sb="7" eb="9">
      <t>ドクリツ</t>
    </rPh>
    <rPh sb="9" eb="11">
      <t>ギョウセイ</t>
    </rPh>
    <rPh sb="11" eb="13">
      <t>ホウジン</t>
    </rPh>
    <rPh sb="15" eb="17">
      <t>イコウ</t>
    </rPh>
    <phoneticPr fontId="7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</si>
  <si>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7"/>
  </si>
  <si>
    <t>公務員型</t>
    <rPh sb="0" eb="3">
      <t>コウムイン</t>
    </rPh>
    <rPh sb="3" eb="4">
      <t>ガタ</t>
    </rPh>
    <phoneticPr fontId="7"/>
  </si>
  <si>
    <t>非公務員型</t>
    <rPh sb="0" eb="1">
      <t>ヒ</t>
    </rPh>
    <rPh sb="1" eb="4">
      <t>コウムイン</t>
    </rPh>
    <rPh sb="4" eb="5">
      <t>ガタ</t>
    </rPh>
    <phoneticPr fontId="7"/>
  </si>
  <si>
    <t>抜本的な改革に取り組まず、現行の経営体制・手法を継続する理由及び現在の経営状況・経営戦略等における中長期的な将来見通しを踏まえた、今後の経営改革の方向性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</si>
</sst>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sz val="8"/>
      <color theme="1"/>
      <name val="游ゴシック"/>
      <family val="3"/>
      <scheme val="minor"/>
    </font>
    <font>
      <b/>
      <sz val="24"/>
      <color theme="1"/>
      <name val="AR Pゴシック体M"/>
      <family val="3"/>
    </font>
    <font>
      <b/>
      <sz val="20"/>
      <color theme="1"/>
      <name val="游ゴシック"/>
      <family val="3"/>
      <scheme val="minor"/>
    </font>
    <font>
      <sz val="18"/>
      <color theme="1"/>
      <name val="游ゴシック"/>
      <family val="2"/>
      <scheme val="minor"/>
    </font>
    <font>
      <sz val="22"/>
      <color theme="1"/>
      <name val="游ゴシック"/>
      <family val="2"/>
      <scheme val="minor"/>
    </font>
    <font>
      <sz val="6"/>
      <name val="游ゴシック"/>
      <family val="3"/>
      <scheme val="minor"/>
    </font>
    <font>
      <sz val="18"/>
      <name val="游ゴシック"/>
      <family val="2"/>
      <scheme val="minor"/>
    </font>
    <font>
      <sz val="11"/>
      <name val="ＭＳ Ｐゴシック"/>
      <family val="3"/>
    </font>
    <font>
      <b/>
      <sz val="18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24"/>
      <color theme="1"/>
      <name val="游ゴシック"/>
      <family val="3"/>
      <scheme val="minor"/>
    </font>
    <font>
      <b/>
      <sz val="17"/>
      <color theme="1"/>
      <name val="游ゴシック"/>
      <family val="3"/>
      <scheme val="minor"/>
    </font>
    <font>
      <sz val="20"/>
      <color theme="1"/>
      <name val="游ゴシック"/>
      <family val="3"/>
      <scheme val="minor"/>
    </font>
    <font>
      <sz val="16"/>
      <color theme="1"/>
      <name val="游ゴシック"/>
      <family val="3"/>
      <scheme val="minor"/>
    </font>
    <font>
      <b/>
      <sz val="16"/>
      <color theme="1"/>
      <name val="游ゴシック"/>
      <family val="3"/>
      <scheme val="minor"/>
    </font>
    <font>
      <sz val="28"/>
      <color theme="1"/>
      <name val="游ゴシック"/>
      <family val="3"/>
      <scheme val="minor"/>
    </font>
    <font>
      <b/>
      <sz val="14"/>
      <color theme="1"/>
      <name val="游ゴシック"/>
      <family val="3"/>
      <scheme val="minor"/>
    </font>
    <font>
      <b/>
      <sz val="12"/>
      <color theme="1"/>
      <name val="游ゴシック"/>
      <family val="3"/>
      <scheme val="minor"/>
    </font>
    <font>
      <b/>
      <sz val="10"/>
      <color theme="1"/>
      <name val="游ゴシック"/>
      <family val="3"/>
      <scheme val="minor"/>
    </font>
    <font>
      <b/>
      <sz val="12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4"/>
      <color theme="1"/>
      <name val="游ゴシック"/>
      <family val="3"/>
      <scheme val="minor"/>
    </font>
    <font>
      <b/>
      <sz val="13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b/>
      <sz val="12.5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20"/>
      <name val="游ゴシック"/>
      <family val="2"/>
      <scheme val="minor"/>
    </font>
    <font>
      <sz val="8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1" fillId="2" borderId="2" xfId="0" applyFont="1" applyFill="1" applyBorder="1" applyAlignment="1"/>
    <xf numFmtId="0" fontId="11" fillId="2" borderId="3" xfId="0" applyFont="1" applyFill="1" applyBorder="1" applyAlignment="1"/>
    <xf numFmtId="0" fontId="11" fillId="2" borderId="4" xfId="0" applyFont="1" applyFill="1" applyBorder="1" applyAlignment="1"/>
    <xf numFmtId="0" fontId="11" fillId="0" borderId="0" xfId="0" applyFont="1" applyAlignment="1"/>
    <xf numFmtId="0" fontId="11" fillId="2" borderId="5" xfId="0" applyFont="1" applyFill="1" applyBorder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2" borderId="0" xfId="0" applyFont="1" applyFill="1" applyAlignment="1"/>
    <xf numFmtId="0" fontId="11" fillId="2" borderId="6" xfId="0" applyFont="1" applyFill="1" applyBorder="1" applyAlignme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2" borderId="0" xfId="0" applyFont="1" applyFill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2" borderId="0" xfId="0" applyFont="1" applyFill="1">
      <alignment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1" fillId="2" borderId="7" xfId="0" applyFont="1" applyFill="1" applyBorder="1" applyAlignment="1"/>
    <xf numFmtId="0" fontId="11" fillId="2" borderId="8" xfId="0" applyFont="1" applyFill="1" applyBorder="1" applyAlignment="1"/>
    <xf numFmtId="0" fontId="11" fillId="2" borderId="9" xfId="0" applyFont="1" applyFill="1" applyBorder="1" applyAlignment="1"/>
    <xf numFmtId="0" fontId="11" fillId="0" borderId="0" xfId="0" applyFont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11" fillId="2" borderId="10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2" borderId="3" xfId="0" applyFont="1" applyFill="1" applyBorder="1" applyAlignment="1">
      <alignment shrinkToFit="1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2" borderId="0" xfId="0" applyFont="1" applyFill="1" applyAlignment="1">
      <alignment wrapText="1"/>
    </xf>
    <xf numFmtId="0" fontId="15" fillId="2" borderId="0" xfId="0" applyFont="1" applyFill="1" applyAlignment="1"/>
    <xf numFmtId="0" fontId="2" fillId="2" borderId="0" xfId="0" applyFont="1" applyFill="1" applyAlignment="1">
      <alignment horizontal="left" vertical="center" wrapText="1"/>
    </xf>
    <xf numFmtId="0" fontId="0" fillId="2" borderId="6" xfId="0" applyFill="1" applyBorder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2" borderId="0" xfId="0" applyFont="1" applyFill="1">
      <alignment vertical="center"/>
    </xf>
    <xf numFmtId="0" fontId="11" fillId="2" borderId="0" xfId="0" applyFont="1" applyFill="1" applyAlignment="1">
      <alignment shrinkToFit="1"/>
    </xf>
    <xf numFmtId="0" fontId="2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wrapText="1"/>
    </xf>
    <xf numFmtId="0" fontId="16" fillId="2" borderId="0" xfId="0" applyFont="1" applyFill="1">
      <alignment vertical="center"/>
    </xf>
    <xf numFmtId="0" fontId="15" fillId="2" borderId="0" xfId="0" applyFont="1" applyFill="1" applyAlignment="1">
      <alignment shrinkToFit="1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15" fillId="2" borderId="8" xfId="0" applyFont="1" applyFill="1" applyBorder="1" applyAlignment="1">
      <alignment wrapText="1"/>
    </xf>
    <xf numFmtId="0" fontId="15" fillId="2" borderId="0" xfId="0" applyFont="1" applyFill="1" applyAlignment="1">
      <alignment wrapText="1"/>
    </xf>
    <xf numFmtId="0" fontId="16" fillId="2" borderId="0" xfId="0" applyFont="1" applyFill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7" fillId="2" borderId="0" xfId="0" applyFont="1" applyFill="1" applyAlignment="1">
      <alignment vertical="center" wrapText="1"/>
    </xf>
    <xf numFmtId="0" fontId="18" fillId="0" borderId="1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12" xfId="0" applyFont="1" applyBorder="1">
      <alignment vertical="center"/>
    </xf>
    <xf numFmtId="0" fontId="20" fillId="0" borderId="10" xfId="0" applyFont="1" applyBorder="1">
      <alignment vertical="center"/>
    </xf>
    <xf numFmtId="0" fontId="20" fillId="0" borderId="12" xfId="0" applyFont="1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vertical="top"/>
    </xf>
    <xf numFmtId="0" fontId="20" fillId="0" borderId="12" xfId="0" applyFont="1" applyBorder="1" applyAlignment="1">
      <alignment vertical="top"/>
    </xf>
    <xf numFmtId="0" fontId="23" fillId="2" borderId="0" xfId="0" applyFont="1" applyFill="1">
      <alignment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7" fillId="2" borderId="0" xfId="0" applyFont="1" applyFill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15" fillId="2" borderId="8" xfId="0" applyFont="1" applyFill="1" applyBorder="1" applyAlignment="1"/>
    <xf numFmtId="0" fontId="18" fillId="0" borderId="1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2" borderId="6" xfId="0" applyFont="1" applyFill="1" applyBorder="1">
      <alignment vertical="center"/>
    </xf>
    <xf numFmtId="0" fontId="12" fillId="2" borderId="8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 shrinkToFit="1"/>
    </xf>
    <xf numFmtId="0" fontId="11" fillId="2" borderId="0" xfId="0" applyFont="1" applyFill="1" applyAlignment="1">
      <alignment horizontal="left" vertical="center" wrapText="1"/>
    </xf>
    <xf numFmtId="0" fontId="11" fillId="2" borderId="8" xfId="0" applyFont="1" applyFill="1" applyBorder="1" applyAlignment="1">
      <alignment horizontal="left" wrapText="1"/>
    </xf>
    <xf numFmtId="0" fontId="18" fillId="2" borderId="0" xfId="0" applyFont="1" applyFill="1" applyAlignment="1">
      <alignment horizontal="left" vertical="center"/>
    </xf>
    <xf numFmtId="0" fontId="10" fillId="2" borderId="0" xfId="0" applyFont="1" applyFill="1">
      <alignment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0" fillId="2" borderId="3" xfId="0" applyFont="1" applyFill="1" applyBorder="1">
      <alignment vertical="center"/>
    </xf>
    <xf numFmtId="0" fontId="5" fillId="4" borderId="2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 wrapText="1"/>
    </xf>
    <xf numFmtId="0" fontId="29" fillId="0" borderId="0" xfId="0" applyFont="1" applyAlignment="1">
      <alignment horizontal="center" vertical="center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</cellXfs>
  <cellStyles count="1">
    <cellStyle name="標準" xfId="0" builtinId="0"/>
  </cellStyles>
  <dxfs count="10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externalLink" Target="externalLinks/externalLink3.xml" />
  <Relationship Id="rId13" Type="http://schemas.openxmlformats.org/officeDocument/2006/relationships/sharedStrings" Target="sharedStrings.xml" />
  <Relationship Id="rId3" Type="http://schemas.openxmlformats.org/officeDocument/2006/relationships/worksheet" Target="worksheets/sheet3.xml" />
  <Relationship Id="rId7" Type="http://schemas.openxmlformats.org/officeDocument/2006/relationships/externalLink" Target="externalLinks/externalLink2.xml" />
  <Relationship Id="rId12" Type="http://schemas.openxmlformats.org/officeDocument/2006/relationships/styles" Target="style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externalLink" Target="externalLinks/externalLink1.xml" />
  <Relationship Id="rId11" Type="http://schemas.openxmlformats.org/officeDocument/2006/relationships/theme" Target="theme/theme1.xml" />
  <Relationship Id="rId5" Type="http://schemas.openxmlformats.org/officeDocument/2006/relationships/worksheet" Target="worksheets/sheet5.xml" />
  <Relationship Id="rId10" Type="http://schemas.openxmlformats.org/officeDocument/2006/relationships/externalLink" Target="externalLinks/externalLink5.xml" />
  <Relationship Id="rId4" Type="http://schemas.openxmlformats.org/officeDocument/2006/relationships/worksheet" Target="worksheets/sheet4.xml" />
  <Relationship Id="rId9" Type="http://schemas.openxmlformats.org/officeDocument/2006/relationships/externalLink" Target="externalLinks/externalLink4.xml" />
  <Relationship Id="rId14" Type="http://schemas.openxmlformats.org/officeDocument/2006/relationships/calcChain" Target="calcChain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7E5903CA-010A-4852-B4DE-D420AE68CD7A}"/>
            </a:ext>
          </a:extLst>
        </xdr:cNvPr>
        <xdr:cNvSpPr/>
      </xdr:nvSpPr>
      <xdr:spPr>
        <a:xfrm>
          <a:off x="204470" y="99695"/>
          <a:ext cx="13220700" cy="111252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FB6C7F1A-354E-49E2-A53E-43CF2F67B693}"/>
            </a:ext>
          </a:extLst>
        </xdr:cNvPr>
        <xdr:cNvSpPr/>
      </xdr:nvSpPr>
      <xdr:spPr>
        <a:xfrm>
          <a:off x="401955" y="2555240"/>
          <a:ext cx="2679700" cy="4279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E99CE288-7024-4CEF-94FC-E3B31B7B4ADD}"/>
            </a:ext>
          </a:extLst>
        </xdr:cNvPr>
        <xdr:cNvSpPr/>
      </xdr:nvSpPr>
      <xdr:spPr>
        <a:xfrm>
          <a:off x="422910" y="5346065"/>
          <a:ext cx="4895850" cy="42862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93980</xdr:colOff>
      <xdr:row>51</xdr:row>
      <xdr:rowOff>74930</xdr:rowOff>
    </xdr:from>
    <xdr:to>
      <xdr:col>19</xdr:col>
      <xdr:colOff>119380</xdr:colOff>
      <xdr:row>52</xdr:row>
      <xdr:rowOff>174625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4A8E6CB3-4AA1-4284-800D-44567210C31D}"/>
            </a:ext>
          </a:extLst>
        </xdr:cNvPr>
        <xdr:cNvSpPr/>
      </xdr:nvSpPr>
      <xdr:spPr>
        <a:xfrm>
          <a:off x="3332480" y="10152380"/>
          <a:ext cx="406400" cy="29019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69215</xdr:colOff>
      <xdr:row>39</xdr:row>
      <xdr:rowOff>155575</xdr:rowOff>
    </xdr:from>
    <xdr:to>
      <xdr:col>19</xdr:col>
      <xdr:colOff>94615</xdr:colOff>
      <xdr:row>42</xdr:row>
      <xdr:rowOff>105410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D76A2AA2-9EB2-44DA-8986-67C3FE09A5C5}"/>
            </a:ext>
          </a:extLst>
        </xdr:cNvPr>
        <xdr:cNvSpPr/>
      </xdr:nvSpPr>
      <xdr:spPr>
        <a:xfrm>
          <a:off x="3307715" y="7747000"/>
          <a:ext cx="406400" cy="52133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B2A4E7C1-EA34-4746-97F9-69E3FE1C0718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692BA4F2-BE86-4F28-8E9A-FFB47013A7E6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52AB26D5-5D5B-4173-AC68-9A3C0621C5C1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82B9DC64-DF7D-42A1-8AE2-F0BC03F7EDDB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2601B0E5-1352-4C20-A8CA-3A691B8C344C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B3C87917-CCC5-4109-AF6F-A874C15E6F04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48260</xdr:colOff>
      <xdr:row>288</xdr:row>
      <xdr:rowOff>88900</xdr:rowOff>
    </xdr:from>
    <xdr:to>
      <xdr:col>46</xdr:col>
      <xdr:colOff>124460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3702B221-1E97-44C4-9A2A-A55ACCA70CF6}"/>
            </a:ext>
          </a:extLst>
        </xdr:cNvPr>
        <xdr:cNvSpPr/>
      </xdr:nvSpPr>
      <xdr:spPr>
        <a:xfrm>
          <a:off x="429260" y="57362725"/>
          <a:ext cx="8534400" cy="482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126365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1E054550-A9FA-42B7-9559-5FDF1DFEBF37}"/>
            </a:ext>
          </a:extLst>
        </xdr:cNvPr>
        <xdr:cNvSpPr/>
      </xdr:nvSpPr>
      <xdr:spPr>
        <a:xfrm>
          <a:off x="3340100" y="17532350"/>
          <a:ext cx="406400" cy="56769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6E6DB049-7E44-4D82-8C4E-FB20471022DC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EE6416FD-0BAD-41A3-8973-C8F911DDEB61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7770D6E4-D48C-44AB-908F-C963A8E87A69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E7AF2CAA-83A3-4D5F-8C18-FA4551E8F5EA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319A6F63-F57B-4C7F-9408-45F07FAEDF0C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72CBF92D-EAA9-45E7-AA69-D39E71DB413A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126365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26535BAF-4EC6-47E1-9416-8752EA750165}"/>
            </a:ext>
          </a:extLst>
        </xdr:cNvPr>
        <xdr:cNvSpPr/>
      </xdr:nvSpPr>
      <xdr:spPr>
        <a:xfrm>
          <a:off x="3340100" y="36001325"/>
          <a:ext cx="406400" cy="56769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083033BA-B9AD-41F8-BEFD-7EF8E960F12C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29845</xdr:rowOff>
    </xdr:from>
    <xdr:to>
      <xdr:col>19</xdr:col>
      <xdr:colOff>127000</xdr:colOff>
      <xdr:row>117</xdr:row>
      <xdr:rowOff>180340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2DE681CB-3CA2-4F33-89F1-8A0565B4E470}"/>
            </a:ext>
          </a:extLst>
        </xdr:cNvPr>
        <xdr:cNvSpPr/>
      </xdr:nvSpPr>
      <xdr:spPr>
        <a:xfrm>
          <a:off x="3340100" y="22851745"/>
          <a:ext cx="406400" cy="5791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138</xdr:row>
      <xdr:rowOff>233045</xdr:rowOff>
    </xdr:from>
    <xdr:to>
      <xdr:col>19</xdr:col>
      <xdr:colOff>147955</xdr:colOff>
      <xdr:row>160</xdr:row>
      <xdr:rowOff>62865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464B3BAA-4782-4A2E-93BA-C655C569EAD9}"/>
            </a:ext>
          </a:extLst>
        </xdr:cNvPr>
        <xdr:cNvSpPr/>
      </xdr:nvSpPr>
      <xdr:spPr>
        <a:xfrm>
          <a:off x="3249295" y="27569795"/>
          <a:ext cx="518160" cy="4516120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179705</xdr:rowOff>
    </xdr:from>
    <xdr:to>
      <xdr:col>37</xdr:col>
      <xdr:colOff>57150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F1F981AA-DE33-4B71-A42F-CDD0468E8B16}"/>
            </a:ext>
          </a:extLst>
        </xdr:cNvPr>
        <xdr:cNvSpPr/>
      </xdr:nvSpPr>
      <xdr:spPr>
        <a:xfrm>
          <a:off x="6772275" y="24001730"/>
          <a:ext cx="409575" cy="56324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106045</xdr:colOff>
      <xdr:row>126</xdr:row>
      <xdr:rowOff>158750</xdr:rowOff>
    </xdr:from>
    <xdr:to>
      <xdr:col>19</xdr:col>
      <xdr:colOff>131445</xdr:colOff>
      <xdr:row>129</xdr:row>
      <xdr:rowOff>150495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E2F8A2AF-28E2-49D5-A750-9C0BB945A0AF}"/>
            </a:ext>
          </a:extLst>
        </xdr:cNvPr>
        <xdr:cNvSpPr/>
      </xdr:nvSpPr>
      <xdr:spPr>
        <a:xfrm>
          <a:off x="3344545" y="25161875"/>
          <a:ext cx="406400" cy="56324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839B9275-C57D-418E-B65C-4FA1F87DA6D5}"/>
            </a:ext>
          </a:extLst>
        </xdr:cNvPr>
        <xdr:cNvSpPr/>
      </xdr:nvSpPr>
      <xdr:spPr>
        <a:xfrm>
          <a:off x="204470" y="99695"/>
          <a:ext cx="13220700" cy="111252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DA8679C-8DB8-4387-99AC-901D8E1A7E1C}"/>
            </a:ext>
          </a:extLst>
        </xdr:cNvPr>
        <xdr:cNvSpPr/>
      </xdr:nvSpPr>
      <xdr:spPr>
        <a:xfrm>
          <a:off x="401955" y="2555240"/>
          <a:ext cx="2679700" cy="4279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13455A8-203C-4324-BB7C-40CFCE486AEB}"/>
            </a:ext>
          </a:extLst>
        </xdr:cNvPr>
        <xdr:cNvSpPr/>
      </xdr:nvSpPr>
      <xdr:spPr>
        <a:xfrm>
          <a:off x="422910" y="5346065"/>
          <a:ext cx="4895850" cy="42862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93980</xdr:colOff>
      <xdr:row>51</xdr:row>
      <xdr:rowOff>74930</xdr:rowOff>
    </xdr:from>
    <xdr:to>
      <xdr:col>19</xdr:col>
      <xdr:colOff>119380</xdr:colOff>
      <xdr:row>52</xdr:row>
      <xdr:rowOff>174625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2A2FB570-79DB-4BF4-BA82-9893A6D7D961}"/>
            </a:ext>
          </a:extLst>
        </xdr:cNvPr>
        <xdr:cNvSpPr/>
      </xdr:nvSpPr>
      <xdr:spPr>
        <a:xfrm>
          <a:off x="3332480" y="10152380"/>
          <a:ext cx="406400" cy="29019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69215</xdr:colOff>
      <xdr:row>39</xdr:row>
      <xdr:rowOff>155575</xdr:rowOff>
    </xdr:from>
    <xdr:to>
      <xdr:col>19</xdr:col>
      <xdr:colOff>94615</xdr:colOff>
      <xdr:row>42</xdr:row>
      <xdr:rowOff>105410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72530DFC-E0A7-4637-8EC1-3655D4E9A900}"/>
            </a:ext>
          </a:extLst>
        </xdr:cNvPr>
        <xdr:cNvSpPr/>
      </xdr:nvSpPr>
      <xdr:spPr>
        <a:xfrm>
          <a:off x="3307715" y="7747000"/>
          <a:ext cx="406400" cy="52133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4262D173-D737-440D-AF5C-F516C9FDA7D0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ADD62E9A-5614-478E-92FC-D02C3ECCCA32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188A768A-72BC-403F-8119-33ED52C83BBA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2350ED73-47AD-43A1-B950-3FFE8EC022CA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6D6DD2B6-D878-49A0-A902-FFEBBA771FD3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493E3AD2-D091-4628-AE40-0C11FD13983F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48260</xdr:colOff>
      <xdr:row>288</xdr:row>
      <xdr:rowOff>88900</xdr:rowOff>
    </xdr:from>
    <xdr:to>
      <xdr:col>46</xdr:col>
      <xdr:colOff>124460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48B3006C-140A-4994-8066-1BD27D553CD4}"/>
            </a:ext>
          </a:extLst>
        </xdr:cNvPr>
        <xdr:cNvSpPr/>
      </xdr:nvSpPr>
      <xdr:spPr>
        <a:xfrm>
          <a:off x="429260" y="57362725"/>
          <a:ext cx="8534400" cy="482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126365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7577BC4E-B0F7-40ED-BAFA-91C8FFAB4175}"/>
            </a:ext>
          </a:extLst>
        </xdr:cNvPr>
        <xdr:cNvSpPr/>
      </xdr:nvSpPr>
      <xdr:spPr>
        <a:xfrm>
          <a:off x="3340100" y="17532350"/>
          <a:ext cx="406400" cy="56769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B323A21-009F-4E61-BABB-56D966DDE9CE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295A3873-3ECF-44B7-A52E-B7D02D55D600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D4FD2E48-F258-4135-B6B5-9F8F0191B6BB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F1FC42BB-B26A-467F-8804-95FFEBFF2BD9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530459BD-CFA0-44BC-8A91-D5FEA188FD0A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B2F7378C-345A-45C6-96D8-39319CC15B64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126365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67746A7E-B630-4336-8062-35EAC835A34E}"/>
            </a:ext>
          </a:extLst>
        </xdr:cNvPr>
        <xdr:cNvSpPr/>
      </xdr:nvSpPr>
      <xdr:spPr>
        <a:xfrm>
          <a:off x="3340100" y="36001325"/>
          <a:ext cx="406400" cy="56769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261FD1B8-B14B-4FF0-A64D-71A0E3257AC5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29845</xdr:rowOff>
    </xdr:from>
    <xdr:to>
      <xdr:col>19</xdr:col>
      <xdr:colOff>127000</xdr:colOff>
      <xdr:row>117</xdr:row>
      <xdr:rowOff>180340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D8876DD6-6AF6-482C-BFCD-BBA78B606894}"/>
            </a:ext>
          </a:extLst>
        </xdr:cNvPr>
        <xdr:cNvSpPr/>
      </xdr:nvSpPr>
      <xdr:spPr>
        <a:xfrm>
          <a:off x="3340100" y="22851745"/>
          <a:ext cx="406400" cy="5791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138</xdr:row>
      <xdr:rowOff>233045</xdr:rowOff>
    </xdr:from>
    <xdr:to>
      <xdr:col>19</xdr:col>
      <xdr:colOff>147955</xdr:colOff>
      <xdr:row>160</xdr:row>
      <xdr:rowOff>62865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73D86119-802B-446A-A6F7-2C46EC7C93B6}"/>
            </a:ext>
          </a:extLst>
        </xdr:cNvPr>
        <xdr:cNvSpPr/>
      </xdr:nvSpPr>
      <xdr:spPr>
        <a:xfrm>
          <a:off x="3249295" y="27569795"/>
          <a:ext cx="518160" cy="4516120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179705</xdr:rowOff>
    </xdr:from>
    <xdr:to>
      <xdr:col>37</xdr:col>
      <xdr:colOff>57150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7C6832A1-EB4F-4979-8D27-404C7E0B54FE}"/>
            </a:ext>
          </a:extLst>
        </xdr:cNvPr>
        <xdr:cNvSpPr/>
      </xdr:nvSpPr>
      <xdr:spPr>
        <a:xfrm>
          <a:off x="6772275" y="24001730"/>
          <a:ext cx="409575" cy="56324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106045</xdr:colOff>
      <xdr:row>126</xdr:row>
      <xdr:rowOff>158750</xdr:rowOff>
    </xdr:from>
    <xdr:to>
      <xdr:col>19</xdr:col>
      <xdr:colOff>131445</xdr:colOff>
      <xdr:row>129</xdr:row>
      <xdr:rowOff>150495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328CD31D-F9CA-41F9-9357-E6A955905210}"/>
            </a:ext>
          </a:extLst>
        </xdr:cNvPr>
        <xdr:cNvSpPr/>
      </xdr:nvSpPr>
      <xdr:spPr>
        <a:xfrm>
          <a:off x="3344545" y="25161875"/>
          <a:ext cx="406400" cy="56324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1C164607-4B9D-420A-B887-9A7F60ABAB7D}"/>
            </a:ext>
          </a:extLst>
        </xdr:cNvPr>
        <xdr:cNvSpPr/>
      </xdr:nvSpPr>
      <xdr:spPr>
        <a:xfrm>
          <a:off x="204470" y="99695"/>
          <a:ext cx="13220700" cy="111252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745FEA37-89B1-4515-825E-A183439E0844}"/>
            </a:ext>
          </a:extLst>
        </xdr:cNvPr>
        <xdr:cNvSpPr/>
      </xdr:nvSpPr>
      <xdr:spPr>
        <a:xfrm>
          <a:off x="401955" y="2555240"/>
          <a:ext cx="2679700" cy="4279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A1BEA0BD-8111-4617-AF52-6A061FE732C5}"/>
            </a:ext>
          </a:extLst>
        </xdr:cNvPr>
        <xdr:cNvSpPr/>
      </xdr:nvSpPr>
      <xdr:spPr>
        <a:xfrm>
          <a:off x="422910" y="5346065"/>
          <a:ext cx="4895850" cy="42862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93980</xdr:colOff>
      <xdr:row>51</xdr:row>
      <xdr:rowOff>74930</xdr:rowOff>
    </xdr:from>
    <xdr:to>
      <xdr:col>19</xdr:col>
      <xdr:colOff>119380</xdr:colOff>
      <xdr:row>52</xdr:row>
      <xdr:rowOff>174625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3D56F6EB-614E-4848-B9C6-FA69F869A056}"/>
            </a:ext>
          </a:extLst>
        </xdr:cNvPr>
        <xdr:cNvSpPr/>
      </xdr:nvSpPr>
      <xdr:spPr>
        <a:xfrm>
          <a:off x="3332480" y="10152380"/>
          <a:ext cx="406400" cy="29019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69215</xdr:colOff>
      <xdr:row>39</xdr:row>
      <xdr:rowOff>155575</xdr:rowOff>
    </xdr:from>
    <xdr:to>
      <xdr:col>19</xdr:col>
      <xdr:colOff>94615</xdr:colOff>
      <xdr:row>42</xdr:row>
      <xdr:rowOff>105410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31237709-BD56-45C1-AADB-9C9583055747}"/>
            </a:ext>
          </a:extLst>
        </xdr:cNvPr>
        <xdr:cNvSpPr/>
      </xdr:nvSpPr>
      <xdr:spPr>
        <a:xfrm>
          <a:off x="3307715" y="7747000"/>
          <a:ext cx="406400" cy="52133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6F8F155E-5CA6-4F9D-AFDC-18291E0F3211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3F494558-7101-46C1-A2D6-C5A56B65BC41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40216FC1-7412-439F-A8E7-31F15457BB04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43873358-CA6B-48FC-8C49-B03718F35C8B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CF4E6213-C45E-4529-941A-CC5E2D4A51E7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87E5CCCF-482E-4203-83B6-464884EA4D09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48260</xdr:colOff>
      <xdr:row>288</xdr:row>
      <xdr:rowOff>88900</xdr:rowOff>
    </xdr:from>
    <xdr:to>
      <xdr:col>46</xdr:col>
      <xdr:colOff>124460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B030A05C-59BA-4E0D-833D-CCC89CEBC355}"/>
            </a:ext>
          </a:extLst>
        </xdr:cNvPr>
        <xdr:cNvSpPr/>
      </xdr:nvSpPr>
      <xdr:spPr>
        <a:xfrm>
          <a:off x="429260" y="57362725"/>
          <a:ext cx="8534400" cy="482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126365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39CFCC00-F50A-4531-8024-E6C934D4D8B3}"/>
            </a:ext>
          </a:extLst>
        </xdr:cNvPr>
        <xdr:cNvSpPr/>
      </xdr:nvSpPr>
      <xdr:spPr>
        <a:xfrm>
          <a:off x="3340100" y="17532350"/>
          <a:ext cx="406400" cy="56769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743D59A2-8725-42E7-9E9D-FAA7F10781B6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830CBA5F-2A84-4CB7-8B3E-C7C2230752E0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F873DB6F-86A7-4138-AF92-311DF6550033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7EBEF718-D456-49C5-B79B-3478D02AA3FE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0D58BF37-DA66-40BB-A980-D1DB5D19CB9E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D7957D05-23B1-4517-AFBC-64436E555BF0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126365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F66BED6F-9D46-467F-8FBF-FDC81CD467BC}"/>
            </a:ext>
          </a:extLst>
        </xdr:cNvPr>
        <xdr:cNvSpPr/>
      </xdr:nvSpPr>
      <xdr:spPr>
        <a:xfrm>
          <a:off x="3340100" y="36001325"/>
          <a:ext cx="406400" cy="56769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5FD3CE4E-DA62-4620-B67A-740B6D5CC83B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29845</xdr:rowOff>
    </xdr:from>
    <xdr:to>
      <xdr:col>19</xdr:col>
      <xdr:colOff>127000</xdr:colOff>
      <xdr:row>117</xdr:row>
      <xdr:rowOff>180340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59B44A00-C5DC-4695-BDF8-D258D9787353}"/>
            </a:ext>
          </a:extLst>
        </xdr:cNvPr>
        <xdr:cNvSpPr/>
      </xdr:nvSpPr>
      <xdr:spPr>
        <a:xfrm>
          <a:off x="3340100" y="22851745"/>
          <a:ext cx="406400" cy="5791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138</xdr:row>
      <xdr:rowOff>233045</xdr:rowOff>
    </xdr:from>
    <xdr:to>
      <xdr:col>19</xdr:col>
      <xdr:colOff>147955</xdr:colOff>
      <xdr:row>160</xdr:row>
      <xdr:rowOff>62865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A3D7D45D-18B1-4F27-A436-4899C36926E7}"/>
            </a:ext>
          </a:extLst>
        </xdr:cNvPr>
        <xdr:cNvSpPr/>
      </xdr:nvSpPr>
      <xdr:spPr>
        <a:xfrm>
          <a:off x="3249295" y="27569795"/>
          <a:ext cx="518160" cy="4516120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179705</xdr:rowOff>
    </xdr:from>
    <xdr:to>
      <xdr:col>37</xdr:col>
      <xdr:colOff>57150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444CDFFE-5099-46D0-A35F-A74B5ABFE103}"/>
            </a:ext>
          </a:extLst>
        </xdr:cNvPr>
        <xdr:cNvSpPr/>
      </xdr:nvSpPr>
      <xdr:spPr>
        <a:xfrm>
          <a:off x="6772275" y="24001730"/>
          <a:ext cx="409575" cy="56324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106045</xdr:colOff>
      <xdr:row>126</xdr:row>
      <xdr:rowOff>158750</xdr:rowOff>
    </xdr:from>
    <xdr:to>
      <xdr:col>19</xdr:col>
      <xdr:colOff>131445</xdr:colOff>
      <xdr:row>129</xdr:row>
      <xdr:rowOff>150495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125ABDB7-1990-46D6-9D80-98D9CA2D3CF8}"/>
            </a:ext>
          </a:extLst>
        </xdr:cNvPr>
        <xdr:cNvSpPr/>
      </xdr:nvSpPr>
      <xdr:spPr>
        <a:xfrm>
          <a:off x="3344545" y="25161875"/>
          <a:ext cx="406400" cy="56324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24A9A2F4-0858-48B5-AC88-1C6A55F489E1}"/>
            </a:ext>
          </a:extLst>
        </xdr:cNvPr>
        <xdr:cNvSpPr/>
      </xdr:nvSpPr>
      <xdr:spPr>
        <a:xfrm>
          <a:off x="204470" y="99695"/>
          <a:ext cx="13220700" cy="111252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9F2F0838-CA48-4929-87A4-EB39FD31A3FF}"/>
            </a:ext>
          </a:extLst>
        </xdr:cNvPr>
        <xdr:cNvSpPr/>
      </xdr:nvSpPr>
      <xdr:spPr>
        <a:xfrm>
          <a:off x="401955" y="2555240"/>
          <a:ext cx="2679700" cy="4279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12002E32-F1E6-47B0-B197-DC9223B5D341}"/>
            </a:ext>
          </a:extLst>
        </xdr:cNvPr>
        <xdr:cNvSpPr/>
      </xdr:nvSpPr>
      <xdr:spPr>
        <a:xfrm>
          <a:off x="422910" y="5346065"/>
          <a:ext cx="4895850" cy="42862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93980</xdr:colOff>
      <xdr:row>51</xdr:row>
      <xdr:rowOff>74930</xdr:rowOff>
    </xdr:from>
    <xdr:to>
      <xdr:col>19</xdr:col>
      <xdr:colOff>119380</xdr:colOff>
      <xdr:row>52</xdr:row>
      <xdr:rowOff>174625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5A469829-8340-41A5-9E6C-CC5F02A1DD69}"/>
            </a:ext>
          </a:extLst>
        </xdr:cNvPr>
        <xdr:cNvSpPr/>
      </xdr:nvSpPr>
      <xdr:spPr>
        <a:xfrm>
          <a:off x="3332480" y="10152380"/>
          <a:ext cx="406400" cy="29019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69215</xdr:colOff>
      <xdr:row>39</xdr:row>
      <xdr:rowOff>155575</xdr:rowOff>
    </xdr:from>
    <xdr:to>
      <xdr:col>19</xdr:col>
      <xdr:colOff>94615</xdr:colOff>
      <xdr:row>42</xdr:row>
      <xdr:rowOff>105410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27FB1554-709A-4862-B7CC-1B1DD67F647E}"/>
            </a:ext>
          </a:extLst>
        </xdr:cNvPr>
        <xdr:cNvSpPr/>
      </xdr:nvSpPr>
      <xdr:spPr>
        <a:xfrm>
          <a:off x="3307715" y="7747000"/>
          <a:ext cx="406400" cy="52133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D6612E18-ECDC-4D64-9E1F-41363E889933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3119E710-C09B-4BA2-B7B6-BA18643F5A1D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F3B9C9D1-8CB4-4B94-9DAE-5AC57176AA4A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CF6C417C-5351-4963-94B7-7BB296C0DC4C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71F62CE4-37A0-4C02-98E8-4FC5EA652D22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2EA2D93F-D722-4D74-82CA-28FED26EBC3B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48260</xdr:colOff>
      <xdr:row>288</xdr:row>
      <xdr:rowOff>88900</xdr:rowOff>
    </xdr:from>
    <xdr:to>
      <xdr:col>46</xdr:col>
      <xdr:colOff>124460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AB5E848C-5032-4A2E-8328-38271A2C2319}"/>
            </a:ext>
          </a:extLst>
        </xdr:cNvPr>
        <xdr:cNvSpPr/>
      </xdr:nvSpPr>
      <xdr:spPr>
        <a:xfrm>
          <a:off x="429260" y="57362725"/>
          <a:ext cx="8534400" cy="482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126365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20F0589C-3D2A-40D0-B87E-2CF1DF9C1B67}"/>
            </a:ext>
          </a:extLst>
        </xdr:cNvPr>
        <xdr:cNvSpPr/>
      </xdr:nvSpPr>
      <xdr:spPr>
        <a:xfrm>
          <a:off x="3340100" y="17532350"/>
          <a:ext cx="406400" cy="56769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0E83ADC3-6EB0-44EF-8A31-384D51DE41A3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1FC75738-A4BF-4C27-8679-94D66C9BA8F8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6BEF1CDA-AF0F-40A8-BF4F-59645BE0317D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817A9A03-CCDD-493E-AD89-AE3542EAFD5A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0C6453C6-5E43-47A3-87B7-6AF637962886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AB2A4298-5246-4BB7-BA82-242728BA5456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126365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A966187C-6875-4C0B-8498-05E8BE66C1E4}"/>
            </a:ext>
          </a:extLst>
        </xdr:cNvPr>
        <xdr:cNvSpPr/>
      </xdr:nvSpPr>
      <xdr:spPr>
        <a:xfrm>
          <a:off x="3340100" y="36001325"/>
          <a:ext cx="406400" cy="56769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9EC4DD09-CC6E-481C-A423-8B60F83F1843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29845</xdr:rowOff>
    </xdr:from>
    <xdr:to>
      <xdr:col>19</xdr:col>
      <xdr:colOff>127000</xdr:colOff>
      <xdr:row>117</xdr:row>
      <xdr:rowOff>180340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FE5A8530-2FD3-46A0-9B75-925D1BCA61D7}"/>
            </a:ext>
          </a:extLst>
        </xdr:cNvPr>
        <xdr:cNvSpPr/>
      </xdr:nvSpPr>
      <xdr:spPr>
        <a:xfrm>
          <a:off x="3340100" y="22851745"/>
          <a:ext cx="406400" cy="5791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138</xdr:row>
      <xdr:rowOff>233045</xdr:rowOff>
    </xdr:from>
    <xdr:to>
      <xdr:col>19</xdr:col>
      <xdr:colOff>147955</xdr:colOff>
      <xdr:row>160</xdr:row>
      <xdr:rowOff>62865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B0681954-4187-4FDA-8D94-44E82B7D2512}"/>
            </a:ext>
          </a:extLst>
        </xdr:cNvPr>
        <xdr:cNvSpPr/>
      </xdr:nvSpPr>
      <xdr:spPr>
        <a:xfrm>
          <a:off x="3249295" y="27569795"/>
          <a:ext cx="518160" cy="4516120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179705</xdr:rowOff>
    </xdr:from>
    <xdr:to>
      <xdr:col>37</xdr:col>
      <xdr:colOff>57150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1D83B443-C051-4195-AC15-F4CBC7CAB24F}"/>
            </a:ext>
          </a:extLst>
        </xdr:cNvPr>
        <xdr:cNvSpPr/>
      </xdr:nvSpPr>
      <xdr:spPr>
        <a:xfrm>
          <a:off x="6772275" y="24001730"/>
          <a:ext cx="409575" cy="56324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106045</xdr:colOff>
      <xdr:row>126</xdr:row>
      <xdr:rowOff>158750</xdr:rowOff>
    </xdr:from>
    <xdr:to>
      <xdr:col>19</xdr:col>
      <xdr:colOff>131445</xdr:colOff>
      <xdr:row>129</xdr:row>
      <xdr:rowOff>150495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F1C2D35C-2EFB-475E-9314-A835F3F9045B}"/>
            </a:ext>
          </a:extLst>
        </xdr:cNvPr>
        <xdr:cNvSpPr/>
      </xdr:nvSpPr>
      <xdr:spPr>
        <a:xfrm>
          <a:off x="3344545" y="25161875"/>
          <a:ext cx="406400" cy="56324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7EA7146-3F7D-4114-809E-E649D852435E}"/>
            </a:ext>
          </a:extLst>
        </xdr:cNvPr>
        <xdr:cNvSpPr/>
      </xdr:nvSpPr>
      <xdr:spPr>
        <a:xfrm>
          <a:off x="204470" y="99695"/>
          <a:ext cx="13220700" cy="111252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561FB-ADA0-4099-B91D-AB09B3C7D695}"/>
            </a:ext>
          </a:extLst>
        </xdr:cNvPr>
        <xdr:cNvSpPr/>
      </xdr:nvSpPr>
      <xdr:spPr>
        <a:xfrm>
          <a:off x="401955" y="2555240"/>
          <a:ext cx="2679700" cy="4279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F821196-CCB9-4686-9CB1-DD97EFE7DD0D}"/>
            </a:ext>
          </a:extLst>
        </xdr:cNvPr>
        <xdr:cNvSpPr/>
      </xdr:nvSpPr>
      <xdr:spPr>
        <a:xfrm>
          <a:off x="422910" y="5346065"/>
          <a:ext cx="4895850" cy="42862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93980</xdr:colOff>
      <xdr:row>51</xdr:row>
      <xdr:rowOff>74930</xdr:rowOff>
    </xdr:from>
    <xdr:to>
      <xdr:col>19</xdr:col>
      <xdr:colOff>119380</xdr:colOff>
      <xdr:row>52</xdr:row>
      <xdr:rowOff>174625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18433670-FC6D-4AD4-846D-58546FC8BD86}"/>
            </a:ext>
          </a:extLst>
        </xdr:cNvPr>
        <xdr:cNvSpPr/>
      </xdr:nvSpPr>
      <xdr:spPr>
        <a:xfrm>
          <a:off x="3332480" y="10152380"/>
          <a:ext cx="406400" cy="29019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69215</xdr:colOff>
      <xdr:row>39</xdr:row>
      <xdr:rowOff>155575</xdr:rowOff>
    </xdr:from>
    <xdr:to>
      <xdr:col>19</xdr:col>
      <xdr:colOff>94615</xdr:colOff>
      <xdr:row>42</xdr:row>
      <xdr:rowOff>105410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F3BB455E-F97F-4DE5-ACF6-0CC74784EC49}"/>
            </a:ext>
          </a:extLst>
        </xdr:cNvPr>
        <xdr:cNvSpPr/>
      </xdr:nvSpPr>
      <xdr:spPr>
        <a:xfrm>
          <a:off x="3307715" y="7747000"/>
          <a:ext cx="406400" cy="52133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FF5DF2E1-D670-4EB7-AE6C-7B3EEA76A440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4313211C-69B6-4CDB-8186-9C7A63B38EDE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76C053CC-44B1-4758-837B-9E01CCB06092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2FF2418C-9C91-4F76-B22B-B2D9B1D66469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2E8BCDC4-3048-410B-829D-1460255A03AF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982C40F8-8F51-4FC7-89D8-D5F3C54900B5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48260</xdr:colOff>
      <xdr:row>288</xdr:row>
      <xdr:rowOff>88900</xdr:rowOff>
    </xdr:from>
    <xdr:to>
      <xdr:col>46</xdr:col>
      <xdr:colOff>124460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98D08587-C081-41AE-9533-10648D47D6A6}"/>
            </a:ext>
          </a:extLst>
        </xdr:cNvPr>
        <xdr:cNvSpPr/>
      </xdr:nvSpPr>
      <xdr:spPr>
        <a:xfrm>
          <a:off x="429260" y="57362725"/>
          <a:ext cx="8534400" cy="482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126365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0CF68AB9-34A8-418D-88CB-ABEDD5C83362}"/>
            </a:ext>
          </a:extLst>
        </xdr:cNvPr>
        <xdr:cNvSpPr/>
      </xdr:nvSpPr>
      <xdr:spPr>
        <a:xfrm>
          <a:off x="3340100" y="17532350"/>
          <a:ext cx="406400" cy="56769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536A4954-71E5-4101-8344-C2DC40215578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0263F303-6970-44A9-AF64-3F341BDCDDA3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E407DFB8-E08B-4226-91AD-5C5EF18796DB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FDE4A29D-ADBB-4E8E-A333-23F50A244279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0656724F-7ADF-4EB0-B4E6-750224129B80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8826DCD4-5AF8-4D31-9B50-38775809C19F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126365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846BB9E1-025B-4A93-99BF-D977E2BBB6D4}"/>
            </a:ext>
          </a:extLst>
        </xdr:cNvPr>
        <xdr:cNvSpPr/>
      </xdr:nvSpPr>
      <xdr:spPr>
        <a:xfrm>
          <a:off x="3340100" y="36001325"/>
          <a:ext cx="406400" cy="56769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EEDB7CF5-6765-48CF-A6DE-98765E03F44E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29845</xdr:rowOff>
    </xdr:from>
    <xdr:to>
      <xdr:col>19</xdr:col>
      <xdr:colOff>127000</xdr:colOff>
      <xdr:row>117</xdr:row>
      <xdr:rowOff>180340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1975AEEA-9279-4F40-A116-34B5EFB3A4EE}"/>
            </a:ext>
          </a:extLst>
        </xdr:cNvPr>
        <xdr:cNvSpPr/>
      </xdr:nvSpPr>
      <xdr:spPr>
        <a:xfrm>
          <a:off x="3340100" y="22851745"/>
          <a:ext cx="406400" cy="5791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138</xdr:row>
      <xdr:rowOff>233045</xdr:rowOff>
    </xdr:from>
    <xdr:to>
      <xdr:col>19</xdr:col>
      <xdr:colOff>147955</xdr:colOff>
      <xdr:row>160</xdr:row>
      <xdr:rowOff>62865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6D0AEB8E-3582-46A0-9344-9C335223E49C}"/>
            </a:ext>
          </a:extLst>
        </xdr:cNvPr>
        <xdr:cNvSpPr/>
      </xdr:nvSpPr>
      <xdr:spPr>
        <a:xfrm>
          <a:off x="3249295" y="27569795"/>
          <a:ext cx="518160" cy="4516120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179705</xdr:rowOff>
    </xdr:from>
    <xdr:to>
      <xdr:col>37</xdr:col>
      <xdr:colOff>57150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ED63AB1C-6661-4FAF-948A-51A69F12FA41}"/>
            </a:ext>
          </a:extLst>
        </xdr:cNvPr>
        <xdr:cNvSpPr/>
      </xdr:nvSpPr>
      <xdr:spPr>
        <a:xfrm>
          <a:off x="6772275" y="24001730"/>
          <a:ext cx="409575" cy="56324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106045</xdr:colOff>
      <xdr:row>126</xdr:row>
      <xdr:rowOff>158750</xdr:rowOff>
    </xdr:from>
    <xdr:to>
      <xdr:col>19</xdr:col>
      <xdr:colOff>131445</xdr:colOff>
      <xdr:row>129</xdr:row>
      <xdr:rowOff>150495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76A74CF3-6CCB-4799-A3D5-400A47264E9E}"/>
            </a:ext>
          </a:extLst>
        </xdr:cNvPr>
        <xdr:cNvSpPr/>
      </xdr:nvSpPr>
      <xdr:spPr>
        <a:xfrm>
          <a:off x="3344545" y="25161875"/>
          <a:ext cx="406400" cy="56324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2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3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4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5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八峰町</v>
          </cell>
        </row>
        <row r="17">
          <cell r="F17" t="str">
            <v>簡易水道事業</v>
          </cell>
          <cell r="W17" t="str">
            <v>―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 xml:space="preserve"> </v>
          </cell>
          <cell r="X47" t="str">
            <v xml:space="preserve"> 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>●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  <row r="511">
          <cell r="B511" t="str">
            <v>町の簡易水道事業については規模が小さく、また、広域連携については近隣自治体の意向等が現段階では不明なため、現行の経営体制・手法を継続せざるを得ないと認識している。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八峰町</v>
          </cell>
        </row>
        <row r="17">
          <cell r="F17" t="str">
            <v>下水道事業</v>
          </cell>
          <cell r="W17" t="str">
            <v>特定環境保全公共下水道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>●</v>
          </cell>
          <cell r="X45" t="str">
            <v>●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>●</v>
          </cell>
          <cell r="X47" t="str">
            <v>●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 xml:space="preserve"> 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58">
          <cell r="B158" t="str">
            <v>秋田県が主導し、県北3市3町1組合の下水終末処理場及びし尿処理場からの汚泥を集約処理（乾燥又は炭化）し、資源化することで「循環型社会構築への貢献」をめざす本取組に参画している。
八峰町単体では金額効果は出ていないが、秋田県の試算では関連自治体・組合全体で約6億円の処分費コスト減を見込んでいるとのこと。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7">
          <cell r="Y207" t="str">
            <v>●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2">
          <cell r="B212" t="str">
            <v>令和</v>
          </cell>
          <cell r="E212">
            <v>2</v>
          </cell>
        </row>
        <row r="213">
          <cell r="E213">
            <v>4</v>
          </cell>
        </row>
        <row r="214">
          <cell r="E214">
            <v>1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56">
          <cell r="B356" t="str">
            <v>処理場、管渠（マンホールポンプ）の維持管理に加え、電気代や通信料、簡易な修繕費等のユーティリティー経費を委託料に組み込み、事務の効率化を図ることとしている。</v>
          </cell>
        </row>
        <row r="362">
          <cell r="B362" t="str">
            <v>保守点検業務一式、運転操作監視業務一式、水質試験業務一式、事務業務一式、マンホールポンプ保守点検業務一式、マンホールポンプ清掃業務一式、施設管理業務（消防設備点検、電気保安管理業務、水質検査業務）一式、小規模修繕業務一式、ユーティリティー調達・管理業務（薬品、消耗品、光熱水費、通信運搬費、動力費、材料費、手数料）一式</v>
          </cell>
        </row>
        <row r="368">
          <cell r="B368" t="str">
            <v>令和</v>
          </cell>
          <cell r="E368">
            <v>2</v>
          </cell>
        </row>
        <row r="369">
          <cell r="E369">
            <v>3</v>
          </cell>
        </row>
        <row r="370">
          <cell r="E370">
            <v>23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八峰町</v>
          </cell>
        </row>
        <row r="17">
          <cell r="F17" t="str">
            <v>下水道事業</v>
          </cell>
          <cell r="W17" t="str">
            <v>農業集落排水施設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>●</v>
          </cell>
          <cell r="X47" t="str">
            <v>●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 xml:space="preserve"> 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56">
          <cell r="B356" t="str">
            <v>処理場、管渠（マンホールポンプ）の維持管理に加え、電気代や通信料、簡易な修繕費等のユーティリティー経費を委託料に組み込み、事務の効率化を図ることとしている。</v>
          </cell>
        </row>
        <row r="362">
          <cell r="B362" t="str">
            <v>保守点検業務一式、運転操作監視業務一式、水質試験業務一式、事務業務一式、マンホールポンプ保守点検業務一式、マンホールポンプ清掃業務一式、施設管理業務（消防設備点検、電気保安管理業務、水質検査業務）一式、小規模修繕業務一式、ユーティリティー調達・管理業務（薬品、消耗品、光熱水費、通信運搬費、動力費、材料費、手数料）一式</v>
          </cell>
        </row>
        <row r="368">
          <cell r="B368" t="str">
            <v>令和</v>
          </cell>
          <cell r="E368">
            <v>2</v>
          </cell>
        </row>
        <row r="369">
          <cell r="E369">
            <v>3</v>
          </cell>
        </row>
        <row r="370">
          <cell r="E370">
            <v>23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八峰町</v>
          </cell>
        </row>
        <row r="17">
          <cell r="F17" t="str">
            <v>下水道事業</v>
          </cell>
          <cell r="W17" t="str">
            <v>漁業集落排水施設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>●</v>
          </cell>
          <cell r="X47" t="str">
            <v>●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 xml:space="preserve"> 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56">
          <cell r="B356" t="str">
            <v>処理場、管渠（マンホールポンプ）の維持管理に加え、電気代や通信料、簡易な修繕費等のユーティリティー経費を委託料に組み込み、事務の効率化を図ることとしている。</v>
          </cell>
        </row>
        <row r="362">
          <cell r="B362" t="str">
            <v>保守点検業務一式、運転操作監視業務一式、水質試験業務一式、事務業務一式、マンホールポンプ保守点検業務一式、マンホールポンプ清掃業務一式、施設管理業務（消防設備点検、電気保安管理業務、水質検査業務）一式、小規模修繕業務一式、ユーティリティー調達・管理業務（薬品、消耗品、光熱水費、通信運搬費、動力費、材料費、手数料）一式</v>
          </cell>
        </row>
        <row r="368">
          <cell r="B368" t="str">
            <v>令和</v>
          </cell>
          <cell r="E368">
            <v>2</v>
          </cell>
        </row>
        <row r="369">
          <cell r="E369">
            <v>3</v>
          </cell>
        </row>
        <row r="370">
          <cell r="E370">
            <v>23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八峰町</v>
          </cell>
        </row>
        <row r="17">
          <cell r="F17" t="str">
            <v>下水道事業</v>
          </cell>
          <cell r="W17" t="str">
            <v>特定地域排水処理施設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 xml:space="preserve"> </v>
          </cell>
          <cell r="X47" t="str">
            <v xml:space="preserve"> 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>●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  <row r="511">
          <cell r="B511" t="str">
            <v>町が管理している合併処理浄化槽事業については管理が24基と規模が小さく、また、今後は高齢化等の進行等による人口減少、新規設置には個人型設置を進めていることから、現行の経営体制・手法を継続せざるを得ないと認識している。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4.xml" />
  <Relationship Id="rId1" Type="http://schemas.openxmlformats.org/officeDocument/2006/relationships/printerSettings" Target="../printerSettings/printerSettings4.bin" />
</Relationships>
</file>

<file path=xl/worksheets/_rels/sheet5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5.xml" />
  <Relationship Id="rId1" Type="http://schemas.openxmlformats.org/officeDocument/2006/relationships/printerSettings" Target="../printerSettings/printerSettings5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1ADD1-1843-44DB-9941-D54C1D9EDC3B}">
  <sheetPr>
    <pageSetUpPr fitToPage="1"/>
  </sheetPr>
  <dimension ref="C1:CN315"/>
  <sheetViews>
    <sheetView showZeros="0" tabSelected="1" view="pageBreakPreview" zoomScale="60" zoomScaleNormal="55" workbookViewId="0">
      <selection activeCell="AY122" sqref="AY122:BD124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1"/>
      <c r="E2" s="1"/>
      <c r="F2" s="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</row>
    <row r="3" spans="3:71" ht="15.6" customHeight="1" x14ac:dyDescent="0.4"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</row>
    <row r="4" spans="3:71" ht="15.6" customHeight="1" x14ac:dyDescent="0.4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</row>
    <row r="5" spans="3:71" ht="15.6" customHeight="1" x14ac:dyDescent="0.4"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</row>
    <row r="6" spans="3:71" ht="15.6" customHeight="1" x14ac:dyDescent="0.4"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5"/>
      <c r="AR6" s="5"/>
      <c r="AS6" s="5"/>
      <c r="AT6" s="5"/>
      <c r="AU6" s="5"/>
      <c r="AV6" s="5"/>
      <c r="AW6" s="5"/>
      <c r="AX6" s="5"/>
      <c r="AY6" s="5"/>
    </row>
    <row r="7" spans="3:71" ht="15.6" customHeight="1" x14ac:dyDescent="0.4"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5"/>
      <c r="AR7" s="5"/>
      <c r="AS7" s="5"/>
      <c r="AT7" s="5"/>
      <c r="AU7" s="5"/>
      <c r="AV7" s="5"/>
      <c r="AW7" s="5"/>
      <c r="AX7" s="5"/>
      <c r="AY7" s="5"/>
    </row>
    <row r="8" spans="3:71" ht="15.6" customHeight="1" x14ac:dyDescent="0.4">
      <c r="C8" s="6" t="s">
        <v>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8" t="s">
        <v>1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10"/>
      <c r="AO8" s="8" t="s">
        <v>2</v>
      </c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10"/>
      <c r="BG8" s="6" t="s">
        <v>3</v>
      </c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2"/>
    </row>
    <row r="9" spans="3:71" ht="15.6" customHeight="1" x14ac:dyDescent="0.4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13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5"/>
      <c r="AO9" s="13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5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2"/>
    </row>
    <row r="10" spans="3:71" ht="15.6" customHeight="1" x14ac:dyDescent="0.4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16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8"/>
      <c r="AO10" s="16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8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2"/>
    </row>
    <row r="11" spans="3:71" ht="15.6" customHeight="1" x14ac:dyDescent="0.4">
      <c r="C11" s="19" t="str">
        <f>IF(COUNTIF([1]回答表!K15,"*")&gt;0,[1]回答表!K15,"")</f>
        <v>八峰町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20" t="str">
        <f>IF(COUNTIF([1]回答表!F17,"*")&gt;0,[1]回答表!F17,"")</f>
        <v>簡易水道事業</v>
      </c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9"/>
      <c r="AG11" s="9"/>
      <c r="AH11" s="9"/>
      <c r="AI11" s="9"/>
      <c r="AJ11" s="9"/>
      <c r="AK11" s="9"/>
      <c r="AL11" s="9"/>
      <c r="AM11" s="9"/>
      <c r="AN11" s="10"/>
      <c r="AO11" s="22" t="str">
        <f>IF(COUNTIF([1]回答表!W17,"*")&gt;0,[1]回答表!W17,"")</f>
        <v>―</v>
      </c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10"/>
      <c r="BG11" s="19" t="str">
        <f>IF(COUNTIF([1]回答表!F19,"*")&gt;0,[1]回答表!F19,"")</f>
        <v>ー</v>
      </c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4"/>
    </row>
    <row r="12" spans="3:71" ht="15.6" customHeight="1" x14ac:dyDescent="0.4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23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14"/>
      <c r="AG12" s="14"/>
      <c r="AH12" s="14"/>
      <c r="AI12" s="14"/>
      <c r="AJ12" s="14"/>
      <c r="AK12" s="14"/>
      <c r="AL12" s="14"/>
      <c r="AM12" s="14"/>
      <c r="AN12" s="15"/>
      <c r="AO12" s="13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5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4"/>
    </row>
    <row r="13" spans="3:71" ht="15.6" customHeight="1" x14ac:dyDescent="0.4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25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17"/>
      <c r="AG13" s="17"/>
      <c r="AH13" s="17"/>
      <c r="AI13" s="17"/>
      <c r="AJ13" s="17"/>
      <c r="AK13" s="17"/>
      <c r="AL13" s="17"/>
      <c r="AM13" s="17"/>
      <c r="AN13" s="18"/>
      <c r="AO13" s="16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8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4"/>
    </row>
    <row r="14" spans="3:71" ht="15.6" customHeight="1" x14ac:dyDescent="0.4"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</row>
    <row r="15" spans="3:71" ht="15.6" customHeight="1" x14ac:dyDescent="0.4"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6" spans="3:71" ht="15.6" customHeight="1" x14ac:dyDescent="0.4"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3:71" ht="15.6" customHeight="1" x14ac:dyDescent="0.4"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30"/>
      <c r="BS17" s="31"/>
    </row>
    <row r="18" spans="3:71" ht="15.6" customHeight="1" x14ac:dyDescent="0.4">
      <c r="C18" s="32"/>
      <c r="D18" s="33" t="s">
        <v>4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5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7"/>
      <c r="BS18" s="31"/>
    </row>
    <row r="19" spans="3:71" ht="15.6" customHeight="1" x14ac:dyDescent="0.4">
      <c r="C19" s="32"/>
      <c r="D19" s="38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40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7"/>
      <c r="BS19" s="31"/>
    </row>
    <row r="20" spans="3:71" ht="13.35" customHeight="1" x14ac:dyDescent="0.4">
      <c r="C20" s="32"/>
      <c r="D20" s="41" t="s">
        <v>5</v>
      </c>
      <c r="E20" s="42"/>
      <c r="F20" s="42"/>
      <c r="G20" s="42"/>
      <c r="H20" s="42"/>
      <c r="I20" s="42"/>
      <c r="J20" s="43"/>
      <c r="K20" s="41" t="s">
        <v>6</v>
      </c>
      <c r="L20" s="42"/>
      <c r="M20" s="42"/>
      <c r="N20" s="42"/>
      <c r="O20" s="42"/>
      <c r="P20" s="42"/>
      <c r="Q20" s="43"/>
      <c r="R20" s="41" t="s">
        <v>7</v>
      </c>
      <c r="S20" s="42"/>
      <c r="T20" s="42"/>
      <c r="U20" s="42"/>
      <c r="V20" s="42"/>
      <c r="W20" s="42"/>
      <c r="X20" s="43"/>
      <c r="Y20" s="44" t="s">
        <v>8</v>
      </c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6"/>
      <c r="BA20" s="47"/>
      <c r="BB20" s="48" t="s">
        <v>9</v>
      </c>
      <c r="BC20" s="49"/>
      <c r="BD20" s="49"/>
      <c r="BE20" s="49"/>
      <c r="BF20" s="49"/>
      <c r="BG20" s="49"/>
      <c r="BH20" s="49"/>
      <c r="BI20" s="49"/>
      <c r="BJ20" s="50"/>
      <c r="BK20" s="51"/>
      <c r="BL20" s="37"/>
      <c r="BS20" s="31"/>
    </row>
    <row r="21" spans="3:71" ht="13.35" customHeight="1" x14ac:dyDescent="0.4">
      <c r="C21" s="32"/>
      <c r="D21" s="52"/>
      <c r="E21" s="53"/>
      <c r="F21" s="53"/>
      <c r="G21" s="53"/>
      <c r="H21" s="53"/>
      <c r="I21" s="53"/>
      <c r="J21" s="54"/>
      <c r="K21" s="52"/>
      <c r="L21" s="53"/>
      <c r="M21" s="53"/>
      <c r="N21" s="53"/>
      <c r="O21" s="53"/>
      <c r="P21" s="53"/>
      <c r="Q21" s="54"/>
      <c r="R21" s="52"/>
      <c r="S21" s="53"/>
      <c r="T21" s="53"/>
      <c r="U21" s="53"/>
      <c r="V21" s="53"/>
      <c r="W21" s="53"/>
      <c r="X21" s="54"/>
      <c r="Y21" s="55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7"/>
      <c r="BA21" s="47"/>
      <c r="BB21" s="58"/>
      <c r="BC21" s="59"/>
      <c r="BD21" s="59"/>
      <c r="BE21" s="59"/>
      <c r="BF21" s="59"/>
      <c r="BG21" s="59"/>
      <c r="BH21" s="59"/>
      <c r="BI21" s="59"/>
      <c r="BJ21" s="60"/>
      <c r="BK21" s="61"/>
      <c r="BL21" s="37"/>
      <c r="BS21" s="31"/>
    </row>
    <row r="22" spans="3:71" ht="13.35" customHeight="1" x14ac:dyDescent="0.4">
      <c r="C22" s="32"/>
      <c r="D22" s="52"/>
      <c r="E22" s="53"/>
      <c r="F22" s="53"/>
      <c r="G22" s="53"/>
      <c r="H22" s="53"/>
      <c r="I22" s="53"/>
      <c r="J22" s="54"/>
      <c r="K22" s="52"/>
      <c r="L22" s="53"/>
      <c r="M22" s="53"/>
      <c r="N22" s="53"/>
      <c r="O22" s="53"/>
      <c r="P22" s="53"/>
      <c r="Q22" s="54"/>
      <c r="R22" s="52"/>
      <c r="S22" s="53"/>
      <c r="T22" s="53"/>
      <c r="U22" s="53"/>
      <c r="V22" s="53"/>
      <c r="W22" s="53"/>
      <c r="X22" s="54"/>
      <c r="Y22" s="62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4"/>
      <c r="BA22" s="65"/>
      <c r="BB22" s="58"/>
      <c r="BC22" s="59"/>
      <c r="BD22" s="59"/>
      <c r="BE22" s="59"/>
      <c r="BF22" s="59"/>
      <c r="BG22" s="59"/>
      <c r="BH22" s="59"/>
      <c r="BI22" s="59"/>
      <c r="BJ22" s="60"/>
      <c r="BK22" s="61"/>
      <c r="BL22" s="37"/>
      <c r="BS22" s="31"/>
    </row>
    <row r="23" spans="3:71" ht="31.35" customHeight="1" x14ac:dyDescent="0.4">
      <c r="C23" s="32"/>
      <c r="D23" s="66"/>
      <c r="E23" s="67"/>
      <c r="F23" s="67"/>
      <c r="G23" s="67"/>
      <c r="H23" s="67"/>
      <c r="I23" s="67"/>
      <c r="J23" s="68"/>
      <c r="K23" s="66"/>
      <c r="L23" s="67"/>
      <c r="M23" s="67"/>
      <c r="N23" s="67"/>
      <c r="O23" s="67"/>
      <c r="P23" s="67"/>
      <c r="Q23" s="68"/>
      <c r="R23" s="66"/>
      <c r="S23" s="67"/>
      <c r="T23" s="67"/>
      <c r="U23" s="67"/>
      <c r="V23" s="67"/>
      <c r="W23" s="67"/>
      <c r="X23" s="68"/>
      <c r="Y23" s="69" t="s">
        <v>10</v>
      </c>
      <c r="Z23" s="70"/>
      <c r="AA23" s="70"/>
      <c r="AB23" s="70"/>
      <c r="AC23" s="70"/>
      <c r="AD23" s="70"/>
      <c r="AE23" s="71"/>
      <c r="AF23" s="69" t="s">
        <v>11</v>
      </c>
      <c r="AG23" s="70"/>
      <c r="AH23" s="70"/>
      <c r="AI23" s="70"/>
      <c r="AJ23" s="70"/>
      <c r="AK23" s="70"/>
      <c r="AL23" s="71"/>
      <c r="AM23" s="69" t="s">
        <v>12</v>
      </c>
      <c r="AN23" s="70"/>
      <c r="AO23" s="70"/>
      <c r="AP23" s="70"/>
      <c r="AQ23" s="70"/>
      <c r="AR23" s="70"/>
      <c r="AS23" s="71"/>
      <c r="AT23" s="69" t="s">
        <v>13</v>
      </c>
      <c r="AU23" s="70"/>
      <c r="AV23" s="70"/>
      <c r="AW23" s="70"/>
      <c r="AX23" s="70"/>
      <c r="AY23" s="70"/>
      <c r="AZ23" s="71"/>
      <c r="BA23" s="65"/>
      <c r="BB23" s="72"/>
      <c r="BC23" s="73"/>
      <c r="BD23" s="73"/>
      <c r="BE23" s="73"/>
      <c r="BF23" s="73"/>
      <c r="BG23" s="73"/>
      <c r="BH23" s="73"/>
      <c r="BI23" s="73"/>
      <c r="BJ23" s="74"/>
      <c r="BK23" s="75"/>
      <c r="BL23" s="37"/>
      <c r="BS23" s="31"/>
    </row>
    <row r="24" spans="3:71" ht="15.6" customHeight="1" x14ac:dyDescent="0.4">
      <c r="C24" s="32"/>
      <c r="D24" s="76" t="str">
        <f>IF([1]回答表!R43="●","●","")</f>
        <v/>
      </c>
      <c r="E24" s="77"/>
      <c r="F24" s="77"/>
      <c r="G24" s="77"/>
      <c r="H24" s="77"/>
      <c r="I24" s="77"/>
      <c r="J24" s="78"/>
      <c r="K24" s="76" t="str">
        <f>IF([1]回答表!R44="●","●","")</f>
        <v/>
      </c>
      <c r="L24" s="77"/>
      <c r="M24" s="77"/>
      <c r="N24" s="77"/>
      <c r="O24" s="77"/>
      <c r="P24" s="77"/>
      <c r="Q24" s="78"/>
      <c r="R24" s="76" t="str">
        <f>IF([1]回答表!R45="●","●","")</f>
        <v/>
      </c>
      <c r="S24" s="77"/>
      <c r="T24" s="77"/>
      <c r="U24" s="77"/>
      <c r="V24" s="77"/>
      <c r="W24" s="77"/>
      <c r="X24" s="78"/>
      <c r="Y24" s="76" t="str">
        <f>IF([1]回答表!R46="●","●","")</f>
        <v/>
      </c>
      <c r="Z24" s="77"/>
      <c r="AA24" s="77"/>
      <c r="AB24" s="77"/>
      <c r="AC24" s="77"/>
      <c r="AD24" s="77"/>
      <c r="AE24" s="78"/>
      <c r="AF24" s="76" t="str">
        <f>IF([1]回答表!R47="●","●","")</f>
        <v/>
      </c>
      <c r="AG24" s="77"/>
      <c r="AH24" s="77"/>
      <c r="AI24" s="77"/>
      <c r="AJ24" s="77"/>
      <c r="AK24" s="77"/>
      <c r="AL24" s="78"/>
      <c r="AM24" s="76" t="str">
        <f>IF([1]回答表!R48="●","●","")</f>
        <v/>
      </c>
      <c r="AN24" s="77"/>
      <c r="AO24" s="77"/>
      <c r="AP24" s="77"/>
      <c r="AQ24" s="77"/>
      <c r="AR24" s="77"/>
      <c r="AS24" s="78"/>
      <c r="AT24" s="76" t="str">
        <f>IF([1]回答表!R49="●","●","")</f>
        <v/>
      </c>
      <c r="AU24" s="77"/>
      <c r="AV24" s="77"/>
      <c r="AW24" s="77"/>
      <c r="AX24" s="77"/>
      <c r="AY24" s="77"/>
      <c r="AZ24" s="78"/>
      <c r="BA24" s="65"/>
      <c r="BB24" s="79" t="str">
        <f>IF([1]回答表!R50="●","●","")</f>
        <v>●</v>
      </c>
      <c r="BC24" s="80"/>
      <c r="BD24" s="80"/>
      <c r="BE24" s="80"/>
      <c r="BF24" s="80"/>
      <c r="BG24" s="80"/>
      <c r="BH24" s="80"/>
      <c r="BI24" s="80"/>
      <c r="BJ24" s="50"/>
      <c r="BK24" s="51"/>
      <c r="BL24" s="37"/>
      <c r="BS24" s="31"/>
    </row>
    <row r="25" spans="3:71" ht="15.6" customHeight="1" x14ac:dyDescent="0.4">
      <c r="C25" s="32"/>
      <c r="D25" s="76"/>
      <c r="E25" s="77"/>
      <c r="F25" s="77"/>
      <c r="G25" s="77"/>
      <c r="H25" s="77"/>
      <c r="I25" s="77"/>
      <c r="J25" s="78"/>
      <c r="K25" s="76"/>
      <c r="L25" s="77"/>
      <c r="M25" s="77"/>
      <c r="N25" s="77"/>
      <c r="O25" s="77"/>
      <c r="P25" s="77"/>
      <c r="Q25" s="78"/>
      <c r="R25" s="76"/>
      <c r="S25" s="77"/>
      <c r="T25" s="77"/>
      <c r="U25" s="77"/>
      <c r="V25" s="77"/>
      <c r="W25" s="77"/>
      <c r="X25" s="78"/>
      <c r="Y25" s="76"/>
      <c r="Z25" s="77"/>
      <c r="AA25" s="77"/>
      <c r="AB25" s="77"/>
      <c r="AC25" s="77"/>
      <c r="AD25" s="77"/>
      <c r="AE25" s="78"/>
      <c r="AF25" s="76"/>
      <c r="AG25" s="77"/>
      <c r="AH25" s="77"/>
      <c r="AI25" s="77"/>
      <c r="AJ25" s="77"/>
      <c r="AK25" s="77"/>
      <c r="AL25" s="78"/>
      <c r="AM25" s="76"/>
      <c r="AN25" s="77"/>
      <c r="AO25" s="77"/>
      <c r="AP25" s="77"/>
      <c r="AQ25" s="77"/>
      <c r="AR25" s="77"/>
      <c r="AS25" s="78"/>
      <c r="AT25" s="76"/>
      <c r="AU25" s="77"/>
      <c r="AV25" s="77"/>
      <c r="AW25" s="77"/>
      <c r="AX25" s="77"/>
      <c r="AY25" s="77"/>
      <c r="AZ25" s="78"/>
      <c r="BA25" s="81"/>
      <c r="BB25" s="76"/>
      <c r="BC25" s="77"/>
      <c r="BD25" s="77"/>
      <c r="BE25" s="77"/>
      <c r="BF25" s="77"/>
      <c r="BG25" s="77"/>
      <c r="BH25" s="77"/>
      <c r="BI25" s="77"/>
      <c r="BJ25" s="60"/>
      <c r="BK25" s="61"/>
      <c r="BL25" s="37"/>
      <c r="BS25" s="31"/>
    </row>
    <row r="26" spans="3:71" ht="15.6" customHeight="1" x14ac:dyDescent="0.4">
      <c r="C26" s="32"/>
      <c r="D26" s="82"/>
      <c r="E26" s="83"/>
      <c r="F26" s="83"/>
      <c r="G26" s="83"/>
      <c r="H26" s="83"/>
      <c r="I26" s="83"/>
      <c r="J26" s="84"/>
      <c r="K26" s="82"/>
      <c r="L26" s="83"/>
      <c r="M26" s="83"/>
      <c r="N26" s="83"/>
      <c r="O26" s="83"/>
      <c r="P26" s="83"/>
      <c r="Q26" s="84"/>
      <c r="R26" s="82"/>
      <c r="S26" s="83"/>
      <c r="T26" s="83"/>
      <c r="U26" s="83"/>
      <c r="V26" s="83"/>
      <c r="W26" s="83"/>
      <c r="X26" s="84"/>
      <c r="Y26" s="82"/>
      <c r="Z26" s="83"/>
      <c r="AA26" s="83"/>
      <c r="AB26" s="83"/>
      <c r="AC26" s="83"/>
      <c r="AD26" s="83"/>
      <c r="AE26" s="84"/>
      <c r="AF26" s="82"/>
      <c r="AG26" s="83"/>
      <c r="AH26" s="83"/>
      <c r="AI26" s="83"/>
      <c r="AJ26" s="83"/>
      <c r="AK26" s="83"/>
      <c r="AL26" s="84"/>
      <c r="AM26" s="82"/>
      <c r="AN26" s="83"/>
      <c r="AO26" s="83"/>
      <c r="AP26" s="83"/>
      <c r="AQ26" s="83"/>
      <c r="AR26" s="83"/>
      <c r="AS26" s="84"/>
      <c r="AT26" s="82"/>
      <c r="AU26" s="83"/>
      <c r="AV26" s="83"/>
      <c r="AW26" s="83"/>
      <c r="AX26" s="83"/>
      <c r="AY26" s="83"/>
      <c r="AZ26" s="84"/>
      <c r="BA26" s="81"/>
      <c r="BB26" s="82"/>
      <c r="BC26" s="83"/>
      <c r="BD26" s="83"/>
      <c r="BE26" s="83"/>
      <c r="BF26" s="83"/>
      <c r="BG26" s="83"/>
      <c r="BH26" s="83"/>
      <c r="BI26" s="83"/>
      <c r="BJ26" s="74"/>
      <c r="BK26" s="75"/>
      <c r="BL26" s="37"/>
      <c r="BS26" s="31"/>
    </row>
    <row r="27" spans="3:71" ht="15.6" customHeight="1" x14ac:dyDescent="0.4">
      <c r="C27" s="85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7"/>
      <c r="BS27" s="31"/>
    </row>
    <row r="28" spans="3:71" ht="15.6" customHeight="1" x14ac:dyDescent="0.4"/>
    <row r="29" spans="3:71" ht="15.6" customHeight="1" x14ac:dyDescent="0.4">
      <c r="BS29" s="88"/>
    </row>
    <row r="30" spans="3:71" ht="15.6" customHeight="1" x14ac:dyDescent="0.4"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3:71" ht="15.6" customHeight="1" x14ac:dyDescent="0.4">
      <c r="C31" s="89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2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4"/>
    </row>
    <row r="32" spans="3:71" ht="15.6" customHeight="1" x14ac:dyDescent="0.5">
      <c r="C32" s="95"/>
      <c r="D32" s="96" t="s">
        <v>14</v>
      </c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8"/>
      <c r="R32" s="99" t="s">
        <v>5</v>
      </c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1"/>
      <c r="BC32" s="102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103"/>
      <c r="BO32" s="103"/>
      <c r="BP32" s="103"/>
      <c r="BQ32" s="104"/>
      <c r="BR32" s="105"/>
    </row>
    <row r="33" spans="3:70" ht="15.6" customHeight="1" x14ac:dyDescent="0.5">
      <c r="C33" s="95"/>
      <c r="D33" s="106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8"/>
      <c r="R33" s="109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1"/>
      <c r="BC33" s="102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103"/>
      <c r="BO33" s="103"/>
      <c r="BP33" s="103"/>
      <c r="BQ33" s="104"/>
      <c r="BR33" s="105"/>
    </row>
    <row r="34" spans="3:70" ht="15.6" customHeight="1" x14ac:dyDescent="0.5">
      <c r="C34" s="9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65"/>
      <c r="Y34" s="65"/>
      <c r="Z34" s="65"/>
      <c r="AA34" s="36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04"/>
      <c r="AO34" s="113"/>
      <c r="AP34" s="114"/>
      <c r="AQ34" s="114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02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103"/>
      <c r="BO34" s="103"/>
      <c r="BP34" s="103"/>
      <c r="BQ34" s="104"/>
      <c r="BR34" s="105"/>
    </row>
    <row r="35" spans="3:70" ht="25.5" x14ac:dyDescent="0.5">
      <c r="C35" s="95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6" t="s">
        <v>15</v>
      </c>
      <c r="V35" s="112"/>
      <c r="W35" s="112"/>
      <c r="X35" s="112"/>
      <c r="Y35" s="112"/>
      <c r="Z35" s="112"/>
      <c r="AA35" s="103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6" t="s">
        <v>16</v>
      </c>
      <c r="AN35" s="118"/>
      <c r="AO35" s="117"/>
      <c r="AP35" s="119"/>
      <c r="AQ35" s="119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1"/>
      <c r="BD35" s="103"/>
      <c r="BE35" s="103"/>
      <c r="BF35" s="122" t="s">
        <v>17</v>
      </c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4"/>
      <c r="BR35" s="105"/>
    </row>
    <row r="36" spans="3:70" ht="15.6" customHeight="1" x14ac:dyDescent="0.4">
      <c r="C36" s="95"/>
      <c r="D36" s="99" t="s">
        <v>18</v>
      </c>
      <c r="E36" s="100"/>
      <c r="F36" s="100"/>
      <c r="G36" s="100"/>
      <c r="H36" s="100"/>
      <c r="I36" s="100"/>
      <c r="J36" s="100"/>
      <c r="K36" s="100"/>
      <c r="L36" s="100"/>
      <c r="M36" s="101"/>
      <c r="N36" s="123" t="str">
        <f>IF([1]回答表!X43="●","●","")</f>
        <v/>
      </c>
      <c r="O36" s="124"/>
      <c r="P36" s="124"/>
      <c r="Q36" s="125"/>
      <c r="R36" s="112"/>
      <c r="S36" s="112"/>
      <c r="T36" s="112"/>
      <c r="U36" s="126" t="str">
        <f>IF([1]回答表!X43="●",[1]回答表!B59,IF([1]回答表!AA43="●",[1]回答表!B79,""))</f>
        <v/>
      </c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8"/>
      <c r="AK36" s="129"/>
      <c r="AL36" s="129"/>
      <c r="AM36" s="130" t="s">
        <v>19</v>
      </c>
      <c r="AN36" s="130"/>
      <c r="AO36" s="130"/>
      <c r="AP36" s="130"/>
      <c r="AQ36" s="130"/>
      <c r="AR36" s="130"/>
      <c r="AS36" s="130"/>
      <c r="AT36" s="130"/>
      <c r="AU36" s="130" t="s">
        <v>20</v>
      </c>
      <c r="AV36" s="130"/>
      <c r="AW36" s="130"/>
      <c r="AX36" s="130"/>
      <c r="AY36" s="130"/>
      <c r="AZ36" s="130"/>
      <c r="BA36" s="130"/>
      <c r="BB36" s="130"/>
      <c r="BC36" s="113"/>
      <c r="BD36" s="36"/>
      <c r="BE36" s="36"/>
      <c r="BF36" s="131" t="str">
        <f>IF([1]回答表!X43="●",[1]回答表!S65,IF([1]回答表!AA43="●",[1]回答表!S85,""))</f>
        <v/>
      </c>
      <c r="BG36" s="132"/>
      <c r="BH36" s="132"/>
      <c r="BI36" s="132"/>
      <c r="BJ36" s="131"/>
      <c r="BK36" s="132"/>
      <c r="BL36" s="132"/>
      <c r="BM36" s="132"/>
      <c r="BN36" s="131"/>
      <c r="BO36" s="132"/>
      <c r="BP36" s="132"/>
      <c r="BQ36" s="133"/>
      <c r="BR36" s="105"/>
    </row>
    <row r="37" spans="3:70" ht="15.6" customHeight="1" x14ac:dyDescent="0.4">
      <c r="C37" s="95"/>
      <c r="D37" s="134"/>
      <c r="E37" s="135"/>
      <c r="F37" s="135"/>
      <c r="G37" s="135"/>
      <c r="H37" s="135"/>
      <c r="I37" s="135"/>
      <c r="J37" s="135"/>
      <c r="K37" s="135"/>
      <c r="L37" s="135"/>
      <c r="M37" s="136"/>
      <c r="N37" s="137"/>
      <c r="O37" s="138"/>
      <c r="P37" s="138"/>
      <c r="Q37" s="139"/>
      <c r="R37" s="112"/>
      <c r="S37" s="112"/>
      <c r="T37" s="112"/>
      <c r="U37" s="140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2"/>
      <c r="AK37" s="129"/>
      <c r="AL37" s="129"/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13"/>
      <c r="BD37" s="36"/>
      <c r="BE37" s="36"/>
      <c r="BF37" s="143"/>
      <c r="BG37" s="144"/>
      <c r="BH37" s="144"/>
      <c r="BI37" s="144"/>
      <c r="BJ37" s="143"/>
      <c r="BK37" s="144"/>
      <c r="BL37" s="144"/>
      <c r="BM37" s="144"/>
      <c r="BN37" s="143"/>
      <c r="BO37" s="144"/>
      <c r="BP37" s="144"/>
      <c r="BQ37" s="145"/>
      <c r="BR37" s="105"/>
    </row>
    <row r="38" spans="3:70" ht="15.6" customHeight="1" x14ac:dyDescent="0.4">
      <c r="C38" s="95"/>
      <c r="D38" s="134"/>
      <c r="E38" s="135"/>
      <c r="F38" s="135"/>
      <c r="G38" s="135"/>
      <c r="H38" s="135"/>
      <c r="I38" s="135"/>
      <c r="J38" s="135"/>
      <c r="K38" s="135"/>
      <c r="L38" s="135"/>
      <c r="M38" s="136"/>
      <c r="N38" s="137"/>
      <c r="O38" s="138"/>
      <c r="P38" s="138"/>
      <c r="Q38" s="139"/>
      <c r="R38" s="112"/>
      <c r="S38" s="112"/>
      <c r="T38" s="112"/>
      <c r="U38" s="140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2"/>
      <c r="AK38" s="129"/>
      <c r="AL38" s="129"/>
      <c r="AM38" s="79" t="str">
        <f>IF([1]回答表!X43="●",[1]回答表!G65,IF([1]回答表!AA43="●",[1]回答表!G85,""))</f>
        <v/>
      </c>
      <c r="AN38" s="80"/>
      <c r="AO38" s="80"/>
      <c r="AP38" s="80"/>
      <c r="AQ38" s="80"/>
      <c r="AR38" s="80"/>
      <c r="AS38" s="80"/>
      <c r="AT38" s="146"/>
      <c r="AU38" s="79" t="str">
        <f>IF([1]回答表!X43="●",[1]回答表!G66,IF([1]回答表!AA43="●",[1]回答表!G86,""))</f>
        <v/>
      </c>
      <c r="AV38" s="80"/>
      <c r="AW38" s="80"/>
      <c r="AX38" s="80"/>
      <c r="AY38" s="80"/>
      <c r="AZ38" s="80"/>
      <c r="BA38" s="80"/>
      <c r="BB38" s="146"/>
      <c r="BC38" s="113"/>
      <c r="BD38" s="36"/>
      <c r="BE38" s="36"/>
      <c r="BF38" s="143"/>
      <c r="BG38" s="144"/>
      <c r="BH38" s="144"/>
      <c r="BI38" s="144"/>
      <c r="BJ38" s="143"/>
      <c r="BK38" s="144"/>
      <c r="BL38" s="144"/>
      <c r="BM38" s="144"/>
      <c r="BN38" s="143"/>
      <c r="BO38" s="144"/>
      <c r="BP38" s="144"/>
      <c r="BQ38" s="145"/>
      <c r="BR38" s="105"/>
    </row>
    <row r="39" spans="3:70" ht="15.6" customHeight="1" x14ac:dyDescent="0.4">
      <c r="C39" s="95"/>
      <c r="D39" s="109"/>
      <c r="E39" s="110"/>
      <c r="F39" s="110"/>
      <c r="G39" s="110"/>
      <c r="H39" s="110"/>
      <c r="I39" s="110"/>
      <c r="J39" s="110"/>
      <c r="K39" s="110"/>
      <c r="L39" s="110"/>
      <c r="M39" s="111"/>
      <c r="N39" s="147"/>
      <c r="O39" s="148"/>
      <c r="P39" s="148"/>
      <c r="Q39" s="149"/>
      <c r="R39" s="112"/>
      <c r="S39" s="112"/>
      <c r="T39" s="112"/>
      <c r="U39" s="140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2"/>
      <c r="AK39" s="129"/>
      <c r="AL39" s="129"/>
      <c r="AM39" s="76"/>
      <c r="AN39" s="77"/>
      <c r="AO39" s="77"/>
      <c r="AP39" s="77"/>
      <c r="AQ39" s="77"/>
      <c r="AR39" s="77"/>
      <c r="AS39" s="77"/>
      <c r="AT39" s="78"/>
      <c r="AU39" s="76"/>
      <c r="AV39" s="77"/>
      <c r="AW39" s="77"/>
      <c r="AX39" s="77"/>
      <c r="AY39" s="77"/>
      <c r="AZ39" s="77"/>
      <c r="BA39" s="77"/>
      <c r="BB39" s="78"/>
      <c r="BC39" s="113"/>
      <c r="BD39" s="36"/>
      <c r="BE39" s="36"/>
      <c r="BF39" s="143" t="str">
        <f>IF([1]回答表!X43="●",[1]回答表!V65,IF([1]回答表!AA43="●",[1]回答表!V85,""))</f>
        <v/>
      </c>
      <c r="BG39" s="14"/>
      <c r="BH39" s="14"/>
      <c r="BI39" s="15"/>
      <c r="BJ39" s="143" t="str">
        <f>IF([1]回答表!X43="●",[1]回答表!V66,IF([1]回答表!AA43="●",[1]回答表!V86,""))</f>
        <v/>
      </c>
      <c r="BK39" s="14"/>
      <c r="BL39" s="14"/>
      <c r="BM39" s="15"/>
      <c r="BN39" s="143" t="str">
        <f>IF([1]回答表!X43="●",[1]回答表!V67,IF([1]回答表!AA43="●",[1]回答表!V87,""))</f>
        <v/>
      </c>
      <c r="BO39" s="14"/>
      <c r="BP39" s="14"/>
      <c r="BQ39" s="15"/>
      <c r="BR39" s="105"/>
    </row>
    <row r="40" spans="3:70" ht="15.6" customHeight="1" x14ac:dyDescent="0.4">
      <c r="C40" s="95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1"/>
      <c r="O40" s="151"/>
      <c r="P40" s="151"/>
      <c r="Q40" s="151"/>
      <c r="R40" s="152"/>
      <c r="S40" s="152"/>
      <c r="T40" s="152"/>
      <c r="U40" s="140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2"/>
      <c r="AK40" s="129"/>
      <c r="AL40" s="129"/>
      <c r="AM40" s="82"/>
      <c r="AN40" s="83"/>
      <c r="AO40" s="83"/>
      <c r="AP40" s="83"/>
      <c r="AQ40" s="83"/>
      <c r="AR40" s="83"/>
      <c r="AS40" s="83"/>
      <c r="AT40" s="84"/>
      <c r="AU40" s="82"/>
      <c r="AV40" s="83"/>
      <c r="AW40" s="83"/>
      <c r="AX40" s="83"/>
      <c r="AY40" s="83"/>
      <c r="AZ40" s="83"/>
      <c r="BA40" s="83"/>
      <c r="BB40" s="84"/>
      <c r="BC40" s="113"/>
      <c r="BD40" s="113"/>
      <c r="BE40" s="113"/>
      <c r="BF40" s="13"/>
      <c r="BG40" s="14"/>
      <c r="BH40" s="14"/>
      <c r="BI40" s="15"/>
      <c r="BJ40" s="13"/>
      <c r="BK40" s="14"/>
      <c r="BL40" s="14"/>
      <c r="BM40" s="15"/>
      <c r="BN40" s="13"/>
      <c r="BO40" s="14"/>
      <c r="BP40" s="14"/>
      <c r="BQ40" s="15"/>
      <c r="BR40" s="105"/>
    </row>
    <row r="41" spans="3:70" ht="15.6" customHeight="1" x14ac:dyDescent="0.4">
      <c r="C41" s="95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1"/>
      <c r="O41" s="151"/>
      <c r="P41" s="151"/>
      <c r="Q41" s="151"/>
      <c r="R41" s="152"/>
      <c r="S41" s="152"/>
      <c r="T41" s="152"/>
      <c r="U41" s="140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2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13"/>
      <c r="BD41" s="113"/>
      <c r="BE41" s="113"/>
      <c r="BF41" s="13"/>
      <c r="BG41" s="14"/>
      <c r="BH41" s="14"/>
      <c r="BI41" s="15"/>
      <c r="BJ41" s="13"/>
      <c r="BK41" s="14"/>
      <c r="BL41" s="14"/>
      <c r="BM41" s="15"/>
      <c r="BN41" s="13"/>
      <c r="BO41" s="14"/>
      <c r="BP41" s="14"/>
      <c r="BQ41" s="15"/>
      <c r="BR41" s="105"/>
    </row>
    <row r="42" spans="3:70" ht="15.6" customHeight="1" x14ac:dyDescent="0.4">
      <c r="C42" s="95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1"/>
      <c r="O42" s="151"/>
      <c r="P42" s="151"/>
      <c r="Q42" s="151"/>
      <c r="R42" s="152"/>
      <c r="S42" s="152"/>
      <c r="T42" s="152"/>
      <c r="U42" s="140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2"/>
      <c r="AK42" s="129"/>
      <c r="AL42" s="129"/>
      <c r="AM42" s="153" t="str">
        <f>IF([1]回答表!X43="●",[1]回答表!O71,IF([1]回答表!AA43="●",[1]回答表!O91,""))</f>
        <v/>
      </c>
      <c r="AN42" s="154"/>
      <c r="AO42" s="155" t="s">
        <v>21</v>
      </c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6"/>
      <c r="BC42" s="113"/>
      <c r="BD42" s="113"/>
      <c r="BE42" s="113"/>
      <c r="BF42" s="13"/>
      <c r="BG42" s="14"/>
      <c r="BH42" s="14"/>
      <c r="BI42" s="15"/>
      <c r="BJ42" s="13"/>
      <c r="BK42" s="14"/>
      <c r="BL42" s="14"/>
      <c r="BM42" s="15"/>
      <c r="BN42" s="13"/>
      <c r="BO42" s="14"/>
      <c r="BP42" s="14"/>
      <c r="BQ42" s="15"/>
      <c r="BR42" s="105"/>
    </row>
    <row r="43" spans="3:70" ht="23.1" customHeight="1" x14ac:dyDescent="0.4">
      <c r="C43" s="95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1"/>
      <c r="O43" s="151"/>
      <c r="P43" s="151"/>
      <c r="Q43" s="151"/>
      <c r="R43" s="152"/>
      <c r="S43" s="152"/>
      <c r="T43" s="152"/>
      <c r="U43" s="140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2"/>
      <c r="AK43" s="129"/>
      <c r="AL43" s="129"/>
      <c r="AM43" s="153" t="str">
        <f>IF([1]回答表!X43="●",[1]回答表!O72,IF([1]回答表!AA43="●",[1]回答表!O92,""))</f>
        <v/>
      </c>
      <c r="AN43" s="154"/>
      <c r="AO43" s="157" t="s">
        <v>22</v>
      </c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8"/>
      <c r="BC43" s="113"/>
      <c r="BD43" s="36"/>
      <c r="BE43" s="36"/>
      <c r="BF43" s="143" t="s">
        <v>23</v>
      </c>
      <c r="BG43" s="14"/>
      <c r="BH43" s="14"/>
      <c r="BI43" s="15"/>
      <c r="BJ43" s="143" t="s">
        <v>24</v>
      </c>
      <c r="BK43" s="14"/>
      <c r="BL43" s="14"/>
      <c r="BM43" s="15"/>
      <c r="BN43" s="143" t="s">
        <v>25</v>
      </c>
      <c r="BO43" s="14"/>
      <c r="BP43" s="14"/>
      <c r="BQ43" s="15"/>
      <c r="BR43" s="105"/>
    </row>
    <row r="44" spans="3:70" ht="29.1" customHeight="1" x14ac:dyDescent="0.4">
      <c r="C44" s="95"/>
      <c r="D44" s="159" t="s">
        <v>26</v>
      </c>
      <c r="E44" s="160"/>
      <c r="F44" s="160"/>
      <c r="G44" s="160"/>
      <c r="H44" s="160"/>
      <c r="I44" s="160"/>
      <c r="J44" s="160"/>
      <c r="K44" s="160"/>
      <c r="L44" s="160"/>
      <c r="M44" s="161"/>
      <c r="N44" s="123" t="str">
        <f>IF([1]回答表!AA43="●","●","")</f>
        <v/>
      </c>
      <c r="O44" s="124"/>
      <c r="P44" s="124"/>
      <c r="Q44" s="125"/>
      <c r="R44" s="112"/>
      <c r="S44" s="112"/>
      <c r="T44" s="112"/>
      <c r="U44" s="140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2"/>
      <c r="AK44" s="129"/>
      <c r="AL44" s="129"/>
      <c r="AM44" s="153" t="str">
        <f>IF([1]回答表!X43="●",[1]回答表!O73,IF([1]回答表!AA43="●",[1]回答表!O93,""))</f>
        <v/>
      </c>
      <c r="AN44" s="154"/>
      <c r="AO44" s="162" t="s">
        <v>27</v>
      </c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4"/>
      <c r="BC44" s="113"/>
      <c r="BD44" s="165"/>
      <c r="BE44" s="165"/>
      <c r="BF44" s="13"/>
      <c r="BG44" s="14"/>
      <c r="BH44" s="14"/>
      <c r="BI44" s="15"/>
      <c r="BJ44" s="13"/>
      <c r="BK44" s="14"/>
      <c r="BL44" s="14"/>
      <c r="BM44" s="15"/>
      <c r="BN44" s="13"/>
      <c r="BO44" s="14"/>
      <c r="BP44" s="14"/>
      <c r="BQ44" s="15"/>
      <c r="BR44" s="105"/>
    </row>
    <row r="45" spans="3:70" ht="15.6" customHeight="1" x14ac:dyDescent="0.4">
      <c r="C45" s="95"/>
      <c r="D45" s="166"/>
      <c r="E45" s="167"/>
      <c r="F45" s="167"/>
      <c r="G45" s="167"/>
      <c r="H45" s="167"/>
      <c r="I45" s="167"/>
      <c r="J45" s="167"/>
      <c r="K45" s="167"/>
      <c r="L45" s="167"/>
      <c r="M45" s="168"/>
      <c r="N45" s="137"/>
      <c r="O45" s="138"/>
      <c r="P45" s="138"/>
      <c r="Q45" s="139"/>
      <c r="R45" s="112"/>
      <c r="S45" s="112"/>
      <c r="T45" s="112"/>
      <c r="U45" s="140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2"/>
      <c r="AK45" s="129"/>
      <c r="AL45" s="129"/>
      <c r="AM45" s="153" t="str">
        <f>IF([1]回答表!X43="●",[1]回答表!O74,IF([1]回答表!AA43="●",[1]回答表!O94,""))</f>
        <v/>
      </c>
      <c r="AN45" s="154"/>
      <c r="AO45" s="155" t="s">
        <v>28</v>
      </c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6"/>
      <c r="BC45" s="113"/>
      <c r="BD45" s="165"/>
      <c r="BE45" s="165"/>
      <c r="BF45" s="16"/>
      <c r="BG45" s="17"/>
      <c r="BH45" s="17"/>
      <c r="BI45" s="18"/>
      <c r="BJ45" s="16"/>
      <c r="BK45" s="17"/>
      <c r="BL45" s="17"/>
      <c r="BM45" s="18"/>
      <c r="BN45" s="16"/>
      <c r="BO45" s="17"/>
      <c r="BP45" s="17"/>
      <c r="BQ45" s="18"/>
      <c r="BR45" s="105"/>
    </row>
    <row r="46" spans="3:70" ht="15.6" customHeight="1" x14ac:dyDescent="0.4">
      <c r="C46" s="95"/>
      <c r="D46" s="166"/>
      <c r="E46" s="167"/>
      <c r="F46" s="167"/>
      <c r="G46" s="167"/>
      <c r="H46" s="167"/>
      <c r="I46" s="167"/>
      <c r="J46" s="167"/>
      <c r="K46" s="167"/>
      <c r="L46" s="167"/>
      <c r="M46" s="168"/>
      <c r="N46" s="137"/>
      <c r="O46" s="138"/>
      <c r="P46" s="138"/>
      <c r="Q46" s="139"/>
      <c r="R46" s="112"/>
      <c r="S46" s="112"/>
      <c r="T46" s="112"/>
      <c r="U46" s="140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2"/>
      <c r="AK46" s="129"/>
      <c r="AL46" s="129"/>
      <c r="AM46" s="153" t="str">
        <f>IF([1]回答表!X43="●",[1]回答表!AG71,IF([1]回答表!AA43="●",[1]回答表!AG91,""))</f>
        <v/>
      </c>
      <c r="AN46" s="154"/>
      <c r="AO46" s="155" t="s">
        <v>29</v>
      </c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6"/>
      <c r="BC46" s="113"/>
      <c r="BD46" s="165"/>
      <c r="BE46" s="1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105"/>
    </row>
    <row r="47" spans="3:70" ht="15.6" customHeight="1" x14ac:dyDescent="0.4">
      <c r="C47" s="95"/>
      <c r="D47" s="169"/>
      <c r="E47" s="170"/>
      <c r="F47" s="170"/>
      <c r="G47" s="170"/>
      <c r="H47" s="170"/>
      <c r="I47" s="170"/>
      <c r="J47" s="170"/>
      <c r="K47" s="170"/>
      <c r="L47" s="170"/>
      <c r="M47" s="171"/>
      <c r="N47" s="147"/>
      <c r="O47" s="148"/>
      <c r="P47" s="148"/>
      <c r="Q47" s="149"/>
      <c r="R47" s="112"/>
      <c r="S47" s="112"/>
      <c r="T47" s="112"/>
      <c r="U47" s="172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4"/>
      <c r="AK47" s="129"/>
      <c r="AL47" s="129"/>
      <c r="AM47" s="153" t="str">
        <f>IF([1]回答表!X43="●",[1]回答表!AG72,IF([1]回答表!AA43="●",[1]回答表!AG92,""))</f>
        <v/>
      </c>
      <c r="AN47" s="154"/>
      <c r="AO47" s="155" t="s">
        <v>30</v>
      </c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6"/>
      <c r="BC47" s="113"/>
      <c r="BD47" s="165"/>
      <c r="BE47" s="1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105"/>
    </row>
    <row r="48" spans="3:70" ht="15.6" customHeight="1" x14ac:dyDescent="0.4">
      <c r="C48" s="95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29"/>
      <c r="AL48" s="129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113"/>
      <c r="BD48" s="165"/>
      <c r="BE48" s="1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105"/>
    </row>
    <row r="49" spans="3:70" ht="6.95" customHeight="1" x14ac:dyDescent="0.5">
      <c r="C49" s="95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81"/>
      <c r="O49" s="81"/>
      <c r="P49" s="81"/>
      <c r="Q49" s="81"/>
      <c r="R49" s="112"/>
      <c r="S49" s="112"/>
      <c r="T49" s="112"/>
      <c r="U49" s="112"/>
      <c r="V49" s="112"/>
      <c r="W49" s="112"/>
      <c r="X49" s="65"/>
      <c r="Y49" s="65"/>
      <c r="Z49" s="65"/>
      <c r="AA49" s="103"/>
      <c r="AB49" s="103"/>
      <c r="AC49" s="103"/>
      <c r="AD49" s="103"/>
      <c r="AE49" s="103"/>
      <c r="AF49" s="103"/>
      <c r="AG49" s="103"/>
      <c r="AH49" s="103"/>
      <c r="AI49" s="103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105"/>
    </row>
    <row r="50" spans="3:70" ht="18.600000000000001" customHeight="1" x14ac:dyDescent="0.5">
      <c r="C50" s="95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81"/>
      <c r="O50" s="81"/>
      <c r="P50" s="81"/>
      <c r="Q50" s="81"/>
      <c r="R50" s="112"/>
      <c r="S50" s="112"/>
      <c r="T50" s="112"/>
      <c r="U50" s="116" t="s">
        <v>31</v>
      </c>
      <c r="V50" s="112"/>
      <c r="W50" s="112"/>
      <c r="X50" s="112"/>
      <c r="Y50" s="112"/>
      <c r="Z50" s="112"/>
      <c r="AA50" s="103"/>
      <c r="AB50" s="117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16" t="s">
        <v>32</v>
      </c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65"/>
      <c r="BR50" s="105"/>
    </row>
    <row r="51" spans="3:70" ht="15.6" customHeight="1" x14ac:dyDescent="0.4">
      <c r="C51" s="95"/>
      <c r="D51" s="99" t="s">
        <v>33</v>
      </c>
      <c r="E51" s="100"/>
      <c r="F51" s="100"/>
      <c r="G51" s="100"/>
      <c r="H51" s="100"/>
      <c r="I51" s="100"/>
      <c r="J51" s="100"/>
      <c r="K51" s="100"/>
      <c r="L51" s="100"/>
      <c r="M51" s="101"/>
      <c r="N51" s="123" t="str">
        <f>IF([1]回答表!AD43="●","●","")</f>
        <v/>
      </c>
      <c r="O51" s="124"/>
      <c r="P51" s="124"/>
      <c r="Q51" s="125"/>
      <c r="R51" s="112"/>
      <c r="S51" s="112"/>
      <c r="T51" s="112"/>
      <c r="U51" s="126" t="str">
        <f>IF([1]回答表!AD43="●",[1]回答表!B99,"")</f>
        <v/>
      </c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8"/>
      <c r="AK51" s="175"/>
      <c r="AL51" s="175"/>
      <c r="AM51" s="126" t="str">
        <f>IF([1]回答表!AD43="●",[1]回答表!B104,"")</f>
        <v/>
      </c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8"/>
      <c r="BR51" s="105"/>
    </row>
    <row r="52" spans="3:70" ht="15.6" customHeight="1" x14ac:dyDescent="0.4">
      <c r="C52" s="95"/>
      <c r="D52" s="134"/>
      <c r="E52" s="135"/>
      <c r="F52" s="135"/>
      <c r="G52" s="135"/>
      <c r="H52" s="135"/>
      <c r="I52" s="135"/>
      <c r="J52" s="135"/>
      <c r="K52" s="135"/>
      <c r="L52" s="135"/>
      <c r="M52" s="136"/>
      <c r="N52" s="137"/>
      <c r="O52" s="138"/>
      <c r="P52" s="138"/>
      <c r="Q52" s="139"/>
      <c r="R52" s="112"/>
      <c r="S52" s="112"/>
      <c r="T52" s="112"/>
      <c r="U52" s="140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2"/>
      <c r="AK52" s="175"/>
      <c r="AL52" s="175"/>
      <c r="AM52" s="140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  <c r="BJ52" s="141"/>
      <c r="BK52" s="141"/>
      <c r="BL52" s="141"/>
      <c r="BM52" s="141"/>
      <c r="BN52" s="141"/>
      <c r="BO52" s="141"/>
      <c r="BP52" s="141"/>
      <c r="BQ52" s="142"/>
      <c r="BR52" s="105"/>
    </row>
    <row r="53" spans="3:70" ht="15.6" customHeight="1" x14ac:dyDescent="0.4">
      <c r="C53" s="95"/>
      <c r="D53" s="134"/>
      <c r="E53" s="135"/>
      <c r="F53" s="135"/>
      <c r="G53" s="135"/>
      <c r="H53" s="135"/>
      <c r="I53" s="135"/>
      <c r="J53" s="135"/>
      <c r="K53" s="135"/>
      <c r="L53" s="135"/>
      <c r="M53" s="136"/>
      <c r="N53" s="137"/>
      <c r="O53" s="138"/>
      <c r="P53" s="138"/>
      <c r="Q53" s="139"/>
      <c r="R53" s="112"/>
      <c r="S53" s="112"/>
      <c r="T53" s="112"/>
      <c r="U53" s="140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  <c r="AJ53" s="142"/>
      <c r="AK53" s="175"/>
      <c r="AL53" s="175"/>
      <c r="AM53" s="140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  <c r="BI53" s="141"/>
      <c r="BJ53" s="141"/>
      <c r="BK53" s="141"/>
      <c r="BL53" s="141"/>
      <c r="BM53" s="141"/>
      <c r="BN53" s="141"/>
      <c r="BO53" s="141"/>
      <c r="BP53" s="141"/>
      <c r="BQ53" s="142"/>
      <c r="BR53" s="105"/>
    </row>
    <row r="54" spans="3:70" ht="15.6" customHeight="1" x14ac:dyDescent="0.4">
      <c r="C54" s="95"/>
      <c r="D54" s="109"/>
      <c r="E54" s="110"/>
      <c r="F54" s="110"/>
      <c r="G54" s="110"/>
      <c r="H54" s="110"/>
      <c r="I54" s="110"/>
      <c r="J54" s="110"/>
      <c r="K54" s="110"/>
      <c r="L54" s="110"/>
      <c r="M54" s="111"/>
      <c r="N54" s="147"/>
      <c r="O54" s="148"/>
      <c r="P54" s="148"/>
      <c r="Q54" s="149"/>
      <c r="R54" s="112"/>
      <c r="S54" s="112"/>
      <c r="T54" s="112"/>
      <c r="U54" s="172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4"/>
      <c r="AK54" s="175"/>
      <c r="AL54" s="175"/>
      <c r="AM54" s="172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4"/>
      <c r="BR54" s="105"/>
    </row>
    <row r="55" spans="3:70" ht="15.6" customHeight="1" x14ac:dyDescent="0.4">
      <c r="C55" s="176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R55" s="178"/>
    </row>
    <row r="56" spans="3:70" ht="15.6" customHeight="1" x14ac:dyDescent="0.4"/>
    <row r="57" spans="3:70" ht="15.6" customHeight="1" x14ac:dyDescent="0.4">
      <c r="C57" s="89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2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4"/>
    </row>
    <row r="58" spans="3:70" ht="15.6" customHeight="1" x14ac:dyDescent="0.5">
      <c r="C58" s="95"/>
      <c r="D58" s="96" t="s">
        <v>14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8"/>
      <c r="R58" s="99" t="s">
        <v>34</v>
      </c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1"/>
      <c r="BC58" s="102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103"/>
      <c r="BO58" s="103"/>
      <c r="BP58" s="103"/>
      <c r="BQ58" s="104"/>
      <c r="BR58" s="105"/>
    </row>
    <row r="59" spans="3:70" ht="15.6" customHeight="1" x14ac:dyDescent="0.5">
      <c r="C59" s="95"/>
      <c r="D59" s="106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8"/>
      <c r="R59" s="109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1"/>
      <c r="BC59" s="102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103"/>
      <c r="BO59" s="103"/>
      <c r="BP59" s="103"/>
      <c r="BQ59" s="104"/>
      <c r="BR59" s="105"/>
    </row>
    <row r="60" spans="3:70" ht="15.6" customHeight="1" x14ac:dyDescent="0.5">
      <c r="C60" s="95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65"/>
      <c r="Y60" s="65"/>
      <c r="Z60" s="65"/>
      <c r="AA60" s="36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04"/>
      <c r="AO60" s="113"/>
      <c r="AP60" s="114"/>
      <c r="AQ60" s="114"/>
      <c r="AR60" s="115"/>
      <c r="AS60" s="115"/>
      <c r="AT60" s="115"/>
      <c r="AU60" s="115"/>
      <c r="AV60" s="115"/>
      <c r="AW60" s="115"/>
      <c r="AX60" s="115"/>
      <c r="AY60" s="115"/>
      <c r="AZ60" s="115"/>
      <c r="BA60" s="115"/>
      <c r="BB60" s="115"/>
      <c r="BC60" s="102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103"/>
      <c r="BO60" s="103"/>
      <c r="BP60" s="103"/>
      <c r="BQ60" s="104"/>
      <c r="BR60" s="105"/>
    </row>
    <row r="61" spans="3:70" ht="25.5" x14ac:dyDescent="0.5">
      <c r="C61" s="95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6" t="s">
        <v>35</v>
      </c>
      <c r="V61" s="112"/>
      <c r="W61" s="112"/>
      <c r="X61" s="112"/>
      <c r="Y61" s="112"/>
      <c r="Z61" s="112"/>
      <c r="AA61" s="103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6" t="s">
        <v>16</v>
      </c>
      <c r="AN61" s="118"/>
      <c r="AO61" s="117"/>
      <c r="AP61" s="119"/>
      <c r="AQ61" s="119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1"/>
      <c r="BD61" s="103"/>
      <c r="BE61" s="103"/>
      <c r="BF61" s="122" t="s">
        <v>17</v>
      </c>
      <c r="BG61" s="179"/>
      <c r="BH61" s="179"/>
      <c r="BI61" s="179"/>
      <c r="BJ61" s="179"/>
      <c r="BK61" s="179"/>
      <c r="BL61" s="179"/>
      <c r="BM61" s="103"/>
      <c r="BN61" s="103"/>
      <c r="BO61" s="103"/>
      <c r="BP61" s="103"/>
      <c r="BQ61" s="118"/>
      <c r="BR61" s="105"/>
    </row>
    <row r="62" spans="3:70" ht="15.6" customHeight="1" x14ac:dyDescent="0.4">
      <c r="C62" s="95"/>
      <c r="D62" s="99" t="s">
        <v>18</v>
      </c>
      <c r="E62" s="100"/>
      <c r="F62" s="100"/>
      <c r="G62" s="100"/>
      <c r="H62" s="100"/>
      <c r="I62" s="100"/>
      <c r="J62" s="100"/>
      <c r="K62" s="100"/>
      <c r="L62" s="100"/>
      <c r="M62" s="101"/>
      <c r="N62" s="123" t="str">
        <f>IF([1]回答表!X44="●","●","")</f>
        <v/>
      </c>
      <c r="O62" s="124"/>
      <c r="P62" s="124"/>
      <c r="Q62" s="125"/>
      <c r="R62" s="112"/>
      <c r="S62" s="112"/>
      <c r="T62" s="112"/>
      <c r="U62" s="126" t="str">
        <f>IF([1]回答表!X44="●",[1]回答表!B115,IF([1]回答表!AA44="●",[1]回答表!B127,""))</f>
        <v/>
      </c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8"/>
      <c r="AK62" s="129"/>
      <c r="AL62" s="129"/>
      <c r="AM62" s="180" t="s">
        <v>36</v>
      </c>
      <c r="AN62" s="180"/>
      <c r="AO62" s="180"/>
      <c r="AP62" s="180"/>
      <c r="AQ62" s="180"/>
      <c r="AR62" s="180"/>
      <c r="AS62" s="180"/>
      <c r="AT62" s="180"/>
      <c r="AU62" s="180" t="s">
        <v>37</v>
      </c>
      <c r="AV62" s="180"/>
      <c r="AW62" s="180"/>
      <c r="AX62" s="180"/>
      <c r="AY62" s="180"/>
      <c r="AZ62" s="180"/>
      <c r="BA62" s="180"/>
      <c r="BB62" s="180"/>
      <c r="BC62" s="113"/>
      <c r="BD62" s="36"/>
      <c r="BE62" s="36"/>
      <c r="BF62" s="131" t="str">
        <f>IF([1]回答表!X44="●",[1]回答表!S121,IF([1]回答表!AA44="●",[1]回答表!S133,""))</f>
        <v/>
      </c>
      <c r="BG62" s="132"/>
      <c r="BH62" s="132"/>
      <c r="BI62" s="132"/>
      <c r="BJ62" s="131"/>
      <c r="BK62" s="132"/>
      <c r="BL62" s="132"/>
      <c r="BM62" s="132"/>
      <c r="BN62" s="131"/>
      <c r="BO62" s="132"/>
      <c r="BP62" s="132"/>
      <c r="BQ62" s="133"/>
      <c r="BR62" s="105"/>
    </row>
    <row r="63" spans="3:70" ht="15.6" customHeight="1" x14ac:dyDescent="0.4">
      <c r="C63" s="95"/>
      <c r="D63" s="134"/>
      <c r="E63" s="135"/>
      <c r="F63" s="135"/>
      <c r="G63" s="135"/>
      <c r="H63" s="135"/>
      <c r="I63" s="135"/>
      <c r="J63" s="135"/>
      <c r="K63" s="135"/>
      <c r="L63" s="135"/>
      <c r="M63" s="136"/>
      <c r="N63" s="137"/>
      <c r="O63" s="138"/>
      <c r="P63" s="138"/>
      <c r="Q63" s="139"/>
      <c r="R63" s="112"/>
      <c r="S63" s="112"/>
      <c r="T63" s="112"/>
      <c r="U63" s="140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2"/>
      <c r="AK63" s="129"/>
      <c r="AL63" s="129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13"/>
      <c r="BD63" s="36"/>
      <c r="BE63" s="36"/>
      <c r="BF63" s="143"/>
      <c r="BG63" s="144"/>
      <c r="BH63" s="144"/>
      <c r="BI63" s="144"/>
      <c r="BJ63" s="143"/>
      <c r="BK63" s="144"/>
      <c r="BL63" s="144"/>
      <c r="BM63" s="144"/>
      <c r="BN63" s="143"/>
      <c r="BO63" s="144"/>
      <c r="BP63" s="144"/>
      <c r="BQ63" s="145"/>
      <c r="BR63" s="105"/>
    </row>
    <row r="64" spans="3:70" ht="15.6" customHeight="1" x14ac:dyDescent="0.4">
      <c r="C64" s="95"/>
      <c r="D64" s="134"/>
      <c r="E64" s="135"/>
      <c r="F64" s="135"/>
      <c r="G64" s="135"/>
      <c r="H64" s="135"/>
      <c r="I64" s="135"/>
      <c r="J64" s="135"/>
      <c r="K64" s="135"/>
      <c r="L64" s="135"/>
      <c r="M64" s="136"/>
      <c r="N64" s="137"/>
      <c r="O64" s="138"/>
      <c r="P64" s="138"/>
      <c r="Q64" s="139"/>
      <c r="R64" s="112"/>
      <c r="S64" s="112"/>
      <c r="T64" s="112"/>
      <c r="U64" s="140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2"/>
      <c r="AK64" s="129"/>
      <c r="AL64" s="129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13"/>
      <c r="BD64" s="36"/>
      <c r="BE64" s="36"/>
      <c r="BF64" s="143"/>
      <c r="BG64" s="144"/>
      <c r="BH64" s="144"/>
      <c r="BI64" s="144"/>
      <c r="BJ64" s="143"/>
      <c r="BK64" s="144"/>
      <c r="BL64" s="144"/>
      <c r="BM64" s="144"/>
      <c r="BN64" s="143"/>
      <c r="BO64" s="144"/>
      <c r="BP64" s="144"/>
      <c r="BQ64" s="145"/>
      <c r="BR64" s="105"/>
    </row>
    <row r="65" spans="3:70" ht="15.6" customHeight="1" x14ac:dyDescent="0.4">
      <c r="C65" s="95"/>
      <c r="D65" s="109"/>
      <c r="E65" s="110"/>
      <c r="F65" s="110"/>
      <c r="G65" s="110"/>
      <c r="H65" s="110"/>
      <c r="I65" s="110"/>
      <c r="J65" s="110"/>
      <c r="K65" s="110"/>
      <c r="L65" s="110"/>
      <c r="M65" s="111"/>
      <c r="N65" s="147"/>
      <c r="O65" s="148"/>
      <c r="P65" s="148"/>
      <c r="Q65" s="149"/>
      <c r="R65" s="112"/>
      <c r="S65" s="112"/>
      <c r="T65" s="112"/>
      <c r="U65" s="140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2"/>
      <c r="AK65" s="129"/>
      <c r="AL65" s="129"/>
      <c r="AM65" s="79" t="str">
        <f>IF([1]回答表!X44="●",[1]回答表!J121,IF([1]回答表!AA44="●",[1]回答表!J133,""))</f>
        <v/>
      </c>
      <c r="AN65" s="80"/>
      <c r="AO65" s="80"/>
      <c r="AP65" s="80"/>
      <c r="AQ65" s="80"/>
      <c r="AR65" s="80"/>
      <c r="AS65" s="80"/>
      <c r="AT65" s="146"/>
      <c r="AU65" s="79" t="str">
        <f>IF([1]回答表!X44="●",[1]回答表!J122,IF([1]回答表!AA44="●",[1]回答表!J134,""))</f>
        <v/>
      </c>
      <c r="AV65" s="80"/>
      <c r="AW65" s="80"/>
      <c r="AX65" s="80"/>
      <c r="AY65" s="80"/>
      <c r="AZ65" s="80"/>
      <c r="BA65" s="80"/>
      <c r="BB65" s="146"/>
      <c r="BC65" s="113"/>
      <c r="BD65" s="36"/>
      <c r="BE65" s="36"/>
      <c r="BF65" s="143" t="str">
        <f>IF([1]回答表!X44="●",[1]回答表!V121,IF([1]回答表!AA44="●",[1]回答表!V133,""))</f>
        <v/>
      </c>
      <c r="BG65" s="144"/>
      <c r="BH65" s="144"/>
      <c r="BI65" s="144"/>
      <c r="BJ65" s="143" t="str">
        <f>IF([1]回答表!X44="●",[1]回答表!V122,IF([1]回答表!AA44="●",[1]回答表!V134,""))</f>
        <v/>
      </c>
      <c r="BK65" s="144"/>
      <c r="BL65" s="144"/>
      <c r="BM65" s="144"/>
      <c r="BN65" s="143" t="str">
        <f>IF([1]回答表!X44="●",[1]回答表!V123,IF([1]回答表!AA44="●",[1]回答表!V135,""))</f>
        <v/>
      </c>
      <c r="BO65" s="144"/>
      <c r="BP65" s="144"/>
      <c r="BQ65" s="145"/>
      <c r="BR65" s="105"/>
    </row>
    <row r="66" spans="3:70" ht="15.6" customHeight="1" x14ac:dyDescent="0.4">
      <c r="C66" s="95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1"/>
      <c r="O66" s="151"/>
      <c r="P66" s="151"/>
      <c r="Q66" s="151"/>
      <c r="R66" s="152"/>
      <c r="S66" s="152"/>
      <c r="T66" s="152"/>
      <c r="U66" s="140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2"/>
      <c r="AK66" s="129"/>
      <c r="AL66" s="129"/>
      <c r="AM66" s="76"/>
      <c r="AN66" s="77"/>
      <c r="AO66" s="77"/>
      <c r="AP66" s="77"/>
      <c r="AQ66" s="77"/>
      <c r="AR66" s="77"/>
      <c r="AS66" s="77"/>
      <c r="AT66" s="78"/>
      <c r="AU66" s="76"/>
      <c r="AV66" s="77"/>
      <c r="AW66" s="77"/>
      <c r="AX66" s="77"/>
      <c r="AY66" s="77"/>
      <c r="AZ66" s="77"/>
      <c r="BA66" s="77"/>
      <c r="BB66" s="78"/>
      <c r="BC66" s="113"/>
      <c r="BD66" s="113"/>
      <c r="BE66" s="113"/>
      <c r="BF66" s="143"/>
      <c r="BG66" s="144"/>
      <c r="BH66" s="144"/>
      <c r="BI66" s="144"/>
      <c r="BJ66" s="143"/>
      <c r="BK66" s="144"/>
      <c r="BL66" s="144"/>
      <c r="BM66" s="144"/>
      <c r="BN66" s="143"/>
      <c r="BO66" s="144"/>
      <c r="BP66" s="144"/>
      <c r="BQ66" s="145"/>
      <c r="BR66" s="105"/>
    </row>
    <row r="67" spans="3:70" ht="15.6" customHeight="1" x14ac:dyDescent="0.4">
      <c r="C67" s="95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1"/>
      <c r="O67" s="151"/>
      <c r="P67" s="151"/>
      <c r="Q67" s="151"/>
      <c r="R67" s="152"/>
      <c r="S67" s="152"/>
      <c r="T67" s="152"/>
      <c r="U67" s="140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2"/>
      <c r="AK67" s="129"/>
      <c r="AL67" s="129"/>
      <c r="AM67" s="82"/>
      <c r="AN67" s="83"/>
      <c r="AO67" s="83"/>
      <c r="AP67" s="83"/>
      <c r="AQ67" s="83"/>
      <c r="AR67" s="83"/>
      <c r="AS67" s="83"/>
      <c r="AT67" s="84"/>
      <c r="AU67" s="82"/>
      <c r="AV67" s="83"/>
      <c r="AW67" s="83"/>
      <c r="AX67" s="83"/>
      <c r="AY67" s="83"/>
      <c r="AZ67" s="83"/>
      <c r="BA67" s="83"/>
      <c r="BB67" s="84"/>
      <c r="BC67" s="113"/>
      <c r="BD67" s="36"/>
      <c r="BE67" s="36"/>
      <c r="BF67" s="143"/>
      <c r="BG67" s="144"/>
      <c r="BH67" s="144"/>
      <c r="BI67" s="144"/>
      <c r="BJ67" s="143"/>
      <c r="BK67" s="144"/>
      <c r="BL67" s="144"/>
      <c r="BM67" s="144"/>
      <c r="BN67" s="143"/>
      <c r="BO67" s="144"/>
      <c r="BP67" s="144"/>
      <c r="BQ67" s="145"/>
      <c r="BR67" s="105"/>
    </row>
    <row r="68" spans="3:70" ht="15.6" customHeight="1" x14ac:dyDescent="0.4">
      <c r="C68" s="95"/>
      <c r="D68" s="159" t="s">
        <v>26</v>
      </c>
      <c r="E68" s="160"/>
      <c r="F68" s="160"/>
      <c r="G68" s="160"/>
      <c r="H68" s="160"/>
      <c r="I68" s="160"/>
      <c r="J68" s="160"/>
      <c r="K68" s="160"/>
      <c r="L68" s="160"/>
      <c r="M68" s="161"/>
      <c r="N68" s="123" t="str">
        <f>IF([1]回答表!AA44="●","●","")</f>
        <v/>
      </c>
      <c r="O68" s="124"/>
      <c r="P68" s="124"/>
      <c r="Q68" s="125"/>
      <c r="R68" s="112"/>
      <c r="S68" s="112"/>
      <c r="T68" s="112"/>
      <c r="U68" s="140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2"/>
      <c r="AK68" s="129"/>
      <c r="AL68" s="129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113"/>
      <c r="BD68" s="165"/>
      <c r="BE68" s="165"/>
      <c r="BF68" s="143"/>
      <c r="BG68" s="144"/>
      <c r="BH68" s="144"/>
      <c r="BI68" s="144"/>
      <c r="BJ68" s="143"/>
      <c r="BK68" s="144"/>
      <c r="BL68" s="144"/>
      <c r="BM68" s="144"/>
      <c r="BN68" s="143"/>
      <c r="BO68" s="144"/>
      <c r="BP68" s="144"/>
      <c r="BQ68" s="145"/>
      <c r="BR68" s="105"/>
    </row>
    <row r="69" spans="3:70" ht="15.6" customHeight="1" x14ac:dyDescent="0.4">
      <c r="C69" s="95"/>
      <c r="D69" s="166"/>
      <c r="E69" s="167"/>
      <c r="F69" s="167"/>
      <c r="G69" s="167"/>
      <c r="H69" s="167"/>
      <c r="I69" s="167"/>
      <c r="J69" s="167"/>
      <c r="K69" s="167"/>
      <c r="L69" s="167"/>
      <c r="M69" s="168"/>
      <c r="N69" s="137"/>
      <c r="O69" s="138"/>
      <c r="P69" s="138"/>
      <c r="Q69" s="139"/>
      <c r="R69" s="112"/>
      <c r="S69" s="112"/>
      <c r="T69" s="112"/>
      <c r="U69" s="140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2"/>
      <c r="AK69" s="129"/>
      <c r="AL69" s="129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113"/>
      <c r="BD69" s="165"/>
      <c r="BE69" s="165"/>
      <c r="BF69" s="143" t="s">
        <v>23</v>
      </c>
      <c r="BG69" s="144"/>
      <c r="BH69" s="144"/>
      <c r="BI69" s="144"/>
      <c r="BJ69" s="143" t="s">
        <v>24</v>
      </c>
      <c r="BK69" s="144"/>
      <c r="BL69" s="144"/>
      <c r="BM69" s="144"/>
      <c r="BN69" s="143" t="s">
        <v>25</v>
      </c>
      <c r="BO69" s="144"/>
      <c r="BP69" s="144"/>
      <c r="BQ69" s="145"/>
      <c r="BR69" s="105"/>
    </row>
    <row r="70" spans="3:70" ht="15.6" customHeight="1" x14ac:dyDescent="0.4">
      <c r="C70" s="95"/>
      <c r="D70" s="166"/>
      <c r="E70" s="167"/>
      <c r="F70" s="167"/>
      <c r="G70" s="167"/>
      <c r="H70" s="167"/>
      <c r="I70" s="167"/>
      <c r="J70" s="167"/>
      <c r="K70" s="167"/>
      <c r="L70" s="167"/>
      <c r="M70" s="168"/>
      <c r="N70" s="137"/>
      <c r="O70" s="138"/>
      <c r="P70" s="138"/>
      <c r="Q70" s="139"/>
      <c r="R70" s="112"/>
      <c r="S70" s="112"/>
      <c r="T70" s="112"/>
      <c r="U70" s="140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2"/>
      <c r="AK70" s="129"/>
      <c r="AL70" s="129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113"/>
      <c r="BD70" s="165"/>
      <c r="BE70" s="165"/>
      <c r="BF70" s="143"/>
      <c r="BG70" s="144"/>
      <c r="BH70" s="144"/>
      <c r="BI70" s="144"/>
      <c r="BJ70" s="143"/>
      <c r="BK70" s="144"/>
      <c r="BL70" s="144"/>
      <c r="BM70" s="144"/>
      <c r="BN70" s="143"/>
      <c r="BO70" s="144"/>
      <c r="BP70" s="144"/>
      <c r="BQ70" s="145"/>
      <c r="BR70" s="105"/>
    </row>
    <row r="71" spans="3:70" ht="15.6" customHeight="1" x14ac:dyDescent="0.4">
      <c r="C71" s="95"/>
      <c r="D71" s="169"/>
      <c r="E71" s="170"/>
      <c r="F71" s="170"/>
      <c r="G71" s="170"/>
      <c r="H71" s="170"/>
      <c r="I71" s="170"/>
      <c r="J71" s="170"/>
      <c r="K71" s="170"/>
      <c r="L71" s="170"/>
      <c r="M71" s="171"/>
      <c r="N71" s="147"/>
      <c r="O71" s="148"/>
      <c r="P71" s="148"/>
      <c r="Q71" s="149"/>
      <c r="R71" s="112"/>
      <c r="S71" s="112"/>
      <c r="T71" s="112"/>
      <c r="U71" s="172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4"/>
      <c r="AK71" s="129"/>
      <c r="AL71" s="129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113"/>
      <c r="BD71" s="165"/>
      <c r="BE71" s="165"/>
      <c r="BF71" s="181"/>
      <c r="BG71" s="182"/>
      <c r="BH71" s="182"/>
      <c r="BI71" s="182"/>
      <c r="BJ71" s="181"/>
      <c r="BK71" s="182"/>
      <c r="BL71" s="182"/>
      <c r="BM71" s="182"/>
      <c r="BN71" s="181"/>
      <c r="BO71" s="182"/>
      <c r="BP71" s="182"/>
      <c r="BQ71" s="183"/>
      <c r="BR71" s="105"/>
    </row>
    <row r="72" spans="3:70" ht="15.6" customHeight="1" x14ac:dyDescent="0.5">
      <c r="C72" s="95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81"/>
      <c r="O72" s="81"/>
      <c r="P72" s="81"/>
      <c r="Q72" s="81"/>
      <c r="R72" s="112"/>
      <c r="S72" s="112"/>
      <c r="T72" s="112"/>
      <c r="U72" s="112"/>
      <c r="V72" s="112"/>
      <c r="W72" s="112"/>
      <c r="X72" s="65"/>
      <c r="Y72" s="65"/>
      <c r="Z72" s="65"/>
      <c r="AA72" s="103"/>
      <c r="AB72" s="103"/>
      <c r="AC72" s="103"/>
      <c r="AD72" s="103"/>
      <c r="AE72" s="103"/>
      <c r="AF72" s="103"/>
      <c r="AG72" s="103"/>
      <c r="AH72" s="103"/>
      <c r="AI72" s="103"/>
      <c r="AJ72" s="65"/>
      <c r="AK72" s="65"/>
      <c r="AL72" s="65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105"/>
    </row>
    <row r="73" spans="3:70" ht="18.600000000000001" customHeight="1" x14ac:dyDescent="0.5">
      <c r="C73" s="95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81"/>
      <c r="O73" s="81"/>
      <c r="P73" s="81"/>
      <c r="Q73" s="81"/>
      <c r="R73" s="112"/>
      <c r="S73" s="112"/>
      <c r="T73" s="112"/>
      <c r="U73" s="116" t="s">
        <v>31</v>
      </c>
      <c r="V73" s="112"/>
      <c r="W73" s="112"/>
      <c r="X73" s="112"/>
      <c r="Y73" s="112"/>
      <c r="Z73" s="112"/>
      <c r="AA73" s="103"/>
      <c r="AB73" s="117"/>
      <c r="AC73" s="103"/>
      <c r="AD73" s="103"/>
      <c r="AE73" s="103"/>
      <c r="AF73" s="103"/>
      <c r="AG73" s="103"/>
      <c r="AH73" s="103"/>
      <c r="AI73" s="103"/>
      <c r="AJ73" s="103"/>
      <c r="AK73" s="103"/>
      <c r="AL73" s="103"/>
      <c r="AM73" s="116" t="s">
        <v>32</v>
      </c>
      <c r="AN73" s="103"/>
      <c r="AO73" s="103"/>
      <c r="AP73" s="103"/>
      <c r="AQ73" s="103"/>
      <c r="AR73" s="103"/>
      <c r="AS73" s="103"/>
      <c r="AT73" s="103"/>
      <c r="AU73" s="103"/>
      <c r="AV73" s="103"/>
      <c r="AW73" s="103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65"/>
      <c r="BR73" s="105"/>
    </row>
    <row r="74" spans="3:70" ht="15.6" customHeight="1" x14ac:dyDescent="0.4">
      <c r="C74" s="95"/>
      <c r="D74" s="99" t="s">
        <v>33</v>
      </c>
      <c r="E74" s="100"/>
      <c r="F74" s="100"/>
      <c r="G74" s="100"/>
      <c r="H74" s="100"/>
      <c r="I74" s="100"/>
      <c r="J74" s="100"/>
      <c r="K74" s="100"/>
      <c r="L74" s="100"/>
      <c r="M74" s="101"/>
      <c r="N74" s="123" t="str">
        <f>IF([1]回答表!AD44="●","●","")</f>
        <v/>
      </c>
      <c r="O74" s="124"/>
      <c r="P74" s="124"/>
      <c r="Q74" s="125"/>
      <c r="R74" s="112"/>
      <c r="S74" s="112"/>
      <c r="T74" s="112"/>
      <c r="U74" s="126" t="str">
        <f>IF([1]回答表!AD44="●",[1]回答表!B140,"")</f>
        <v/>
      </c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8"/>
      <c r="AK74" s="175"/>
      <c r="AL74" s="175"/>
      <c r="AM74" s="126" t="str">
        <f>IF([1]回答表!AD44="●",[1]回答表!B146,"")</f>
        <v/>
      </c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8"/>
      <c r="BR74" s="105"/>
    </row>
    <row r="75" spans="3:70" ht="15.6" customHeight="1" x14ac:dyDescent="0.4">
      <c r="C75" s="95"/>
      <c r="D75" s="134"/>
      <c r="E75" s="135"/>
      <c r="F75" s="135"/>
      <c r="G75" s="135"/>
      <c r="H75" s="135"/>
      <c r="I75" s="135"/>
      <c r="J75" s="135"/>
      <c r="K75" s="135"/>
      <c r="L75" s="135"/>
      <c r="M75" s="136"/>
      <c r="N75" s="137"/>
      <c r="O75" s="138"/>
      <c r="P75" s="138"/>
      <c r="Q75" s="139"/>
      <c r="R75" s="112"/>
      <c r="S75" s="112"/>
      <c r="T75" s="112"/>
      <c r="U75" s="140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  <c r="AH75" s="141"/>
      <c r="AI75" s="141"/>
      <c r="AJ75" s="142"/>
      <c r="AK75" s="175"/>
      <c r="AL75" s="175"/>
      <c r="AM75" s="140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  <c r="BI75" s="141"/>
      <c r="BJ75" s="141"/>
      <c r="BK75" s="141"/>
      <c r="BL75" s="141"/>
      <c r="BM75" s="141"/>
      <c r="BN75" s="141"/>
      <c r="BO75" s="141"/>
      <c r="BP75" s="141"/>
      <c r="BQ75" s="142"/>
      <c r="BR75" s="105"/>
    </row>
    <row r="76" spans="3:70" ht="15.6" customHeight="1" x14ac:dyDescent="0.4">
      <c r="C76" s="95"/>
      <c r="D76" s="134"/>
      <c r="E76" s="135"/>
      <c r="F76" s="135"/>
      <c r="G76" s="135"/>
      <c r="H76" s="135"/>
      <c r="I76" s="135"/>
      <c r="J76" s="135"/>
      <c r="K76" s="135"/>
      <c r="L76" s="135"/>
      <c r="M76" s="136"/>
      <c r="N76" s="137"/>
      <c r="O76" s="138"/>
      <c r="P76" s="138"/>
      <c r="Q76" s="139"/>
      <c r="R76" s="112"/>
      <c r="S76" s="112"/>
      <c r="T76" s="112"/>
      <c r="U76" s="140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2"/>
      <c r="AK76" s="175"/>
      <c r="AL76" s="175"/>
      <c r="AM76" s="140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1"/>
      <c r="BC76" s="141"/>
      <c r="BD76" s="141"/>
      <c r="BE76" s="141"/>
      <c r="BF76" s="141"/>
      <c r="BG76" s="141"/>
      <c r="BH76" s="141"/>
      <c r="BI76" s="141"/>
      <c r="BJ76" s="141"/>
      <c r="BK76" s="141"/>
      <c r="BL76" s="141"/>
      <c r="BM76" s="141"/>
      <c r="BN76" s="141"/>
      <c r="BO76" s="141"/>
      <c r="BP76" s="141"/>
      <c r="BQ76" s="142"/>
      <c r="BR76" s="105"/>
    </row>
    <row r="77" spans="3:70" ht="15.6" customHeight="1" x14ac:dyDescent="0.4">
      <c r="C77" s="95"/>
      <c r="D77" s="109"/>
      <c r="E77" s="110"/>
      <c r="F77" s="110"/>
      <c r="G77" s="110"/>
      <c r="H77" s="110"/>
      <c r="I77" s="110"/>
      <c r="J77" s="110"/>
      <c r="K77" s="110"/>
      <c r="L77" s="110"/>
      <c r="M77" s="111"/>
      <c r="N77" s="147"/>
      <c r="O77" s="148"/>
      <c r="P77" s="148"/>
      <c r="Q77" s="149"/>
      <c r="R77" s="112"/>
      <c r="S77" s="112"/>
      <c r="T77" s="112"/>
      <c r="U77" s="172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4"/>
      <c r="AK77" s="175"/>
      <c r="AL77" s="175"/>
      <c r="AM77" s="172"/>
      <c r="AN77" s="173"/>
      <c r="AO77" s="173"/>
      <c r="AP77" s="173"/>
      <c r="AQ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  <c r="BQ77" s="174"/>
      <c r="BR77" s="105"/>
    </row>
    <row r="78" spans="3:70" ht="15.6" customHeight="1" x14ac:dyDescent="0.4">
      <c r="C78" s="176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7"/>
      <c r="AX78" s="177"/>
      <c r="AY78" s="177"/>
      <c r="AZ78" s="177"/>
      <c r="BA78" s="177"/>
      <c r="BB78" s="177"/>
      <c r="BC78" s="177"/>
      <c r="BD78" s="177"/>
      <c r="BE78" s="177"/>
      <c r="BF78" s="177"/>
      <c r="BG78" s="177"/>
      <c r="BH78" s="177"/>
      <c r="BI78" s="177"/>
      <c r="BJ78" s="177"/>
      <c r="BK78" s="177"/>
      <c r="BL78" s="177"/>
      <c r="BM78" s="177"/>
      <c r="BN78" s="177"/>
      <c r="BO78" s="177"/>
      <c r="BP78" s="177"/>
      <c r="BQ78" s="177"/>
      <c r="BR78" s="178"/>
    </row>
    <row r="79" spans="3:70" ht="15.6" customHeight="1" x14ac:dyDescent="0.4"/>
    <row r="80" spans="3:70" ht="15.6" customHeight="1" x14ac:dyDescent="0.4">
      <c r="C80" s="89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184"/>
      <c r="AS80" s="184"/>
      <c r="AT80" s="184"/>
      <c r="AU80" s="184"/>
      <c r="AV80" s="184"/>
      <c r="AW80" s="184"/>
      <c r="AX80" s="184"/>
      <c r="AY80" s="184"/>
      <c r="AZ80" s="184"/>
      <c r="BA80" s="184"/>
      <c r="BB80" s="184"/>
      <c r="BC80" s="92"/>
      <c r="BD80" s="93"/>
      <c r="BE80" s="93"/>
      <c r="BF80" s="93"/>
      <c r="BG80" s="93"/>
      <c r="BH80" s="93"/>
      <c r="BI80" s="93"/>
      <c r="BJ80" s="93"/>
      <c r="BK80" s="93"/>
      <c r="BL80" s="93"/>
      <c r="BM80" s="93"/>
      <c r="BN80" s="93"/>
      <c r="BO80" s="93"/>
      <c r="BP80" s="93"/>
      <c r="BQ80" s="93"/>
      <c r="BR80" s="94"/>
    </row>
    <row r="81" spans="3:70" ht="15.6" customHeight="1" x14ac:dyDescent="0.5">
      <c r="C81" s="95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65"/>
      <c r="Y81" s="65"/>
      <c r="Z81" s="65"/>
      <c r="AA81" s="36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04"/>
      <c r="AO81" s="113"/>
      <c r="AP81" s="114"/>
      <c r="AQ81" s="114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85"/>
      <c r="BC81" s="102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103"/>
      <c r="BO81" s="103"/>
      <c r="BP81" s="103"/>
      <c r="BQ81" s="104"/>
      <c r="BR81" s="105"/>
    </row>
    <row r="82" spans="3:70" ht="15.6" customHeight="1" x14ac:dyDescent="0.5">
      <c r="C82" s="95"/>
      <c r="D82" s="96" t="s">
        <v>14</v>
      </c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8"/>
      <c r="R82" s="99" t="s">
        <v>38</v>
      </c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1"/>
      <c r="BC82" s="102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103"/>
      <c r="BO82" s="103"/>
      <c r="BP82" s="103"/>
      <c r="BQ82" s="104"/>
      <c r="BR82" s="105"/>
    </row>
    <row r="83" spans="3:70" ht="15.6" customHeight="1" x14ac:dyDescent="0.5">
      <c r="C83" s="95"/>
      <c r="D83" s="106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8"/>
      <c r="R83" s="109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1"/>
      <c r="BC83" s="102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103"/>
      <c r="BO83" s="103"/>
      <c r="BP83" s="103"/>
      <c r="BQ83" s="104"/>
      <c r="BR83" s="105"/>
    </row>
    <row r="84" spans="3:70" ht="15.6" customHeight="1" x14ac:dyDescent="0.5">
      <c r="C84" s="95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65"/>
      <c r="Y84" s="65"/>
      <c r="Z84" s="65"/>
      <c r="AA84" s="36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04"/>
      <c r="AO84" s="113"/>
      <c r="AP84" s="114"/>
      <c r="AQ84" s="114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02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103"/>
      <c r="BO84" s="103"/>
      <c r="BP84" s="103"/>
      <c r="BQ84" s="104"/>
      <c r="BR84" s="105"/>
    </row>
    <row r="85" spans="3:70" ht="25.5" x14ac:dyDescent="0.5">
      <c r="C85" s="95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6" t="s">
        <v>39</v>
      </c>
      <c r="V85" s="118"/>
      <c r="W85" s="117"/>
      <c r="X85" s="119"/>
      <c r="Y85" s="119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17"/>
      <c r="AL85" s="117"/>
      <c r="AM85" s="116" t="s">
        <v>35</v>
      </c>
      <c r="AN85" s="112"/>
      <c r="AO85" s="112"/>
      <c r="AP85" s="112"/>
      <c r="AQ85" s="112"/>
      <c r="AR85" s="112"/>
      <c r="AS85" s="103"/>
      <c r="AT85" s="117"/>
      <c r="AU85" s="117"/>
      <c r="AV85" s="117"/>
      <c r="AW85" s="117"/>
      <c r="AX85" s="117"/>
      <c r="AY85" s="117"/>
      <c r="AZ85" s="117"/>
      <c r="BA85" s="117"/>
      <c r="BB85" s="117"/>
      <c r="BC85" s="121"/>
      <c r="BD85" s="103"/>
      <c r="BE85" s="103"/>
      <c r="BF85" s="122" t="s">
        <v>17</v>
      </c>
      <c r="BG85" s="179"/>
      <c r="BH85" s="179"/>
      <c r="BI85" s="179"/>
      <c r="BJ85" s="179"/>
      <c r="BK85" s="179"/>
      <c r="BL85" s="179"/>
      <c r="BM85" s="103"/>
      <c r="BN85" s="103"/>
      <c r="BO85" s="103"/>
      <c r="BP85" s="103"/>
      <c r="BQ85" s="104"/>
      <c r="BR85" s="105"/>
    </row>
    <row r="86" spans="3:70" ht="19.350000000000001" customHeight="1" x14ac:dyDescent="0.4">
      <c r="C86" s="95"/>
      <c r="D86" s="186" t="s">
        <v>18</v>
      </c>
      <c r="E86" s="186"/>
      <c r="F86" s="186"/>
      <c r="G86" s="186"/>
      <c r="H86" s="186"/>
      <c r="I86" s="186"/>
      <c r="J86" s="186"/>
      <c r="K86" s="186"/>
      <c r="L86" s="186"/>
      <c r="M86" s="186"/>
      <c r="N86" s="123" t="str">
        <f>IF([1]回答表!F17="水道事業",IF([1]回答表!X45="●","●",""),"")</f>
        <v/>
      </c>
      <c r="O86" s="124"/>
      <c r="P86" s="124"/>
      <c r="Q86" s="125"/>
      <c r="R86" s="112"/>
      <c r="S86" s="112"/>
      <c r="T86" s="112"/>
      <c r="U86" s="187" t="s">
        <v>40</v>
      </c>
      <c r="V86" s="188"/>
      <c r="W86" s="188"/>
      <c r="X86" s="188"/>
      <c r="Y86" s="188"/>
      <c r="Z86" s="188"/>
      <c r="AA86" s="188"/>
      <c r="AB86" s="188"/>
      <c r="AC86" s="189" t="s">
        <v>41</v>
      </c>
      <c r="AD86" s="190"/>
      <c r="AE86" s="190"/>
      <c r="AF86" s="190"/>
      <c r="AG86" s="190"/>
      <c r="AH86" s="190"/>
      <c r="AI86" s="190"/>
      <c r="AJ86" s="191"/>
      <c r="AK86" s="129"/>
      <c r="AL86" s="129"/>
      <c r="AM86" s="192" t="str">
        <f>IF([1]回答表!F17="水道事業",IF([1]回答表!X45="●",[1]回答表!B158,IF([1]回答表!AA45="●",[1]回答表!B223,"")),"")</f>
        <v/>
      </c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4"/>
      <c r="BD86" s="36"/>
      <c r="BE86" s="36"/>
      <c r="BF86" s="131" t="str">
        <f>IF([1]回答表!F17="水道事業",IF([1]回答表!X45="●",[1]回答表!B212,IF([1]回答表!AA45="●",[1]回答表!B278,"")),"")</f>
        <v/>
      </c>
      <c r="BG86" s="132"/>
      <c r="BH86" s="132"/>
      <c r="BI86" s="132"/>
      <c r="BJ86" s="131"/>
      <c r="BK86" s="132"/>
      <c r="BL86" s="132"/>
      <c r="BM86" s="132"/>
      <c r="BN86" s="131"/>
      <c r="BO86" s="132"/>
      <c r="BP86" s="132"/>
      <c r="BQ86" s="133"/>
      <c r="BR86" s="105"/>
    </row>
    <row r="87" spans="3:70" ht="19.350000000000001" customHeight="1" x14ac:dyDescent="0.4">
      <c r="C87" s="95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37"/>
      <c r="O87" s="138"/>
      <c r="P87" s="138"/>
      <c r="Q87" s="139"/>
      <c r="R87" s="112"/>
      <c r="S87" s="112"/>
      <c r="T87" s="112"/>
      <c r="U87" s="195"/>
      <c r="V87" s="196"/>
      <c r="W87" s="196"/>
      <c r="X87" s="196"/>
      <c r="Y87" s="196"/>
      <c r="Z87" s="196"/>
      <c r="AA87" s="196"/>
      <c r="AB87" s="196"/>
      <c r="AC87" s="197"/>
      <c r="AD87" s="198"/>
      <c r="AE87" s="198"/>
      <c r="AF87" s="198"/>
      <c r="AG87" s="198"/>
      <c r="AH87" s="198"/>
      <c r="AI87" s="198"/>
      <c r="AJ87" s="199"/>
      <c r="AK87" s="129"/>
      <c r="AL87" s="129"/>
      <c r="AM87" s="200"/>
      <c r="AN87" s="201"/>
      <c r="AO87" s="201"/>
      <c r="AP87" s="201"/>
      <c r="AQ87" s="201"/>
      <c r="AR87" s="201"/>
      <c r="AS87" s="201"/>
      <c r="AT87" s="201"/>
      <c r="AU87" s="201"/>
      <c r="AV87" s="201"/>
      <c r="AW87" s="201"/>
      <c r="AX87" s="201"/>
      <c r="AY87" s="201"/>
      <c r="AZ87" s="201"/>
      <c r="BA87" s="201"/>
      <c r="BB87" s="201"/>
      <c r="BC87" s="202"/>
      <c r="BD87" s="36"/>
      <c r="BE87" s="36"/>
      <c r="BF87" s="143"/>
      <c r="BG87" s="144"/>
      <c r="BH87" s="144"/>
      <c r="BI87" s="144"/>
      <c r="BJ87" s="143"/>
      <c r="BK87" s="144"/>
      <c r="BL87" s="144"/>
      <c r="BM87" s="144"/>
      <c r="BN87" s="143"/>
      <c r="BO87" s="144"/>
      <c r="BP87" s="144"/>
      <c r="BQ87" s="145"/>
      <c r="BR87" s="105"/>
    </row>
    <row r="88" spans="3:70" ht="15.6" customHeight="1" x14ac:dyDescent="0.4">
      <c r="C88" s="95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37"/>
      <c r="O88" s="138"/>
      <c r="P88" s="138"/>
      <c r="Q88" s="139"/>
      <c r="R88" s="112"/>
      <c r="S88" s="112"/>
      <c r="T88" s="112"/>
      <c r="U88" s="79" t="str">
        <f>IF([1]回答表!F17="水道事業",IF([1]回答表!X45="●",[1]回答表!J166,IF([1]回答表!AA45="●",[1]回答表!J231,"")),"")</f>
        <v/>
      </c>
      <c r="V88" s="80"/>
      <c r="W88" s="80"/>
      <c r="X88" s="80"/>
      <c r="Y88" s="80"/>
      <c r="Z88" s="80"/>
      <c r="AA88" s="80"/>
      <c r="AB88" s="146"/>
      <c r="AC88" s="79" t="str">
        <f>IF([1]回答表!F17="水道事業",IF([1]回答表!X45="●",[1]回答表!J173,IF([1]回答表!AA45="●",[1]回答表!J238,"")),"")</f>
        <v/>
      </c>
      <c r="AD88" s="80"/>
      <c r="AE88" s="80"/>
      <c r="AF88" s="80"/>
      <c r="AG88" s="80"/>
      <c r="AH88" s="80"/>
      <c r="AI88" s="80"/>
      <c r="AJ88" s="146"/>
      <c r="AK88" s="129"/>
      <c r="AL88" s="129"/>
      <c r="AM88" s="200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2"/>
      <c r="BD88" s="36"/>
      <c r="BE88" s="36"/>
      <c r="BF88" s="143"/>
      <c r="BG88" s="144"/>
      <c r="BH88" s="144"/>
      <c r="BI88" s="144"/>
      <c r="BJ88" s="143"/>
      <c r="BK88" s="144"/>
      <c r="BL88" s="144"/>
      <c r="BM88" s="144"/>
      <c r="BN88" s="143"/>
      <c r="BO88" s="144"/>
      <c r="BP88" s="144"/>
      <c r="BQ88" s="145"/>
      <c r="BR88" s="105"/>
    </row>
    <row r="89" spans="3:70" ht="15.6" customHeight="1" x14ac:dyDescent="0.4">
      <c r="C89" s="95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47"/>
      <c r="O89" s="148"/>
      <c r="P89" s="148"/>
      <c r="Q89" s="149"/>
      <c r="R89" s="112"/>
      <c r="S89" s="112"/>
      <c r="T89" s="112"/>
      <c r="U89" s="76"/>
      <c r="V89" s="77"/>
      <c r="W89" s="77"/>
      <c r="X89" s="77"/>
      <c r="Y89" s="77"/>
      <c r="Z89" s="77"/>
      <c r="AA89" s="77"/>
      <c r="AB89" s="78"/>
      <c r="AC89" s="76"/>
      <c r="AD89" s="77"/>
      <c r="AE89" s="77"/>
      <c r="AF89" s="77"/>
      <c r="AG89" s="77"/>
      <c r="AH89" s="77"/>
      <c r="AI89" s="77"/>
      <c r="AJ89" s="78"/>
      <c r="AK89" s="129"/>
      <c r="AL89" s="129"/>
      <c r="AM89" s="200"/>
      <c r="AN89" s="201"/>
      <c r="AO89" s="201"/>
      <c r="AP89" s="201"/>
      <c r="AQ89" s="201"/>
      <c r="AR89" s="201"/>
      <c r="AS89" s="201"/>
      <c r="AT89" s="201"/>
      <c r="AU89" s="201"/>
      <c r="AV89" s="201"/>
      <c r="AW89" s="201"/>
      <c r="AX89" s="201"/>
      <c r="AY89" s="201"/>
      <c r="AZ89" s="201"/>
      <c r="BA89" s="201"/>
      <c r="BB89" s="201"/>
      <c r="BC89" s="202"/>
      <c r="BD89" s="36"/>
      <c r="BE89" s="36"/>
      <c r="BF89" s="143" t="str">
        <f>IF([1]回答表!F17="水道事業",IF([1]回答表!X45="●",[1]回答表!E212,IF([1]回答表!AA45="●",[1]回答表!E278,"")),"")</f>
        <v/>
      </c>
      <c r="BG89" s="144"/>
      <c r="BH89" s="144"/>
      <c r="BI89" s="144"/>
      <c r="BJ89" s="143" t="str">
        <f>IF([1]回答表!F17="水道事業",IF([1]回答表!X45="●",[1]回答表!E213,IF([1]回答表!AA45="●",[1]回答表!E279,"")),"")</f>
        <v/>
      </c>
      <c r="BK89" s="144"/>
      <c r="BL89" s="144"/>
      <c r="BM89" s="144"/>
      <c r="BN89" s="143" t="str">
        <f>IF([1]回答表!F17="水道事業",IF([1]回答表!X45="●",[1]回答表!E214,IF([1]回答表!AA45="●",[1]回答表!E280,"")),"")</f>
        <v/>
      </c>
      <c r="BO89" s="144"/>
      <c r="BP89" s="144"/>
      <c r="BQ89" s="145"/>
      <c r="BR89" s="105"/>
    </row>
    <row r="90" spans="3:70" ht="15.6" customHeight="1" x14ac:dyDescent="0.4">
      <c r="C90" s="95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1"/>
      <c r="O90" s="151"/>
      <c r="P90" s="151"/>
      <c r="Q90" s="151"/>
      <c r="R90" s="152"/>
      <c r="S90" s="152"/>
      <c r="T90" s="152"/>
      <c r="U90" s="82"/>
      <c r="V90" s="83"/>
      <c r="W90" s="83"/>
      <c r="X90" s="83"/>
      <c r="Y90" s="83"/>
      <c r="Z90" s="83"/>
      <c r="AA90" s="83"/>
      <c r="AB90" s="84"/>
      <c r="AC90" s="82"/>
      <c r="AD90" s="83"/>
      <c r="AE90" s="83"/>
      <c r="AF90" s="83"/>
      <c r="AG90" s="83"/>
      <c r="AH90" s="83"/>
      <c r="AI90" s="83"/>
      <c r="AJ90" s="84"/>
      <c r="AK90" s="129"/>
      <c r="AL90" s="129"/>
      <c r="AM90" s="200"/>
      <c r="AN90" s="201"/>
      <c r="AO90" s="201"/>
      <c r="AP90" s="201"/>
      <c r="AQ90" s="201"/>
      <c r="AR90" s="201"/>
      <c r="AS90" s="201"/>
      <c r="AT90" s="201"/>
      <c r="AU90" s="201"/>
      <c r="AV90" s="201"/>
      <c r="AW90" s="201"/>
      <c r="AX90" s="201"/>
      <c r="AY90" s="201"/>
      <c r="AZ90" s="201"/>
      <c r="BA90" s="201"/>
      <c r="BB90" s="201"/>
      <c r="BC90" s="202"/>
      <c r="BD90" s="113"/>
      <c r="BE90" s="113"/>
      <c r="BF90" s="143"/>
      <c r="BG90" s="144"/>
      <c r="BH90" s="144"/>
      <c r="BI90" s="144"/>
      <c r="BJ90" s="143"/>
      <c r="BK90" s="144"/>
      <c r="BL90" s="144"/>
      <c r="BM90" s="144"/>
      <c r="BN90" s="143"/>
      <c r="BO90" s="144"/>
      <c r="BP90" s="144"/>
      <c r="BQ90" s="145"/>
      <c r="BR90" s="105"/>
    </row>
    <row r="91" spans="3:70" ht="19.350000000000001" customHeight="1" x14ac:dyDescent="0.4">
      <c r="C91" s="95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1"/>
      <c r="O91" s="151"/>
      <c r="P91" s="151"/>
      <c r="Q91" s="151"/>
      <c r="R91" s="152"/>
      <c r="S91" s="152"/>
      <c r="T91" s="152"/>
      <c r="U91" s="187" t="s">
        <v>42</v>
      </c>
      <c r="V91" s="188"/>
      <c r="W91" s="188"/>
      <c r="X91" s="188"/>
      <c r="Y91" s="188"/>
      <c r="Z91" s="188"/>
      <c r="AA91" s="188"/>
      <c r="AB91" s="188"/>
      <c r="AC91" s="187" t="s">
        <v>43</v>
      </c>
      <c r="AD91" s="188"/>
      <c r="AE91" s="188"/>
      <c r="AF91" s="188"/>
      <c r="AG91" s="188"/>
      <c r="AH91" s="188"/>
      <c r="AI91" s="188"/>
      <c r="AJ91" s="203"/>
      <c r="AK91" s="129"/>
      <c r="AL91" s="129"/>
      <c r="AM91" s="200"/>
      <c r="AN91" s="201"/>
      <c r="AO91" s="201"/>
      <c r="AP91" s="201"/>
      <c r="AQ91" s="201"/>
      <c r="AR91" s="201"/>
      <c r="AS91" s="201"/>
      <c r="AT91" s="201"/>
      <c r="AU91" s="201"/>
      <c r="AV91" s="201"/>
      <c r="AW91" s="201"/>
      <c r="AX91" s="201"/>
      <c r="AY91" s="201"/>
      <c r="AZ91" s="201"/>
      <c r="BA91" s="201"/>
      <c r="BB91" s="201"/>
      <c r="BC91" s="202"/>
      <c r="BD91" s="36"/>
      <c r="BE91" s="36"/>
      <c r="BF91" s="143"/>
      <c r="BG91" s="144"/>
      <c r="BH91" s="144"/>
      <c r="BI91" s="144"/>
      <c r="BJ91" s="143"/>
      <c r="BK91" s="144"/>
      <c r="BL91" s="144"/>
      <c r="BM91" s="144"/>
      <c r="BN91" s="143"/>
      <c r="BO91" s="144"/>
      <c r="BP91" s="144"/>
      <c r="BQ91" s="145"/>
      <c r="BR91" s="105"/>
    </row>
    <row r="92" spans="3:70" ht="19.350000000000001" customHeight="1" x14ac:dyDescent="0.4">
      <c r="C92" s="95"/>
      <c r="D92" s="204" t="s">
        <v>26</v>
      </c>
      <c r="E92" s="186"/>
      <c r="F92" s="186"/>
      <c r="G92" s="186"/>
      <c r="H92" s="186"/>
      <c r="I92" s="186"/>
      <c r="J92" s="186"/>
      <c r="K92" s="186"/>
      <c r="L92" s="186"/>
      <c r="M92" s="205"/>
      <c r="N92" s="123" t="str">
        <f>IF([1]回答表!F17="水道事業",IF([1]回答表!AA45="●","●",""),"")</f>
        <v/>
      </c>
      <c r="O92" s="124"/>
      <c r="P92" s="124"/>
      <c r="Q92" s="125"/>
      <c r="R92" s="112"/>
      <c r="S92" s="112"/>
      <c r="T92" s="112"/>
      <c r="U92" s="195"/>
      <c r="V92" s="196"/>
      <c r="W92" s="196"/>
      <c r="X92" s="196"/>
      <c r="Y92" s="196"/>
      <c r="Z92" s="196"/>
      <c r="AA92" s="196"/>
      <c r="AB92" s="196"/>
      <c r="AC92" s="195"/>
      <c r="AD92" s="196"/>
      <c r="AE92" s="196"/>
      <c r="AF92" s="196"/>
      <c r="AG92" s="196"/>
      <c r="AH92" s="196"/>
      <c r="AI92" s="196"/>
      <c r="AJ92" s="206"/>
      <c r="AK92" s="129"/>
      <c r="AL92" s="129"/>
      <c r="AM92" s="200"/>
      <c r="AN92" s="201"/>
      <c r="AO92" s="201"/>
      <c r="AP92" s="201"/>
      <c r="AQ92" s="201"/>
      <c r="AR92" s="201"/>
      <c r="AS92" s="201"/>
      <c r="AT92" s="201"/>
      <c r="AU92" s="201"/>
      <c r="AV92" s="201"/>
      <c r="AW92" s="201"/>
      <c r="AX92" s="201"/>
      <c r="AY92" s="201"/>
      <c r="AZ92" s="201"/>
      <c r="BA92" s="201"/>
      <c r="BB92" s="201"/>
      <c r="BC92" s="202"/>
      <c r="BD92" s="165"/>
      <c r="BE92" s="165"/>
      <c r="BF92" s="143"/>
      <c r="BG92" s="144"/>
      <c r="BH92" s="144"/>
      <c r="BI92" s="144"/>
      <c r="BJ92" s="143"/>
      <c r="BK92" s="144"/>
      <c r="BL92" s="144"/>
      <c r="BM92" s="144"/>
      <c r="BN92" s="143"/>
      <c r="BO92" s="144"/>
      <c r="BP92" s="144"/>
      <c r="BQ92" s="145"/>
      <c r="BR92" s="105"/>
    </row>
    <row r="93" spans="3:70" ht="15.6" customHeight="1" x14ac:dyDescent="0.4">
      <c r="C93" s="95"/>
      <c r="D93" s="186"/>
      <c r="E93" s="186"/>
      <c r="F93" s="186"/>
      <c r="G93" s="186"/>
      <c r="H93" s="186"/>
      <c r="I93" s="186"/>
      <c r="J93" s="186"/>
      <c r="K93" s="186"/>
      <c r="L93" s="186"/>
      <c r="M93" s="205"/>
      <c r="N93" s="137"/>
      <c r="O93" s="138"/>
      <c r="P93" s="138"/>
      <c r="Q93" s="139"/>
      <c r="R93" s="112"/>
      <c r="S93" s="112"/>
      <c r="T93" s="112"/>
      <c r="U93" s="79" t="str">
        <f>IF([1]回答表!F17="水道事業",IF([1]回答表!X45="●",[1]回答表!J176,IF([1]回答表!AA45="●",[1]回答表!J241,"")),"")</f>
        <v/>
      </c>
      <c r="V93" s="80"/>
      <c r="W93" s="80"/>
      <c r="X93" s="80"/>
      <c r="Y93" s="80"/>
      <c r="Z93" s="80"/>
      <c r="AA93" s="80"/>
      <c r="AB93" s="146"/>
      <c r="AC93" s="79" t="str">
        <f>IF([1]回答表!F17="水道事業",IF([1]回答表!X45="●",[1]回答表!J180,IF([1]回答表!AA45="●",[1]回答表!J245,"")),"")</f>
        <v/>
      </c>
      <c r="AD93" s="80"/>
      <c r="AE93" s="80"/>
      <c r="AF93" s="80"/>
      <c r="AG93" s="80"/>
      <c r="AH93" s="80"/>
      <c r="AI93" s="80"/>
      <c r="AJ93" s="146"/>
      <c r="AK93" s="129"/>
      <c r="AL93" s="129"/>
      <c r="AM93" s="200"/>
      <c r="AN93" s="201"/>
      <c r="AO93" s="201"/>
      <c r="AP93" s="201"/>
      <c r="AQ93" s="201"/>
      <c r="AR93" s="201"/>
      <c r="AS93" s="201"/>
      <c r="AT93" s="201"/>
      <c r="AU93" s="201"/>
      <c r="AV93" s="201"/>
      <c r="AW93" s="201"/>
      <c r="AX93" s="201"/>
      <c r="AY93" s="201"/>
      <c r="AZ93" s="201"/>
      <c r="BA93" s="201"/>
      <c r="BB93" s="201"/>
      <c r="BC93" s="202"/>
      <c r="BD93" s="165"/>
      <c r="BE93" s="165"/>
      <c r="BF93" s="143" t="s">
        <v>23</v>
      </c>
      <c r="BG93" s="144"/>
      <c r="BH93" s="144"/>
      <c r="BI93" s="144"/>
      <c r="BJ93" s="143" t="s">
        <v>24</v>
      </c>
      <c r="BK93" s="144"/>
      <c r="BL93" s="144"/>
      <c r="BM93" s="144"/>
      <c r="BN93" s="143" t="s">
        <v>25</v>
      </c>
      <c r="BO93" s="144"/>
      <c r="BP93" s="144"/>
      <c r="BQ93" s="145"/>
      <c r="BR93" s="105"/>
    </row>
    <row r="94" spans="3:70" ht="15.6" customHeight="1" x14ac:dyDescent="0.4">
      <c r="C94" s="95"/>
      <c r="D94" s="186"/>
      <c r="E94" s="186"/>
      <c r="F94" s="186"/>
      <c r="G94" s="186"/>
      <c r="H94" s="186"/>
      <c r="I94" s="186"/>
      <c r="J94" s="186"/>
      <c r="K94" s="186"/>
      <c r="L94" s="186"/>
      <c r="M94" s="205"/>
      <c r="N94" s="137"/>
      <c r="O94" s="138"/>
      <c r="P94" s="138"/>
      <c r="Q94" s="139"/>
      <c r="R94" s="112"/>
      <c r="S94" s="112"/>
      <c r="T94" s="112"/>
      <c r="U94" s="76"/>
      <c r="V94" s="77"/>
      <c r="W94" s="77"/>
      <c r="X94" s="77"/>
      <c r="Y94" s="77"/>
      <c r="Z94" s="77"/>
      <c r="AA94" s="77"/>
      <c r="AB94" s="78"/>
      <c r="AC94" s="76"/>
      <c r="AD94" s="77"/>
      <c r="AE94" s="77"/>
      <c r="AF94" s="77"/>
      <c r="AG94" s="77"/>
      <c r="AH94" s="77"/>
      <c r="AI94" s="77"/>
      <c r="AJ94" s="78"/>
      <c r="AK94" s="129"/>
      <c r="AL94" s="129"/>
      <c r="AM94" s="200"/>
      <c r="AN94" s="201"/>
      <c r="AO94" s="201"/>
      <c r="AP94" s="201"/>
      <c r="AQ94" s="201"/>
      <c r="AR94" s="201"/>
      <c r="AS94" s="201"/>
      <c r="AT94" s="201"/>
      <c r="AU94" s="201"/>
      <c r="AV94" s="201"/>
      <c r="AW94" s="201"/>
      <c r="AX94" s="201"/>
      <c r="AY94" s="201"/>
      <c r="AZ94" s="201"/>
      <c r="BA94" s="201"/>
      <c r="BB94" s="201"/>
      <c r="BC94" s="202"/>
      <c r="BD94" s="165"/>
      <c r="BE94" s="165"/>
      <c r="BF94" s="143"/>
      <c r="BG94" s="144"/>
      <c r="BH94" s="144"/>
      <c r="BI94" s="144"/>
      <c r="BJ94" s="143"/>
      <c r="BK94" s="144"/>
      <c r="BL94" s="144"/>
      <c r="BM94" s="144"/>
      <c r="BN94" s="143"/>
      <c r="BO94" s="144"/>
      <c r="BP94" s="144"/>
      <c r="BQ94" s="145"/>
      <c r="BR94" s="105"/>
    </row>
    <row r="95" spans="3:70" ht="15.6" customHeight="1" x14ac:dyDescent="0.4">
      <c r="C95" s="95"/>
      <c r="D95" s="186"/>
      <c r="E95" s="186"/>
      <c r="F95" s="186"/>
      <c r="G95" s="186"/>
      <c r="H95" s="186"/>
      <c r="I95" s="186"/>
      <c r="J95" s="186"/>
      <c r="K95" s="186"/>
      <c r="L95" s="186"/>
      <c r="M95" s="205"/>
      <c r="N95" s="147"/>
      <c r="O95" s="148"/>
      <c r="P95" s="148"/>
      <c r="Q95" s="149"/>
      <c r="R95" s="112"/>
      <c r="S95" s="112"/>
      <c r="T95" s="112"/>
      <c r="U95" s="82"/>
      <c r="V95" s="83"/>
      <c r="W95" s="83"/>
      <c r="X95" s="83"/>
      <c r="Y95" s="83"/>
      <c r="Z95" s="83"/>
      <c r="AA95" s="83"/>
      <c r="AB95" s="84"/>
      <c r="AC95" s="82"/>
      <c r="AD95" s="83"/>
      <c r="AE95" s="83"/>
      <c r="AF95" s="83"/>
      <c r="AG95" s="83"/>
      <c r="AH95" s="83"/>
      <c r="AI95" s="83"/>
      <c r="AJ95" s="84"/>
      <c r="AK95" s="129"/>
      <c r="AL95" s="129"/>
      <c r="AM95" s="207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9"/>
      <c r="BD95" s="165"/>
      <c r="BE95" s="165"/>
      <c r="BF95" s="181"/>
      <c r="BG95" s="182"/>
      <c r="BH95" s="182"/>
      <c r="BI95" s="182"/>
      <c r="BJ95" s="181"/>
      <c r="BK95" s="182"/>
      <c r="BL95" s="182"/>
      <c r="BM95" s="182"/>
      <c r="BN95" s="181"/>
      <c r="BO95" s="182"/>
      <c r="BP95" s="182"/>
      <c r="BQ95" s="183"/>
      <c r="BR95" s="105"/>
    </row>
    <row r="96" spans="3:70" ht="15.6" customHeight="1" x14ac:dyDescent="0.5">
      <c r="C96" s="95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81"/>
      <c r="O96" s="81"/>
      <c r="P96" s="81"/>
      <c r="Q96" s="81"/>
      <c r="R96" s="112"/>
      <c r="S96" s="112"/>
      <c r="T96" s="112"/>
      <c r="U96" s="112"/>
      <c r="V96" s="112"/>
      <c r="W96" s="112"/>
      <c r="X96" s="65"/>
      <c r="Y96" s="65"/>
      <c r="Z96" s="65"/>
      <c r="AA96" s="103"/>
      <c r="AB96" s="103"/>
      <c r="AC96" s="103"/>
      <c r="AD96" s="103"/>
      <c r="AE96" s="103"/>
      <c r="AF96" s="103"/>
      <c r="AG96" s="103"/>
      <c r="AH96" s="103"/>
      <c r="AI96" s="103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105"/>
    </row>
    <row r="97" spans="3:70" ht="18.600000000000001" customHeight="1" x14ac:dyDescent="0.5">
      <c r="C97" s="95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81"/>
      <c r="O97" s="81"/>
      <c r="P97" s="81"/>
      <c r="Q97" s="81"/>
      <c r="R97" s="112"/>
      <c r="S97" s="112"/>
      <c r="T97" s="112"/>
      <c r="U97" s="116" t="s">
        <v>31</v>
      </c>
      <c r="V97" s="112"/>
      <c r="W97" s="112"/>
      <c r="X97" s="112"/>
      <c r="Y97" s="112"/>
      <c r="Z97" s="112"/>
      <c r="AA97" s="103"/>
      <c r="AB97" s="117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16" t="s">
        <v>32</v>
      </c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65"/>
      <c r="BR97" s="105"/>
    </row>
    <row r="98" spans="3:70" ht="15.6" customHeight="1" x14ac:dyDescent="0.4">
      <c r="C98" s="95"/>
      <c r="D98" s="186" t="s">
        <v>33</v>
      </c>
      <c r="E98" s="186"/>
      <c r="F98" s="186"/>
      <c r="G98" s="186"/>
      <c r="H98" s="186"/>
      <c r="I98" s="186"/>
      <c r="J98" s="186"/>
      <c r="K98" s="186"/>
      <c r="L98" s="186"/>
      <c r="M98" s="205"/>
      <c r="N98" s="123" t="str">
        <f>IF([1]回答表!F17="水道事業",IF([1]回答表!AD45="●","●",""),"")</f>
        <v/>
      </c>
      <c r="O98" s="124"/>
      <c r="P98" s="124"/>
      <c r="Q98" s="125"/>
      <c r="R98" s="112"/>
      <c r="S98" s="112"/>
      <c r="T98" s="112"/>
      <c r="U98" s="126" t="str">
        <f>IF([1]回答表!F17="水道事業",IF([1]回答表!AD45="●",[1]回答表!B289,""),"")</f>
        <v/>
      </c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8"/>
      <c r="AK98" s="175"/>
      <c r="AL98" s="175"/>
      <c r="AM98" s="126" t="str">
        <f>IF([1]回答表!F17="水道事業",IF([1]回答表!AD45="●",[1]回答表!B295,""),"")</f>
        <v/>
      </c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7"/>
      <c r="BP98" s="127"/>
      <c r="BQ98" s="128"/>
      <c r="BR98" s="105"/>
    </row>
    <row r="99" spans="3:70" ht="15.6" customHeight="1" x14ac:dyDescent="0.4">
      <c r="C99" s="95"/>
      <c r="D99" s="186"/>
      <c r="E99" s="186"/>
      <c r="F99" s="186"/>
      <c r="G99" s="186"/>
      <c r="H99" s="186"/>
      <c r="I99" s="186"/>
      <c r="J99" s="186"/>
      <c r="K99" s="186"/>
      <c r="L99" s="186"/>
      <c r="M99" s="205"/>
      <c r="N99" s="137"/>
      <c r="O99" s="138"/>
      <c r="P99" s="138"/>
      <c r="Q99" s="139"/>
      <c r="R99" s="112"/>
      <c r="S99" s="112"/>
      <c r="T99" s="112"/>
      <c r="U99" s="140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2"/>
      <c r="AK99" s="175"/>
      <c r="AL99" s="175"/>
      <c r="AM99" s="140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  <c r="BI99" s="141"/>
      <c r="BJ99" s="141"/>
      <c r="BK99" s="141"/>
      <c r="BL99" s="141"/>
      <c r="BM99" s="141"/>
      <c r="BN99" s="141"/>
      <c r="BO99" s="141"/>
      <c r="BP99" s="141"/>
      <c r="BQ99" s="142"/>
      <c r="BR99" s="105"/>
    </row>
    <row r="100" spans="3:70" ht="15.6" customHeight="1" x14ac:dyDescent="0.4">
      <c r="C100" s="95"/>
      <c r="D100" s="186"/>
      <c r="E100" s="186"/>
      <c r="F100" s="186"/>
      <c r="G100" s="186"/>
      <c r="H100" s="186"/>
      <c r="I100" s="186"/>
      <c r="J100" s="186"/>
      <c r="K100" s="186"/>
      <c r="L100" s="186"/>
      <c r="M100" s="205"/>
      <c r="N100" s="137"/>
      <c r="O100" s="138"/>
      <c r="P100" s="138"/>
      <c r="Q100" s="139"/>
      <c r="R100" s="112"/>
      <c r="S100" s="112"/>
      <c r="T100" s="112"/>
      <c r="U100" s="140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2"/>
      <c r="AK100" s="175"/>
      <c r="AL100" s="175"/>
      <c r="AM100" s="140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  <c r="BI100" s="141"/>
      <c r="BJ100" s="141"/>
      <c r="BK100" s="141"/>
      <c r="BL100" s="141"/>
      <c r="BM100" s="141"/>
      <c r="BN100" s="141"/>
      <c r="BO100" s="141"/>
      <c r="BP100" s="141"/>
      <c r="BQ100" s="142"/>
      <c r="BR100" s="105"/>
    </row>
    <row r="101" spans="3:70" ht="15.6" customHeight="1" x14ac:dyDescent="0.4">
      <c r="C101" s="95"/>
      <c r="D101" s="186"/>
      <c r="E101" s="186"/>
      <c r="F101" s="186"/>
      <c r="G101" s="186"/>
      <c r="H101" s="186"/>
      <c r="I101" s="186"/>
      <c r="J101" s="186"/>
      <c r="K101" s="186"/>
      <c r="L101" s="186"/>
      <c r="M101" s="205"/>
      <c r="N101" s="147"/>
      <c r="O101" s="148"/>
      <c r="P101" s="148"/>
      <c r="Q101" s="149"/>
      <c r="R101" s="112"/>
      <c r="S101" s="112"/>
      <c r="T101" s="112"/>
      <c r="U101" s="172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H101" s="173"/>
      <c r="AI101" s="173"/>
      <c r="AJ101" s="174"/>
      <c r="AK101" s="175"/>
      <c r="AL101" s="175"/>
      <c r="AM101" s="172"/>
      <c r="AN101" s="173"/>
      <c r="AO101" s="173"/>
      <c r="AP101" s="173"/>
      <c r="AQ101" s="173"/>
      <c r="AR101" s="173"/>
      <c r="AS101" s="173"/>
      <c r="AT101" s="173"/>
      <c r="AU101" s="173"/>
      <c r="AV101" s="173"/>
      <c r="AW101" s="173"/>
      <c r="AX101" s="173"/>
      <c r="AY101" s="173"/>
      <c r="AZ101" s="173"/>
      <c r="BA101" s="173"/>
      <c r="BB101" s="173"/>
      <c r="BC101" s="173"/>
      <c r="BD101" s="173"/>
      <c r="BE101" s="173"/>
      <c r="BF101" s="173"/>
      <c r="BG101" s="173"/>
      <c r="BH101" s="173"/>
      <c r="BI101" s="173"/>
      <c r="BJ101" s="173"/>
      <c r="BK101" s="173"/>
      <c r="BL101" s="173"/>
      <c r="BM101" s="173"/>
      <c r="BN101" s="173"/>
      <c r="BO101" s="173"/>
      <c r="BP101" s="173"/>
      <c r="BQ101" s="174"/>
      <c r="BR101" s="105"/>
    </row>
    <row r="102" spans="3:70" ht="15.6" customHeight="1" x14ac:dyDescent="0.4">
      <c r="C102" s="176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7"/>
      <c r="AX102" s="177"/>
      <c r="AY102" s="177"/>
      <c r="AZ102" s="177"/>
      <c r="BA102" s="177"/>
      <c r="BB102" s="177"/>
      <c r="BC102" s="177"/>
      <c r="BD102" s="177"/>
      <c r="BE102" s="177"/>
      <c r="BF102" s="177"/>
      <c r="BG102" s="177"/>
      <c r="BH102" s="177"/>
      <c r="BI102" s="177"/>
      <c r="BJ102" s="177"/>
      <c r="BK102" s="177"/>
      <c r="BL102" s="177"/>
      <c r="BM102" s="177"/>
      <c r="BN102" s="177"/>
      <c r="BO102" s="177"/>
      <c r="BP102" s="177"/>
      <c r="BQ102" s="177"/>
      <c r="BR102" s="178"/>
    </row>
    <row r="103" spans="3:70" ht="15.6" customHeight="1" x14ac:dyDescent="0.4"/>
    <row r="104" spans="3:70" ht="15.6" customHeight="1" x14ac:dyDescent="0.4">
      <c r="C104" s="89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184"/>
      <c r="AS104" s="184"/>
      <c r="AT104" s="184"/>
      <c r="AU104" s="184"/>
      <c r="AV104" s="184"/>
      <c r="AW104" s="184"/>
      <c r="AX104" s="184"/>
      <c r="AY104" s="184"/>
      <c r="AZ104" s="184"/>
      <c r="BA104" s="184"/>
      <c r="BB104" s="184"/>
      <c r="BC104" s="92"/>
      <c r="BD104" s="93"/>
      <c r="BE104" s="93"/>
      <c r="BF104" s="93"/>
      <c r="BG104" s="93"/>
      <c r="BH104" s="93"/>
      <c r="BI104" s="93"/>
      <c r="BJ104" s="93"/>
      <c r="BK104" s="93"/>
      <c r="BL104" s="93"/>
      <c r="BM104" s="93"/>
      <c r="BN104" s="93"/>
      <c r="BO104" s="93"/>
      <c r="BP104" s="93"/>
      <c r="BQ104" s="93"/>
      <c r="BR104" s="94"/>
    </row>
    <row r="105" spans="3:70" ht="15.6" customHeight="1" x14ac:dyDescent="0.5">
      <c r="C105" s="95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65"/>
      <c r="Y105" s="65"/>
      <c r="Z105" s="65"/>
      <c r="AA105" s="36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04"/>
      <c r="AO105" s="113"/>
      <c r="AP105" s="114"/>
      <c r="AQ105" s="114"/>
      <c r="AR105" s="185"/>
      <c r="AS105" s="185"/>
      <c r="AT105" s="185"/>
      <c r="AU105" s="185"/>
      <c r="AV105" s="185"/>
      <c r="AW105" s="185"/>
      <c r="AX105" s="185"/>
      <c r="AY105" s="185"/>
      <c r="AZ105" s="185"/>
      <c r="BA105" s="185"/>
      <c r="BB105" s="185"/>
      <c r="BC105" s="102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103"/>
      <c r="BO105" s="103"/>
      <c r="BP105" s="103"/>
      <c r="BQ105" s="104"/>
      <c r="BR105" s="105"/>
    </row>
    <row r="106" spans="3:70" ht="15.6" customHeight="1" x14ac:dyDescent="0.5">
      <c r="C106" s="95"/>
      <c r="D106" s="96" t="s">
        <v>14</v>
      </c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8"/>
      <c r="R106" s="99" t="s">
        <v>44</v>
      </c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  <c r="AR106" s="100"/>
      <c r="AS106" s="100"/>
      <c r="AT106" s="100"/>
      <c r="AU106" s="100"/>
      <c r="AV106" s="100"/>
      <c r="AW106" s="100"/>
      <c r="AX106" s="100"/>
      <c r="AY106" s="100"/>
      <c r="AZ106" s="100"/>
      <c r="BA106" s="100"/>
      <c r="BB106" s="101"/>
      <c r="BC106" s="102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103"/>
      <c r="BO106" s="103"/>
      <c r="BP106" s="103"/>
      <c r="BQ106" s="104"/>
      <c r="BR106" s="105"/>
    </row>
    <row r="107" spans="3:70" ht="15.6" customHeight="1" x14ac:dyDescent="0.5">
      <c r="C107" s="95"/>
      <c r="D107" s="106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8"/>
      <c r="R107" s="109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1"/>
      <c r="BC107" s="102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103"/>
      <c r="BO107" s="103"/>
      <c r="BP107" s="103"/>
      <c r="BQ107" s="104"/>
      <c r="BR107" s="105"/>
    </row>
    <row r="108" spans="3:70" ht="15.6" customHeight="1" x14ac:dyDescent="0.5">
      <c r="C108" s="95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65"/>
      <c r="Y108" s="65"/>
      <c r="Z108" s="65"/>
      <c r="AA108" s="36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04"/>
      <c r="AO108" s="113"/>
      <c r="AP108" s="114"/>
      <c r="AQ108" s="114"/>
      <c r="AR108" s="115"/>
      <c r="AS108" s="115"/>
      <c r="AT108" s="115"/>
      <c r="AU108" s="115"/>
      <c r="AV108" s="115"/>
      <c r="AW108" s="115"/>
      <c r="AX108" s="115"/>
      <c r="AY108" s="115"/>
      <c r="AZ108" s="115"/>
      <c r="BA108" s="115"/>
      <c r="BB108" s="115"/>
      <c r="BC108" s="102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103"/>
      <c r="BO108" s="103"/>
      <c r="BP108" s="103"/>
      <c r="BQ108" s="104"/>
      <c r="BR108" s="105"/>
    </row>
    <row r="109" spans="3:70" ht="25.5" x14ac:dyDescent="0.5">
      <c r="C109" s="95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6" t="s">
        <v>39</v>
      </c>
      <c r="V109" s="118"/>
      <c r="W109" s="117"/>
      <c r="X109" s="119"/>
      <c r="Y109" s="119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17"/>
      <c r="AL109" s="117"/>
      <c r="AM109" s="116" t="s">
        <v>35</v>
      </c>
      <c r="AN109" s="112"/>
      <c r="AO109" s="112"/>
      <c r="AP109" s="112"/>
      <c r="AQ109" s="112"/>
      <c r="AR109" s="112"/>
      <c r="AS109" s="103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21"/>
      <c r="BD109" s="103"/>
      <c r="BE109" s="103"/>
      <c r="BF109" s="122" t="s">
        <v>17</v>
      </c>
      <c r="BG109" s="179"/>
      <c r="BH109" s="179"/>
      <c r="BI109" s="179"/>
      <c r="BJ109" s="179"/>
      <c r="BK109" s="179"/>
      <c r="BL109" s="179"/>
      <c r="BM109" s="103"/>
      <c r="BN109" s="103"/>
      <c r="BO109" s="103"/>
      <c r="BP109" s="103"/>
      <c r="BQ109" s="104"/>
      <c r="BR109" s="105"/>
    </row>
    <row r="110" spans="3:70" ht="19.350000000000001" customHeight="1" x14ac:dyDescent="0.4">
      <c r="C110" s="9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112"/>
      <c r="S110" s="112"/>
      <c r="T110" s="112"/>
      <c r="U110" s="187" t="s">
        <v>45</v>
      </c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203"/>
      <c r="AK110" s="129"/>
      <c r="AL110" s="129"/>
      <c r="AM110" s="192" t="str">
        <f>IF([1]回答表!F17="簡易水道事業",IF([1]回答表!X45="●",[1]回答表!B158,IF([1]回答表!AA45="●",[1]回答表!B223,"")),"")</f>
        <v/>
      </c>
      <c r="AN110" s="193"/>
      <c r="AO110" s="193"/>
      <c r="AP110" s="193"/>
      <c r="AQ110" s="193"/>
      <c r="AR110" s="193"/>
      <c r="AS110" s="193"/>
      <c r="AT110" s="193"/>
      <c r="AU110" s="193"/>
      <c r="AV110" s="193"/>
      <c r="AW110" s="193"/>
      <c r="AX110" s="193"/>
      <c r="AY110" s="193"/>
      <c r="AZ110" s="193"/>
      <c r="BA110" s="193"/>
      <c r="BB110" s="194"/>
      <c r="BC110" s="113"/>
      <c r="BD110" s="36"/>
      <c r="BE110" s="36"/>
      <c r="BF110" s="131" t="str">
        <f>IF([1]回答表!F17="簡易水道事業",IF([1]回答表!X45="●",[1]回答表!B212,IF([1]回答表!AA45="●",[1]回答表!B278,"")),"")</f>
        <v/>
      </c>
      <c r="BG110" s="132"/>
      <c r="BH110" s="132"/>
      <c r="BI110" s="132"/>
      <c r="BJ110" s="131"/>
      <c r="BK110" s="132"/>
      <c r="BL110" s="132"/>
      <c r="BM110" s="132"/>
      <c r="BN110" s="131"/>
      <c r="BO110" s="132"/>
      <c r="BP110" s="132"/>
      <c r="BQ110" s="133"/>
      <c r="BR110" s="105"/>
    </row>
    <row r="111" spans="3:70" ht="19.350000000000001" customHeight="1" x14ac:dyDescent="0.4">
      <c r="C111" s="9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112"/>
      <c r="S111" s="112"/>
      <c r="T111" s="112"/>
      <c r="U111" s="210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211"/>
      <c r="AH111" s="211"/>
      <c r="AI111" s="211"/>
      <c r="AJ111" s="212"/>
      <c r="AK111" s="129"/>
      <c r="AL111" s="129"/>
      <c r="AM111" s="200"/>
      <c r="AN111" s="201"/>
      <c r="AO111" s="201"/>
      <c r="AP111" s="201"/>
      <c r="AQ111" s="201"/>
      <c r="AR111" s="201"/>
      <c r="AS111" s="201"/>
      <c r="AT111" s="201"/>
      <c r="AU111" s="201"/>
      <c r="AV111" s="201"/>
      <c r="AW111" s="201"/>
      <c r="AX111" s="201"/>
      <c r="AY111" s="201"/>
      <c r="AZ111" s="201"/>
      <c r="BA111" s="201"/>
      <c r="BB111" s="202"/>
      <c r="BC111" s="113"/>
      <c r="BD111" s="36"/>
      <c r="BE111" s="36"/>
      <c r="BF111" s="143"/>
      <c r="BG111" s="144"/>
      <c r="BH111" s="144"/>
      <c r="BI111" s="144"/>
      <c r="BJ111" s="143"/>
      <c r="BK111" s="144"/>
      <c r="BL111" s="144"/>
      <c r="BM111" s="144"/>
      <c r="BN111" s="143"/>
      <c r="BO111" s="144"/>
      <c r="BP111" s="144"/>
      <c r="BQ111" s="145"/>
      <c r="BR111" s="105"/>
    </row>
    <row r="112" spans="3:70" ht="15.6" customHeight="1" x14ac:dyDescent="0.4">
      <c r="C112" s="95"/>
      <c r="D112" s="99" t="s">
        <v>18</v>
      </c>
      <c r="E112" s="100"/>
      <c r="F112" s="100"/>
      <c r="G112" s="100"/>
      <c r="H112" s="100"/>
      <c r="I112" s="100"/>
      <c r="J112" s="100"/>
      <c r="K112" s="100"/>
      <c r="L112" s="100"/>
      <c r="M112" s="101"/>
      <c r="N112" s="123" t="str">
        <f>IF([1]回答表!F17="簡易水道事業",IF([1]回答表!X45="●","●",""),"")</f>
        <v/>
      </c>
      <c r="O112" s="124"/>
      <c r="P112" s="124"/>
      <c r="Q112" s="125"/>
      <c r="R112" s="112"/>
      <c r="S112" s="112"/>
      <c r="T112" s="112"/>
      <c r="U112" s="79" t="str">
        <f>IF([1]回答表!F17="簡易水道事業",IF([1]回答表!X45="●",[1]回答表!Y185,IF([1]回答表!AA45="●",[1]回答表!Y251,"")),"")</f>
        <v/>
      </c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146"/>
      <c r="AK112" s="129"/>
      <c r="AL112" s="129"/>
      <c r="AM112" s="200"/>
      <c r="AN112" s="201"/>
      <c r="AO112" s="201"/>
      <c r="AP112" s="201"/>
      <c r="AQ112" s="201"/>
      <c r="AR112" s="201"/>
      <c r="AS112" s="201"/>
      <c r="AT112" s="201"/>
      <c r="AU112" s="201"/>
      <c r="AV112" s="201"/>
      <c r="AW112" s="201"/>
      <c r="AX112" s="201"/>
      <c r="AY112" s="201"/>
      <c r="AZ112" s="201"/>
      <c r="BA112" s="201"/>
      <c r="BB112" s="202"/>
      <c r="BC112" s="113"/>
      <c r="BD112" s="36"/>
      <c r="BE112" s="36"/>
      <c r="BF112" s="143"/>
      <c r="BG112" s="144"/>
      <c r="BH112" s="144"/>
      <c r="BI112" s="144"/>
      <c r="BJ112" s="143"/>
      <c r="BK112" s="144"/>
      <c r="BL112" s="144"/>
      <c r="BM112" s="144"/>
      <c r="BN112" s="143"/>
      <c r="BO112" s="144"/>
      <c r="BP112" s="144"/>
      <c r="BQ112" s="145"/>
      <c r="BR112" s="105"/>
    </row>
    <row r="113" spans="3:70" ht="15.6" customHeight="1" x14ac:dyDescent="0.4">
      <c r="C113" s="95"/>
      <c r="D113" s="134"/>
      <c r="E113" s="135"/>
      <c r="F113" s="135"/>
      <c r="G113" s="135"/>
      <c r="H113" s="135"/>
      <c r="I113" s="135"/>
      <c r="J113" s="135"/>
      <c r="K113" s="135"/>
      <c r="L113" s="135"/>
      <c r="M113" s="136"/>
      <c r="N113" s="137"/>
      <c r="O113" s="138"/>
      <c r="P113" s="138"/>
      <c r="Q113" s="139"/>
      <c r="R113" s="112"/>
      <c r="S113" s="112"/>
      <c r="T113" s="112"/>
      <c r="U113" s="76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8"/>
      <c r="AK113" s="129"/>
      <c r="AL113" s="129"/>
      <c r="AM113" s="200"/>
      <c r="AN113" s="201"/>
      <c r="AO113" s="201"/>
      <c r="AP113" s="201"/>
      <c r="AQ113" s="201"/>
      <c r="AR113" s="201"/>
      <c r="AS113" s="201"/>
      <c r="AT113" s="201"/>
      <c r="AU113" s="201"/>
      <c r="AV113" s="201"/>
      <c r="AW113" s="201"/>
      <c r="AX113" s="201"/>
      <c r="AY113" s="201"/>
      <c r="AZ113" s="201"/>
      <c r="BA113" s="201"/>
      <c r="BB113" s="202"/>
      <c r="BC113" s="113"/>
      <c r="BD113" s="36"/>
      <c r="BE113" s="36"/>
      <c r="BF113" s="143" t="str">
        <f>IF([1]回答表!F17="簡易水道事業",IF([1]回答表!X45="●",[1]回答表!E212,IF([1]回答表!AA45="●",[1]回答表!E278,"")),"")</f>
        <v/>
      </c>
      <c r="BG113" s="144"/>
      <c r="BH113" s="144"/>
      <c r="BI113" s="144"/>
      <c r="BJ113" s="143" t="str">
        <f>IF([1]回答表!F17="簡易水道事業",IF([1]回答表!X45="●",[1]回答表!E213,IF([1]回答表!AA45="●",[1]回答表!E279,"")),"")</f>
        <v/>
      </c>
      <c r="BK113" s="144"/>
      <c r="BL113" s="144"/>
      <c r="BM113" s="144"/>
      <c r="BN113" s="143" t="str">
        <f>IF([1]回答表!F17="簡易水道事業",IF([1]回答表!X45="●",[1]回答表!E214,IF([1]回答表!AA45="●",[1]回答表!E280,"")),"")</f>
        <v/>
      </c>
      <c r="BO113" s="144"/>
      <c r="BP113" s="144"/>
      <c r="BQ113" s="145"/>
      <c r="BR113" s="105"/>
    </row>
    <row r="114" spans="3:70" ht="15.6" customHeight="1" x14ac:dyDescent="0.4">
      <c r="C114" s="95"/>
      <c r="D114" s="134"/>
      <c r="E114" s="135"/>
      <c r="F114" s="135"/>
      <c r="G114" s="135"/>
      <c r="H114" s="135"/>
      <c r="I114" s="135"/>
      <c r="J114" s="135"/>
      <c r="K114" s="135"/>
      <c r="L114" s="135"/>
      <c r="M114" s="136"/>
      <c r="N114" s="137"/>
      <c r="O114" s="138"/>
      <c r="P114" s="138"/>
      <c r="Q114" s="139"/>
      <c r="R114" s="152"/>
      <c r="S114" s="152"/>
      <c r="T114" s="152"/>
      <c r="U114" s="82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4"/>
      <c r="AK114" s="129"/>
      <c r="AL114" s="129"/>
      <c r="AM114" s="200"/>
      <c r="AN114" s="201"/>
      <c r="AO114" s="201"/>
      <c r="AP114" s="201"/>
      <c r="AQ114" s="201"/>
      <c r="AR114" s="201"/>
      <c r="AS114" s="201"/>
      <c r="AT114" s="201"/>
      <c r="AU114" s="201"/>
      <c r="AV114" s="201"/>
      <c r="AW114" s="201"/>
      <c r="AX114" s="201"/>
      <c r="AY114" s="201"/>
      <c r="AZ114" s="201"/>
      <c r="BA114" s="201"/>
      <c r="BB114" s="202"/>
      <c r="BC114" s="113"/>
      <c r="BD114" s="113"/>
      <c r="BE114" s="113"/>
      <c r="BF114" s="143"/>
      <c r="BG114" s="144"/>
      <c r="BH114" s="144"/>
      <c r="BI114" s="144"/>
      <c r="BJ114" s="143"/>
      <c r="BK114" s="144"/>
      <c r="BL114" s="144"/>
      <c r="BM114" s="144"/>
      <c r="BN114" s="143"/>
      <c r="BO114" s="144"/>
      <c r="BP114" s="144"/>
      <c r="BQ114" s="145"/>
      <c r="BR114" s="105"/>
    </row>
    <row r="115" spans="3:70" ht="19.350000000000001" customHeight="1" x14ac:dyDescent="0.4">
      <c r="C115" s="95"/>
      <c r="D115" s="109"/>
      <c r="E115" s="110"/>
      <c r="F115" s="110"/>
      <c r="G115" s="110"/>
      <c r="H115" s="110"/>
      <c r="I115" s="110"/>
      <c r="J115" s="110"/>
      <c r="K115" s="110"/>
      <c r="L115" s="110"/>
      <c r="M115" s="111"/>
      <c r="N115" s="147"/>
      <c r="O115" s="148"/>
      <c r="P115" s="148"/>
      <c r="Q115" s="149"/>
      <c r="R115" s="152"/>
      <c r="S115" s="152"/>
      <c r="T115" s="152"/>
      <c r="U115" s="187" t="s">
        <v>46</v>
      </c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203"/>
      <c r="AK115" s="129"/>
      <c r="AL115" s="129"/>
      <c r="AM115" s="200"/>
      <c r="AN115" s="201"/>
      <c r="AO115" s="201"/>
      <c r="AP115" s="201"/>
      <c r="AQ115" s="201"/>
      <c r="AR115" s="201"/>
      <c r="AS115" s="201"/>
      <c r="AT115" s="201"/>
      <c r="AU115" s="201"/>
      <c r="AV115" s="201"/>
      <c r="AW115" s="201"/>
      <c r="AX115" s="201"/>
      <c r="AY115" s="201"/>
      <c r="AZ115" s="201"/>
      <c r="BA115" s="201"/>
      <c r="BB115" s="202"/>
      <c r="BC115" s="113"/>
      <c r="BD115" s="36"/>
      <c r="BE115" s="36"/>
      <c r="BF115" s="143"/>
      <c r="BG115" s="144"/>
      <c r="BH115" s="144"/>
      <c r="BI115" s="144"/>
      <c r="BJ115" s="143"/>
      <c r="BK115" s="144"/>
      <c r="BL115" s="144"/>
      <c r="BM115" s="144"/>
      <c r="BN115" s="143"/>
      <c r="BO115" s="144"/>
      <c r="BP115" s="144"/>
      <c r="BQ115" s="145"/>
      <c r="BR115" s="105"/>
    </row>
    <row r="116" spans="3:70" ht="19.350000000000001" customHeight="1" x14ac:dyDescent="0.4">
      <c r="C116" s="95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210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1"/>
      <c r="AJ116" s="212"/>
      <c r="AK116" s="129"/>
      <c r="AL116" s="129"/>
      <c r="AM116" s="200"/>
      <c r="AN116" s="201"/>
      <c r="AO116" s="201"/>
      <c r="AP116" s="201"/>
      <c r="AQ116" s="201"/>
      <c r="AR116" s="201"/>
      <c r="AS116" s="201"/>
      <c r="AT116" s="201"/>
      <c r="AU116" s="201"/>
      <c r="AV116" s="201"/>
      <c r="AW116" s="201"/>
      <c r="AX116" s="201"/>
      <c r="AY116" s="201"/>
      <c r="AZ116" s="201"/>
      <c r="BA116" s="201"/>
      <c r="BB116" s="202"/>
      <c r="BC116" s="113"/>
      <c r="BD116" s="165"/>
      <c r="BE116" s="165"/>
      <c r="BF116" s="143"/>
      <c r="BG116" s="144"/>
      <c r="BH116" s="144"/>
      <c r="BI116" s="144"/>
      <c r="BJ116" s="143"/>
      <c r="BK116" s="144"/>
      <c r="BL116" s="144"/>
      <c r="BM116" s="144"/>
      <c r="BN116" s="143"/>
      <c r="BO116" s="144"/>
      <c r="BP116" s="144"/>
      <c r="BQ116" s="145"/>
      <c r="BR116" s="105"/>
    </row>
    <row r="117" spans="3:70" ht="15.6" customHeight="1" x14ac:dyDescent="0.4">
      <c r="C117" s="9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112"/>
      <c r="S117" s="112"/>
      <c r="T117" s="112"/>
      <c r="U117" s="79" t="str">
        <f>IF([1]回答表!F17="簡易水道事業",IF([1]回答表!X45="●",[1]回答表!Y186,IF([1]回答表!AA45="●",[1]回答表!Y252,"")),"")</f>
        <v/>
      </c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146"/>
      <c r="AK117" s="129"/>
      <c r="AL117" s="129"/>
      <c r="AM117" s="200"/>
      <c r="AN117" s="201"/>
      <c r="AO117" s="201"/>
      <c r="AP117" s="201"/>
      <c r="AQ117" s="201"/>
      <c r="AR117" s="201"/>
      <c r="AS117" s="201"/>
      <c r="AT117" s="201"/>
      <c r="AU117" s="201"/>
      <c r="AV117" s="201"/>
      <c r="AW117" s="201"/>
      <c r="AX117" s="201"/>
      <c r="AY117" s="201"/>
      <c r="AZ117" s="201"/>
      <c r="BA117" s="201"/>
      <c r="BB117" s="202"/>
      <c r="BC117" s="113"/>
      <c r="BD117" s="165"/>
      <c r="BE117" s="165"/>
      <c r="BF117" s="143" t="s">
        <v>23</v>
      </c>
      <c r="BG117" s="144"/>
      <c r="BH117" s="144"/>
      <c r="BI117" s="144"/>
      <c r="BJ117" s="143" t="s">
        <v>24</v>
      </c>
      <c r="BK117" s="144"/>
      <c r="BL117" s="144"/>
      <c r="BM117" s="144"/>
      <c r="BN117" s="143" t="s">
        <v>25</v>
      </c>
      <c r="BO117" s="144"/>
      <c r="BP117" s="144"/>
      <c r="BQ117" s="145"/>
      <c r="BR117" s="105"/>
    </row>
    <row r="118" spans="3:70" ht="15.6" customHeight="1" x14ac:dyDescent="0.4">
      <c r="C118" s="9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112"/>
      <c r="S118" s="112"/>
      <c r="T118" s="112"/>
      <c r="U118" s="76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8"/>
      <c r="AK118" s="129"/>
      <c r="AL118" s="129"/>
      <c r="AM118" s="207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9"/>
      <c r="BC118" s="113"/>
      <c r="BD118" s="165"/>
      <c r="BE118" s="165"/>
      <c r="BF118" s="143"/>
      <c r="BG118" s="144"/>
      <c r="BH118" s="144"/>
      <c r="BI118" s="144"/>
      <c r="BJ118" s="143"/>
      <c r="BK118" s="144"/>
      <c r="BL118" s="144"/>
      <c r="BM118" s="144"/>
      <c r="BN118" s="143"/>
      <c r="BO118" s="144"/>
      <c r="BP118" s="144"/>
      <c r="BQ118" s="145"/>
      <c r="BR118" s="105"/>
    </row>
    <row r="119" spans="3:70" ht="15.6" customHeight="1" x14ac:dyDescent="0.4">
      <c r="C119" s="95"/>
      <c r="D119" s="159" t="s">
        <v>26</v>
      </c>
      <c r="E119" s="160"/>
      <c r="F119" s="160"/>
      <c r="G119" s="160"/>
      <c r="H119" s="160"/>
      <c r="I119" s="160"/>
      <c r="J119" s="160"/>
      <c r="K119" s="160"/>
      <c r="L119" s="160"/>
      <c r="M119" s="161"/>
      <c r="N119" s="123" t="str">
        <f>IF([1]回答表!F17="簡易水道事業",IF([1]回答表!AA45="●","●",""),"")</f>
        <v/>
      </c>
      <c r="O119" s="124"/>
      <c r="P119" s="124"/>
      <c r="Q119" s="125"/>
      <c r="R119" s="112"/>
      <c r="S119" s="112"/>
      <c r="T119" s="112"/>
      <c r="U119" s="82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4"/>
      <c r="AK119" s="129"/>
      <c r="AL119" s="129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113"/>
      <c r="BD119" s="165"/>
      <c r="BE119" s="165"/>
      <c r="BF119" s="181"/>
      <c r="BG119" s="182"/>
      <c r="BH119" s="182"/>
      <c r="BI119" s="182"/>
      <c r="BJ119" s="181"/>
      <c r="BK119" s="182"/>
      <c r="BL119" s="182"/>
      <c r="BM119" s="182"/>
      <c r="BN119" s="181"/>
      <c r="BO119" s="182"/>
      <c r="BP119" s="182"/>
      <c r="BQ119" s="183"/>
      <c r="BR119" s="105"/>
    </row>
    <row r="120" spans="3:70" ht="15.6" customHeight="1" x14ac:dyDescent="0.4">
      <c r="C120" s="95"/>
      <c r="D120" s="166"/>
      <c r="E120" s="167"/>
      <c r="F120" s="167"/>
      <c r="G120" s="167"/>
      <c r="H120" s="167"/>
      <c r="I120" s="167"/>
      <c r="J120" s="167"/>
      <c r="K120" s="167"/>
      <c r="L120" s="167"/>
      <c r="M120" s="168"/>
      <c r="N120" s="137"/>
      <c r="O120" s="138"/>
      <c r="P120" s="138"/>
      <c r="Q120" s="139"/>
      <c r="R120" s="112"/>
      <c r="S120" s="112"/>
      <c r="T120" s="112"/>
      <c r="U120" s="187" t="s">
        <v>47</v>
      </c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203"/>
      <c r="AK120" s="65"/>
      <c r="AL120" s="65"/>
      <c r="AM120" s="213" t="s">
        <v>48</v>
      </c>
      <c r="AN120" s="214"/>
      <c r="AO120" s="214"/>
      <c r="AP120" s="214"/>
      <c r="AQ120" s="214"/>
      <c r="AR120" s="215"/>
      <c r="AS120" s="213" t="s">
        <v>49</v>
      </c>
      <c r="AT120" s="214"/>
      <c r="AU120" s="214"/>
      <c r="AV120" s="214"/>
      <c r="AW120" s="214"/>
      <c r="AX120" s="215"/>
      <c r="AY120" s="216" t="s">
        <v>50</v>
      </c>
      <c r="AZ120" s="217"/>
      <c r="BA120" s="217"/>
      <c r="BB120" s="217"/>
      <c r="BC120" s="217"/>
      <c r="BD120" s="218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5"/>
      <c r="BR120" s="105"/>
    </row>
    <row r="121" spans="3:70" ht="15.6" customHeight="1" x14ac:dyDescent="0.4">
      <c r="C121" s="95"/>
      <c r="D121" s="166"/>
      <c r="E121" s="167"/>
      <c r="F121" s="167"/>
      <c r="G121" s="167"/>
      <c r="H121" s="167"/>
      <c r="I121" s="167"/>
      <c r="J121" s="167"/>
      <c r="K121" s="167"/>
      <c r="L121" s="167"/>
      <c r="M121" s="168"/>
      <c r="N121" s="137"/>
      <c r="O121" s="138"/>
      <c r="P121" s="138"/>
      <c r="Q121" s="139"/>
      <c r="R121" s="112"/>
      <c r="S121" s="112"/>
      <c r="T121" s="112"/>
      <c r="U121" s="210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2"/>
      <c r="AK121" s="65"/>
      <c r="AL121" s="65"/>
      <c r="AM121" s="219"/>
      <c r="AN121" s="220"/>
      <c r="AO121" s="220"/>
      <c r="AP121" s="220"/>
      <c r="AQ121" s="220"/>
      <c r="AR121" s="221"/>
      <c r="AS121" s="219"/>
      <c r="AT121" s="220"/>
      <c r="AU121" s="220"/>
      <c r="AV121" s="220"/>
      <c r="AW121" s="220"/>
      <c r="AX121" s="221"/>
      <c r="AY121" s="222"/>
      <c r="AZ121" s="223"/>
      <c r="BA121" s="223"/>
      <c r="BB121" s="223"/>
      <c r="BC121" s="223"/>
      <c r="BD121" s="224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105"/>
    </row>
    <row r="122" spans="3:70" ht="15.6" customHeight="1" x14ac:dyDescent="0.4">
      <c r="C122" s="95"/>
      <c r="D122" s="169"/>
      <c r="E122" s="170"/>
      <c r="F122" s="170"/>
      <c r="G122" s="170"/>
      <c r="H122" s="170"/>
      <c r="I122" s="170"/>
      <c r="J122" s="170"/>
      <c r="K122" s="170"/>
      <c r="L122" s="170"/>
      <c r="M122" s="171"/>
      <c r="N122" s="147"/>
      <c r="O122" s="148"/>
      <c r="P122" s="148"/>
      <c r="Q122" s="149"/>
      <c r="R122" s="112"/>
      <c r="S122" s="112"/>
      <c r="T122" s="112"/>
      <c r="U122" s="79" t="str">
        <f>IF([1]回答表!F17="簡易水道事業",IF([1]回答表!X45="●",[1]回答表!Y187,IF([1]回答表!AA45="●",[1]回答表!Y253,"")),"")</f>
        <v/>
      </c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146"/>
      <c r="AK122" s="65"/>
      <c r="AL122" s="65"/>
      <c r="AM122" s="225" t="str">
        <f>IF([1]回答表!F17="簡易水道事業",IF([1]回答表!X45="●",[1]回答表!Y189,IF([1]回答表!AA45="●",[1]回答表!Y255,"")),"")</f>
        <v/>
      </c>
      <c r="AN122" s="225"/>
      <c r="AO122" s="225"/>
      <c r="AP122" s="225"/>
      <c r="AQ122" s="225"/>
      <c r="AR122" s="225"/>
      <c r="AS122" s="225" t="str">
        <f>IF([1]回答表!F17="簡易水道事業",IF([1]回答表!X45="●",[1]回答表!Y190,IF([1]回答表!AA45="●",[1]回答表!Y256,"")),"")</f>
        <v/>
      </c>
      <c r="AT122" s="225"/>
      <c r="AU122" s="225"/>
      <c r="AV122" s="225"/>
      <c r="AW122" s="225"/>
      <c r="AX122" s="225"/>
      <c r="AY122" s="225" t="str">
        <f>IF([1]回答表!F17="簡易水道事業",IF([1]回答表!X45="●",[1]回答表!Y191,IF([1]回答表!AA45="●",[1]回答表!Y257,"")),"")</f>
        <v/>
      </c>
      <c r="AZ122" s="225"/>
      <c r="BA122" s="225"/>
      <c r="BB122" s="225"/>
      <c r="BC122" s="225"/>
      <c r="BD122" s="22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105"/>
    </row>
    <row r="123" spans="3:70" ht="15.6" customHeight="1" x14ac:dyDescent="0.4">
      <c r="C123" s="9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112"/>
      <c r="S123" s="112"/>
      <c r="T123" s="112"/>
      <c r="U123" s="76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8"/>
      <c r="AK123" s="65"/>
      <c r="AL123" s="65"/>
      <c r="AM123" s="225"/>
      <c r="AN123" s="225"/>
      <c r="AO123" s="225"/>
      <c r="AP123" s="225"/>
      <c r="AQ123" s="225"/>
      <c r="AR123" s="225"/>
      <c r="AS123" s="225"/>
      <c r="AT123" s="225"/>
      <c r="AU123" s="225"/>
      <c r="AV123" s="225"/>
      <c r="AW123" s="225"/>
      <c r="AX123" s="225"/>
      <c r="AY123" s="225"/>
      <c r="AZ123" s="225"/>
      <c r="BA123" s="225"/>
      <c r="BB123" s="225"/>
      <c r="BC123" s="225"/>
      <c r="BD123" s="22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105"/>
    </row>
    <row r="124" spans="3:70" ht="15.6" customHeight="1" x14ac:dyDescent="0.4">
      <c r="C124" s="95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81"/>
      <c r="O124" s="81"/>
      <c r="P124" s="81"/>
      <c r="Q124" s="81"/>
      <c r="R124" s="112"/>
      <c r="S124" s="112"/>
      <c r="T124" s="226"/>
      <c r="U124" s="82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4"/>
      <c r="AK124" s="65"/>
      <c r="AL124" s="105"/>
      <c r="AM124" s="225"/>
      <c r="AN124" s="225"/>
      <c r="AO124" s="225"/>
      <c r="AP124" s="225"/>
      <c r="AQ124" s="225"/>
      <c r="AR124" s="225"/>
      <c r="AS124" s="225"/>
      <c r="AT124" s="225"/>
      <c r="AU124" s="225"/>
      <c r="AV124" s="225"/>
      <c r="AW124" s="225"/>
      <c r="AX124" s="225"/>
      <c r="AY124" s="225"/>
      <c r="AZ124" s="225"/>
      <c r="BA124" s="225"/>
      <c r="BB124" s="225"/>
      <c r="BC124" s="225"/>
      <c r="BD124" s="22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105"/>
    </row>
    <row r="125" spans="3:70" ht="15.6" customHeight="1" x14ac:dyDescent="0.4">
      <c r="C125" s="9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102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05"/>
    </row>
    <row r="126" spans="3:70" ht="18.600000000000001" customHeight="1" x14ac:dyDescent="0.5">
      <c r="C126" s="95"/>
      <c r="D126" s="227"/>
      <c r="E126" s="150"/>
      <c r="F126" s="150"/>
      <c r="G126" s="150"/>
      <c r="H126" s="150"/>
      <c r="I126" s="150"/>
      <c r="J126" s="150"/>
      <c r="K126" s="150"/>
      <c r="L126" s="150"/>
      <c r="M126" s="150"/>
      <c r="N126" s="81"/>
      <c r="O126" s="81"/>
      <c r="P126" s="81"/>
      <c r="Q126" s="81"/>
      <c r="R126" s="112"/>
      <c r="S126" s="112"/>
      <c r="T126" s="112"/>
      <c r="U126" s="116" t="s">
        <v>31</v>
      </c>
      <c r="V126" s="112"/>
      <c r="W126" s="112"/>
      <c r="X126" s="112"/>
      <c r="Y126" s="112"/>
      <c r="Z126" s="112"/>
      <c r="AA126" s="103"/>
      <c r="AB126" s="117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16" t="s">
        <v>32</v>
      </c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65"/>
      <c r="BR126" s="105"/>
    </row>
    <row r="127" spans="3:70" ht="15.6" customHeight="1" x14ac:dyDescent="0.4">
      <c r="C127" s="95"/>
      <c r="D127" s="186" t="s">
        <v>33</v>
      </c>
      <c r="E127" s="186"/>
      <c r="F127" s="186"/>
      <c r="G127" s="186"/>
      <c r="H127" s="186"/>
      <c r="I127" s="186"/>
      <c r="J127" s="186"/>
      <c r="K127" s="186"/>
      <c r="L127" s="186"/>
      <c r="M127" s="205"/>
      <c r="N127" s="123" t="str">
        <f>IF([1]回答表!F17="簡易水道事業",IF([1]回答表!AD45="●","●",""),"")</f>
        <v/>
      </c>
      <c r="O127" s="124"/>
      <c r="P127" s="124"/>
      <c r="Q127" s="125"/>
      <c r="R127" s="112"/>
      <c r="S127" s="112"/>
      <c r="T127" s="112"/>
      <c r="U127" s="126" t="str">
        <f>IF([1]回答表!F17="簡易水道事業",IF([1]回答表!AD45="●",[1]回答表!B289,""),"")</f>
        <v/>
      </c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  <c r="AF127" s="127"/>
      <c r="AG127" s="127"/>
      <c r="AH127" s="127"/>
      <c r="AI127" s="127"/>
      <c r="AJ127" s="128"/>
      <c r="AK127" s="175"/>
      <c r="AL127" s="175"/>
      <c r="AM127" s="126" t="str">
        <f>IF([1]回答表!F17="簡易水道事業",IF([1]回答表!AD45="●",[1]回答表!B295,""),"")</f>
        <v/>
      </c>
      <c r="AN127" s="127"/>
      <c r="AO127" s="127"/>
      <c r="AP127" s="127"/>
      <c r="AQ127" s="127"/>
      <c r="AR127" s="127"/>
      <c r="AS127" s="127"/>
      <c r="AT127" s="127"/>
      <c r="AU127" s="127"/>
      <c r="AV127" s="127"/>
      <c r="AW127" s="127"/>
      <c r="AX127" s="127"/>
      <c r="AY127" s="127"/>
      <c r="AZ127" s="127"/>
      <c r="BA127" s="127"/>
      <c r="BB127" s="127"/>
      <c r="BC127" s="127"/>
      <c r="BD127" s="127"/>
      <c r="BE127" s="127"/>
      <c r="BF127" s="127"/>
      <c r="BG127" s="127"/>
      <c r="BH127" s="127"/>
      <c r="BI127" s="127"/>
      <c r="BJ127" s="127"/>
      <c r="BK127" s="127"/>
      <c r="BL127" s="127"/>
      <c r="BM127" s="127"/>
      <c r="BN127" s="127"/>
      <c r="BO127" s="127"/>
      <c r="BP127" s="127"/>
      <c r="BQ127" s="128"/>
      <c r="BR127" s="105"/>
    </row>
    <row r="128" spans="3:70" ht="15.6" customHeight="1" x14ac:dyDescent="0.4">
      <c r="C128" s="95"/>
      <c r="D128" s="186"/>
      <c r="E128" s="186"/>
      <c r="F128" s="186"/>
      <c r="G128" s="186"/>
      <c r="H128" s="186"/>
      <c r="I128" s="186"/>
      <c r="J128" s="186"/>
      <c r="K128" s="186"/>
      <c r="L128" s="186"/>
      <c r="M128" s="205"/>
      <c r="N128" s="137"/>
      <c r="O128" s="138"/>
      <c r="P128" s="138"/>
      <c r="Q128" s="139"/>
      <c r="R128" s="112"/>
      <c r="S128" s="112"/>
      <c r="T128" s="112"/>
      <c r="U128" s="140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2"/>
      <c r="AK128" s="175"/>
      <c r="AL128" s="175"/>
      <c r="AM128" s="140"/>
      <c r="AN128" s="141"/>
      <c r="AO128" s="141"/>
      <c r="AP128" s="141"/>
      <c r="AQ128" s="141"/>
      <c r="AR128" s="141"/>
      <c r="AS128" s="141"/>
      <c r="AT128" s="141"/>
      <c r="AU128" s="141"/>
      <c r="AV128" s="141"/>
      <c r="AW128" s="141"/>
      <c r="AX128" s="141"/>
      <c r="AY128" s="141"/>
      <c r="AZ128" s="141"/>
      <c r="BA128" s="141"/>
      <c r="BB128" s="141"/>
      <c r="BC128" s="141"/>
      <c r="BD128" s="141"/>
      <c r="BE128" s="141"/>
      <c r="BF128" s="141"/>
      <c r="BG128" s="141"/>
      <c r="BH128" s="141"/>
      <c r="BI128" s="141"/>
      <c r="BJ128" s="141"/>
      <c r="BK128" s="141"/>
      <c r="BL128" s="141"/>
      <c r="BM128" s="141"/>
      <c r="BN128" s="141"/>
      <c r="BO128" s="141"/>
      <c r="BP128" s="141"/>
      <c r="BQ128" s="142"/>
      <c r="BR128" s="105"/>
    </row>
    <row r="129" spans="3:92" ht="15.6" customHeight="1" x14ac:dyDescent="0.4">
      <c r="C129" s="95"/>
      <c r="D129" s="186"/>
      <c r="E129" s="186"/>
      <c r="F129" s="186"/>
      <c r="G129" s="186"/>
      <c r="H129" s="186"/>
      <c r="I129" s="186"/>
      <c r="J129" s="186"/>
      <c r="K129" s="186"/>
      <c r="L129" s="186"/>
      <c r="M129" s="205"/>
      <c r="N129" s="137"/>
      <c r="O129" s="138"/>
      <c r="P129" s="138"/>
      <c r="Q129" s="139"/>
      <c r="R129" s="112"/>
      <c r="S129" s="112"/>
      <c r="T129" s="112"/>
      <c r="U129" s="140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2"/>
      <c r="AK129" s="175"/>
      <c r="AL129" s="175"/>
      <c r="AM129" s="140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1"/>
      <c r="AZ129" s="141"/>
      <c r="BA129" s="141"/>
      <c r="BB129" s="141"/>
      <c r="BC129" s="141"/>
      <c r="BD129" s="141"/>
      <c r="BE129" s="141"/>
      <c r="BF129" s="141"/>
      <c r="BG129" s="141"/>
      <c r="BH129" s="141"/>
      <c r="BI129" s="141"/>
      <c r="BJ129" s="141"/>
      <c r="BK129" s="141"/>
      <c r="BL129" s="141"/>
      <c r="BM129" s="141"/>
      <c r="BN129" s="141"/>
      <c r="BO129" s="141"/>
      <c r="BP129" s="141"/>
      <c r="BQ129" s="142"/>
      <c r="BR129" s="105"/>
    </row>
    <row r="130" spans="3:92" ht="15.6" customHeight="1" x14ac:dyDescent="0.4">
      <c r="C130" s="95"/>
      <c r="D130" s="186"/>
      <c r="E130" s="186"/>
      <c r="F130" s="186"/>
      <c r="G130" s="186"/>
      <c r="H130" s="186"/>
      <c r="I130" s="186"/>
      <c r="J130" s="186"/>
      <c r="K130" s="186"/>
      <c r="L130" s="186"/>
      <c r="M130" s="205"/>
      <c r="N130" s="147"/>
      <c r="O130" s="148"/>
      <c r="P130" s="148"/>
      <c r="Q130" s="149"/>
      <c r="R130" s="112"/>
      <c r="S130" s="112"/>
      <c r="T130" s="112"/>
      <c r="U130" s="172"/>
      <c r="V130" s="173"/>
      <c r="W130" s="173"/>
      <c r="X130" s="173"/>
      <c r="Y130" s="173"/>
      <c r="Z130" s="173"/>
      <c r="AA130" s="173"/>
      <c r="AB130" s="173"/>
      <c r="AC130" s="173"/>
      <c r="AD130" s="173"/>
      <c r="AE130" s="173"/>
      <c r="AF130" s="173"/>
      <c r="AG130" s="173"/>
      <c r="AH130" s="173"/>
      <c r="AI130" s="173"/>
      <c r="AJ130" s="174"/>
      <c r="AK130" s="175"/>
      <c r="AL130" s="175"/>
      <c r="AM130" s="172"/>
      <c r="AN130" s="173"/>
      <c r="AO130" s="173"/>
      <c r="AP130" s="173"/>
      <c r="AQ130" s="173"/>
      <c r="AR130" s="173"/>
      <c r="AS130" s="173"/>
      <c r="AT130" s="173"/>
      <c r="AU130" s="173"/>
      <c r="AV130" s="173"/>
      <c r="AW130" s="173"/>
      <c r="AX130" s="173"/>
      <c r="AY130" s="173"/>
      <c r="AZ130" s="173"/>
      <c r="BA130" s="173"/>
      <c r="BB130" s="173"/>
      <c r="BC130" s="173"/>
      <c r="BD130" s="173"/>
      <c r="BE130" s="173"/>
      <c r="BF130" s="173"/>
      <c r="BG130" s="173"/>
      <c r="BH130" s="173"/>
      <c r="BI130" s="173"/>
      <c r="BJ130" s="173"/>
      <c r="BK130" s="173"/>
      <c r="BL130" s="173"/>
      <c r="BM130" s="173"/>
      <c r="BN130" s="173"/>
      <c r="BO130" s="173"/>
      <c r="BP130" s="173"/>
      <c r="BQ130" s="174"/>
      <c r="BR130" s="105"/>
    </row>
    <row r="131" spans="3:92" ht="15.6" customHeight="1" x14ac:dyDescent="0.4">
      <c r="C131" s="176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7"/>
      <c r="AX131" s="177"/>
      <c r="AY131" s="177"/>
      <c r="AZ131" s="177"/>
      <c r="BA131" s="177"/>
      <c r="BB131" s="177"/>
      <c r="BC131" s="177"/>
      <c r="BD131" s="177"/>
      <c r="BE131" s="177"/>
      <c r="BF131" s="177"/>
      <c r="BG131" s="177"/>
      <c r="BH131" s="177"/>
      <c r="BI131" s="177"/>
      <c r="BJ131" s="177"/>
      <c r="BK131" s="177"/>
      <c r="BL131" s="177"/>
      <c r="BM131" s="177"/>
      <c r="BN131" s="177"/>
      <c r="BO131" s="177"/>
      <c r="BP131" s="177"/>
      <c r="BQ131" s="177"/>
      <c r="BR131" s="178"/>
    </row>
    <row r="132" spans="3:92" ht="15.6" customHeight="1" x14ac:dyDescent="0.4"/>
    <row r="133" spans="3:92" ht="15.6" customHeight="1" x14ac:dyDescent="0.4">
      <c r="C133" s="89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184"/>
      <c r="BB133" s="184"/>
      <c r="BC133" s="92"/>
      <c r="BD133" s="93"/>
      <c r="BE133" s="93"/>
      <c r="BF133" s="93"/>
      <c r="BG133" s="93"/>
      <c r="BH133" s="93"/>
      <c r="BI133" s="93"/>
      <c r="BJ133" s="93"/>
      <c r="BK133" s="93"/>
      <c r="BL133" s="93"/>
      <c r="BM133" s="93"/>
      <c r="BN133" s="93"/>
      <c r="BO133" s="93"/>
      <c r="BP133" s="93"/>
      <c r="BQ133" s="93"/>
      <c r="BR133" s="94"/>
    </row>
    <row r="134" spans="3:92" ht="15.6" customHeight="1" x14ac:dyDescent="0.5">
      <c r="C134" s="95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65"/>
      <c r="Y134" s="65"/>
      <c r="Z134" s="65"/>
      <c r="AA134" s="36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04"/>
      <c r="AO134" s="113"/>
      <c r="AP134" s="114"/>
      <c r="AQ134" s="114"/>
      <c r="AR134" s="185"/>
      <c r="AS134" s="185"/>
      <c r="AT134" s="185"/>
      <c r="AU134" s="185"/>
      <c r="AV134" s="185"/>
      <c r="AW134" s="185"/>
      <c r="AX134" s="185"/>
      <c r="AY134" s="185"/>
      <c r="AZ134" s="185"/>
      <c r="BA134" s="185"/>
      <c r="BB134" s="185"/>
      <c r="BC134" s="102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103"/>
      <c r="BO134" s="103"/>
      <c r="BP134" s="103"/>
      <c r="BQ134" s="104"/>
      <c r="BR134" s="105"/>
    </row>
    <row r="135" spans="3:92" ht="15.6" customHeight="1" x14ac:dyDescent="0.5">
      <c r="C135" s="95"/>
      <c r="D135" s="96" t="s">
        <v>14</v>
      </c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8"/>
      <c r="R135" s="99" t="s">
        <v>51</v>
      </c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  <c r="AU135" s="100"/>
      <c r="AV135" s="100"/>
      <c r="AW135" s="100"/>
      <c r="AX135" s="100"/>
      <c r="AY135" s="100"/>
      <c r="AZ135" s="100"/>
      <c r="BA135" s="100"/>
      <c r="BB135" s="101"/>
      <c r="BC135" s="102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103"/>
      <c r="BO135" s="103"/>
      <c r="BP135" s="103"/>
      <c r="BQ135" s="104"/>
      <c r="BR135" s="105"/>
    </row>
    <row r="136" spans="3:92" ht="15.6" customHeight="1" x14ac:dyDescent="0.5">
      <c r="C136" s="95"/>
      <c r="D136" s="106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8"/>
      <c r="R136" s="109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10"/>
      <c r="AN136" s="110"/>
      <c r="AO136" s="110"/>
      <c r="AP136" s="110"/>
      <c r="AQ136" s="110"/>
      <c r="AR136" s="110"/>
      <c r="AS136" s="110"/>
      <c r="AT136" s="110"/>
      <c r="AU136" s="110"/>
      <c r="AV136" s="110"/>
      <c r="AW136" s="110"/>
      <c r="AX136" s="110"/>
      <c r="AY136" s="110"/>
      <c r="AZ136" s="110"/>
      <c r="BA136" s="110"/>
      <c r="BB136" s="111"/>
      <c r="BC136" s="102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103"/>
      <c r="BO136" s="103"/>
      <c r="BP136" s="103"/>
      <c r="BQ136" s="104"/>
      <c r="BR136" s="105"/>
    </row>
    <row r="137" spans="3:92" ht="15.6" customHeight="1" x14ac:dyDescent="0.5">
      <c r="C137" s="95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65"/>
      <c r="Y137" s="65"/>
      <c r="Z137" s="65"/>
      <c r="AA137" s="36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04"/>
      <c r="AO137" s="113"/>
      <c r="AP137" s="114"/>
      <c r="AQ137" s="114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5"/>
      <c r="BB137" s="115"/>
      <c r="BC137" s="102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103"/>
      <c r="BO137" s="103"/>
      <c r="BP137" s="103"/>
      <c r="BQ137" s="104"/>
      <c r="BR137" s="105"/>
    </row>
    <row r="138" spans="3:92" ht="25.5" x14ac:dyDescent="0.5">
      <c r="C138" s="95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6" t="s">
        <v>39</v>
      </c>
      <c r="V138" s="118"/>
      <c r="W138" s="117"/>
      <c r="X138" s="119"/>
      <c r="Y138" s="119"/>
      <c r="Z138" s="120"/>
      <c r="AA138" s="120"/>
      <c r="AB138" s="120"/>
      <c r="AC138" s="121"/>
      <c r="AD138" s="121"/>
      <c r="AE138" s="121"/>
      <c r="AF138" s="121"/>
      <c r="AG138" s="121"/>
      <c r="AH138" s="121"/>
      <c r="AI138" s="121"/>
      <c r="AJ138" s="121"/>
      <c r="AK138" s="117"/>
      <c r="AL138" s="117"/>
      <c r="AM138" s="116" t="s">
        <v>35</v>
      </c>
      <c r="AN138" s="112"/>
      <c r="AO138" s="112"/>
      <c r="AP138" s="112"/>
      <c r="AQ138" s="112"/>
      <c r="AR138" s="112"/>
      <c r="AS138" s="103"/>
      <c r="AT138" s="117"/>
      <c r="AU138" s="117"/>
      <c r="AV138" s="117"/>
      <c r="AW138" s="117"/>
      <c r="AX138" s="117"/>
      <c r="AY138" s="117"/>
      <c r="AZ138" s="117"/>
      <c r="BA138" s="117"/>
      <c r="BB138" s="117"/>
      <c r="BC138" s="121"/>
      <c r="BD138" s="103"/>
      <c r="BE138" s="103"/>
      <c r="BF138" s="122" t="s">
        <v>17</v>
      </c>
      <c r="BG138" s="179"/>
      <c r="BH138" s="179"/>
      <c r="BI138" s="179"/>
      <c r="BJ138" s="179"/>
      <c r="BK138" s="179"/>
      <c r="BL138" s="179"/>
      <c r="BM138" s="103"/>
      <c r="BN138" s="103"/>
      <c r="BO138" s="103"/>
      <c r="BP138" s="103"/>
      <c r="BQ138" s="104"/>
      <c r="BR138" s="105"/>
    </row>
    <row r="139" spans="3:92" ht="19.350000000000001" customHeight="1" x14ac:dyDescent="0.4">
      <c r="C139" s="95"/>
      <c r="D139" s="186" t="s">
        <v>18</v>
      </c>
      <c r="E139" s="186"/>
      <c r="F139" s="186"/>
      <c r="G139" s="186"/>
      <c r="H139" s="186"/>
      <c r="I139" s="186"/>
      <c r="J139" s="186"/>
      <c r="K139" s="186"/>
      <c r="L139" s="186"/>
      <c r="M139" s="186"/>
      <c r="N139" s="123" t="str">
        <f>IF([1]回答表!F17="下水道事業",IF([1]回答表!X45="●","●",""),"")</f>
        <v/>
      </c>
      <c r="O139" s="124"/>
      <c r="P139" s="124"/>
      <c r="Q139" s="125"/>
      <c r="R139" s="112"/>
      <c r="S139" s="112"/>
      <c r="T139" s="112"/>
      <c r="U139" s="189" t="s">
        <v>52</v>
      </c>
      <c r="V139" s="190"/>
      <c r="W139" s="190"/>
      <c r="X139" s="190"/>
      <c r="Y139" s="190"/>
      <c r="Z139" s="190"/>
      <c r="AA139" s="190"/>
      <c r="AB139" s="190"/>
      <c r="AC139" s="95"/>
      <c r="AD139" s="65"/>
      <c r="AE139" s="65"/>
      <c r="AF139" s="65"/>
      <c r="AG139" s="65"/>
      <c r="AH139" s="65"/>
      <c r="AI139" s="65"/>
      <c r="AJ139" s="65"/>
      <c r="AK139" s="129"/>
      <c r="AL139" s="65"/>
      <c r="AM139" s="192" t="str">
        <f>IF([1]回答表!F17="下水道事業",IF([1]回答表!X45="●",[1]回答表!B158,IF([1]回答表!AA45="●",[1]回答表!B223,"")),"")</f>
        <v/>
      </c>
      <c r="AN139" s="193"/>
      <c r="AO139" s="193"/>
      <c r="AP139" s="193"/>
      <c r="AQ139" s="193"/>
      <c r="AR139" s="193"/>
      <c r="AS139" s="193"/>
      <c r="AT139" s="193"/>
      <c r="AU139" s="193"/>
      <c r="AV139" s="193"/>
      <c r="AW139" s="193"/>
      <c r="AX139" s="193"/>
      <c r="AY139" s="193"/>
      <c r="AZ139" s="193"/>
      <c r="BA139" s="193"/>
      <c r="BB139" s="193"/>
      <c r="BC139" s="194"/>
      <c r="BD139" s="36"/>
      <c r="BE139" s="36"/>
      <c r="BF139" s="131" t="str">
        <f>IF([1]回答表!F17="下水道事業",IF([1]回答表!X45="●",[1]回答表!B212,IF([1]回答表!AA45="●",[1]回答表!B278,"")),"")</f>
        <v/>
      </c>
      <c r="BG139" s="132"/>
      <c r="BH139" s="132"/>
      <c r="BI139" s="132"/>
      <c r="BJ139" s="131"/>
      <c r="BK139" s="132"/>
      <c r="BL139" s="132"/>
      <c r="BM139" s="132"/>
      <c r="BN139" s="131"/>
      <c r="BO139" s="132"/>
      <c r="BP139" s="132"/>
      <c r="BQ139" s="133"/>
      <c r="BR139" s="105"/>
    </row>
    <row r="140" spans="3:92" ht="19.350000000000001" customHeight="1" x14ac:dyDescent="0.4">
      <c r="C140" s="95"/>
      <c r="D140" s="186"/>
      <c r="E140" s="186"/>
      <c r="F140" s="186"/>
      <c r="G140" s="186"/>
      <c r="H140" s="186"/>
      <c r="I140" s="186"/>
      <c r="J140" s="186"/>
      <c r="K140" s="186"/>
      <c r="L140" s="186"/>
      <c r="M140" s="186"/>
      <c r="N140" s="137"/>
      <c r="O140" s="138"/>
      <c r="P140" s="138"/>
      <c r="Q140" s="139"/>
      <c r="R140" s="112"/>
      <c r="S140" s="112"/>
      <c r="T140" s="112"/>
      <c r="U140" s="197"/>
      <c r="V140" s="198"/>
      <c r="W140" s="198"/>
      <c r="X140" s="198"/>
      <c r="Y140" s="198"/>
      <c r="Z140" s="198"/>
      <c r="AA140" s="198"/>
      <c r="AB140" s="198"/>
      <c r="AC140" s="95"/>
      <c r="AD140" s="65"/>
      <c r="AE140" s="65"/>
      <c r="AF140" s="65"/>
      <c r="AG140" s="65"/>
      <c r="AH140" s="65"/>
      <c r="AI140" s="65"/>
      <c r="AJ140" s="65"/>
      <c r="AK140" s="129"/>
      <c r="AL140" s="65"/>
      <c r="AM140" s="200"/>
      <c r="AN140" s="201"/>
      <c r="AO140" s="201"/>
      <c r="AP140" s="201"/>
      <c r="AQ140" s="201"/>
      <c r="AR140" s="201"/>
      <c r="AS140" s="201"/>
      <c r="AT140" s="201"/>
      <c r="AU140" s="201"/>
      <c r="AV140" s="201"/>
      <c r="AW140" s="201"/>
      <c r="AX140" s="201"/>
      <c r="AY140" s="201"/>
      <c r="AZ140" s="201"/>
      <c r="BA140" s="201"/>
      <c r="BB140" s="201"/>
      <c r="BC140" s="202"/>
      <c r="BD140" s="36"/>
      <c r="BE140" s="36"/>
      <c r="BF140" s="143"/>
      <c r="BG140" s="144"/>
      <c r="BH140" s="144"/>
      <c r="BI140" s="144"/>
      <c r="BJ140" s="143"/>
      <c r="BK140" s="144"/>
      <c r="BL140" s="144"/>
      <c r="BM140" s="144"/>
      <c r="BN140" s="143"/>
      <c r="BO140" s="144"/>
      <c r="BP140" s="144"/>
      <c r="BQ140" s="145"/>
      <c r="BR140" s="105"/>
    </row>
    <row r="141" spans="3:92" ht="15.6" customHeight="1" x14ac:dyDescent="0.4">
      <c r="C141" s="95"/>
      <c r="D141" s="186"/>
      <c r="E141" s="186"/>
      <c r="F141" s="186"/>
      <c r="G141" s="186"/>
      <c r="H141" s="186"/>
      <c r="I141" s="186"/>
      <c r="J141" s="186"/>
      <c r="K141" s="186"/>
      <c r="L141" s="186"/>
      <c r="M141" s="186"/>
      <c r="N141" s="137"/>
      <c r="O141" s="138"/>
      <c r="P141" s="138"/>
      <c r="Q141" s="139"/>
      <c r="R141" s="112"/>
      <c r="S141" s="112"/>
      <c r="T141" s="112"/>
      <c r="U141" s="79" t="str">
        <f>IF([1]回答表!F17="下水道事業",IF([1]回答表!X45="●",[1]回答表!Y193,IF([1]回答表!AA45="●",[1]回答表!Y259,"")),"")</f>
        <v/>
      </c>
      <c r="V141" s="80"/>
      <c r="W141" s="80"/>
      <c r="X141" s="80"/>
      <c r="Y141" s="80"/>
      <c r="Z141" s="80"/>
      <c r="AA141" s="80"/>
      <c r="AB141" s="146"/>
      <c r="AC141" s="65"/>
      <c r="AD141" s="65"/>
      <c r="AE141" s="65"/>
      <c r="AF141" s="65"/>
      <c r="AG141" s="65"/>
      <c r="AH141" s="65"/>
      <c r="AI141" s="65"/>
      <c r="AJ141" s="65"/>
      <c r="AK141" s="129"/>
      <c r="AL141" s="65"/>
      <c r="AM141" s="200"/>
      <c r="AN141" s="201"/>
      <c r="AO141" s="201"/>
      <c r="AP141" s="201"/>
      <c r="AQ141" s="201"/>
      <c r="AR141" s="201"/>
      <c r="AS141" s="201"/>
      <c r="AT141" s="201"/>
      <c r="AU141" s="201"/>
      <c r="AV141" s="201"/>
      <c r="AW141" s="201"/>
      <c r="AX141" s="201"/>
      <c r="AY141" s="201"/>
      <c r="AZ141" s="201"/>
      <c r="BA141" s="201"/>
      <c r="BB141" s="201"/>
      <c r="BC141" s="202"/>
      <c r="BD141" s="36"/>
      <c r="BE141" s="36"/>
      <c r="BF141" s="143"/>
      <c r="BG141" s="144"/>
      <c r="BH141" s="144"/>
      <c r="BI141" s="144"/>
      <c r="BJ141" s="143"/>
      <c r="BK141" s="144"/>
      <c r="BL141" s="144"/>
      <c r="BM141" s="144"/>
      <c r="BN141" s="143"/>
      <c r="BO141" s="144"/>
      <c r="BP141" s="144"/>
      <c r="BQ141" s="145"/>
      <c r="BR141" s="105"/>
    </row>
    <row r="142" spans="3:92" ht="15.6" customHeight="1" x14ac:dyDescent="0.5">
      <c r="C142" s="95"/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147"/>
      <c r="O142" s="148"/>
      <c r="P142" s="148"/>
      <c r="Q142" s="149"/>
      <c r="R142" s="112"/>
      <c r="S142" s="112"/>
      <c r="T142" s="112"/>
      <c r="U142" s="76"/>
      <c r="V142" s="77"/>
      <c r="W142" s="77"/>
      <c r="X142" s="77"/>
      <c r="Y142" s="77"/>
      <c r="Z142" s="77"/>
      <c r="AA142" s="77"/>
      <c r="AB142" s="78"/>
      <c r="AC142" s="36"/>
      <c r="AD142" s="36"/>
      <c r="AE142" s="36"/>
      <c r="AF142" s="36"/>
      <c r="AG142" s="36"/>
      <c r="AH142" s="36"/>
      <c r="AI142" s="36"/>
      <c r="AJ142" s="103"/>
      <c r="AK142" s="129"/>
      <c r="AL142" s="65"/>
      <c r="AM142" s="200"/>
      <c r="AN142" s="201"/>
      <c r="AO142" s="201"/>
      <c r="AP142" s="201"/>
      <c r="AQ142" s="201"/>
      <c r="AR142" s="201"/>
      <c r="AS142" s="201"/>
      <c r="AT142" s="201"/>
      <c r="AU142" s="201"/>
      <c r="AV142" s="201"/>
      <c r="AW142" s="201"/>
      <c r="AX142" s="201"/>
      <c r="AY142" s="201"/>
      <c r="AZ142" s="201"/>
      <c r="BA142" s="201"/>
      <c r="BB142" s="201"/>
      <c r="BC142" s="202"/>
      <c r="BD142" s="36"/>
      <c r="BE142" s="36"/>
      <c r="BF142" s="143" t="str">
        <f>IF([1]回答表!F17="下水道事業",IF([1]回答表!X45="●",[1]回答表!E212,IF([1]回答表!AA45="●",[1]回答表!E278,"")),"")</f>
        <v/>
      </c>
      <c r="BG142" s="144"/>
      <c r="BH142" s="144"/>
      <c r="BI142" s="144"/>
      <c r="BJ142" s="143" t="str">
        <f>IF([1]回答表!F17="下水道事業",IF([1]回答表!X45="●",[1]回答表!E213,IF([1]回答表!AA45="●",[1]回答表!E279,"")),"")</f>
        <v/>
      </c>
      <c r="BK142" s="144"/>
      <c r="BL142" s="144"/>
      <c r="BM142" s="144"/>
      <c r="BN142" s="143" t="str">
        <f>IF([1]回答表!F17="下水道事業",IF([1]回答表!X45="●",[1]回答表!E214,IF([1]回答表!AA45="●",[1]回答表!E280,"")),"")</f>
        <v/>
      </c>
      <c r="BO142" s="144"/>
      <c r="BP142" s="144"/>
      <c r="BQ142" s="145"/>
      <c r="BR142" s="105"/>
      <c r="BX142" s="192" t="str">
        <f>IF([1]回答表!AQ20="下水道事業",IF([1]回答表!BI48="○",[1]回答表!AM161,IF([1]回答表!BL48="○",[1]回答表!AM226,"")),"")</f>
        <v/>
      </c>
      <c r="BY142" s="193"/>
      <c r="BZ142" s="193"/>
      <c r="CA142" s="193"/>
      <c r="CB142" s="193"/>
      <c r="CC142" s="193"/>
      <c r="CD142" s="193"/>
      <c r="CE142" s="193"/>
      <c r="CF142" s="193"/>
      <c r="CG142" s="193"/>
      <c r="CH142" s="193"/>
      <c r="CI142" s="193"/>
      <c r="CJ142" s="193"/>
      <c r="CK142" s="193"/>
      <c r="CL142" s="193"/>
      <c r="CM142" s="193"/>
      <c r="CN142" s="194"/>
    </row>
    <row r="143" spans="3:92" ht="15.6" customHeight="1" x14ac:dyDescent="0.5">
      <c r="C143" s="95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1"/>
      <c r="O143" s="151"/>
      <c r="P143" s="151"/>
      <c r="Q143" s="151"/>
      <c r="R143" s="152"/>
      <c r="S143" s="152"/>
      <c r="T143" s="152"/>
      <c r="U143" s="82"/>
      <c r="V143" s="83"/>
      <c r="W143" s="83"/>
      <c r="X143" s="83"/>
      <c r="Y143" s="83"/>
      <c r="Z143" s="83"/>
      <c r="AA143" s="83"/>
      <c r="AB143" s="84"/>
      <c r="AC143" s="36"/>
      <c r="AD143" s="36"/>
      <c r="AE143" s="36"/>
      <c r="AF143" s="36"/>
      <c r="AG143" s="36"/>
      <c r="AH143" s="36"/>
      <c r="AI143" s="36"/>
      <c r="AJ143" s="103"/>
      <c r="AK143" s="129"/>
      <c r="AL143" s="36"/>
      <c r="AM143" s="200"/>
      <c r="AN143" s="201"/>
      <c r="AO143" s="201"/>
      <c r="AP143" s="201"/>
      <c r="AQ143" s="201"/>
      <c r="AR143" s="201"/>
      <c r="AS143" s="201"/>
      <c r="AT143" s="201"/>
      <c r="AU143" s="201"/>
      <c r="AV143" s="201"/>
      <c r="AW143" s="201"/>
      <c r="AX143" s="201"/>
      <c r="AY143" s="201"/>
      <c r="AZ143" s="201"/>
      <c r="BA143" s="201"/>
      <c r="BB143" s="201"/>
      <c r="BC143" s="202"/>
      <c r="BD143" s="113"/>
      <c r="BE143" s="113"/>
      <c r="BF143" s="143"/>
      <c r="BG143" s="144"/>
      <c r="BH143" s="144"/>
      <c r="BI143" s="144"/>
      <c r="BJ143" s="143"/>
      <c r="BK143" s="144"/>
      <c r="BL143" s="144"/>
      <c r="BM143" s="144"/>
      <c r="BN143" s="143"/>
      <c r="BO143" s="144"/>
      <c r="BP143" s="144"/>
      <c r="BQ143" s="145"/>
      <c r="BR143" s="105"/>
      <c r="BX143" s="200"/>
      <c r="BY143" s="201"/>
      <c r="BZ143" s="201"/>
      <c r="CA143" s="201"/>
      <c r="CB143" s="201"/>
      <c r="CC143" s="201"/>
      <c r="CD143" s="201"/>
      <c r="CE143" s="201"/>
      <c r="CF143" s="201"/>
      <c r="CG143" s="201"/>
      <c r="CH143" s="201"/>
      <c r="CI143" s="201"/>
      <c r="CJ143" s="201"/>
      <c r="CK143" s="201"/>
      <c r="CL143" s="201"/>
      <c r="CM143" s="201"/>
      <c r="CN143" s="202"/>
    </row>
    <row r="144" spans="3:92" ht="18" customHeight="1" x14ac:dyDescent="0.4">
      <c r="C144" s="9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36"/>
      <c r="Q144" s="36"/>
      <c r="R144" s="112"/>
      <c r="S144" s="112"/>
      <c r="T144" s="112"/>
      <c r="U144" s="65"/>
      <c r="V144" s="65"/>
      <c r="W144" s="65"/>
      <c r="X144" s="65"/>
      <c r="Y144" s="65"/>
      <c r="Z144" s="65"/>
      <c r="AA144" s="65"/>
      <c r="AB144" s="65"/>
      <c r="AC144" s="65"/>
      <c r="AD144" s="102"/>
      <c r="AE144" s="36"/>
      <c r="AF144" s="36"/>
      <c r="AG144" s="36"/>
      <c r="AH144" s="36"/>
      <c r="AI144" s="36"/>
      <c r="AJ144" s="36"/>
      <c r="AK144" s="36"/>
      <c r="AL144" s="36"/>
      <c r="AM144" s="200"/>
      <c r="AN144" s="201"/>
      <c r="AO144" s="201"/>
      <c r="AP144" s="201"/>
      <c r="AQ144" s="201"/>
      <c r="AR144" s="201"/>
      <c r="AS144" s="201"/>
      <c r="AT144" s="201"/>
      <c r="AU144" s="201"/>
      <c r="AV144" s="201"/>
      <c r="AW144" s="201"/>
      <c r="AX144" s="201"/>
      <c r="AY144" s="201"/>
      <c r="AZ144" s="201"/>
      <c r="BA144" s="201"/>
      <c r="BB144" s="201"/>
      <c r="BC144" s="202"/>
      <c r="BD144" s="65"/>
      <c r="BE144" s="65"/>
      <c r="BF144" s="143"/>
      <c r="BG144" s="144"/>
      <c r="BH144" s="144"/>
      <c r="BI144" s="144"/>
      <c r="BJ144" s="143"/>
      <c r="BK144" s="144"/>
      <c r="BL144" s="144"/>
      <c r="BM144" s="144"/>
      <c r="BN144" s="143"/>
      <c r="BO144" s="144"/>
      <c r="BP144" s="144"/>
      <c r="BQ144" s="145"/>
      <c r="BR144" s="105"/>
      <c r="BT144" s="65"/>
      <c r="BU144" s="65"/>
      <c r="BV144" s="65"/>
      <c r="BW144" s="65"/>
      <c r="BX144" s="200"/>
      <c r="BY144" s="201"/>
      <c r="BZ144" s="201"/>
      <c r="CA144" s="201"/>
      <c r="CB144" s="201"/>
      <c r="CC144" s="201"/>
      <c r="CD144" s="201"/>
      <c r="CE144" s="201"/>
      <c r="CF144" s="201"/>
      <c r="CG144" s="201"/>
      <c r="CH144" s="201"/>
      <c r="CI144" s="201"/>
      <c r="CJ144" s="201"/>
      <c r="CK144" s="201"/>
      <c r="CL144" s="201"/>
      <c r="CM144" s="201"/>
      <c r="CN144" s="202"/>
    </row>
    <row r="145" spans="3:92" ht="19.350000000000001" customHeight="1" x14ac:dyDescent="0.4">
      <c r="C145" s="95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1"/>
      <c r="O145" s="151"/>
      <c r="P145" s="151"/>
      <c r="Q145" s="151"/>
      <c r="R145" s="152"/>
      <c r="S145" s="152"/>
      <c r="T145" s="152"/>
      <c r="U145" s="189" t="s">
        <v>53</v>
      </c>
      <c r="V145" s="190"/>
      <c r="W145" s="190"/>
      <c r="X145" s="190"/>
      <c r="Y145" s="190"/>
      <c r="Z145" s="190"/>
      <c r="AA145" s="190"/>
      <c r="AB145" s="190"/>
      <c r="AC145" s="189" t="s">
        <v>54</v>
      </c>
      <c r="AD145" s="190"/>
      <c r="AE145" s="190"/>
      <c r="AF145" s="190"/>
      <c r="AG145" s="190"/>
      <c r="AH145" s="190"/>
      <c r="AI145" s="190"/>
      <c r="AJ145" s="191"/>
      <c r="AK145" s="129"/>
      <c r="AL145" s="36"/>
      <c r="AM145" s="200"/>
      <c r="AN145" s="201"/>
      <c r="AO145" s="201"/>
      <c r="AP145" s="201"/>
      <c r="AQ145" s="201"/>
      <c r="AR145" s="201"/>
      <c r="AS145" s="201"/>
      <c r="AT145" s="201"/>
      <c r="AU145" s="201"/>
      <c r="AV145" s="201"/>
      <c r="AW145" s="201"/>
      <c r="AX145" s="201"/>
      <c r="AY145" s="201"/>
      <c r="AZ145" s="201"/>
      <c r="BA145" s="201"/>
      <c r="BB145" s="201"/>
      <c r="BC145" s="202"/>
      <c r="BD145" s="36"/>
      <c r="BE145" s="36"/>
      <c r="BF145" s="143"/>
      <c r="BG145" s="144"/>
      <c r="BH145" s="144"/>
      <c r="BI145" s="144"/>
      <c r="BJ145" s="143"/>
      <c r="BK145" s="144"/>
      <c r="BL145" s="144"/>
      <c r="BM145" s="144"/>
      <c r="BN145" s="143"/>
      <c r="BO145" s="144"/>
      <c r="BP145" s="144"/>
      <c r="BQ145" s="145"/>
      <c r="BR145" s="105"/>
      <c r="BX145" s="200"/>
      <c r="BY145" s="201"/>
      <c r="BZ145" s="201"/>
      <c r="CA145" s="201"/>
      <c r="CB145" s="201"/>
      <c r="CC145" s="201"/>
      <c r="CD145" s="201"/>
      <c r="CE145" s="201"/>
      <c r="CF145" s="201"/>
      <c r="CG145" s="201"/>
      <c r="CH145" s="201"/>
      <c r="CI145" s="201"/>
      <c r="CJ145" s="201"/>
      <c r="CK145" s="201"/>
      <c r="CL145" s="201"/>
      <c r="CM145" s="201"/>
      <c r="CN145" s="202"/>
    </row>
    <row r="146" spans="3:92" ht="19.350000000000001" customHeight="1" x14ac:dyDescent="0.4">
      <c r="C146" s="9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36"/>
      <c r="Q146" s="36"/>
      <c r="R146" s="36"/>
      <c r="S146" s="112"/>
      <c r="T146" s="112"/>
      <c r="U146" s="197"/>
      <c r="V146" s="198"/>
      <c r="W146" s="198"/>
      <c r="X146" s="198"/>
      <c r="Y146" s="198"/>
      <c r="Z146" s="198"/>
      <c r="AA146" s="198"/>
      <c r="AB146" s="198"/>
      <c r="AC146" s="228"/>
      <c r="AD146" s="229"/>
      <c r="AE146" s="229"/>
      <c r="AF146" s="229"/>
      <c r="AG146" s="229"/>
      <c r="AH146" s="229"/>
      <c r="AI146" s="229"/>
      <c r="AJ146" s="230"/>
      <c r="AK146" s="129"/>
      <c r="AL146" s="36"/>
      <c r="AM146" s="200"/>
      <c r="AN146" s="201"/>
      <c r="AO146" s="201"/>
      <c r="AP146" s="201"/>
      <c r="AQ146" s="201"/>
      <c r="AR146" s="201"/>
      <c r="AS146" s="201"/>
      <c r="AT146" s="201"/>
      <c r="AU146" s="201"/>
      <c r="AV146" s="201"/>
      <c r="AW146" s="201"/>
      <c r="AX146" s="201"/>
      <c r="AY146" s="201"/>
      <c r="AZ146" s="201"/>
      <c r="BA146" s="201"/>
      <c r="BB146" s="201"/>
      <c r="BC146" s="202"/>
      <c r="BD146" s="165"/>
      <c r="BE146" s="165"/>
      <c r="BF146" s="143"/>
      <c r="BG146" s="144"/>
      <c r="BH146" s="144"/>
      <c r="BI146" s="144"/>
      <c r="BJ146" s="143"/>
      <c r="BK146" s="144"/>
      <c r="BL146" s="144"/>
      <c r="BM146" s="144"/>
      <c r="BN146" s="143"/>
      <c r="BO146" s="144"/>
      <c r="BP146" s="144"/>
      <c r="BQ146" s="145"/>
      <c r="BR146" s="105"/>
      <c r="BX146" s="200"/>
      <c r="BY146" s="201"/>
      <c r="BZ146" s="201"/>
      <c r="CA146" s="201"/>
      <c r="CB146" s="201"/>
      <c r="CC146" s="201"/>
      <c r="CD146" s="201"/>
      <c r="CE146" s="201"/>
      <c r="CF146" s="201"/>
      <c r="CG146" s="201"/>
      <c r="CH146" s="201"/>
      <c r="CI146" s="201"/>
      <c r="CJ146" s="201"/>
      <c r="CK146" s="201"/>
      <c r="CL146" s="201"/>
      <c r="CM146" s="201"/>
      <c r="CN146" s="202"/>
    </row>
    <row r="147" spans="3:92" ht="15.6" customHeight="1" x14ac:dyDescent="0.4">
      <c r="C147" s="9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36"/>
      <c r="Q147" s="36"/>
      <c r="R147" s="36"/>
      <c r="S147" s="112"/>
      <c r="T147" s="112"/>
      <c r="U147" s="79" t="str">
        <f>IF([1]回答表!F17="下水道事業",IF([1]回答表!X45="●",[1]回答表!Y195,IF([1]回答表!AA45="●",[1]回答表!Y261,"")),"")</f>
        <v/>
      </c>
      <c r="V147" s="80"/>
      <c r="W147" s="80"/>
      <c r="X147" s="80"/>
      <c r="Y147" s="80"/>
      <c r="Z147" s="80"/>
      <c r="AA147" s="80"/>
      <c r="AB147" s="146"/>
      <c r="AC147" s="79" t="str">
        <f>IF([1]回答表!F17="下水道事業",IF([1]回答表!X45="●",[1]回答表!Y196,IF([1]回答表!AA45="●",[1]回答表!Y262,"")),"")</f>
        <v/>
      </c>
      <c r="AD147" s="80"/>
      <c r="AE147" s="80"/>
      <c r="AF147" s="80"/>
      <c r="AG147" s="80"/>
      <c r="AH147" s="80"/>
      <c r="AI147" s="80"/>
      <c r="AJ147" s="146"/>
      <c r="AK147" s="129"/>
      <c r="AL147" s="36"/>
      <c r="AM147" s="200"/>
      <c r="AN147" s="201"/>
      <c r="AO147" s="201"/>
      <c r="AP147" s="201"/>
      <c r="AQ147" s="201"/>
      <c r="AR147" s="201"/>
      <c r="AS147" s="201"/>
      <c r="AT147" s="201"/>
      <c r="AU147" s="201"/>
      <c r="AV147" s="201"/>
      <c r="AW147" s="201"/>
      <c r="AX147" s="201"/>
      <c r="AY147" s="201"/>
      <c r="AZ147" s="201"/>
      <c r="BA147" s="201"/>
      <c r="BB147" s="201"/>
      <c r="BC147" s="202"/>
      <c r="BD147" s="165"/>
      <c r="BE147" s="165"/>
      <c r="BF147" s="143" t="s">
        <v>23</v>
      </c>
      <c r="BG147" s="144"/>
      <c r="BH147" s="144"/>
      <c r="BI147" s="144"/>
      <c r="BJ147" s="143" t="s">
        <v>24</v>
      </c>
      <c r="BK147" s="144"/>
      <c r="BL147" s="144"/>
      <c r="BM147" s="144"/>
      <c r="BN147" s="143" t="s">
        <v>25</v>
      </c>
      <c r="BO147" s="144"/>
      <c r="BP147" s="144"/>
      <c r="BQ147" s="145"/>
      <c r="BR147" s="105"/>
      <c r="BX147" s="200"/>
      <c r="BY147" s="201"/>
      <c r="BZ147" s="201"/>
      <c r="CA147" s="201"/>
      <c r="CB147" s="201"/>
      <c r="CC147" s="201"/>
      <c r="CD147" s="201"/>
      <c r="CE147" s="201"/>
      <c r="CF147" s="201"/>
      <c r="CG147" s="201"/>
      <c r="CH147" s="201"/>
      <c r="CI147" s="201"/>
      <c r="CJ147" s="201"/>
      <c r="CK147" s="201"/>
      <c r="CL147" s="201"/>
      <c r="CM147" s="201"/>
      <c r="CN147" s="202"/>
    </row>
    <row r="148" spans="3:92" ht="15.6" customHeight="1" x14ac:dyDescent="0.4">
      <c r="C148" s="9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36"/>
      <c r="Q148" s="36"/>
      <c r="R148" s="36"/>
      <c r="S148" s="112"/>
      <c r="T148" s="112"/>
      <c r="U148" s="76"/>
      <c r="V148" s="77"/>
      <c r="W148" s="77"/>
      <c r="X148" s="77"/>
      <c r="Y148" s="77"/>
      <c r="Z148" s="77"/>
      <c r="AA148" s="77"/>
      <c r="AB148" s="78"/>
      <c r="AC148" s="76"/>
      <c r="AD148" s="77"/>
      <c r="AE148" s="77"/>
      <c r="AF148" s="77"/>
      <c r="AG148" s="77"/>
      <c r="AH148" s="77"/>
      <c r="AI148" s="77"/>
      <c r="AJ148" s="78"/>
      <c r="AK148" s="129"/>
      <c r="AL148" s="36"/>
      <c r="AM148" s="207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9"/>
      <c r="BD148" s="165"/>
      <c r="BE148" s="165"/>
      <c r="BF148" s="143"/>
      <c r="BG148" s="144"/>
      <c r="BH148" s="144"/>
      <c r="BI148" s="144"/>
      <c r="BJ148" s="143"/>
      <c r="BK148" s="144"/>
      <c r="BL148" s="144"/>
      <c r="BM148" s="144"/>
      <c r="BN148" s="143"/>
      <c r="BO148" s="144"/>
      <c r="BP148" s="144"/>
      <c r="BQ148" s="145"/>
      <c r="BR148" s="105"/>
      <c r="BX148" s="200"/>
      <c r="BY148" s="201"/>
      <c r="BZ148" s="201"/>
      <c r="CA148" s="201"/>
      <c r="CB148" s="201"/>
      <c r="CC148" s="201"/>
      <c r="CD148" s="201"/>
      <c r="CE148" s="201"/>
      <c r="CF148" s="201"/>
      <c r="CG148" s="201"/>
      <c r="CH148" s="201"/>
      <c r="CI148" s="201"/>
      <c r="CJ148" s="201"/>
      <c r="CK148" s="201"/>
      <c r="CL148" s="201"/>
      <c r="CM148" s="201"/>
      <c r="CN148" s="202"/>
    </row>
    <row r="149" spans="3:92" ht="15.6" customHeight="1" x14ac:dyDescent="0.4">
      <c r="C149" s="9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36"/>
      <c r="Q149" s="36"/>
      <c r="R149" s="36"/>
      <c r="S149" s="112"/>
      <c r="T149" s="112"/>
      <c r="U149" s="82"/>
      <c r="V149" s="83"/>
      <c r="W149" s="83"/>
      <c r="X149" s="83"/>
      <c r="Y149" s="83"/>
      <c r="Z149" s="83"/>
      <c r="AA149" s="83"/>
      <c r="AB149" s="84"/>
      <c r="AC149" s="82"/>
      <c r="AD149" s="83"/>
      <c r="AE149" s="83"/>
      <c r="AF149" s="83"/>
      <c r="AG149" s="83"/>
      <c r="AH149" s="83"/>
      <c r="AI149" s="83"/>
      <c r="AJ149" s="84"/>
      <c r="AK149" s="129"/>
      <c r="AL149" s="36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113"/>
      <c r="BD149" s="165"/>
      <c r="BE149" s="165"/>
      <c r="BF149" s="181"/>
      <c r="BG149" s="182"/>
      <c r="BH149" s="182"/>
      <c r="BI149" s="182"/>
      <c r="BJ149" s="181"/>
      <c r="BK149" s="182"/>
      <c r="BL149" s="182"/>
      <c r="BM149" s="182"/>
      <c r="BN149" s="181"/>
      <c r="BO149" s="182"/>
      <c r="BP149" s="182"/>
      <c r="BQ149" s="183"/>
      <c r="BR149" s="105"/>
      <c r="BX149" s="200"/>
      <c r="BY149" s="201"/>
      <c r="BZ149" s="201"/>
      <c r="CA149" s="201"/>
      <c r="CB149" s="201"/>
      <c r="CC149" s="201"/>
      <c r="CD149" s="201"/>
      <c r="CE149" s="201"/>
      <c r="CF149" s="201"/>
      <c r="CG149" s="201"/>
      <c r="CH149" s="201"/>
      <c r="CI149" s="201"/>
      <c r="CJ149" s="201"/>
      <c r="CK149" s="201"/>
      <c r="CL149" s="201"/>
      <c r="CM149" s="201"/>
      <c r="CN149" s="202"/>
    </row>
    <row r="150" spans="3:92" ht="18" customHeight="1" x14ac:dyDescent="0.5">
      <c r="C150" s="9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36"/>
      <c r="Q150" s="36"/>
      <c r="R150" s="112"/>
      <c r="S150" s="112"/>
      <c r="T150" s="112"/>
      <c r="U150" s="65"/>
      <c r="V150" s="65"/>
      <c r="W150" s="65"/>
      <c r="X150" s="65"/>
      <c r="Y150" s="65"/>
      <c r="Z150" s="65"/>
      <c r="AA150" s="65"/>
      <c r="AB150" s="65"/>
      <c r="AC150" s="65"/>
      <c r="AD150" s="102"/>
      <c r="AE150" s="36"/>
      <c r="AF150" s="36"/>
      <c r="AG150" s="36"/>
      <c r="AH150" s="36"/>
      <c r="AI150" s="36"/>
      <c r="AJ150" s="36"/>
      <c r="AK150" s="36"/>
      <c r="AL150" s="36"/>
      <c r="AM150" s="36"/>
      <c r="AN150" s="103"/>
      <c r="AO150" s="103"/>
      <c r="AP150" s="103"/>
      <c r="AQ150" s="104"/>
      <c r="AR150" s="65"/>
      <c r="AS150" s="177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105"/>
      <c r="BT150" s="65"/>
      <c r="BU150" s="65"/>
      <c r="BV150" s="65"/>
      <c r="BW150" s="65"/>
      <c r="BX150" s="200"/>
      <c r="BY150" s="201"/>
      <c r="BZ150" s="201"/>
      <c r="CA150" s="201"/>
      <c r="CB150" s="201"/>
      <c r="CC150" s="201"/>
      <c r="CD150" s="201"/>
      <c r="CE150" s="201"/>
      <c r="CF150" s="201"/>
      <c r="CG150" s="201"/>
      <c r="CH150" s="201"/>
      <c r="CI150" s="201"/>
      <c r="CJ150" s="201"/>
      <c r="CK150" s="201"/>
      <c r="CL150" s="201"/>
      <c r="CM150" s="201"/>
      <c r="CN150" s="202"/>
    </row>
    <row r="151" spans="3:92" ht="18.95" customHeight="1" x14ac:dyDescent="0.4">
      <c r="C151" s="95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1"/>
      <c r="O151" s="151"/>
      <c r="P151" s="151"/>
      <c r="Q151" s="151"/>
      <c r="R151" s="112"/>
      <c r="S151" s="112"/>
      <c r="T151" s="112"/>
      <c r="U151" s="213" t="s">
        <v>55</v>
      </c>
      <c r="V151" s="214"/>
      <c r="W151" s="214"/>
      <c r="X151" s="214"/>
      <c r="Y151" s="214"/>
      <c r="Z151" s="214"/>
      <c r="AA151" s="214"/>
      <c r="AB151" s="214"/>
      <c r="AC151" s="213" t="s">
        <v>56</v>
      </c>
      <c r="AD151" s="214"/>
      <c r="AE151" s="214"/>
      <c r="AF151" s="214"/>
      <c r="AG151" s="214"/>
      <c r="AH151" s="214"/>
      <c r="AI151" s="214"/>
      <c r="AJ151" s="215"/>
      <c r="AK151" s="213" t="s">
        <v>57</v>
      </c>
      <c r="AL151" s="214"/>
      <c r="AM151" s="214"/>
      <c r="AN151" s="214"/>
      <c r="AO151" s="214"/>
      <c r="AP151" s="214"/>
      <c r="AQ151" s="214"/>
      <c r="AR151" s="214"/>
      <c r="AS151" s="213" t="s">
        <v>58</v>
      </c>
      <c r="AT151" s="214"/>
      <c r="AU151" s="214"/>
      <c r="AV151" s="214"/>
      <c r="AW151" s="214"/>
      <c r="AX151" s="214"/>
      <c r="AY151" s="214"/>
      <c r="AZ151" s="215"/>
      <c r="BA151" s="213" t="s">
        <v>59</v>
      </c>
      <c r="BB151" s="214"/>
      <c r="BC151" s="214"/>
      <c r="BD151" s="214"/>
      <c r="BE151" s="214"/>
      <c r="BF151" s="214"/>
      <c r="BG151" s="214"/>
      <c r="BH151" s="215"/>
      <c r="BI151" s="65"/>
      <c r="BJ151" s="65"/>
      <c r="BK151" s="65"/>
      <c r="BL151" s="65"/>
      <c r="BM151" s="65"/>
      <c r="BN151" s="65"/>
      <c r="BO151" s="65"/>
      <c r="BP151" s="65"/>
      <c r="BQ151" s="65"/>
      <c r="BR151" s="105"/>
      <c r="BT151" s="65"/>
      <c r="BU151" s="65"/>
      <c r="BV151" s="65"/>
      <c r="BW151" s="65"/>
      <c r="BX151" s="207"/>
      <c r="BY151" s="208"/>
      <c r="BZ151" s="208"/>
      <c r="CA151" s="208"/>
      <c r="CB151" s="208"/>
      <c r="CC151" s="208"/>
      <c r="CD151" s="208"/>
      <c r="CE151" s="208"/>
      <c r="CF151" s="208"/>
      <c r="CG151" s="208"/>
      <c r="CH151" s="208"/>
      <c r="CI151" s="208"/>
      <c r="CJ151" s="208"/>
      <c r="CK151" s="208"/>
      <c r="CL151" s="208"/>
      <c r="CM151" s="208"/>
      <c r="CN151" s="209"/>
    </row>
    <row r="152" spans="3:92" ht="15.6" customHeight="1" x14ac:dyDescent="0.4">
      <c r="C152" s="9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36"/>
      <c r="Q152" s="36"/>
      <c r="R152" s="112"/>
      <c r="S152" s="112"/>
      <c r="T152" s="112"/>
      <c r="U152" s="231"/>
      <c r="V152" s="232"/>
      <c r="W152" s="232"/>
      <c r="X152" s="232"/>
      <c r="Y152" s="232"/>
      <c r="Z152" s="232"/>
      <c r="AA152" s="232"/>
      <c r="AB152" s="232"/>
      <c r="AC152" s="231"/>
      <c r="AD152" s="232"/>
      <c r="AE152" s="232"/>
      <c r="AF152" s="232"/>
      <c r="AG152" s="232"/>
      <c r="AH152" s="232"/>
      <c r="AI152" s="232"/>
      <c r="AJ152" s="233"/>
      <c r="AK152" s="231"/>
      <c r="AL152" s="232"/>
      <c r="AM152" s="232"/>
      <c r="AN152" s="232"/>
      <c r="AO152" s="232"/>
      <c r="AP152" s="232"/>
      <c r="AQ152" s="232"/>
      <c r="AR152" s="232"/>
      <c r="AS152" s="231"/>
      <c r="AT152" s="232"/>
      <c r="AU152" s="232"/>
      <c r="AV152" s="232"/>
      <c r="AW152" s="232"/>
      <c r="AX152" s="232"/>
      <c r="AY152" s="232"/>
      <c r="AZ152" s="233"/>
      <c r="BA152" s="231"/>
      <c r="BB152" s="232"/>
      <c r="BC152" s="232"/>
      <c r="BD152" s="232"/>
      <c r="BE152" s="232"/>
      <c r="BF152" s="232"/>
      <c r="BG152" s="232"/>
      <c r="BH152" s="233"/>
      <c r="BI152" s="65"/>
      <c r="BJ152" s="65"/>
      <c r="BK152" s="65"/>
      <c r="BL152" s="65"/>
      <c r="BM152" s="65"/>
      <c r="BN152" s="65"/>
      <c r="BO152" s="65"/>
      <c r="BP152" s="65"/>
      <c r="BQ152" s="65"/>
      <c r="BR152" s="10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105"/>
    </row>
    <row r="153" spans="3:92" ht="15.6" customHeight="1" x14ac:dyDescent="0.4">
      <c r="C153" s="9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36"/>
      <c r="Q153" s="36"/>
      <c r="R153" s="112"/>
      <c r="S153" s="112"/>
      <c r="T153" s="112"/>
      <c r="U153" s="79" t="str">
        <f>IF([1]回答表!F17="下水道事業",IF([1]回答表!X45="●",[1]回答表!Y198,IF([1]回答表!AA45="●",[1]回答表!Y264,"")),"")</f>
        <v/>
      </c>
      <c r="V153" s="80"/>
      <c r="W153" s="80"/>
      <c r="X153" s="80"/>
      <c r="Y153" s="80"/>
      <c r="Z153" s="80"/>
      <c r="AA153" s="80"/>
      <c r="AB153" s="146"/>
      <c r="AC153" s="79" t="str">
        <f>IF([1]回答表!F17="下水道事業",IF([1]回答表!X45="●",[1]回答表!Y199,IF([1]回答表!AA45="●",[1]回答表!Y265,"")),"")</f>
        <v/>
      </c>
      <c r="AD153" s="80"/>
      <c r="AE153" s="80"/>
      <c r="AF153" s="80"/>
      <c r="AG153" s="80"/>
      <c r="AH153" s="80"/>
      <c r="AI153" s="80"/>
      <c r="AJ153" s="146"/>
      <c r="AK153" s="79" t="str">
        <f>IF([1]回答表!F17="下水道事業",IF([1]回答表!X45="●",[1]回答表!Y200,IF([1]回答表!AA45="●",[1]回答表!Y266,"")),"")</f>
        <v/>
      </c>
      <c r="AL153" s="80"/>
      <c r="AM153" s="80"/>
      <c r="AN153" s="80"/>
      <c r="AO153" s="80"/>
      <c r="AP153" s="80"/>
      <c r="AQ153" s="80"/>
      <c r="AR153" s="146"/>
      <c r="AS153" s="79" t="str">
        <f>IF([1]回答表!F17="下水道事業",IF([1]回答表!X45="●",[1]回答表!Y201,IF([1]回答表!AA45="●",[1]回答表!Y267,"")),"")</f>
        <v/>
      </c>
      <c r="AT153" s="80"/>
      <c r="AU153" s="80"/>
      <c r="AV153" s="80"/>
      <c r="AW153" s="80"/>
      <c r="AX153" s="80"/>
      <c r="AY153" s="80"/>
      <c r="AZ153" s="146"/>
      <c r="BA153" s="79" t="str">
        <f>IF([1]回答表!F17="下水道事業",IF([1]回答表!X45="●",[1]回答表!Y202,IF([1]回答表!AA45="●",[1]回答表!Y268,"")),"")</f>
        <v/>
      </c>
      <c r="BB153" s="80"/>
      <c r="BC153" s="80"/>
      <c r="BD153" s="80"/>
      <c r="BE153" s="80"/>
      <c r="BF153" s="80"/>
      <c r="BG153" s="80"/>
      <c r="BH153" s="146"/>
      <c r="BI153" s="65"/>
      <c r="BJ153" s="65"/>
      <c r="BK153" s="65"/>
      <c r="BL153" s="65"/>
      <c r="BM153" s="65"/>
      <c r="BN153" s="65"/>
      <c r="BO153" s="65"/>
      <c r="BP153" s="65"/>
      <c r="BQ153" s="65"/>
      <c r="BR153" s="105"/>
      <c r="BT153" s="65"/>
      <c r="BU153" s="65"/>
      <c r="BV153" s="65"/>
      <c r="BW153" s="65"/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  <c r="CH153" s="105"/>
    </row>
    <row r="154" spans="3:92" ht="15.6" customHeight="1" x14ac:dyDescent="0.4">
      <c r="C154" s="9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36"/>
      <c r="Q154" s="36"/>
      <c r="R154" s="112"/>
      <c r="S154" s="112"/>
      <c r="T154" s="112"/>
      <c r="U154" s="76"/>
      <c r="V154" s="77"/>
      <c r="W154" s="77"/>
      <c r="X154" s="77"/>
      <c r="Y154" s="77"/>
      <c r="Z154" s="77"/>
      <c r="AA154" s="77"/>
      <c r="AB154" s="78"/>
      <c r="AC154" s="76"/>
      <c r="AD154" s="77"/>
      <c r="AE154" s="77"/>
      <c r="AF154" s="77"/>
      <c r="AG154" s="77"/>
      <c r="AH154" s="77"/>
      <c r="AI154" s="77"/>
      <c r="AJ154" s="78"/>
      <c r="AK154" s="76"/>
      <c r="AL154" s="77"/>
      <c r="AM154" s="77"/>
      <c r="AN154" s="77"/>
      <c r="AO154" s="77"/>
      <c r="AP154" s="77"/>
      <c r="AQ154" s="77"/>
      <c r="AR154" s="78"/>
      <c r="AS154" s="76"/>
      <c r="AT154" s="77"/>
      <c r="AU154" s="77"/>
      <c r="AV154" s="77"/>
      <c r="AW154" s="77"/>
      <c r="AX154" s="77"/>
      <c r="AY154" s="77"/>
      <c r="AZ154" s="78"/>
      <c r="BA154" s="76"/>
      <c r="BB154" s="77"/>
      <c r="BC154" s="77"/>
      <c r="BD154" s="77"/>
      <c r="BE154" s="77"/>
      <c r="BF154" s="77"/>
      <c r="BG154" s="77"/>
      <c r="BH154" s="78"/>
      <c r="BI154" s="65"/>
      <c r="BJ154" s="65"/>
      <c r="BK154" s="65"/>
      <c r="BL154" s="65"/>
      <c r="BM154" s="65"/>
      <c r="BN154" s="65"/>
      <c r="BO154" s="65"/>
      <c r="BP154" s="65"/>
      <c r="BQ154" s="65"/>
      <c r="BR154" s="10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105"/>
    </row>
    <row r="155" spans="3:92" ht="15.6" customHeight="1" x14ac:dyDescent="0.4">
      <c r="C155" s="9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36"/>
      <c r="Q155" s="36"/>
      <c r="R155" s="112"/>
      <c r="S155" s="112"/>
      <c r="T155" s="112"/>
      <c r="U155" s="82"/>
      <c r="V155" s="83"/>
      <c r="W155" s="83"/>
      <c r="X155" s="83"/>
      <c r="Y155" s="83"/>
      <c r="Z155" s="83"/>
      <c r="AA155" s="83"/>
      <c r="AB155" s="84"/>
      <c r="AC155" s="82"/>
      <c r="AD155" s="83"/>
      <c r="AE155" s="83"/>
      <c r="AF155" s="83"/>
      <c r="AG155" s="83"/>
      <c r="AH155" s="83"/>
      <c r="AI155" s="83"/>
      <c r="AJ155" s="84"/>
      <c r="AK155" s="82"/>
      <c r="AL155" s="83"/>
      <c r="AM155" s="83"/>
      <c r="AN155" s="83"/>
      <c r="AO155" s="83"/>
      <c r="AP155" s="83"/>
      <c r="AQ155" s="83"/>
      <c r="AR155" s="84"/>
      <c r="AS155" s="82"/>
      <c r="AT155" s="83"/>
      <c r="AU155" s="83"/>
      <c r="AV155" s="83"/>
      <c r="AW155" s="83"/>
      <c r="AX155" s="83"/>
      <c r="AY155" s="83"/>
      <c r="AZ155" s="84"/>
      <c r="BA155" s="82"/>
      <c r="BB155" s="83"/>
      <c r="BC155" s="83"/>
      <c r="BD155" s="83"/>
      <c r="BE155" s="83"/>
      <c r="BF155" s="83"/>
      <c r="BG155" s="83"/>
      <c r="BH155" s="84"/>
      <c r="BI155" s="65"/>
      <c r="BJ155" s="65"/>
      <c r="BK155" s="65"/>
      <c r="BL155" s="65"/>
      <c r="BM155" s="65"/>
      <c r="BN155" s="65"/>
      <c r="BO155" s="65"/>
      <c r="BP155" s="65"/>
      <c r="BQ155" s="65"/>
      <c r="BR155" s="10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105"/>
    </row>
    <row r="156" spans="3:92" ht="29.45" customHeight="1" x14ac:dyDescent="0.5">
      <c r="C156" s="9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36"/>
      <c r="Q156" s="36"/>
      <c r="R156" s="112"/>
      <c r="S156" s="112"/>
      <c r="T156" s="112"/>
      <c r="U156" s="65"/>
      <c r="V156" s="65"/>
      <c r="W156" s="65"/>
      <c r="X156" s="65"/>
      <c r="Y156" s="65"/>
      <c r="Z156" s="65"/>
      <c r="AA156" s="65"/>
      <c r="AB156" s="65"/>
      <c r="AC156" s="65"/>
      <c r="AD156" s="102"/>
      <c r="AE156" s="36"/>
      <c r="AF156" s="36"/>
      <c r="AG156" s="36"/>
      <c r="AH156" s="36"/>
      <c r="AI156" s="36"/>
      <c r="AJ156" s="36"/>
      <c r="AK156" s="36"/>
      <c r="AL156" s="36"/>
      <c r="AM156" s="36"/>
      <c r="AN156" s="103"/>
      <c r="AO156" s="103"/>
      <c r="AP156" s="103"/>
      <c r="AQ156" s="104"/>
      <c r="AR156" s="65"/>
      <c r="AS156" s="90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105"/>
      <c r="BT156" s="65"/>
      <c r="BU156" s="65"/>
      <c r="BV156" s="65"/>
      <c r="BW156" s="65"/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/>
    </row>
    <row r="157" spans="3:92" ht="15.6" customHeight="1" x14ac:dyDescent="0.5">
      <c r="C157" s="95"/>
      <c r="D157" s="36"/>
      <c r="E157" s="36"/>
      <c r="F157" s="36"/>
      <c r="G157" s="36"/>
      <c r="H157" s="36"/>
      <c r="I157" s="36"/>
      <c r="J157" s="36"/>
      <c r="K157" s="36"/>
      <c r="L157" s="103"/>
      <c r="M157" s="103"/>
      <c r="N157" s="103"/>
      <c r="O157" s="104"/>
      <c r="P157" s="81"/>
      <c r="Q157" s="81"/>
      <c r="R157" s="112"/>
      <c r="S157" s="112"/>
      <c r="T157" s="112"/>
      <c r="U157" s="234" t="s">
        <v>60</v>
      </c>
      <c r="V157" s="235"/>
      <c r="W157" s="235"/>
      <c r="X157" s="235"/>
      <c r="Y157" s="235"/>
      <c r="Z157" s="235"/>
      <c r="AA157" s="235"/>
      <c r="AB157" s="235"/>
      <c r="AC157" s="234" t="s">
        <v>61</v>
      </c>
      <c r="AD157" s="235"/>
      <c r="AE157" s="235"/>
      <c r="AF157" s="235"/>
      <c r="AG157" s="235"/>
      <c r="AH157" s="235"/>
      <c r="AI157" s="235"/>
      <c r="AJ157" s="235"/>
      <c r="AK157" s="234" t="s">
        <v>62</v>
      </c>
      <c r="AL157" s="235"/>
      <c r="AM157" s="235"/>
      <c r="AN157" s="235"/>
      <c r="AO157" s="235"/>
      <c r="AP157" s="235"/>
      <c r="AQ157" s="235"/>
      <c r="AR157" s="236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102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103"/>
      <c r="BO157" s="103"/>
      <c r="BP157" s="103"/>
      <c r="BQ157" s="104"/>
      <c r="BR157" s="105"/>
    </row>
    <row r="158" spans="3:92" ht="15.6" customHeight="1" x14ac:dyDescent="0.5">
      <c r="C158" s="95"/>
      <c r="D158" s="204" t="s">
        <v>26</v>
      </c>
      <c r="E158" s="186"/>
      <c r="F158" s="186"/>
      <c r="G158" s="186"/>
      <c r="H158" s="186"/>
      <c r="I158" s="186"/>
      <c r="J158" s="186"/>
      <c r="K158" s="186"/>
      <c r="L158" s="186"/>
      <c r="M158" s="205"/>
      <c r="N158" s="123" t="str">
        <f>IF([1]回答表!F17="下水道事業",IF([1]回答表!AA45="●","●",""),"")</f>
        <v/>
      </c>
      <c r="O158" s="124"/>
      <c r="P158" s="124"/>
      <c r="Q158" s="125"/>
      <c r="R158" s="112"/>
      <c r="S158" s="112"/>
      <c r="T158" s="112"/>
      <c r="U158" s="237"/>
      <c r="V158" s="238"/>
      <c r="W158" s="238"/>
      <c r="X158" s="238"/>
      <c r="Y158" s="238"/>
      <c r="Z158" s="238"/>
      <c r="AA158" s="238"/>
      <c r="AB158" s="238"/>
      <c r="AC158" s="237"/>
      <c r="AD158" s="238"/>
      <c r="AE158" s="238"/>
      <c r="AF158" s="238"/>
      <c r="AG158" s="238"/>
      <c r="AH158" s="238"/>
      <c r="AI158" s="238"/>
      <c r="AJ158" s="238"/>
      <c r="AK158" s="239"/>
      <c r="AL158" s="240"/>
      <c r="AM158" s="240"/>
      <c r="AN158" s="240"/>
      <c r="AO158" s="240"/>
      <c r="AP158" s="240"/>
      <c r="AQ158" s="240"/>
      <c r="AR158" s="241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102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103"/>
      <c r="BO158" s="103"/>
      <c r="BP158" s="103"/>
      <c r="BQ158" s="104"/>
      <c r="BR158" s="105"/>
    </row>
    <row r="159" spans="3:92" ht="15.6" customHeight="1" x14ac:dyDescent="0.5">
      <c r="C159" s="95"/>
      <c r="D159" s="186"/>
      <c r="E159" s="186"/>
      <c r="F159" s="186"/>
      <c r="G159" s="186"/>
      <c r="H159" s="186"/>
      <c r="I159" s="186"/>
      <c r="J159" s="186"/>
      <c r="K159" s="186"/>
      <c r="L159" s="186"/>
      <c r="M159" s="205"/>
      <c r="N159" s="137"/>
      <c r="O159" s="138"/>
      <c r="P159" s="138"/>
      <c r="Q159" s="139"/>
      <c r="R159" s="112"/>
      <c r="S159" s="112"/>
      <c r="T159" s="112"/>
      <c r="U159" s="79" t="str">
        <f>IF([1]回答表!F17="下水道事業",IF([1]回答表!X45="●",[1]回答表!Y207,IF([1]回答表!AA45="●",[1]回答表!Y273,"")),"")</f>
        <v/>
      </c>
      <c r="V159" s="80"/>
      <c r="W159" s="80"/>
      <c r="X159" s="80"/>
      <c r="Y159" s="80"/>
      <c r="Z159" s="80"/>
      <c r="AA159" s="80"/>
      <c r="AB159" s="146"/>
      <c r="AC159" s="79" t="str">
        <f>IF([1]回答表!F17="下水道事業",IF([1]回答表!X45="●",[1]回答表!Y208,IF([1]回答表!AA45="●",[1]回答表!Y274,"")),"")</f>
        <v/>
      </c>
      <c r="AD159" s="80"/>
      <c r="AE159" s="80"/>
      <c r="AF159" s="80"/>
      <c r="AG159" s="80"/>
      <c r="AH159" s="80"/>
      <c r="AI159" s="80"/>
      <c r="AJ159" s="146"/>
      <c r="AK159" s="79" t="str">
        <f>IF([1]回答表!F17="下水道事業",IF([1]回答表!X45="●",[1]回答表!Y209,IF([1]回答表!AA45="●",[1]回答表!Y275,"")),"")</f>
        <v/>
      </c>
      <c r="AL159" s="80"/>
      <c r="AM159" s="80"/>
      <c r="AN159" s="80"/>
      <c r="AO159" s="80"/>
      <c r="AP159" s="80"/>
      <c r="AQ159" s="80"/>
      <c r="AR159" s="146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102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103"/>
      <c r="BO159" s="103"/>
      <c r="BP159" s="103"/>
      <c r="BQ159" s="104"/>
      <c r="BR159" s="105"/>
    </row>
    <row r="160" spans="3:92" ht="15.6" customHeight="1" x14ac:dyDescent="0.5">
      <c r="C160" s="95"/>
      <c r="D160" s="186"/>
      <c r="E160" s="186"/>
      <c r="F160" s="186"/>
      <c r="G160" s="186"/>
      <c r="H160" s="186"/>
      <c r="I160" s="186"/>
      <c r="J160" s="186"/>
      <c r="K160" s="186"/>
      <c r="L160" s="186"/>
      <c r="M160" s="205"/>
      <c r="N160" s="137"/>
      <c r="O160" s="138"/>
      <c r="P160" s="138"/>
      <c r="Q160" s="139"/>
      <c r="R160" s="112"/>
      <c r="S160" s="112"/>
      <c r="T160" s="112"/>
      <c r="U160" s="76"/>
      <c r="V160" s="77"/>
      <c r="W160" s="77"/>
      <c r="X160" s="77"/>
      <c r="Y160" s="77"/>
      <c r="Z160" s="77"/>
      <c r="AA160" s="77"/>
      <c r="AB160" s="78"/>
      <c r="AC160" s="76"/>
      <c r="AD160" s="77"/>
      <c r="AE160" s="77"/>
      <c r="AF160" s="77"/>
      <c r="AG160" s="77"/>
      <c r="AH160" s="77"/>
      <c r="AI160" s="77"/>
      <c r="AJ160" s="78"/>
      <c r="AK160" s="76"/>
      <c r="AL160" s="77"/>
      <c r="AM160" s="77"/>
      <c r="AN160" s="77"/>
      <c r="AO160" s="77"/>
      <c r="AP160" s="77"/>
      <c r="AQ160" s="77"/>
      <c r="AR160" s="78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102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103"/>
      <c r="BO160" s="103"/>
      <c r="BP160" s="103"/>
      <c r="BQ160" s="104"/>
      <c r="BR160" s="105"/>
    </row>
    <row r="161" spans="3:70" ht="15.6" customHeight="1" x14ac:dyDescent="0.5">
      <c r="C161" s="95"/>
      <c r="D161" s="186"/>
      <c r="E161" s="186"/>
      <c r="F161" s="186"/>
      <c r="G161" s="186"/>
      <c r="H161" s="186"/>
      <c r="I161" s="186"/>
      <c r="J161" s="186"/>
      <c r="K161" s="186"/>
      <c r="L161" s="186"/>
      <c r="M161" s="205"/>
      <c r="N161" s="147"/>
      <c r="O161" s="148"/>
      <c r="P161" s="148"/>
      <c r="Q161" s="149"/>
      <c r="R161" s="112"/>
      <c r="S161" s="112"/>
      <c r="T161" s="112"/>
      <c r="U161" s="82"/>
      <c r="V161" s="83"/>
      <c r="W161" s="83"/>
      <c r="X161" s="83"/>
      <c r="Y161" s="83"/>
      <c r="Z161" s="83"/>
      <c r="AA161" s="83"/>
      <c r="AB161" s="84"/>
      <c r="AC161" s="82"/>
      <c r="AD161" s="83"/>
      <c r="AE161" s="83"/>
      <c r="AF161" s="83"/>
      <c r="AG161" s="83"/>
      <c r="AH161" s="83"/>
      <c r="AI161" s="83"/>
      <c r="AJ161" s="84"/>
      <c r="AK161" s="82"/>
      <c r="AL161" s="83"/>
      <c r="AM161" s="83"/>
      <c r="AN161" s="83"/>
      <c r="AO161" s="83"/>
      <c r="AP161" s="83"/>
      <c r="AQ161" s="83"/>
      <c r="AR161" s="84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102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103"/>
      <c r="BO161" s="103"/>
      <c r="BP161" s="103"/>
      <c r="BQ161" s="104"/>
      <c r="BR161" s="105"/>
    </row>
    <row r="162" spans="3:70" ht="15.6" customHeight="1" x14ac:dyDescent="0.5">
      <c r="C162" s="95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65"/>
      <c r="V162" s="65"/>
      <c r="W162" s="65"/>
      <c r="X162" s="65"/>
      <c r="Y162" s="65"/>
      <c r="Z162" s="102"/>
      <c r="AA162" s="36"/>
      <c r="AB162" s="36"/>
      <c r="AC162" s="36"/>
      <c r="AD162" s="36"/>
      <c r="AE162" s="36"/>
      <c r="AF162" s="36"/>
      <c r="AG162" s="36"/>
      <c r="AH162" s="36"/>
      <c r="AI162" s="36"/>
      <c r="AJ162" s="114"/>
      <c r="AK162" s="65"/>
      <c r="AL162" s="113"/>
      <c r="AM162" s="113"/>
      <c r="AN162" s="104"/>
      <c r="AO162" s="113"/>
      <c r="AP162" s="114"/>
      <c r="AQ162" s="114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102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103"/>
      <c r="BO162" s="103"/>
      <c r="BP162" s="103"/>
      <c r="BQ162" s="104"/>
      <c r="BR162" s="105"/>
    </row>
    <row r="163" spans="3:70" ht="33.6" customHeight="1" x14ac:dyDescent="0.5">
      <c r="C163" s="95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81"/>
      <c r="O163" s="81"/>
      <c r="P163" s="81"/>
      <c r="Q163" s="81"/>
      <c r="R163" s="112"/>
      <c r="S163" s="112"/>
      <c r="T163" s="112"/>
      <c r="U163" s="116" t="s">
        <v>31</v>
      </c>
      <c r="V163" s="112"/>
      <c r="W163" s="112"/>
      <c r="X163" s="112"/>
      <c r="Y163" s="112"/>
      <c r="Z163" s="112"/>
      <c r="AA163" s="103"/>
      <c r="AB163" s="117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16" t="s">
        <v>32</v>
      </c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65"/>
      <c r="BR163" s="105"/>
    </row>
    <row r="164" spans="3:70" ht="15.6" customHeight="1" x14ac:dyDescent="0.4">
      <c r="C164" s="95"/>
      <c r="D164" s="186" t="s">
        <v>33</v>
      </c>
      <c r="E164" s="186"/>
      <c r="F164" s="186"/>
      <c r="G164" s="186"/>
      <c r="H164" s="186"/>
      <c r="I164" s="186"/>
      <c r="J164" s="186"/>
      <c r="K164" s="186"/>
      <c r="L164" s="186"/>
      <c r="M164" s="205"/>
      <c r="N164" s="123" t="str">
        <f>IF([1]回答表!F17="下水道事業",IF([1]回答表!AD45="●","●",""),"")</f>
        <v/>
      </c>
      <c r="O164" s="124"/>
      <c r="P164" s="124"/>
      <c r="Q164" s="125"/>
      <c r="R164" s="112"/>
      <c r="S164" s="112"/>
      <c r="T164" s="112"/>
      <c r="U164" s="126" t="str">
        <f>IF([1]回答表!F17="下水道事業",IF([1]回答表!AD45="●",[1]回答表!B289,""),"")</f>
        <v/>
      </c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/>
      <c r="AI164" s="127"/>
      <c r="AJ164" s="128"/>
      <c r="AK164" s="175"/>
      <c r="AL164" s="175"/>
      <c r="AM164" s="126" t="str">
        <f>IF([1]回答表!F17="下水道事業",IF([1]回答表!AD45="●",[1]回答表!B295,""),"")</f>
        <v/>
      </c>
      <c r="AN164" s="127"/>
      <c r="AO164" s="127"/>
      <c r="AP164" s="127"/>
      <c r="AQ164" s="127"/>
      <c r="AR164" s="127"/>
      <c r="AS164" s="127"/>
      <c r="AT164" s="127"/>
      <c r="AU164" s="127"/>
      <c r="AV164" s="127"/>
      <c r="AW164" s="127"/>
      <c r="AX164" s="127"/>
      <c r="AY164" s="127"/>
      <c r="AZ164" s="127"/>
      <c r="BA164" s="127"/>
      <c r="BB164" s="127"/>
      <c r="BC164" s="127"/>
      <c r="BD164" s="127"/>
      <c r="BE164" s="127"/>
      <c r="BF164" s="127"/>
      <c r="BG164" s="127"/>
      <c r="BH164" s="127"/>
      <c r="BI164" s="127"/>
      <c r="BJ164" s="127"/>
      <c r="BK164" s="127"/>
      <c r="BL164" s="127"/>
      <c r="BM164" s="127"/>
      <c r="BN164" s="127"/>
      <c r="BO164" s="127"/>
      <c r="BP164" s="127"/>
      <c r="BQ164" s="128"/>
      <c r="BR164" s="105"/>
    </row>
    <row r="165" spans="3:70" ht="15.6" customHeight="1" x14ac:dyDescent="0.4">
      <c r="C165" s="95"/>
      <c r="D165" s="186"/>
      <c r="E165" s="186"/>
      <c r="F165" s="186"/>
      <c r="G165" s="186"/>
      <c r="H165" s="186"/>
      <c r="I165" s="186"/>
      <c r="J165" s="186"/>
      <c r="K165" s="186"/>
      <c r="L165" s="186"/>
      <c r="M165" s="205"/>
      <c r="N165" s="137"/>
      <c r="O165" s="138"/>
      <c r="P165" s="138"/>
      <c r="Q165" s="139"/>
      <c r="R165" s="112"/>
      <c r="S165" s="112"/>
      <c r="T165" s="112"/>
      <c r="U165" s="140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2"/>
      <c r="AK165" s="175"/>
      <c r="AL165" s="175"/>
      <c r="AM165" s="140"/>
      <c r="AN165" s="141"/>
      <c r="AO165" s="141"/>
      <c r="AP165" s="141"/>
      <c r="AQ165" s="141"/>
      <c r="AR165" s="141"/>
      <c r="AS165" s="141"/>
      <c r="AT165" s="141"/>
      <c r="AU165" s="141"/>
      <c r="AV165" s="141"/>
      <c r="AW165" s="141"/>
      <c r="AX165" s="141"/>
      <c r="AY165" s="141"/>
      <c r="AZ165" s="141"/>
      <c r="BA165" s="141"/>
      <c r="BB165" s="141"/>
      <c r="BC165" s="141"/>
      <c r="BD165" s="141"/>
      <c r="BE165" s="141"/>
      <c r="BF165" s="141"/>
      <c r="BG165" s="141"/>
      <c r="BH165" s="141"/>
      <c r="BI165" s="141"/>
      <c r="BJ165" s="141"/>
      <c r="BK165" s="141"/>
      <c r="BL165" s="141"/>
      <c r="BM165" s="141"/>
      <c r="BN165" s="141"/>
      <c r="BO165" s="141"/>
      <c r="BP165" s="141"/>
      <c r="BQ165" s="142"/>
      <c r="BR165" s="105"/>
    </row>
    <row r="166" spans="3:70" ht="15.6" customHeight="1" x14ac:dyDescent="0.4">
      <c r="C166" s="95"/>
      <c r="D166" s="186"/>
      <c r="E166" s="186"/>
      <c r="F166" s="186"/>
      <c r="G166" s="186"/>
      <c r="H166" s="186"/>
      <c r="I166" s="186"/>
      <c r="J166" s="186"/>
      <c r="K166" s="186"/>
      <c r="L166" s="186"/>
      <c r="M166" s="205"/>
      <c r="N166" s="137"/>
      <c r="O166" s="138"/>
      <c r="P166" s="138"/>
      <c r="Q166" s="139"/>
      <c r="R166" s="112"/>
      <c r="S166" s="112"/>
      <c r="T166" s="112"/>
      <c r="U166" s="140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2"/>
      <c r="AK166" s="175"/>
      <c r="AL166" s="175"/>
      <c r="AM166" s="140"/>
      <c r="AN166" s="141"/>
      <c r="AO166" s="141"/>
      <c r="AP166" s="141"/>
      <c r="AQ166" s="141"/>
      <c r="AR166" s="141"/>
      <c r="AS166" s="141"/>
      <c r="AT166" s="141"/>
      <c r="AU166" s="141"/>
      <c r="AV166" s="141"/>
      <c r="AW166" s="141"/>
      <c r="AX166" s="141"/>
      <c r="AY166" s="141"/>
      <c r="AZ166" s="141"/>
      <c r="BA166" s="141"/>
      <c r="BB166" s="141"/>
      <c r="BC166" s="141"/>
      <c r="BD166" s="141"/>
      <c r="BE166" s="141"/>
      <c r="BF166" s="141"/>
      <c r="BG166" s="141"/>
      <c r="BH166" s="141"/>
      <c r="BI166" s="141"/>
      <c r="BJ166" s="141"/>
      <c r="BK166" s="141"/>
      <c r="BL166" s="141"/>
      <c r="BM166" s="141"/>
      <c r="BN166" s="141"/>
      <c r="BO166" s="141"/>
      <c r="BP166" s="141"/>
      <c r="BQ166" s="142"/>
      <c r="BR166" s="105"/>
    </row>
    <row r="167" spans="3:70" ht="15.6" customHeight="1" x14ac:dyDescent="0.4">
      <c r="C167" s="95"/>
      <c r="D167" s="186"/>
      <c r="E167" s="186"/>
      <c r="F167" s="186"/>
      <c r="G167" s="186"/>
      <c r="H167" s="186"/>
      <c r="I167" s="186"/>
      <c r="J167" s="186"/>
      <c r="K167" s="186"/>
      <c r="L167" s="186"/>
      <c r="M167" s="205"/>
      <c r="N167" s="147"/>
      <c r="O167" s="148"/>
      <c r="P167" s="148"/>
      <c r="Q167" s="149"/>
      <c r="R167" s="112"/>
      <c r="S167" s="112"/>
      <c r="T167" s="112"/>
      <c r="U167" s="172"/>
      <c r="V167" s="173"/>
      <c r="W167" s="173"/>
      <c r="X167" s="173"/>
      <c r="Y167" s="173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4"/>
      <c r="AK167" s="175"/>
      <c r="AL167" s="175"/>
      <c r="AM167" s="172"/>
      <c r="AN167" s="173"/>
      <c r="AO167" s="173"/>
      <c r="AP167" s="173"/>
      <c r="AQ167" s="173"/>
      <c r="AR167" s="173"/>
      <c r="AS167" s="173"/>
      <c r="AT167" s="173"/>
      <c r="AU167" s="173"/>
      <c r="AV167" s="173"/>
      <c r="AW167" s="173"/>
      <c r="AX167" s="173"/>
      <c r="AY167" s="173"/>
      <c r="AZ167" s="173"/>
      <c r="BA167" s="173"/>
      <c r="BB167" s="173"/>
      <c r="BC167" s="173"/>
      <c r="BD167" s="173"/>
      <c r="BE167" s="173"/>
      <c r="BF167" s="173"/>
      <c r="BG167" s="173"/>
      <c r="BH167" s="173"/>
      <c r="BI167" s="173"/>
      <c r="BJ167" s="173"/>
      <c r="BK167" s="173"/>
      <c r="BL167" s="173"/>
      <c r="BM167" s="173"/>
      <c r="BN167" s="173"/>
      <c r="BO167" s="173"/>
      <c r="BP167" s="173"/>
      <c r="BQ167" s="174"/>
      <c r="BR167" s="105"/>
    </row>
    <row r="168" spans="3:70" ht="15.6" customHeight="1" x14ac:dyDescent="0.4">
      <c r="C168" s="176"/>
      <c r="D168" s="177"/>
      <c r="E168" s="177"/>
      <c r="F168" s="177"/>
      <c r="G168" s="177"/>
      <c r="H168" s="177"/>
      <c r="I168" s="177"/>
      <c r="J168" s="177"/>
      <c r="K168" s="177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  <c r="AA168" s="177"/>
      <c r="AB168" s="177"/>
      <c r="AC168" s="177"/>
      <c r="AD168" s="177"/>
      <c r="AE168" s="177"/>
      <c r="AF168" s="177"/>
      <c r="AG168" s="177"/>
      <c r="AH168" s="177"/>
      <c r="AI168" s="177"/>
      <c r="AJ168" s="177"/>
      <c r="AK168" s="177"/>
      <c r="AL168" s="177"/>
      <c r="AM168" s="177"/>
      <c r="AN168" s="177"/>
      <c r="AO168" s="177"/>
      <c r="AP168" s="177"/>
      <c r="AQ168" s="177"/>
      <c r="AR168" s="177"/>
      <c r="AS168" s="177"/>
      <c r="AT168" s="177"/>
      <c r="AU168" s="177"/>
      <c r="AV168" s="177"/>
      <c r="AW168" s="177"/>
      <c r="AX168" s="177"/>
      <c r="AY168" s="177"/>
      <c r="AZ168" s="177"/>
      <c r="BA168" s="177"/>
      <c r="BB168" s="177"/>
      <c r="BC168" s="177"/>
      <c r="BD168" s="177"/>
      <c r="BE168" s="177"/>
      <c r="BF168" s="177"/>
      <c r="BG168" s="177"/>
      <c r="BH168" s="177"/>
      <c r="BI168" s="177"/>
      <c r="BJ168" s="177"/>
      <c r="BK168" s="177"/>
      <c r="BL168" s="177"/>
      <c r="BM168" s="177"/>
      <c r="BN168" s="177"/>
      <c r="BO168" s="177"/>
      <c r="BP168" s="177"/>
      <c r="BQ168" s="177"/>
      <c r="BR168" s="178"/>
    </row>
    <row r="169" spans="3:70" ht="15.6" customHeight="1" x14ac:dyDescent="0.4"/>
    <row r="170" spans="3:70" ht="15.6" customHeight="1" x14ac:dyDescent="0.4">
      <c r="C170" s="89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184"/>
      <c r="AS170" s="184"/>
      <c r="AT170" s="184"/>
      <c r="AU170" s="184"/>
      <c r="AV170" s="184"/>
      <c r="AW170" s="184"/>
      <c r="AX170" s="184"/>
      <c r="AY170" s="184"/>
      <c r="AZ170" s="184"/>
      <c r="BA170" s="184"/>
      <c r="BB170" s="184"/>
      <c r="BC170" s="92"/>
      <c r="BD170" s="93"/>
      <c r="BE170" s="93"/>
      <c r="BF170" s="93"/>
      <c r="BG170" s="93"/>
      <c r="BH170" s="93"/>
      <c r="BI170" s="93"/>
      <c r="BJ170" s="93"/>
      <c r="BK170" s="93"/>
      <c r="BL170" s="93"/>
      <c r="BM170" s="93"/>
      <c r="BN170" s="93"/>
      <c r="BO170" s="93"/>
      <c r="BP170" s="93"/>
      <c r="BQ170" s="93"/>
      <c r="BR170" s="94"/>
    </row>
    <row r="171" spans="3:70" ht="15.6" customHeight="1" x14ac:dyDescent="0.5">
      <c r="C171" s="95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65"/>
      <c r="Y171" s="65"/>
      <c r="Z171" s="65"/>
      <c r="AA171" s="36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04"/>
      <c r="AO171" s="113"/>
      <c r="AP171" s="114"/>
      <c r="AQ171" s="114"/>
      <c r="AR171" s="185"/>
      <c r="AS171" s="185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02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103"/>
      <c r="BO171" s="103"/>
      <c r="BP171" s="103"/>
      <c r="BQ171" s="104"/>
      <c r="BR171" s="105"/>
    </row>
    <row r="172" spans="3:70" ht="15.6" customHeight="1" x14ac:dyDescent="0.5">
      <c r="C172" s="95"/>
      <c r="D172" s="96" t="s">
        <v>14</v>
      </c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8"/>
      <c r="R172" s="99" t="s">
        <v>63</v>
      </c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  <c r="AU172" s="100"/>
      <c r="AV172" s="100"/>
      <c r="AW172" s="100"/>
      <c r="AX172" s="100"/>
      <c r="AY172" s="100"/>
      <c r="AZ172" s="100"/>
      <c r="BA172" s="100"/>
      <c r="BB172" s="101"/>
      <c r="BC172" s="102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103"/>
      <c r="BO172" s="103"/>
      <c r="BP172" s="103"/>
      <c r="BQ172" s="104"/>
      <c r="BR172" s="105"/>
    </row>
    <row r="173" spans="3:70" ht="15.6" customHeight="1" x14ac:dyDescent="0.5">
      <c r="C173" s="95"/>
      <c r="D173" s="106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8"/>
      <c r="R173" s="109"/>
      <c r="S173" s="110"/>
      <c r="T173" s="110"/>
      <c r="U173" s="110"/>
      <c r="V173" s="110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  <c r="AK173" s="110"/>
      <c r="AL173" s="110"/>
      <c r="AM173" s="110"/>
      <c r="AN173" s="110"/>
      <c r="AO173" s="110"/>
      <c r="AP173" s="110"/>
      <c r="AQ173" s="110"/>
      <c r="AR173" s="110"/>
      <c r="AS173" s="110"/>
      <c r="AT173" s="110"/>
      <c r="AU173" s="110"/>
      <c r="AV173" s="110"/>
      <c r="AW173" s="110"/>
      <c r="AX173" s="110"/>
      <c r="AY173" s="110"/>
      <c r="AZ173" s="110"/>
      <c r="BA173" s="110"/>
      <c r="BB173" s="111"/>
      <c r="BC173" s="102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103"/>
      <c r="BO173" s="103"/>
      <c r="BP173" s="103"/>
      <c r="BQ173" s="104"/>
      <c r="BR173" s="105"/>
    </row>
    <row r="174" spans="3:70" ht="15.6" customHeight="1" x14ac:dyDescent="0.5">
      <c r="C174" s="95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65"/>
      <c r="Y174" s="65"/>
      <c r="Z174" s="65"/>
      <c r="AA174" s="36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04"/>
      <c r="AO174" s="113"/>
      <c r="AP174" s="114"/>
      <c r="AQ174" s="114"/>
      <c r="AR174" s="115"/>
      <c r="AS174" s="115"/>
      <c r="AT174" s="115"/>
      <c r="AU174" s="115"/>
      <c r="AV174" s="115"/>
      <c r="AW174" s="115"/>
      <c r="AX174" s="115"/>
      <c r="AY174" s="115"/>
      <c r="AZ174" s="115"/>
      <c r="BA174" s="115"/>
      <c r="BB174" s="115"/>
      <c r="BC174" s="102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103"/>
      <c r="BO174" s="103"/>
      <c r="BP174" s="103"/>
      <c r="BQ174" s="104"/>
      <c r="BR174" s="105"/>
    </row>
    <row r="175" spans="3:70" ht="25.5" x14ac:dyDescent="0.5">
      <c r="C175" s="95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6" t="s">
        <v>35</v>
      </c>
      <c r="V175" s="112"/>
      <c r="W175" s="112"/>
      <c r="X175" s="112"/>
      <c r="Y175" s="112"/>
      <c r="Z175" s="112"/>
      <c r="AA175" s="103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22" t="s">
        <v>17</v>
      </c>
      <c r="AN175" s="179"/>
      <c r="AO175" s="179"/>
      <c r="AP175" s="179"/>
      <c r="AQ175" s="179"/>
      <c r="AR175" s="179"/>
      <c r="AS175" s="179"/>
      <c r="AT175" s="103"/>
      <c r="AU175" s="103"/>
      <c r="AV175" s="103"/>
      <c r="AW175" s="103"/>
      <c r="AX175" s="104"/>
      <c r="AY175" s="121"/>
      <c r="AZ175" s="121"/>
      <c r="BA175" s="121"/>
      <c r="BB175" s="121"/>
      <c r="BC175" s="121"/>
      <c r="BD175" s="103"/>
      <c r="BE175" s="103"/>
      <c r="BF175" s="122"/>
      <c r="BG175" s="103"/>
      <c r="BH175" s="103"/>
      <c r="BI175" s="103"/>
      <c r="BJ175" s="103"/>
      <c r="BK175" s="103"/>
      <c r="BL175" s="103"/>
      <c r="BM175" s="103"/>
      <c r="BN175" s="103"/>
      <c r="BO175" s="103"/>
      <c r="BP175" s="103"/>
      <c r="BQ175" s="104"/>
      <c r="BR175" s="105"/>
    </row>
    <row r="176" spans="3:70" ht="19.350000000000001" customHeight="1" x14ac:dyDescent="0.5">
      <c r="C176" s="95"/>
      <c r="D176" s="186" t="s">
        <v>18</v>
      </c>
      <c r="E176" s="186"/>
      <c r="F176" s="186"/>
      <c r="G176" s="186"/>
      <c r="H176" s="186"/>
      <c r="I176" s="186"/>
      <c r="J176" s="186"/>
      <c r="K176" s="186"/>
      <c r="L176" s="186"/>
      <c r="M176" s="186"/>
      <c r="N176" s="123" t="str">
        <f>IF([1]回答表!BD17="●",IF([1]回答表!X45="●","●",""),"")</f>
        <v/>
      </c>
      <c r="O176" s="124"/>
      <c r="P176" s="124"/>
      <c r="Q176" s="125"/>
      <c r="R176" s="112"/>
      <c r="S176" s="112"/>
      <c r="T176" s="112"/>
      <c r="U176" s="126" t="str">
        <f>IF([1]回答表!BD17="●",IF([1]回答表!X45="●",[1]回答表!B158,IF([1]回答表!AA45="●",[1]回答表!B223,"")),"")</f>
        <v/>
      </c>
      <c r="V176" s="127"/>
      <c r="W176" s="127"/>
      <c r="X176" s="127"/>
      <c r="Y176" s="127"/>
      <c r="Z176" s="127"/>
      <c r="AA176" s="127"/>
      <c r="AB176" s="127"/>
      <c r="AC176" s="127"/>
      <c r="AD176" s="127"/>
      <c r="AE176" s="127"/>
      <c r="AF176" s="127"/>
      <c r="AG176" s="127"/>
      <c r="AH176" s="127"/>
      <c r="AI176" s="127"/>
      <c r="AJ176" s="128"/>
      <c r="AK176" s="129"/>
      <c r="AL176" s="129"/>
      <c r="AM176" s="131" t="str">
        <f>IF([1]回答表!BD17="●",IF([1]回答表!X45="●",[1]回答表!B212,IF([1]回答表!AA45="●",[1]回答表!B278,"")),"")</f>
        <v/>
      </c>
      <c r="AN176" s="132"/>
      <c r="AO176" s="132"/>
      <c r="AP176" s="132"/>
      <c r="AQ176" s="131"/>
      <c r="AR176" s="132"/>
      <c r="AS176" s="132"/>
      <c r="AT176" s="132"/>
      <c r="AU176" s="131"/>
      <c r="AV176" s="132"/>
      <c r="AW176" s="132"/>
      <c r="AX176" s="133"/>
      <c r="AY176" s="121"/>
      <c r="AZ176" s="121"/>
      <c r="BA176" s="121"/>
      <c r="BB176" s="121"/>
      <c r="BC176" s="121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105"/>
    </row>
    <row r="177" spans="3:70" ht="19.350000000000001" customHeight="1" x14ac:dyDescent="0.5">
      <c r="C177" s="95"/>
      <c r="D177" s="186"/>
      <c r="E177" s="186"/>
      <c r="F177" s="186"/>
      <c r="G177" s="186"/>
      <c r="H177" s="186"/>
      <c r="I177" s="186"/>
      <c r="J177" s="186"/>
      <c r="K177" s="186"/>
      <c r="L177" s="186"/>
      <c r="M177" s="186"/>
      <c r="N177" s="137"/>
      <c r="O177" s="138"/>
      <c r="P177" s="138"/>
      <c r="Q177" s="139"/>
      <c r="R177" s="112"/>
      <c r="S177" s="112"/>
      <c r="T177" s="112"/>
      <c r="U177" s="140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2"/>
      <c r="AK177" s="129"/>
      <c r="AL177" s="129"/>
      <c r="AM177" s="143"/>
      <c r="AN177" s="144"/>
      <c r="AO177" s="144"/>
      <c r="AP177" s="144"/>
      <c r="AQ177" s="143"/>
      <c r="AR177" s="144"/>
      <c r="AS177" s="144"/>
      <c r="AT177" s="144"/>
      <c r="AU177" s="143"/>
      <c r="AV177" s="144"/>
      <c r="AW177" s="144"/>
      <c r="AX177" s="145"/>
      <c r="AY177" s="121"/>
      <c r="AZ177" s="121"/>
      <c r="BA177" s="121"/>
      <c r="BB177" s="121"/>
      <c r="BC177" s="121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105"/>
    </row>
    <row r="178" spans="3:70" ht="15.6" customHeight="1" x14ac:dyDescent="0.5">
      <c r="C178" s="95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37"/>
      <c r="O178" s="138"/>
      <c r="P178" s="138"/>
      <c r="Q178" s="139"/>
      <c r="R178" s="112"/>
      <c r="S178" s="112"/>
      <c r="T178" s="112"/>
      <c r="U178" s="140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2"/>
      <c r="AK178" s="129"/>
      <c r="AL178" s="129"/>
      <c r="AM178" s="143"/>
      <c r="AN178" s="144"/>
      <c r="AO178" s="144"/>
      <c r="AP178" s="144"/>
      <c r="AQ178" s="143"/>
      <c r="AR178" s="144"/>
      <c r="AS178" s="144"/>
      <c r="AT178" s="144"/>
      <c r="AU178" s="143"/>
      <c r="AV178" s="144"/>
      <c r="AW178" s="144"/>
      <c r="AX178" s="145"/>
      <c r="AY178" s="121"/>
      <c r="AZ178" s="121"/>
      <c r="BA178" s="121"/>
      <c r="BB178" s="121"/>
      <c r="BC178" s="121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105"/>
    </row>
    <row r="179" spans="3:70" ht="15.6" customHeight="1" x14ac:dyDescent="0.5">
      <c r="C179" s="95"/>
      <c r="D179" s="186"/>
      <c r="E179" s="186"/>
      <c r="F179" s="186"/>
      <c r="G179" s="186"/>
      <c r="H179" s="186"/>
      <c r="I179" s="186"/>
      <c r="J179" s="186"/>
      <c r="K179" s="186"/>
      <c r="L179" s="186"/>
      <c r="M179" s="186"/>
      <c r="N179" s="147"/>
      <c r="O179" s="148"/>
      <c r="P179" s="148"/>
      <c r="Q179" s="149"/>
      <c r="R179" s="112"/>
      <c r="S179" s="112"/>
      <c r="T179" s="112"/>
      <c r="U179" s="140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2"/>
      <c r="AK179" s="129"/>
      <c r="AL179" s="129"/>
      <c r="AM179" s="143" t="str">
        <f>IF([1]回答表!BD17="●",IF([1]回答表!X45="●",[1]回答表!E212,IF([1]回答表!AA45="●",[1]回答表!E278,"")),"")</f>
        <v/>
      </c>
      <c r="AN179" s="144"/>
      <c r="AO179" s="144"/>
      <c r="AP179" s="144"/>
      <c r="AQ179" s="143" t="str">
        <f>IF([1]回答表!BD17="●",IF([1]回答表!X45="●",[1]回答表!E213,IF([1]回答表!AA45="●",[1]回答表!E279,"")),"")</f>
        <v/>
      </c>
      <c r="AR179" s="144"/>
      <c r="AS179" s="144"/>
      <c r="AT179" s="144"/>
      <c r="AU179" s="143" t="str">
        <f>IF([1]回答表!BD17="●",IF([1]回答表!X45="●",[1]回答表!E214,IF([1]回答表!AA45="●",[1]回答表!E280,"")),"")</f>
        <v/>
      </c>
      <c r="AV179" s="144"/>
      <c r="AW179" s="144"/>
      <c r="AX179" s="145"/>
      <c r="AY179" s="121"/>
      <c r="AZ179" s="121"/>
      <c r="BA179" s="121"/>
      <c r="BB179" s="121"/>
      <c r="BC179" s="121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105"/>
    </row>
    <row r="180" spans="3:70" ht="15.6" customHeight="1" x14ac:dyDescent="0.5">
      <c r="C180" s="95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1"/>
      <c r="O180" s="151"/>
      <c r="P180" s="151"/>
      <c r="Q180" s="151"/>
      <c r="R180" s="152"/>
      <c r="S180" s="152"/>
      <c r="T180" s="152"/>
      <c r="U180" s="140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2"/>
      <c r="AK180" s="129"/>
      <c r="AL180" s="129"/>
      <c r="AM180" s="143"/>
      <c r="AN180" s="144"/>
      <c r="AO180" s="144"/>
      <c r="AP180" s="144"/>
      <c r="AQ180" s="143"/>
      <c r="AR180" s="144"/>
      <c r="AS180" s="144"/>
      <c r="AT180" s="144"/>
      <c r="AU180" s="143"/>
      <c r="AV180" s="144"/>
      <c r="AW180" s="144"/>
      <c r="AX180" s="145"/>
      <c r="AY180" s="121"/>
      <c r="AZ180" s="121"/>
      <c r="BA180" s="121"/>
      <c r="BB180" s="121"/>
      <c r="BC180" s="121"/>
      <c r="BD180" s="113"/>
      <c r="BE180" s="113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105"/>
    </row>
    <row r="181" spans="3:70" ht="19.350000000000001" customHeight="1" x14ac:dyDescent="0.5">
      <c r="C181" s="95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1"/>
      <c r="O181" s="151"/>
      <c r="P181" s="151"/>
      <c r="Q181" s="151"/>
      <c r="R181" s="152"/>
      <c r="S181" s="152"/>
      <c r="T181" s="152"/>
      <c r="U181" s="140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2"/>
      <c r="AK181" s="129"/>
      <c r="AL181" s="129"/>
      <c r="AM181" s="143"/>
      <c r="AN181" s="144"/>
      <c r="AO181" s="144"/>
      <c r="AP181" s="144"/>
      <c r="AQ181" s="143"/>
      <c r="AR181" s="144"/>
      <c r="AS181" s="144"/>
      <c r="AT181" s="144"/>
      <c r="AU181" s="143"/>
      <c r="AV181" s="144"/>
      <c r="AW181" s="144"/>
      <c r="AX181" s="145"/>
      <c r="AY181" s="121"/>
      <c r="AZ181" s="121"/>
      <c r="BA181" s="121"/>
      <c r="BB181" s="121"/>
      <c r="BC181" s="121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105"/>
    </row>
    <row r="182" spans="3:70" ht="19.350000000000001" customHeight="1" x14ac:dyDescent="0.5">
      <c r="C182" s="95"/>
      <c r="D182" s="204" t="s">
        <v>26</v>
      </c>
      <c r="E182" s="186"/>
      <c r="F182" s="186"/>
      <c r="G182" s="186"/>
      <c r="H182" s="186"/>
      <c r="I182" s="186"/>
      <c r="J182" s="186"/>
      <c r="K182" s="186"/>
      <c r="L182" s="186"/>
      <c r="M182" s="205"/>
      <c r="N182" s="123" t="str">
        <f>IF([1]回答表!BD17="●",IF([1]回答表!AA45="●","●",""),"")</f>
        <v/>
      </c>
      <c r="O182" s="124"/>
      <c r="P182" s="124"/>
      <c r="Q182" s="125"/>
      <c r="R182" s="112"/>
      <c r="S182" s="112"/>
      <c r="T182" s="112"/>
      <c r="U182" s="140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2"/>
      <c r="AK182" s="129"/>
      <c r="AL182" s="129"/>
      <c r="AM182" s="143"/>
      <c r="AN182" s="144"/>
      <c r="AO182" s="144"/>
      <c r="AP182" s="144"/>
      <c r="AQ182" s="143"/>
      <c r="AR182" s="144"/>
      <c r="AS182" s="144"/>
      <c r="AT182" s="144"/>
      <c r="AU182" s="143"/>
      <c r="AV182" s="144"/>
      <c r="AW182" s="144"/>
      <c r="AX182" s="145"/>
      <c r="AY182" s="121"/>
      <c r="AZ182" s="121"/>
      <c r="BA182" s="121"/>
      <c r="BB182" s="121"/>
      <c r="BC182" s="121"/>
      <c r="BD182" s="165"/>
      <c r="BE182" s="165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105"/>
    </row>
    <row r="183" spans="3:70" ht="15.6" customHeight="1" x14ac:dyDescent="0.5">
      <c r="C183" s="95"/>
      <c r="D183" s="186"/>
      <c r="E183" s="186"/>
      <c r="F183" s="186"/>
      <c r="G183" s="186"/>
      <c r="H183" s="186"/>
      <c r="I183" s="186"/>
      <c r="J183" s="186"/>
      <c r="K183" s="186"/>
      <c r="L183" s="186"/>
      <c r="M183" s="205"/>
      <c r="N183" s="137"/>
      <c r="O183" s="138"/>
      <c r="P183" s="138"/>
      <c r="Q183" s="139"/>
      <c r="R183" s="112"/>
      <c r="S183" s="112"/>
      <c r="T183" s="112"/>
      <c r="U183" s="140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2"/>
      <c r="AK183" s="129"/>
      <c r="AL183" s="129"/>
      <c r="AM183" s="143" t="s">
        <v>23</v>
      </c>
      <c r="AN183" s="144"/>
      <c r="AO183" s="144"/>
      <c r="AP183" s="144"/>
      <c r="AQ183" s="143" t="s">
        <v>24</v>
      </c>
      <c r="AR183" s="144"/>
      <c r="AS183" s="144"/>
      <c r="AT183" s="144"/>
      <c r="AU183" s="143" t="s">
        <v>25</v>
      </c>
      <c r="AV183" s="144"/>
      <c r="AW183" s="144"/>
      <c r="AX183" s="145"/>
      <c r="AY183" s="121"/>
      <c r="AZ183" s="121"/>
      <c r="BA183" s="121"/>
      <c r="BB183" s="121"/>
      <c r="BC183" s="121"/>
      <c r="BD183" s="165"/>
      <c r="BE183" s="165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105"/>
    </row>
    <row r="184" spans="3:70" ht="15.6" customHeight="1" x14ac:dyDescent="0.5">
      <c r="C184" s="95"/>
      <c r="D184" s="186"/>
      <c r="E184" s="186"/>
      <c r="F184" s="186"/>
      <c r="G184" s="186"/>
      <c r="H184" s="186"/>
      <c r="I184" s="186"/>
      <c r="J184" s="186"/>
      <c r="K184" s="186"/>
      <c r="L184" s="186"/>
      <c r="M184" s="205"/>
      <c r="N184" s="137"/>
      <c r="O184" s="138"/>
      <c r="P184" s="138"/>
      <c r="Q184" s="139"/>
      <c r="R184" s="112"/>
      <c r="S184" s="112"/>
      <c r="T184" s="112"/>
      <c r="U184" s="140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2"/>
      <c r="AK184" s="129"/>
      <c r="AL184" s="129"/>
      <c r="AM184" s="143"/>
      <c r="AN184" s="144"/>
      <c r="AO184" s="144"/>
      <c r="AP184" s="144"/>
      <c r="AQ184" s="143"/>
      <c r="AR184" s="144"/>
      <c r="AS184" s="144"/>
      <c r="AT184" s="144"/>
      <c r="AU184" s="143"/>
      <c r="AV184" s="144"/>
      <c r="AW184" s="144"/>
      <c r="AX184" s="145"/>
      <c r="AY184" s="121"/>
      <c r="AZ184" s="121"/>
      <c r="BA184" s="121"/>
      <c r="BB184" s="121"/>
      <c r="BC184" s="121"/>
      <c r="BD184" s="165"/>
      <c r="BE184" s="165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105"/>
    </row>
    <row r="185" spans="3:70" ht="15.6" customHeight="1" x14ac:dyDescent="0.5">
      <c r="C185" s="95"/>
      <c r="D185" s="186"/>
      <c r="E185" s="186"/>
      <c r="F185" s="186"/>
      <c r="G185" s="186"/>
      <c r="H185" s="186"/>
      <c r="I185" s="186"/>
      <c r="J185" s="186"/>
      <c r="K185" s="186"/>
      <c r="L185" s="186"/>
      <c r="M185" s="205"/>
      <c r="N185" s="147"/>
      <c r="O185" s="148"/>
      <c r="P185" s="148"/>
      <c r="Q185" s="149"/>
      <c r="R185" s="112"/>
      <c r="S185" s="112"/>
      <c r="T185" s="112"/>
      <c r="U185" s="172"/>
      <c r="V185" s="173"/>
      <c r="W185" s="173"/>
      <c r="X185" s="173"/>
      <c r="Y185" s="173"/>
      <c r="Z185" s="173"/>
      <c r="AA185" s="173"/>
      <c r="AB185" s="173"/>
      <c r="AC185" s="173"/>
      <c r="AD185" s="173"/>
      <c r="AE185" s="173"/>
      <c r="AF185" s="173"/>
      <c r="AG185" s="173"/>
      <c r="AH185" s="173"/>
      <c r="AI185" s="173"/>
      <c r="AJ185" s="174"/>
      <c r="AK185" s="129"/>
      <c r="AL185" s="129"/>
      <c r="AM185" s="181"/>
      <c r="AN185" s="182"/>
      <c r="AO185" s="182"/>
      <c r="AP185" s="182"/>
      <c r="AQ185" s="181"/>
      <c r="AR185" s="182"/>
      <c r="AS185" s="182"/>
      <c r="AT185" s="182"/>
      <c r="AU185" s="181"/>
      <c r="AV185" s="182"/>
      <c r="AW185" s="182"/>
      <c r="AX185" s="183"/>
      <c r="AY185" s="121"/>
      <c r="AZ185" s="121"/>
      <c r="BA185" s="121"/>
      <c r="BB185" s="121"/>
      <c r="BC185" s="121"/>
      <c r="BD185" s="165"/>
      <c r="BE185" s="165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105"/>
    </row>
    <row r="186" spans="3:70" ht="15.6" customHeight="1" x14ac:dyDescent="0.5">
      <c r="C186" s="95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81"/>
      <c r="O186" s="81"/>
      <c r="P186" s="81"/>
      <c r="Q186" s="81"/>
      <c r="R186" s="112"/>
      <c r="S186" s="112"/>
      <c r="T186" s="112"/>
      <c r="U186" s="112"/>
      <c r="V186" s="112"/>
      <c r="W186" s="112"/>
      <c r="X186" s="65"/>
      <c r="Y186" s="65"/>
      <c r="Z186" s="65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5"/>
      <c r="BK186" s="65"/>
      <c r="BL186" s="65"/>
      <c r="BM186" s="65"/>
      <c r="BN186" s="65"/>
      <c r="BO186" s="65"/>
      <c r="BP186" s="65"/>
      <c r="BQ186" s="65"/>
      <c r="BR186" s="105"/>
    </row>
    <row r="187" spans="3:70" ht="18.600000000000001" customHeight="1" x14ac:dyDescent="0.5">
      <c r="C187" s="95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81"/>
      <c r="O187" s="81"/>
      <c r="P187" s="81"/>
      <c r="Q187" s="81"/>
      <c r="R187" s="112"/>
      <c r="S187" s="112"/>
      <c r="T187" s="112"/>
      <c r="U187" s="116" t="s">
        <v>31</v>
      </c>
      <c r="V187" s="112"/>
      <c r="W187" s="112"/>
      <c r="X187" s="112"/>
      <c r="Y187" s="112"/>
      <c r="Z187" s="112"/>
      <c r="AA187" s="103"/>
      <c r="AB187" s="117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16" t="s">
        <v>32</v>
      </c>
      <c r="AN187" s="103"/>
      <c r="AO187" s="103"/>
      <c r="AP187" s="103"/>
      <c r="AQ187" s="103"/>
      <c r="AR187" s="103"/>
      <c r="AS187" s="103"/>
      <c r="AT187" s="103"/>
      <c r="AU187" s="103"/>
      <c r="AV187" s="103"/>
      <c r="AW187" s="103"/>
      <c r="AX187" s="103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65"/>
      <c r="BR187" s="105"/>
    </row>
    <row r="188" spans="3:70" ht="15.6" customHeight="1" x14ac:dyDescent="0.4">
      <c r="C188" s="95"/>
      <c r="D188" s="186" t="s">
        <v>33</v>
      </c>
      <c r="E188" s="186"/>
      <c r="F188" s="186"/>
      <c r="G188" s="186"/>
      <c r="H188" s="186"/>
      <c r="I188" s="186"/>
      <c r="J188" s="186"/>
      <c r="K188" s="186"/>
      <c r="L188" s="186"/>
      <c r="M188" s="205"/>
      <c r="N188" s="123" t="str">
        <f>IF([1]回答表!BD17="●",IF([1]回答表!AD45="●","●",""),"")</f>
        <v/>
      </c>
      <c r="O188" s="124"/>
      <c r="P188" s="124"/>
      <c r="Q188" s="125"/>
      <c r="R188" s="112"/>
      <c r="S188" s="112"/>
      <c r="T188" s="112"/>
      <c r="U188" s="126" t="str">
        <f>IF([1]回答表!BD17="●",IF([1]回答表!AD45="●",[1]回答表!B289,""),"")</f>
        <v/>
      </c>
      <c r="V188" s="127"/>
      <c r="W188" s="127"/>
      <c r="X188" s="127"/>
      <c r="Y188" s="127"/>
      <c r="Z188" s="127"/>
      <c r="AA188" s="127"/>
      <c r="AB188" s="127"/>
      <c r="AC188" s="127"/>
      <c r="AD188" s="127"/>
      <c r="AE188" s="127"/>
      <c r="AF188" s="127"/>
      <c r="AG188" s="127"/>
      <c r="AH188" s="127"/>
      <c r="AI188" s="127"/>
      <c r="AJ188" s="128"/>
      <c r="AK188" s="175"/>
      <c r="AL188" s="175"/>
      <c r="AM188" s="126" t="str">
        <f>IF([1]回答表!BD17="●",IF([1]回答表!AD45="●",[1]回答表!B295,""),"")</f>
        <v/>
      </c>
      <c r="AN188" s="127"/>
      <c r="AO188" s="127"/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/>
      <c r="BA188" s="127"/>
      <c r="BB188" s="127"/>
      <c r="BC188" s="127"/>
      <c r="BD188" s="127"/>
      <c r="BE188" s="127"/>
      <c r="BF188" s="127"/>
      <c r="BG188" s="127"/>
      <c r="BH188" s="127"/>
      <c r="BI188" s="127"/>
      <c r="BJ188" s="127"/>
      <c r="BK188" s="127"/>
      <c r="BL188" s="127"/>
      <c r="BM188" s="127"/>
      <c r="BN188" s="127"/>
      <c r="BO188" s="127"/>
      <c r="BP188" s="127"/>
      <c r="BQ188" s="128"/>
      <c r="BR188" s="105"/>
    </row>
    <row r="189" spans="3:70" ht="15.6" customHeight="1" x14ac:dyDescent="0.4">
      <c r="C189" s="95"/>
      <c r="D189" s="186"/>
      <c r="E189" s="186"/>
      <c r="F189" s="186"/>
      <c r="G189" s="186"/>
      <c r="H189" s="186"/>
      <c r="I189" s="186"/>
      <c r="J189" s="186"/>
      <c r="K189" s="186"/>
      <c r="L189" s="186"/>
      <c r="M189" s="205"/>
      <c r="N189" s="137"/>
      <c r="O189" s="138"/>
      <c r="P189" s="138"/>
      <c r="Q189" s="139"/>
      <c r="R189" s="112"/>
      <c r="S189" s="112"/>
      <c r="T189" s="112"/>
      <c r="U189" s="140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2"/>
      <c r="AK189" s="175"/>
      <c r="AL189" s="175"/>
      <c r="AM189" s="140"/>
      <c r="AN189" s="141"/>
      <c r="AO189" s="141"/>
      <c r="AP189" s="141"/>
      <c r="AQ189" s="141"/>
      <c r="AR189" s="141"/>
      <c r="AS189" s="141"/>
      <c r="AT189" s="141"/>
      <c r="AU189" s="141"/>
      <c r="AV189" s="141"/>
      <c r="AW189" s="141"/>
      <c r="AX189" s="141"/>
      <c r="AY189" s="141"/>
      <c r="AZ189" s="141"/>
      <c r="BA189" s="141"/>
      <c r="BB189" s="141"/>
      <c r="BC189" s="141"/>
      <c r="BD189" s="141"/>
      <c r="BE189" s="141"/>
      <c r="BF189" s="141"/>
      <c r="BG189" s="141"/>
      <c r="BH189" s="141"/>
      <c r="BI189" s="141"/>
      <c r="BJ189" s="141"/>
      <c r="BK189" s="141"/>
      <c r="BL189" s="141"/>
      <c r="BM189" s="141"/>
      <c r="BN189" s="141"/>
      <c r="BO189" s="141"/>
      <c r="BP189" s="141"/>
      <c r="BQ189" s="142"/>
      <c r="BR189" s="105"/>
    </row>
    <row r="190" spans="3:70" ht="15.6" customHeight="1" x14ac:dyDescent="0.4">
      <c r="C190" s="95"/>
      <c r="D190" s="186"/>
      <c r="E190" s="186"/>
      <c r="F190" s="186"/>
      <c r="G190" s="186"/>
      <c r="H190" s="186"/>
      <c r="I190" s="186"/>
      <c r="J190" s="186"/>
      <c r="K190" s="186"/>
      <c r="L190" s="186"/>
      <c r="M190" s="205"/>
      <c r="N190" s="137"/>
      <c r="O190" s="138"/>
      <c r="P190" s="138"/>
      <c r="Q190" s="139"/>
      <c r="R190" s="112"/>
      <c r="S190" s="112"/>
      <c r="T190" s="112"/>
      <c r="U190" s="140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2"/>
      <c r="AK190" s="175"/>
      <c r="AL190" s="175"/>
      <c r="AM190" s="140"/>
      <c r="AN190" s="141"/>
      <c r="AO190" s="141"/>
      <c r="AP190" s="141"/>
      <c r="AQ190" s="141"/>
      <c r="AR190" s="141"/>
      <c r="AS190" s="141"/>
      <c r="AT190" s="141"/>
      <c r="AU190" s="141"/>
      <c r="AV190" s="141"/>
      <c r="AW190" s="141"/>
      <c r="AX190" s="141"/>
      <c r="AY190" s="141"/>
      <c r="AZ190" s="141"/>
      <c r="BA190" s="141"/>
      <c r="BB190" s="141"/>
      <c r="BC190" s="141"/>
      <c r="BD190" s="141"/>
      <c r="BE190" s="141"/>
      <c r="BF190" s="141"/>
      <c r="BG190" s="141"/>
      <c r="BH190" s="141"/>
      <c r="BI190" s="141"/>
      <c r="BJ190" s="141"/>
      <c r="BK190" s="141"/>
      <c r="BL190" s="141"/>
      <c r="BM190" s="141"/>
      <c r="BN190" s="141"/>
      <c r="BO190" s="141"/>
      <c r="BP190" s="141"/>
      <c r="BQ190" s="142"/>
      <c r="BR190" s="105"/>
    </row>
    <row r="191" spans="3:70" ht="15.6" customHeight="1" x14ac:dyDescent="0.4">
      <c r="C191" s="95"/>
      <c r="D191" s="186"/>
      <c r="E191" s="186"/>
      <c r="F191" s="186"/>
      <c r="G191" s="186"/>
      <c r="H191" s="186"/>
      <c r="I191" s="186"/>
      <c r="J191" s="186"/>
      <c r="K191" s="186"/>
      <c r="L191" s="186"/>
      <c r="M191" s="205"/>
      <c r="N191" s="147"/>
      <c r="O191" s="148"/>
      <c r="P191" s="148"/>
      <c r="Q191" s="149"/>
      <c r="R191" s="112"/>
      <c r="S191" s="112"/>
      <c r="T191" s="112"/>
      <c r="U191" s="172"/>
      <c r="V191" s="173"/>
      <c r="W191" s="173"/>
      <c r="X191" s="173"/>
      <c r="Y191" s="173"/>
      <c r="Z191" s="173"/>
      <c r="AA191" s="173"/>
      <c r="AB191" s="173"/>
      <c r="AC191" s="173"/>
      <c r="AD191" s="173"/>
      <c r="AE191" s="173"/>
      <c r="AF191" s="173"/>
      <c r="AG191" s="173"/>
      <c r="AH191" s="173"/>
      <c r="AI191" s="173"/>
      <c r="AJ191" s="174"/>
      <c r="AK191" s="175"/>
      <c r="AL191" s="175"/>
      <c r="AM191" s="172"/>
      <c r="AN191" s="173"/>
      <c r="AO191" s="173"/>
      <c r="AP191" s="173"/>
      <c r="AQ191" s="173"/>
      <c r="AR191" s="173"/>
      <c r="AS191" s="173"/>
      <c r="AT191" s="173"/>
      <c r="AU191" s="173"/>
      <c r="AV191" s="173"/>
      <c r="AW191" s="173"/>
      <c r="AX191" s="173"/>
      <c r="AY191" s="173"/>
      <c r="AZ191" s="173"/>
      <c r="BA191" s="173"/>
      <c r="BB191" s="173"/>
      <c r="BC191" s="173"/>
      <c r="BD191" s="173"/>
      <c r="BE191" s="173"/>
      <c r="BF191" s="173"/>
      <c r="BG191" s="173"/>
      <c r="BH191" s="173"/>
      <c r="BI191" s="173"/>
      <c r="BJ191" s="173"/>
      <c r="BK191" s="173"/>
      <c r="BL191" s="173"/>
      <c r="BM191" s="173"/>
      <c r="BN191" s="173"/>
      <c r="BO191" s="173"/>
      <c r="BP191" s="173"/>
      <c r="BQ191" s="174"/>
      <c r="BR191" s="105"/>
    </row>
    <row r="192" spans="3:70" ht="15.6" customHeight="1" x14ac:dyDescent="0.4">
      <c r="C192" s="176"/>
      <c r="D192" s="177"/>
      <c r="E192" s="177"/>
      <c r="F192" s="177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  <c r="AA192" s="177"/>
      <c r="AB192" s="177"/>
      <c r="AC192" s="177"/>
      <c r="AD192" s="177"/>
      <c r="AE192" s="177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77"/>
      <c r="AT192" s="177"/>
      <c r="AU192" s="177"/>
      <c r="AV192" s="177"/>
      <c r="AW192" s="177"/>
      <c r="AX192" s="177"/>
      <c r="AY192" s="177"/>
      <c r="AZ192" s="177"/>
      <c r="BA192" s="177"/>
      <c r="BB192" s="177"/>
      <c r="BC192" s="177"/>
      <c r="BD192" s="177"/>
      <c r="BE192" s="177"/>
      <c r="BF192" s="177"/>
      <c r="BG192" s="177"/>
      <c r="BH192" s="177"/>
      <c r="BI192" s="177"/>
      <c r="BJ192" s="177"/>
      <c r="BK192" s="177"/>
      <c r="BL192" s="177"/>
      <c r="BM192" s="177"/>
      <c r="BN192" s="177"/>
      <c r="BO192" s="177"/>
      <c r="BP192" s="177"/>
      <c r="BQ192" s="177"/>
      <c r="BR192" s="178"/>
    </row>
    <row r="193" spans="3:70" ht="15.6" customHeight="1" x14ac:dyDescent="0.4"/>
    <row r="194" spans="3:70" ht="15.6" customHeight="1" x14ac:dyDescent="0.4">
      <c r="C194" s="89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184"/>
      <c r="AS194" s="184"/>
      <c r="AT194" s="184"/>
      <c r="AU194" s="184"/>
      <c r="AV194" s="184"/>
      <c r="AW194" s="184"/>
      <c r="AX194" s="184"/>
      <c r="AY194" s="184"/>
      <c r="AZ194" s="184"/>
      <c r="BA194" s="184"/>
      <c r="BB194" s="184"/>
      <c r="BC194" s="92"/>
      <c r="BD194" s="93"/>
      <c r="BE194" s="93"/>
      <c r="BF194" s="93"/>
      <c r="BG194" s="93"/>
      <c r="BH194" s="93"/>
      <c r="BI194" s="93"/>
      <c r="BJ194" s="93"/>
      <c r="BK194" s="93"/>
      <c r="BL194" s="93"/>
      <c r="BM194" s="93"/>
      <c r="BN194" s="93"/>
      <c r="BO194" s="93"/>
      <c r="BP194" s="93"/>
      <c r="BQ194" s="93"/>
      <c r="BR194" s="94"/>
    </row>
    <row r="195" spans="3:70" ht="15.6" customHeight="1" x14ac:dyDescent="0.5">
      <c r="C195" s="95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65"/>
      <c r="Y195" s="65"/>
      <c r="Z195" s="65"/>
      <c r="AA195" s="36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04"/>
      <c r="AO195" s="113"/>
      <c r="AP195" s="114"/>
      <c r="AQ195" s="114"/>
      <c r="AR195" s="185"/>
      <c r="AS195" s="185"/>
      <c r="AT195" s="185"/>
      <c r="AU195" s="185"/>
      <c r="AV195" s="185"/>
      <c r="AW195" s="185"/>
      <c r="AX195" s="185"/>
      <c r="AY195" s="185"/>
      <c r="AZ195" s="185"/>
      <c r="BA195" s="185"/>
      <c r="BB195" s="185"/>
      <c r="BC195" s="102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103"/>
      <c r="BO195" s="103"/>
      <c r="BP195" s="103"/>
      <c r="BQ195" s="104"/>
      <c r="BR195" s="105"/>
    </row>
    <row r="196" spans="3:70" ht="15.6" customHeight="1" x14ac:dyDescent="0.5">
      <c r="C196" s="95"/>
      <c r="D196" s="96" t="s">
        <v>14</v>
      </c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8"/>
      <c r="R196" s="99" t="s">
        <v>64</v>
      </c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  <c r="AU196" s="100"/>
      <c r="AV196" s="100"/>
      <c r="AW196" s="100"/>
      <c r="AX196" s="100"/>
      <c r="AY196" s="100"/>
      <c r="AZ196" s="100"/>
      <c r="BA196" s="100"/>
      <c r="BB196" s="101"/>
      <c r="BC196" s="102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103"/>
      <c r="BO196" s="103"/>
      <c r="BP196" s="103"/>
      <c r="BQ196" s="104"/>
      <c r="BR196" s="105"/>
    </row>
    <row r="197" spans="3:70" ht="15.6" customHeight="1" x14ac:dyDescent="0.5">
      <c r="C197" s="95"/>
      <c r="D197" s="106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8"/>
      <c r="R197" s="109"/>
      <c r="S197" s="110"/>
      <c r="T197" s="110"/>
      <c r="U197" s="110"/>
      <c r="V197" s="110"/>
      <c r="W197" s="11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1"/>
      <c r="BC197" s="102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103"/>
      <c r="BO197" s="103"/>
      <c r="BP197" s="103"/>
      <c r="BQ197" s="104"/>
      <c r="BR197" s="105"/>
    </row>
    <row r="198" spans="3:70" ht="15.6" customHeight="1" x14ac:dyDescent="0.5">
      <c r="C198" s="95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65"/>
      <c r="Y198" s="65"/>
      <c r="Z198" s="65"/>
      <c r="AA198" s="36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04"/>
      <c r="AO198" s="113"/>
      <c r="AP198" s="114"/>
      <c r="AQ198" s="114"/>
      <c r="AR198" s="115"/>
      <c r="AS198" s="115"/>
      <c r="AT198" s="115"/>
      <c r="AU198" s="115"/>
      <c r="AV198" s="115"/>
      <c r="AW198" s="115"/>
      <c r="AX198" s="115"/>
      <c r="AY198" s="115"/>
      <c r="AZ198" s="115"/>
      <c r="BA198" s="115"/>
      <c r="BB198" s="115"/>
      <c r="BC198" s="102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103"/>
      <c r="BO198" s="103"/>
      <c r="BP198" s="103"/>
      <c r="BQ198" s="104"/>
      <c r="BR198" s="105"/>
    </row>
    <row r="199" spans="3:70" ht="25.5" x14ac:dyDescent="0.5">
      <c r="C199" s="95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6" t="s">
        <v>35</v>
      </c>
      <c r="V199" s="112"/>
      <c r="W199" s="112"/>
      <c r="X199" s="112"/>
      <c r="Y199" s="112"/>
      <c r="Z199" s="112"/>
      <c r="AA199" s="103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6" t="s">
        <v>65</v>
      </c>
      <c r="AN199" s="118"/>
      <c r="AO199" s="117"/>
      <c r="AP199" s="119"/>
      <c r="AQ199" s="119"/>
      <c r="AR199" s="120"/>
      <c r="AS199" s="120"/>
      <c r="AT199" s="120"/>
      <c r="AU199" s="120"/>
      <c r="AV199" s="120"/>
      <c r="AW199" s="120"/>
      <c r="AX199" s="120"/>
      <c r="AY199" s="120"/>
      <c r="AZ199" s="120"/>
      <c r="BA199" s="120"/>
      <c r="BB199" s="120"/>
      <c r="BC199" s="121"/>
      <c r="BD199" s="103"/>
      <c r="BE199" s="103"/>
      <c r="BF199" s="122" t="s">
        <v>17</v>
      </c>
      <c r="BG199" s="179"/>
      <c r="BH199" s="179"/>
      <c r="BI199" s="179"/>
      <c r="BJ199" s="179"/>
      <c r="BK199" s="179"/>
      <c r="BL199" s="179"/>
      <c r="BM199" s="103"/>
      <c r="BN199" s="103"/>
      <c r="BO199" s="103"/>
      <c r="BP199" s="103"/>
      <c r="BQ199" s="118"/>
      <c r="BR199" s="105"/>
    </row>
    <row r="200" spans="3:70" ht="15.6" customHeight="1" x14ac:dyDescent="0.4">
      <c r="C200" s="95"/>
      <c r="D200" s="186" t="s">
        <v>18</v>
      </c>
      <c r="E200" s="186"/>
      <c r="F200" s="186"/>
      <c r="G200" s="186"/>
      <c r="H200" s="186"/>
      <c r="I200" s="186"/>
      <c r="J200" s="186"/>
      <c r="K200" s="186"/>
      <c r="L200" s="186"/>
      <c r="M200" s="186"/>
      <c r="N200" s="123" t="str">
        <f>IF([1]回答表!X46="●","●","")</f>
        <v/>
      </c>
      <c r="O200" s="124"/>
      <c r="P200" s="124"/>
      <c r="Q200" s="125"/>
      <c r="R200" s="112"/>
      <c r="S200" s="112"/>
      <c r="T200" s="112"/>
      <c r="U200" s="126" t="str">
        <f>IF([1]回答表!X46="●",[1]回答表!B307,IF([1]回答表!AA46="●",[1]回答表!B324,""))</f>
        <v/>
      </c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/>
      <c r="AF200" s="127"/>
      <c r="AG200" s="127"/>
      <c r="AH200" s="127"/>
      <c r="AI200" s="127"/>
      <c r="AJ200" s="128"/>
      <c r="AK200" s="129"/>
      <c r="AL200" s="129"/>
      <c r="AM200" s="242" t="s">
        <v>66</v>
      </c>
      <c r="AN200" s="243"/>
      <c r="AO200" s="243"/>
      <c r="AP200" s="243"/>
      <c r="AQ200" s="243"/>
      <c r="AR200" s="243"/>
      <c r="AS200" s="243"/>
      <c r="AT200" s="244"/>
      <c r="AU200" s="242" t="s">
        <v>67</v>
      </c>
      <c r="AV200" s="243"/>
      <c r="AW200" s="243"/>
      <c r="AX200" s="243"/>
      <c r="AY200" s="243"/>
      <c r="AZ200" s="243"/>
      <c r="BA200" s="243"/>
      <c r="BB200" s="244"/>
      <c r="BC200" s="113"/>
      <c r="BD200" s="36"/>
      <c r="BE200" s="36"/>
      <c r="BF200" s="131" t="str">
        <f>IF([1]回答表!X46="●",[1]回答表!U313,IF([1]回答表!AA46="●",[1]回答表!U330,""))</f>
        <v/>
      </c>
      <c r="BG200" s="132"/>
      <c r="BH200" s="132"/>
      <c r="BI200" s="132"/>
      <c r="BJ200" s="131"/>
      <c r="BK200" s="132"/>
      <c r="BL200" s="132"/>
      <c r="BM200" s="132"/>
      <c r="BN200" s="131"/>
      <c r="BO200" s="132"/>
      <c r="BP200" s="132"/>
      <c r="BQ200" s="133"/>
      <c r="BR200" s="105"/>
    </row>
    <row r="201" spans="3:70" ht="15.6" customHeight="1" x14ac:dyDescent="0.4">
      <c r="C201" s="95"/>
      <c r="D201" s="186"/>
      <c r="E201" s="186"/>
      <c r="F201" s="186"/>
      <c r="G201" s="186"/>
      <c r="H201" s="186"/>
      <c r="I201" s="186"/>
      <c r="J201" s="186"/>
      <c r="K201" s="186"/>
      <c r="L201" s="186"/>
      <c r="M201" s="186"/>
      <c r="N201" s="137"/>
      <c r="O201" s="138"/>
      <c r="P201" s="138"/>
      <c r="Q201" s="139"/>
      <c r="R201" s="112"/>
      <c r="S201" s="112"/>
      <c r="T201" s="112"/>
      <c r="U201" s="140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2"/>
      <c r="AK201" s="129"/>
      <c r="AL201" s="129"/>
      <c r="AM201" s="245"/>
      <c r="AN201" s="246"/>
      <c r="AO201" s="246"/>
      <c r="AP201" s="246"/>
      <c r="AQ201" s="246"/>
      <c r="AR201" s="246"/>
      <c r="AS201" s="246"/>
      <c r="AT201" s="247"/>
      <c r="AU201" s="245"/>
      <c r="AV201" s="246"/>
      <c r="AW201" s="246"/>
      <c r="AX201" s="246"/>
      <c r="AY201" s="246"/>
      <c r="AZ201" s="246"/>
      <c r="BA201" s="246"/>
      <c r="BB201" s="247"/>
      <c r="BC201" s="113"/>
      <c r="BD201" s="36"/>
      <c r="BE201" s="36"/>
      <c r="BF201" s="143"/>
      <c r="BG201" s="144"/>
      <c r="BH201" s="144"/>
      <c r="BI201" s="144"/>
      <c r="BJ201" s="143"/>
      <c r="BK201" s="144"/>
      <c r="BL201" s="144"/>
      <c r="BM201" s="144"/>
      <c r="BN201" s="143"/>
      <c r="BO201" s="144"/>
      <c r="BP201" s="144"/>
      <c r="BQ201" s="145"/>
      <c r="BR201" s="105"/>
    </row>
    <row r="202" spans="3:70" ht="15.6" customHeight="1" x14ac:dyDescent="0.4">
      <c r="C202" s="95"/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37"/>
      <c r="O202" s="138"/>
      <c r="P202" s="138"/>
      <c r="Q202" s="139"/>
      <c r="R202" s="112"/>
      <c r="S202" s="112"/>
      <c r="T202" s="112"/>
      <c r="U202" s="140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2"/>
      <c r="AK202" s="129"/>
      <c r="AL202" s="129"/>
      <c r="AM202" s="248"/>
      <c r="AN202" s="249"/>
      <c r="AO202" s="249"/>
      <c r="AP202" s="249"/>
      <c r="AQ202" s="249"/>
      <c r="AR202" s="249"/>
      <c r="AS202" s="249"/>
      <c r="AT202" s="250"/>
      <c r="AU202" s="248"/>
      <c r="AV202" s="249"/>
      <c r="AW202" s="249"/>
      <c r="AX202" s="249"/>
      <c r="AY202" s="249"/>
      <c r="AZ202" s="249"/>
      <c r="BA202" s="249"/>
      <c r="BB202" s="250"/>
      <c r="BC202" s="113"/>
      <c r="BD202" s="36"/>
      <c r="BE202" s="36"/>
      <c r="BF202" s="143"/>
      <c r="BG202" s="144"/>
      <c r="BH202" s="144"/>
      <c r="BI202" s="144"/>
      <c r="BJ202" s="143"/>
      <c r="BK202" s="144"/>
      <c r="BL202" s="144"/>
      <c r="BM202" s="144"/>
      <c r="BN202" s="143"/>
      <c r="BO202" s="144"/>
      <c r="BP202" s="144"/>
      <c r="BQ202" s="145"/>
      <c r="BR202" s="105"/>
    </row>
    <row r="203" spans="3:70" ht="15.6" customHeight="1" x14ac:dyDescent="0.4">
      <c r="C203" s="95"/>
      <c r="D203" s="186"/>
      <c r="E203" s="186"/>
      <c r="F203" s="186"/>
      <c r="G203" s="186"/>
      <c r="H203" s="186"/>
      <c r="I203" s="186"/>
      <c r="J203" s="186"/>
      <c r="K203" s="186"/>
      <c r="L203" s="186"/>
      <c r="M203" s="186"/>
      <c r="N203" s="147"/>
      <c r="O203" s="148"/>
      <c r="P203" s="148"/>
      <c r="Q203" s="149"/>
      <c r="R203" s="112"/>
      <c r="S203" s="112"/>
      <c r="T203" s="112"/>
      <c r="U203" s="140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2"/>
      <c r="AK203" s="129"/>
      <c r="AL203" s="129"/>
      <c r="AM203" s="79" t="str">
        <f>IF([1]回答表!X46="●",[1]回答表!G313,IF([1]回答表!AA46="●",[1]回答表!G330,""))</f>
        <v/>
      </c>
      <c r="AN203" s="80"/>
      <c r="AO203" s="80"/>
      <c r="AP203" s="80"/>
      <c r="AQ203" s="80"/>
      <c r="AR203" s="80"/>
      <c r="AS203" s="80"/>
      <c r="AT203" s="146"/>
      <c r="AU203" s="79" t="str">
        <f>IF([1]回答表!X46="●",[1]回答表!G314,IF([1]回答表!AA46="●",[1]回答表!G331,""))</f>
        <v/>
      </c>
      <c r="AV203" s="80"/>
      <c r="AW203" s="80"/>
      <c r="AX203" s="80"/>
      <c r="AY203" s="80"/>
      <c r="AZ203" s="80"/>
      <c r="BA203" s="80"/>
      <c r="BB203" s="146"/>
      <c r="BC203" s="113"/>
      <c r="BD203" s="36"/>
      <c r="BE203" s="36"/>
      <c r="BF203" s="143" t="str">
        <f>IF([1]回答表!X46="●",[1]回答表!X313,IF([1]回答表!AA46="●",[1]回答表!X330,""))</f>
        <v/>
      </c>
      <c r="BG203" s="144"/>
      <c r="BH203" s="144"/>
      <c r="BI203" s="144"/>
      <c r="BJ203" s="143" t="str">
        <f>IF([1]回答表!X46="●",[1]回答表!X314,IF([1]回答表!AA46="●",[1]回答表!X331,""))</f>
        <v/>
      </c>
      <c r="BK203" s="144"/>
      <c r="BL203" s="144"/>
      <c r="BM203" s="145"/>
      <c r="BN203" s="143" t="str">
        <f>IF([1]回答表!X46="●",[1]回答表!X315,IF([1]回答表!AA46="●",[1]回答表!X332,""))</f>
        <v/>
      </c>
      <c r="BO203" s="144"/>
      <c r="BP203" s="144"/>
      <c r="BQ203" s="145"/>
      <c r="BR203" s="105"/>
    </row>
    <row r="204" spans="3:70" ht="15.6" customHeight="1" x14ac:dyDescent="0.4">
      <c r="C204" s="95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2"/>
      <c r="O204" s="152"/>
      <c r="P204" s="152"/>
      <c r="Q204" s="152"/>
      <c r="R204" s="152"/>
      <c r="S204" s="152"/>
      <c r="T204" s="152"/>
      <c r="U204" s="140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2"/>
      <c r="AK204" s="129"/>
      <c r="AL204" s="129"/>
      <c r="AM204" s="76"/>
      <c r="AN204" s="77"/>
      <c r="AO204" s="77"/>
      <c r="AP204" s="77"/>
      <c r="AQ204" s="77"/>
      <c r="AR204" s="77"/>
      <c r="AS204" s="77"/>
      <c r="AT204" s="78"/>
      <c r="AU204" s="76"/>
      <c r="AV204" s="77"/>
      <c r="AW204" s="77"/>
      <c r="AX204" s="77"/>
      <c r="AY204" s="77"/>
      <c r="AZ204" s="77"/>
      <c r="BA204" s="77"/>
      <c r="BB204" s="78"/>
      <c r="BC204" s="113"/>
      <c r="BD204" s="113"/>
      <c r="BE204" s="113"/>
      <c r="BF204" s="143"/>
      <c r="BG204" s="144"/>
      <c r="BH204" s="144"/>
      <c r="BI204" s="144"/>
      <c r="BJ204" s="143"/>
      <c r="BK204" s="144"/>
      <c r="BL204" s="144"/>
      <c r="BM204" s="145"/>
      <c r="BN204" s="143"/>
      <c r="BO204" s="144"/>
      <c r="BP204" s="144"/>
      <c r="BQ204" s="145"/>
      <c r="BR204" s="105"/>
    </row>
    <row r="205" spans="3:70" ht="15.6" customHeight="1" x14ac:dyDescent="0.4">
      <c r="C205" s="95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2"/>
      <c r="O205" s="152"/>
      <c r="P205" s="152"/>
      <c r="Q205" s="152"/>
      <c r="R205" s="152"/>
      <c r="S205" s="152"/>
      <c r="T205" s="152"/>
      <c r="U205" s="140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2"/>
      <c r="AK205" s="129"/>
      <c r="AL205" s="129"/>
      <c r="AM205" s="82"/>
      <c r="AN205" s="83"/>
      <c r="AO205" s="83"/>
      <c r="AP205" s="83"/>
      <c r="AQ205" s="83"/>
      <c r="AR205" s="83"/>
      <c r="AS205" s="83"/>
      <c r="AT205" s="84"/>
      <c r="AU205" s="82"/>
      <c r="AV205" s="83"/>
      <c r="AW205" s="83"/>
      <c r="AX205" s="83"/>
      <c r="AY205" s="83"/>
      <c r="AZ205" s="83"/>
      <c r="BA205" s="83"/>
      <c r="BB205" s="84"/>
      <c r="BC205" s="113"/>
      <c r="BD205" s="36"/>
      <c r="BE205" s="36"/>
      <c r="BF205" s="143"/>
      <c r="BG205" s="144"/>
      <c r="BH205" s="144"/>
      <c r="BI205" s="144"/>
      <c r="BJ205" s="143"/>
      <c r="BK205" s="144"/>
      <c r="BL205" s="144"/>
      <c r="BM205" s="145"/>
      <c r="BN205" s="143"/>
      <c r="BO205" s="144"/>
      <c r="BP205" s="144"/>
      <c r="BQ205" s="145"/>
      <c r="BR205" s="105"/>
    </row>
    <row r="206" spans="3:70" ht="15.6" customHeight="1" x14ac:dyDescent="0.4">
      <c r="C206" s="95"/>
      <c r="D206" s="204" t="s">
        <v>26</v>
      </c>
      <c r="E206" s="186"/>
      <c r="F206" s="186"/>
      <c r="G206" s="186"/>
      <c r="H206" s="186"/>
      <c r="I206" s="186"/>
      <c r="J206" s="186"/>
      <c r="K206" s="186"/>
      <c r="L206" s="186"/>
      <c r="M206" s="205"/>
      <c r="N206" s="123" t="str">
        <f>IF([1]回答表!AA46="●","●","")</f>
        <v/>
      </c>
      <c r="O206" s="124"/>
      <c r="P206" s="124"/>
      <c r="Q206" s="125"/>
      <c r="R206" s="112"/>
      <c r="S206" s="112"/>
      <c r="T206" s="112"/>
      <c r="U206" s="140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2"/>
      <c r="AK206" s="129"/>
      <c r="AL206" s="129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113"/>
      <c r="BD206" s="165"/>
      <c r="BE206" s="165"/>
      <c r="BF206" s="143"/>
      <c r="BG206" s="144"/>
      <c r="BH206" s="144"/>
      <c r="BI206" s="144"/>
      <c r="BJ206" s="143"/>
      <c r="BK206" s="144"/>
      <c r="BL206" s="144"/>
      <c r="BM206" s="145"/>
      <c r="BN206" s="143"/>
      <c r="BO206" s="144"/>
      <c r="BP206" s="144"/>
      <c r="BQ206" s="145"/>
      <c r="BR206" s="105"/>
    </row>
    <row r="207" spans="3:70" ht="15.6" customHeight="1" x14ac:dyDescent="0.4">
      <c r="C207" s="95"/>
      <c r="D207" s="186"/>
      <c r="E207" s="186"/>
      <c r="F207" s="186"/>
      <c r="G207" s="186"/>
      <c r="H207" s="186"/>
      <c r="I207" s="186"/>
      <c r="J207" s="186"/>
      <c r="K207" s="186"/>
      <c r="L207" s="186"/>
      <c r="M207" s="205"/>
      <c r="N207" s="137"/>
      <c r="O207" s="138"/>
      <c r="P207" s="138"/>
      <c r="Q207" s="139"/>
      <c r="R207" s="112"/>
      <c r="S207" s="112"/>
      <c r="T207" s="112"/>
      <c r="U207" s="140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2"/>
      <c r="AK207" s="129"/>
      <c r="AL207" s="129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113"/>
      <c r="BD207" s="165"/>
      <c r="BE207" s="165"/>
      <c r="BF207" s="143" t="s">
        <v>23</v>
      </c>
      <c r="BG207" s="144"/>
      <c r="BH207" s="144"/>
      <c r="BI207" s="144"/>
      <c r="BJ207" s="143" t="s">
        <v>24</v>
      </c>
      <c r="BK207" s="144"/>
      <c r="BL207" s="144"/>
      <c r="BM207" s="144"/>
      <c r="BN207" s="143" t="s">
        <v>25</v>
      </c>
      <c r="BO207" s="144"/>
      <c r="BP207" s="144"/>
      <c r="BQ207" s="145"/>
      <c r="BR207" s="105"/>
    </row>
    <row r="208" spans="3:70" ht="15.6" customHeight="1" x14ac:dyDescent="0.4">
      <c r="C208" s="95"/>
      <c r="D208" s="186"/>
      <c r="E208" s="186"/>
      <c r="F208" s="186"/>
      <c r="G208" s="186"/>
      <c r="H208" s="186"/>
      <c r="I208" s="186"/>
      <c r="J208" s="186"/>
      <c r="K208" s="186"/>
      <c r="L208" s="186"/>
      <c r="M208" s="205"/>
      <c r="N208" s="137"/>
      <c r="O208" s="138"/>
      <c r="P208" s="138"/>
      <c r="Q208" s="139"/>
      <c r="R208" s="112"/>
      <c r="S208" s="112"/>
      <c r="T208" s="112"/>
      <c r="U208" s="140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2"/>
      <c r="AK208" s="129"/>
      <c r="AL208" s="129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113"/>
      <c r="BD208" s="165"/>
      <c r="BE208" s="165"/>
      <c r="BF208" s="143"/>
      <c r="BG208" s="144"/>
      <c r="BH208" s="144"/>
      <c r="BI208" s="144"/>
      <c r="BJ208" s="143"/>
      <c r="BK208" s="144"/>
      <c r="BL208" s="144"/>
      <c r="BM208" s="144"/>
      <c r="BN208" s="143"/>
      <c r="BO208" s="144"/>
      <c r="BP208" s="144"/>
      <c r="BQ208" s="145"/>
      <c r="BR208" s="105"/>
    </row>
    <row r="209" spans="3:70" ht="15.6" customHeight="1" x14ac:dyDescent="0.4">
      <c r="C209" s="95"/>
      <c r="D209" s="186"/>
      <c r="E209" s="186"/>
      <c r="F209" s="186"/>
      <c r="G209" s="186"/>
      <c r="H209" s="186"/>
      <c r="I209" s="186"/>
      <c r="J209" s="186"/>
      <c r="K209" s="186"/>
      <c r="L209" s="186"/>
      <c r="M209" s="205"/>
      <c r="N209" s="147"/>
      <c r="O209" s="148"/>
      <c r="P209" s="148"/>
      <c r="Q209" s="149"/>
      <c r="R209" s="112"/>
      <c r="S209" s="112"/>
      <c r="T209" s="112"/>
      <c r="U209" s="172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4"/>
      <c r="AK209" s="129"/>
      <c r="AL209" s="129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113"/>
      <c r="BD209" s="165"/>
      <c r="BE209" s="165"/>
      <c r="BF209" s="181"/>
      <c r="BG209" s="182"/>
      <c r="BH209" s="182"/>
      <c r="BI209" s="182"/>
      <c r="BJ209" s="181"/>
      <c r="BK209" s="182"/>
      <c r="BL209" s="182"/>
      <c r="BM209" s="182"/>
      <c r="BN209" s="181"/>
      <c r="BO209" s="182"/>
      <c r="BP209" s="182"/>
      <c r="BQ209" s="183"/>
      <c r="BR209" s="105"/>
    </row>
    <row r="210" spans="3:70" ht="15.6" customHeight="1" x14ac:dyDescent="0.5">
      <c r="C210" s="95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65"/>
      <c r="Y210" s="65"/>
      <c r="Z210" s="65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65"/>
      <c r="AK210" s="65"/>
      <c r="AL210" s="65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105"/>
    </row>
    <row r="211" spans="3:70" ht="18.600000000000001" customHeight="1" x14ac:dyDescent="0.5">
      <c r="C211" s="95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12"/>
      <c r="O211" s="112"/>
      <c r="P211" s="112"/>
      <c r="Q211" s="112"/>
      <c r="R211" s="112"/>
      <c r="S211" s="112"/>
      <c r="T211" s="112"/>
      <c r="U211" s="116" t="s">
        <v>31</v>
      </c>
      <c r="V211" s="112"/>
      <c r="W211" s="112"/>
      <c r="X211" s="112"/>
      <c r="Y211" s="112"/>
      <c r="Z211" s="112"/>
      <c r="AA211" s="103"/>
      <c r="AB211" s="117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16" t="s">
        <v>32</v>
      </c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65"/>
      <c r="BR211" s="105"/>
    </row>
    <row r="212" spans="3:70" ht="15.6" customHeight="1" x14ac:dyDescent="0.4">
      <c r="C212" s="95"/>
      <c r="D212" s="186" t="s">
        <v>33</v>
      </c>
      <c r="E212" s="186"/>
      <c r="F212" s="186"/>
      <c r="G212" s="186"/>
      <c r="H212" s="186"/>
      <c r="I212" s="186"/>
      <c r="J212" s="186"/>
      <c r="K212" s="186"/>
      <c r="L212" s="186"/>
      <c r="M212" s="205"/>
      <c r="N212" s="123" t="str">
        <f>IF([1]回答表!AD46="●","●","")</f>
        <v/>
      </c>
      <c r="O212" s="124"/>
      <c r="P212" s="124"/>
      <c r="Q212" s="125"/>
      <c r="R212" s="112"/>
      <c r="S212" s="112"/>
      <c r="T212" s="112"/>
      <c r="U212" s="126" t="str">
        <f>IF([1]回答表!AD46="●",[1]回答表!B337,"")</f>
        <v/>
      </c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8"/>
      <c r="AK212" s="251"/>
      <c r="AL212" s="251"/>
      <c r="AM212" s="126" t="str">
        <f>IF([1]回答表!AD46="●",[1]回答表!B343,"")</f>
        <v/>
      </c>
      <c r="AN212" s="127"/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127"/>
      <c r="BP212" s="127"/>
      <c r="BQ212" s="128"/>
      <c r="BR212" s="105"/>
    </row>
    <row r="213" spans="3:70" ht="15.6" customHeight="1" x14ac:dyDescent="0.4">
      <c r="C213" s="95"/>
      <c r="D213" s="186"/>
      <c r="E213" s="186"/>
      <c r="F213" s="186"/>
      <c r="G213" s="186"/>
      <c r="H213" s="186"/>
      <c r="I213" s="186"/>
      <c r="J213" s="186"/>
      <c r="K213" s="186"/>
      <c r="L213" s="186"/>
      <c r="M213" s="205"/>
      <c r="N213" s="137"/>
      <c r="O213" s="138"/>
      <c r="P213" s="138"/>
      <c r="Q213" s="139"/>
      <c r="R213" s="112"/>
      <c r="S213" s="112"/>
      <c r="T213" s="112"/>
      <c r="U213" s="140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2"/>
      <c r="AK213" s="251"/>
      <c r="AL213" s="251"/>
      <c r="AM213" s="140"/>
      <c r="AN213" s="141"/>
      <c r="AO213" s="141"/>
      <c r="AP213" s="141"/>
      <c r="AQ213" s="141"/>
      <c r="AR213" s="141"/>
      <c r="AS213" s="141"/>
      <c r="AT213" s="141"/>
      <c r="AU213" s="141"/>
      <c r="AV213" s="141"/>
      <c r="AW213" s="141"/>
      <c r="AX213" s="141"/>
      <c r="AY213" s="141"/>
      <c r="AZ213" s="141"/>
      <c r="BA213" s="141"/>
      <c r="BB213" s="141"/>
      <c r="BC213" s="141"/>
      <c r="BD213" s="141"/>
      <c r="BE213" s="141"/>
      <c r="BF213" s="141"/>
      <c r="BG213" s="141"/>
      <c r="BH213" s="141"/>
      <c r="BI213" s="141"/>
      <c r="BJ213" s="141"/>
      <c r="BK213" s="141"/>
      <c r="BL213" s="141"/>
      <c r="BM213" s="141"/>
      <c r="BN213" s="141"/>
      <c r="BO213" s="141"/>
      <c r="BP213" s="141"/>
      <c r="BQ213" s="142"/>
      <c r="BR213" s="105"/>
    </row>
    <row r="214" spans="3:70" ht="15.6" customHeight="1" x14ac:dyDescent="0.4">
      <c r="C214" s="95"/>
      <c r="D214" s="186"/>
      <c r="E214" s="186"/>
      <c r="F214" s="186"/>
      <c r="G214" s="186"/>
      <c r="H214" s="186"/>
      <c r="I214" s="186"/>
      <c r="J214" s="186"/>
      <c r="K214" s="186"/>
      <c r="L214" s="186"/>
      <c r="M214" s="205"/>
      <c r="N214" s="137"/>
      <c r="O214" s="138"/>
      <c r="P214" s="138"/>
      <c r="Q214" s="139"/>
      <c r="R214" s="112"/>
      <c r="S214" s="112"/>
      <c r="T214" s="112"/>
      <c r="U214" s="140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2"/>
      <c r="AK214" s="251"/>
      <c r="AL214" s="251"/>
      <c r="AM214" s="140"/>
      <c r="AN214" s="141"/>
      <c r="AO214" s="141"/>
      <c r="AP214" s="141"/>
      <c r="AQ214" s="141"/>
      <c r="AR214" s="141"/>
      <c r="AS214" s="141"/>
      <c r="AT214" s="141"/>
      <c r="AU214" s="141"/>
      <c r="AV214" s="141"/>
      <c r="AW214" s="141"/>
      <c r="AX214" s="141"/>
      <c r="AY214" s="141"/>
      <c r="AZ214" s="141"/>
      <c r="BA214" s="141"/>
      <c r="BB214" s="141"/>
      <c r="BC214" s="141"/>
      <c r="BD214" s="141"/>
      <c r="BE214" s="141"/>
      <c r="BF214" s="141"/>
      <c r="BG214" s="141"/>
      <c r="BH214" s="141"/>
      <c r="BI214" s="141"/>
      <c r="BJ214" s="141"/>
      <c r="BK214" s="141"/>
      <c r="BL214" s="141"/>
      <c r="BM214" s="141"/>
      <c r="BN214" s="141"/>
      <c r="BO214" s="141"/>
      <c r="BP214" s="141"/>
      <c r="BQ214" s="142"/>
      <c r="BR214" s="105"/>
    </row>
    <row r="215" spans="3:70" ht="15.6" customHeight="1" x14ac:dyDescent="0.4">
      <c r="C215" s="95"/>
      <c r="D215" s="186"/>
      <c r="E215" s="186"/>
      <c r="F215" s="186"/>
      <c r="G215" s="186"/>
      <c r="H215" s="186"/>
      <c r="I215" s="186"/>
      <c r="J215" s="186"/>
      <c r="K215" s="186"/>
      <c r="L215" s="186"/>
      <c r="M215" s="205"/>
      <c r="N215" s="147"/>
      <c r="O215" s="148"/>
      <c r="P215" s="148"/>
      <c r="Q215" s="149"/>
      <c r="R215" s="112"/>
      <c r="S215" s="112"/>
      <c r="T215" s="112"/>
      <c r="U215" s="172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4"/>
      <c r="AK215" s="251"/>
      <c r="AL215" s="251"/>
      <c r="AM215" s="172"/>
      <c r="AN215" s="173"/>
      <c r="AO215" s="173"/>
      <c r="AP215" s="173"/>
      <c r="AQ215" s="173"/>
      <c r="AR215" s="173"/>
      <c r="AS215" s="173"/>
      <c r="AT215" s="173"/>
      <c r="AU215" s="173"/>
      <c r="AV215" s="173"/>
      <c r="AW215" s="173"/>
      <c r="AX215" s="173"/>
      <c r="AY215" s="173"/>
      <c r="AZ215" s="173"/>
      <c r="BA215" s="173"/>
      <c r="BB215" s="173"/>
      <c r="BC215" s="173"/>
      <c r="BD215" s="173"/>
      <c r="BE215" s="173"/>
      <c r="BF215" s="173"/>
      <c r="BG215" s="173"/>
      <c r="BH215" s="173"/>
      <c r="BI215" s="173"/>
      <c r="BJ215" s="173"/>
      <c r="BK215" s="173"/>
      <c r="BL215" s="173"/>
      <c r="BM215" s="173"/>
      <c r="BN215" s="173"/>
      <c r="BO215" s="173"/>
      <c r="BP215" s="173"/>
      <c r="BQ215" s="174"/>
      <c r="BR215" s="105"/>
    </row>
    <row r="216" spans="3:70" ht="15.6" customHeight="1" x14ac:dyDescent="0.4">
      <c r="C216" s="176"/>
      <c r="D216" s="177"/>
      <c r="E216" s="177"/>
      <c r="F216" s="177"/>
      <c r="G216" s="177"/>
      <c r="H216" s="177"/>
      <c r="I216" s="177"/>
      <c r="J216" s="177"/>
      <c r="K216" s="177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7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7"/>
      <c r="AX216" s="177"/>
      <c r="AY216" s="177"/>
      <c r="AZ216" s="177"/>
      <c r="BA216" s="177"/>
      <c r="BB216" s="177"/>
      <c r="BC216" s="177"/>
      <c r="BD216" s="177"/>
      <c r="BE216" s="177"/>
      <c r="BF216" s="177"/>
      <c r="BG216" s="177"/>
      <c r="BH216" s="177"/>
      <c r="BI216" s="177"/>
      <c r="BJ216" s="177"/>
      <c r="BK216" s="177"/>
      <c r="BL216" s="177"/>
      <c r="BM216" s="177"/>
      <c r="BN216" s="177"/>
      <c r="BO216" s="177"/>
      <c r="BP216" s="177"/>
      <c r="BQ216" s="177"/>
      <c r="BR216" s="178"/>
    </row>
    <row r="217" spans="3:70" ht="15.6" customHeight="1" x14ac:dyDescent="0.4"/>
    <row r="218" spans="3:70" ht="15.6" customHeight="1" x14ac:dyDescent="0.4">
      <c r="C218" s="89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184"/>
      <c r="AS218" s="184"/>
      <c r="AT218" s="184"/>
      <c r="AU218" s="184"/>
      <c r="AV218" s="184"/>
      <c r="AW218" s="184"/>
      <c r="AX218" s="184"/>
      <c r="AY218" s="184"/>
      <c r="AZ218" s="184"/>
      <c r="BA218" s="184"/>
      <c r="BB218" s="184"/>
      <c r="BC218" s="92"/>
      <c r="BD218" s="93"/>
      <c r="BE218" s="93"/>
      <c r="BF218" s="93"/>
      <c r="BG218" s="93"/>
      <c r="BH218" s="93"/>
      <c r="BI218" s="93"/>
      <c r="BJ218" s="93"/>
      <c r="BK218" s="93"/>
      <c r="BL218" s="93"/>
      <c r="BM218" s="93"/>
      <c r="BN218" s="93"/>
      <c r="BO218" s="93"/>
      <c r="BP218" s="93"/>
      <c r="BQ218" s="93"/>
      <c r="BR218" s="94"/>
    </row>
    <row r="219" spans="3:70" ht="15.6" customHeight="1" x14ac:dyDescent="0.5">
      <c r="C219" s="95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65"/>
      <c r="Y219" s="65"/>
      <c r="Z219" s="65"/>
      <c r="AA219" s="36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04"/>
      <c r="AO219" s="113"/>
      <c r="AP219" s="114"/>
      <c r="AQ219" s="114"/>
      <c r="AR219" s="252"/>
      <c r="AS219" s="252"/>
      <c r="AT219" s="252"/>
      <c r="AU219" s="252"/>
      <c r="AV219" s="252"/>
      <c r="AW219" s="252"/>
      <c r="AX219" s="252"/>
      <c r="AY219" s="252"/>
      <c r="AZ219" s="252"/>
      <c r="BA219" s="252"/>
      <c r="BB219" s="252"/>
      <c r="BC219" s="102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103"/>
      <c r="BO219" s="103"/>
      <c r="BP219" s="103"/>
      <c r="BQ219" s="104"/>
      <c r="BR219" s="105"/>
    </row>
    <row r="220" spans="3:70" ht="15.6" customHeight="1" x14ac:dyDescent="0.5">
      <c r="C220" s="95"/>
      <c r="D220" s="96" t="s">
        <v>14</v>
      </c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8"/>
      <c r="R220" s="99" t="s">
        <v>68</v>
      </c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  <c r="AU220" s="100"/>
      <c r="AV220" s="100"/>
      <c r="AW220" s="100"/>
      <c r="AX220" s="100"/>
      <c r="AY220" s="100"/>
      <c r="AZ220" s="100"/>
      <c r="BA220" s="100"/>
      <c r="BB220" s="101"/>
      <c r="BC220" s="102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103"/>
      <c r="BO220" s="103"/>
      <c r="BP220" s="103"/>
      <c r="BQ220" s="104"/>
      <c r="BR220" s="105"/>
    </row>
    <row r="221" spans="3:70" ht="15.6" customHeight="1" x14ac:dyDescent="0.5">
      <c r="C221" s="95"/>
      <c r="D221" s="106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8"/>
      <c r="R221" s="109"/>
      <c r="S221" s="110"/>
      <c r="T221" s="110"/>
      <c r="U221" s="110"/>
      <c r="V221" s="110"/>
      <c r="W221" s="110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  <c r="AH221" s="110"/>
      <c r="AI221" s="110"/>
      <c r="AJ221" s="110"/>
      <c r="AK221" s="110"/>
      <c r="AL221" s="110"/>
      <c r="AM221" s="110"/>
      <c r="AN221" s="110"/>
      <c r="AO221" s="110"/>
      <c r="AP221" s="110"/>
      <c r="AQ221" s="110"/>
      <c r="AR221" s="110"/>
      <c r="AS221" s="110"/>
      <c r="AT221" s="110"/>
      <c r="AU221" s="110"/>
      <c r="AV221" s="110"/>
      <c r="AW221" s="110"/>
      <c r="AX221" s="110"/>
      <c r="AY221" s="110"/>
      <c r="AZ221" s="110"/>
      <c r="BA221" s="110"/>
      <c r="BB221" s="111"/>
      <c r="BC221" s="102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103"/>
      <c r="BO221" s="103"/>
      <c r="BP221" s="103"/>
      <c r="BQ221" s="104"/>
      <c r="BR221" s="105"/>
    </row>
    <row r="222" spans="3:70" ht="15.6" customHeight="1" x14ac:dyDescent="0.5">
      <c r="C222" s="95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65"/>
      <c r="Y222" s="65"/>
      <c r="Z222" s="65"/>
      <c r="AA222" s="36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04"/>
      <c r="AO222" s="113"/>
      <c r="AP222" s="114"/>
      <c r="AQ222" s="114"/>
      <c r="AR222" s="115"/>
      <c r="AS222" s="115"/>
      <c r="AT222" s="115"/>
      <c r="AU222" s="115"/>
      <c r="AV222" s="115"/>
      <c r="AW222" s="115"/>
      <c r="AX222" s="115"/>
      <c r="AY222" s="115"/>
      <c r="AZ222" s="115"/>
      <c r="BA222" s="115"/>
      <c r="BB222" s="115"/>
      <c r="BC222" s="102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103"/>
      <c r="BO222" s="103"/>
      <c r="BP222" s="103"/>
      <c r="BQ222" s="104"/>
      <c r="BR222" s="105"/>
    </row>
    <row r="223" spans="3:70" ht="19.350000000000001" customHeight="1" x14ac:dyDescent="0.5">
      <c r="C223" s="95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6" t="s">
        <v>35</v>
      </c>
      <c r="V223" s="112"/>
      <c r="W223" s="112"/>
      <c r="X223" s="112"/>
      <c r="Y223" s="112"/>
      <c r="Z223" s="112"/>
      <c r="AA223" s="103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253" t="s">
        <v>69</v>
      </c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18"/>
      <c r="AY223" s="116"/>
      <c r="AZ223" s="116"/>
      <c r="BA223" s="254"/>
      <c r="BB223" s="254"/>
      <c r="BC223" s="102"/>
      <c r="BD223" s="36"/>
      <c r="BE223" s="36"/>
      <c r="BF223" s="122" t="s">
        <v>17</v>
      </c>
      <c r="BG223" s="179"/>
      <c r="BH223" s="179"/>
      <c r="BI223" s="179"/>
      <c r="BJ223" s="179"/>
      <c r="BK223" s="179"/>
      <c r="BL223" s="179"/>
      <c r="BM223" s="103"/>
      <c r="BN223" s="103"/>
      <c r="BO223" s="103"/>
      <c r="BP223" s="103"/>
      <c r="BQ223" s="118"/>
      <c r="BR223" s="105"/>
    </row>
    <row r="224" spans="3:70" ht="15.6" customHeight="1" x14ac:dyDescent="0.4">
      <c r="C224" s="95"/>
      <c r="D224" s="99" t="s">
        <v>18</v>
      </c>
      <c r="E224" s="100"/>
      <c r="F224" s="100"/>
      <c r="G224" s="100"/>
      <c r="H224" s="100"/>
      <c r="I224" s="100"/>
      <c r="J224" s="100"/>
      <c r="K224" s="100"/>
      <c r="L224" s="100"/>
      <c r="M224" s="101"/>
      <c r="N224" s="123" t="str">
        <f>IF([1]回答表!X47="●","●","")</f>
        <v/>
      </c>
      <c r="O224" s="124"/>
      <c r="P224" s="124"/>
      <c r="Q224" s="125"/>
      <c r="R224" s="112"/>
      <c r="S224" s="112"/>
      <c r="T224" s="112"/>
      <c r="U224" s="126" t="str">
        <f>IF([1]回答表!X47="●",[1]回答表!B356,IF([1]回答表!AA47="●",[1]回答表!B379,""))</f>
        <v/>
      </c>
      <c r="V224" s="127"/>
      <c r="W224" s="127"/>
      <c r="X224" s="127"/>
      <c r="Y224" s="127"/>
      <c r="Z224" s="127"/>
      <c r="AA224" s="127"/>
      <c r="AB224" s="127"/>
      <c r="AC224" s="127"/>
      <c r="AD224" s="127"/>
      <c r="AE224" s="127"/>
      <c r="AF224" s="127"/>
      <c r="AG224" s="127"/>
      <c r="AH224" s="127"/>
      <c r="AI224" s="127"/>
      <c r="AJ224" s="128"/>
      <c r="AK224" s="129"/>
      <c r="AL224" s="129"/>
      <c r="AM224" s="129"/>
      <c r="AN224" s="126" t="str">
        <f>IF([1]回答表!X47="●",[1]回答表!B362,"")</f>
        <v/>
      </c>
      <c r="AO224" s="255"/>
      <c r="AP224" s="255"/>
      <c r="AQ224" s="255"/>
      <c r="AR224" s="255"/>
      <c r="AS224" s="255"/>
      <c r="AT224" s="255"/>
      <c r="AU224" s="255"/>
      <c r="AV224" s="255"/>
      <c r="AW224" s="255"/>
      <c r="AX224" s="255"/>
      <c r="AY224" s="255"/>
      <c r="AZ224" s="255"/>
      <c r="BA224" s="255"/>
      <c r="BB224" s="256"/>
      <c r="BC224" s="113"/>
      <c r="BD224" s="36"/>
      <c r="BE224" s="36"/>
      <c r="BF224" s="131" t="str">
        <f>IF([1]回答表!X47="●",[1]回答表!B368,IF([1]回答表!AA47="●",[1]回答表!B385,""))</f>
        <v/>
      </c>
      <c r="BG224" s="132"/>
      <c r="BH224" s="132"/>
      <c r="BI224" s="132"/>
      <c r="BJ224" s="131"/>
      <c r="BK224" s="132"/>
      <c r="BL224" s="132"/>
      <c r="BM224" s="132"/>
      <c r="BN224" s="131"/>
      <c r="BO224" s="132"/>
      <c r="BP224" s="132"/>
      <c r="BQ224" s="133"/>
      <c r="BR224" s="105"/>
    </row>
    <row r="225" spans="3:70" ht="15.6" customHeight="1" x14ac:dyDescent="0.4">
      <c r="C225" s="95"/>
      <c r="D225" s="134"/>
      <c r="E225" s="135"/>
      <c r="F225" s="135"/>
      <c r="G225" s="135"/>
      <c r="H225" s="135"/>
      <c r="I225" s="135"/>
      <c r="J225" s="135"/>
      <c r="K225" s="135"/>
      <c r="L225" s="135"/>
      <c r="M225" s="136"/>
      <c r="N225" s="137"/>
      <c r="O225" s="138"/>
      <c r="P225" s="138"/>
      <c r="Q225" s="139"/>
      <c r="R225" s="112"/>
      <c r="S225" s="112"/>
      <c r="T225" s="112"/>
      <c r="U225" s="140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2"/>
      <c r="AK225" s="129"/>
      <c r="AL225" s="129"/>
      <c r="AM225" s="129"/>
      <c r="AN225" s="257"/>
      <c r="AO225" s="258"/>
      <c r="AP225" s="258"/>
      <c r="AQ225" s="258"/>
      <c r="AR225" s="258"/>
      <c r="AS225" s="258"/>
      <c r="AT225" s="258"/>
      <c r="AU225" s="258"/>
      <c r="AV225" s="258"/>
      <c r="AW225" s="258"/>
      <c r="AX225" s="258"/>
      <c r="AY225" s="258"/>
      <c r="AZ225" s="258"/>
      <c r="BA225" s="258"/>
      <c r="BB225" s="259"/>
      <c r="BC225" s="113"/>
      <c r="BD225" s="36"/>
      <c r="BE225" s="36"/>
      <c r="BF225" s="143"/>
      <c r="BG225" s="144"/>
      <c r="BH225" s="144"/>
      <c r="BI225" s="144"/>
      <c r="BJ225" s="143"/>
      <c r="BK225" s="144"/>
      <c r="BL225" s="144"/>
      <c r="BM225" s="144"/>
      <c r="BN225" s="143"/>
      <c r="BO225" s="144"/>
      <c r="BP225" s="144"/>
      <c r="BQ225" s="145"/>
      <c r="BR225" s="105"/>
    </row>
    <row r="226" spans="3:70" ht="15.6" customHeight="1" x14ac:dyDescent="0.4">
      <c r="C226" s="95"/>
      <c r="D226" s="134"/>
      <c r="E226" s="135"/>
      <c r="F226" s="135"/>
      <c r="G226" s="135"/>
      <c r="H226" s="135"/>
      <c r="I226" s="135"/>
      <c r="J226" s="135"/>
      <c r="K226" s="135"/>
      <c r="L226" s="135"/>
      <c r="M226" s="136"/>
      <c r="N226" s="137"/>
      <c r="O226" s="138"/>
      <c r="P226" s="138"/>
      <c r="Q226" s="139"/>
      <c r="R226" s="112"/>
      <c r="S226" s="112"/>
      <c r="T226" s="112"/>
      <c r="U226" s="140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2"/>
      <c r="AK226" s="129"/>
      <c r="AL226" s="129"/>
      <c r="AM226" s="129"/>
      <c r="AN226" s="257"/>
      <c r="AO226" s="258"/>
      <c r="AP226" s="258"/>
      <c r="AQ226" s="258"/>
      <c r="AR226" s="258"/>
      <c r="AS226" s="258"/>
      <c r="AT226" s="258"/>
      <c r="AU226" s="258"/>
      <c r="AV226" s="258"/>
      <c r="AW226" s="258"/>
      <c r="AX226" s="258"/>
      <c r="AY226" s="258"/>
      <c r="AZ226" s="258"/>
      <c r="BA226" s="258"/>
      <c r="BB226" s="259"/>
      <c r="BC226" s="113"/>
      <c r="BD226" s="36"/>
      <c r="BE226" s="36"/>
      <c r="BF226" s="143"/>
      <c r="BG226" s="144"/>
      <c r="BH226" s="144"/>
      <c r="BI226" s="144"/>
      <c r="BJ226" s="143"/>
      <c r="BK226" s="144"/>
      <c r="BL226" s="144"/>
      <c r="BM226" s="144"/>
      <c r="BN226" s="143"/>
      <c r="BO226" s="144"/>
      <c r="BP226" s="144"/>
      <c r="BQ226" s="145"/>
      <c r="BR226" s="105"/>
    </row>
    <row r="227" spans="3:70" ht="15.6" customHeight="1" x14ac:dyDescent="0.4">
      <c r="C227" s="95"/>
      <c r="D227" s="109"/>
      <c r="E227" s="110"/>
      <c r="F227" s="110"/>
      <c r="G227" s="110"/>
      <c r="H227" s="110"/>
      <c r="I227" s="110"/>
      <c r="J227" s="110"/>
      <c r="K227" s="110"/>
      <c r="L227" s="110"/>
      <c r="M227" s="111"/>
      <c r="N227" s="147"/>
      <c r="O227" s="148"/>
      <c r="P227" s="148"/>
      <c r="Q227" s="149"/>
      <c r="R227" s="112"/>
      <c r="S227" s="112"/>
      <c r="T227" s="112"/>
      <c r="U227" s="140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2"/>
      <c r="AK227" s="129"/>
      <c r="AL227" s="129"/>
      <c r="AM227" s="129"/>
      <c r="AN227" s="257"/>
      <c r="AO227" s="258"/>
      <c r="AP227" s="258"/>
      <c r="AQ227" s="258"/>
      <c r="AR227" s="258"/>
      <c r="AS227" s="258"/>
      <c r="AT227" s="258"/>
      <c r="AU227" s="258"/>
      <c r="AV227" s="258"/>
      <c r="AW227" s="258"/>
      <c r="AX227" s="258"/>
      <c r="AY227" s="258"/>
      <c r="AZ227" s="258"/>
      <c r="BA227" s="258"/>
      <c r="BB227" s="259"/>
      <c r="BC227" s="113"/>
      <c r="BD227" s="36"/>
      <c r="BE227" s="36"/>
      <c r="BF227" s="143" t="str">
        <f>IF([1]回答表!X47="●",[1]回答表!E368,IF([1]回答表!AA47="●",[1]回答表!E385,""))</f>
        <v/>
      </c>
      <c r="BG227" s="144"/>
      <c r="BH227" s="144"/>
      <c r="BI227" s="144"/>
      <c r="BJ227" s="143" t="str">
        <f>IF([1]回答表!X47="●",[1]回答表!E369,IF([1]回答表!AA47="●",[1]回答表!E386,""))</f>
        <v/>
      </c>
      <c r="BK227" s="144"/>
      <c r="BL227" s="144"/>
      <c r="BM227" s="145"/>
      <c r="BN227" s="143" t="str">
        <f>IF([1]回答表!X47="●",[1]回答表!E370,IF([1]回答表!AA47="●",[1]回答表!E387,""))</f>
        <v/>
      </c>
      <c r="BO227" s="144"/>
      <c r="BP227" s="144"/>
      <c r="BQ227" s="145"/>
      <c r="BR227" s="105"/>
    </row>
    <row r="228" spans="3:70" ht="15.6" customHeight="1" x14ac:dyDescent="0.4">
      <c r="C228" s="95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2"/>
      <c r="O228" s="152"/>
      <c r="P228" s="152"/>
      <c r="Q228" s="152"/>
      <c r="R228" s="152"/>
      <c r="S228" s="152"/>
      <c r="T228" s="152"/>
      <c r="U228" s="140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2"/>
      <c r="AK228" s="129"/>
      <c r="AL228" s="129"/>
      <c r="AM228" s="129"/>
      <c r="AN228" s="257"/>
      <c r="AO228" s="258"/>
      <c r="AP228" s="258"/>
      <c r="AQ228" s="258"/>
      <c r="AR228" s="258"/>
      <c r="AS228" s="258"/>
      <c r="AT228" s="258"/>
      <c r="AU228" s="258"/>
      <c r="AV228" s="258"/>
      <c r="AW228" s="258"/>
      <c r="AX228" s="258"/>
      <c r="AY228" s="258"/>
      <c r="AZ228" s="258"/>
      <c r="BA228" s="258"/>
      <c r="BB228" s="259"/>
      <c r="BC228" s="113"/>
      <c r="BD228" s="113"/>
      <c r="BE228" s="113"/>
      <c r="BF228" s="143"/>
      <c r="BG228" s="144"/>
      <c r="BH228" s="144"/>
      <c r="BI228" s="144"/>
      <c r="BJ228" s="143"/>
      <c r="BK228" s="144"/>
      <c r="BL228" s="144"/>
      <c r="BM228" s="145"/>
      <c r="BN228" s="143"/>
      <c r="BO228" s="144"/>
      <c r="BP228" s="144"/>
      <c r="BQ228" s="145"/>
      <c r="BR228" s="105"/>
    </row>
    <row r="229" spans="3:70" ht="15.6" customHeight="1" x14ac:dyDescent="0.4">
      <c r="C229" s="95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2"/>
      <c r="O229" s="152"/>
      <c r="P229" s="152"/>
      <c r="Q229" s="152"/>
      <c r="R229" s="152"/>
      <c r="S229" s="152"/>
      <c r="T229" s="152"/>
      <c r="U229" s="140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2"/>
      <c r="AK229" s="129"/>
      <c r="AL229" s="129"/>
      <c r="AM229" s="129"/>
      <c r="AN229" s="257"/>
      <c r="AO229" s="258"/>
      <c r="AP229" s="258"/>
      <c r="AQ229" s="258"/>
      <c r="AR229" s="258"/>
      <c r="AS229" s="258"/>
      <c r="AT229" s="258"/>
      <c r="AU229" s="258"/>
      <c r="AV229" s="258"/>
      <c r="AW229" s="258"/>
      <c r="AX229" s="258"/>
      <c r="AY229" s="258"/>
      <c r="AZ229" s="258"/>
      <c r="BA229" s="258"/>
      <c r="BB229" s="259"/>
      <c r="BC229" s="113"/>
      <c r="BD229" s="36"/>
      <c r="BE229" s="36"/>
      <c r="BF229" s="143"/>
      <c r="BG229" s="144"/>
      <c r="BH229" s="144"/>
      <c r="BI229" s="144"/>
      <c r="BJ229" s="143"/>
      <c r="BK229" s="144"/>
      <c r="BL229" s="144"/>
      <c r="BM229" s="145"/>
      <c r="BN229" s="143"/>
      <c r="BO229" s="144"/>
      <c r="BP229" s="144"/>
      <c r="BQ229" s="145"/>
      <c r="BR229" s="105"/>
    </row>
    <row r="230" spans="3:70" ht="15.6" customHeight="1" x14ac:dyDescent="0.4">
      <c r="C230" s="95"/>
      <c r="D230" s="159" t="s">
        <v>26</v>
      </c>
      <c r="E230" s="160"/>
      <c r="F230" s="160"/>
      <c r="G230" s="160"/>
      <c r="H230" s="160"/>
      <c r="I230" s="160"/>
      <c r="J230" s="160"/>
      <c r="K230" s="160"/>
      <c r="L230" s="160"/>
      <c r="M230" s="161"/>
      <c r="N230" s="123" t="str">
        <f>IF([1]回答表!AA47="●","●","")</f>
        <v/>
      </c>
      <c r="O230" s="124"/>
      <c r="P230" s="124"/>
      <c r="Q230" s="125"/>
      <c r="R230" s="112"/>
      <c r="S230" s="112"/>
      <c r="T230" s="112"/>
      <c r="U230" s="140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2"/>
      <c r="AK230" s="129"/>
      <c r="AL230" s="129"/>
      <c r="AM230" s="129"/>
      <c r="AN230" s="257"/>
      <c r="AO230" s="258"/>
      <c r="AP230" s="258"/>
      <c r="AQ230" s="258"/>
      <c r="AR230" s="258"/>
      <c r="AS230" s="258"/>
      <c r="AT230" s="258"/>
      <c r="AU230" s="258"/>
      <c r="AV230" s="258"/>
      <c r="AW230" s="258"/>
      <c r="AX230" s="258"/>
      <c r="AY230" s="258"/>
      <c r="AZ230" s="258"/>
      <c r="BA230" s="258"/>
      <c r="BB230" s="259"/>
      <c r="BC230" s="113"/>
      <c r="BD230" s="165"/>
      <c r="BE230" s="165"/>
      <c r="BF230" s="143"/>
      <c r="BG230" s="144"/>
      <c r="BH230" s="144"/>
      <c r="BI230" s="144"/>
      <c r="BJ230" s="143"/>
      <c r="BK230" s="144"/>
      <c r="BL230" s="144"/>
      <c r="BM230" s="145"/>
      <c r="BN230" s="143"/>
      <c r="BO230" s="144"/>
      <c r="BP230" s="144"/>
      <c r="BQ230" s="145"/>
      <c r="BR230" s="105"/>
    </row>
    <row r="231" spans="3:70" ht="15.6" customHeight="1" x14ac:dyDescent="0.4">
      <c r="C231" s="95"/>
      <c r="D231" s="166"/>
      <c r="E231" s="167"/>
      <c r="F231" s="167"/>
      <c r="G231" s="167"/>
      <c r="H231" s="167"/>
      <c r="I231" s="167"/>
      <c r="J231" s="167"/>
      <c r="K231" s="167"/>
      <c r="L231" s="167"/>
      <c r="M231" s="168"/>
      <c r="N231" s="137"/>
      <c r="O231" s="138"/>
      <c r="P231" s="138"/>
      <c r="Q231" s="139"/>
      <c r="R231" s="112"/>
      <c r="S231" s="112"/>
      <c r="T231" s="112"/>
      <c r="U231" s="140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2"/>
      <c r="AK231" s="129"/>
      <c r="AL231" s="129"/>
      <c r="AM231" s="129"/>
      <c r="AN231" s="257"/>
      <c r="AO231" s="258"/>
      <c r="AP231" s="258"/>
      <c r="AQ231" s="258"/>
      <c r="AR231" s="258"/>
      <c r="AS231" s="258"/>
      <c r="AT231" s="258"/>
      <c r="AU231" s="258"/>
      <c r="AV231" s="258"/>
      <c r="AW231" s="258"/>
      <c r="AX231" s="258"/>
      <c r="AY231" s="258"/>
      <c r="AZ231" s="258"/>
      <c r="BA231" s="258"/>
      <c r="BB231" s="259"/>
      <c r="BC231" s="113"/>
      <c r="BD231" s="165"/>
      <c r="BE231" s="165"/>
      <c r="BF231" s="143" t="s">
        <v>23</v>
      </c>
      <c r="BG231" s="144"/>
      <c r="BH231" s="144"/>
      <c r="BI231" s="144"/>
      <c r="BJ231" s="143" t="s">
        <v>24</v>
      </c>
      <c r="BK231" s="144"/>
      <c r="BL231" s="144"/>
      <c r="BM231" s="144"/>
      <c r="BN231" s="143" t="s">
        <v>25</v>
      </c>
      <c r="BO231" s="144"/>
      <c r="BP231" s="144"/>
      <c r="BQ231" s="145"/>
      <c r="BR231" s="105"/>
    </row>
    <row r="232" spans="3:70" ht="15.6" customHeight="1" x14ac:dyDescent="0.4">
      <c r="C232" s="95"/>
      <c r="D232" s="166"/>
      <c r="E232" s="167"/>
      <c r="F232" s="167"/>
      <c r="G232" s="167"/>
      <c r="H232" s="167"/>
      <c r="I232" s="167"/>
      <c r="J232" s="167"/>
      <c r="K232" s="167"/>
      <c r="L232" s="167"/>
      <c r="M232" s="168"/>
      <c r="N232" s="137"/>
      <c r="O232" s="138"/>
      <c r="P232" s="138"/>
      <c r="Q232" s="139"/>
      <c r="R232" s="112"/>
      <c r="S232" s="112"/>
      <c r="T232" s="112"/>
      <c r="U232" s="140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2"/>
      <c r="AK232" s="129"/>
      <c r="AL232" s="129"/>
      <c r="AM232" s="129"/>
      <c r="AN232" s="257"/>
      <c r="AO232" s="258"/>
      <c r="AP232" s="258"/>
      <c r="AQ232" s="258"/>
      <c r="AR232" s="258"/>
      <c r="AS232" s="258"/>
      <c r="AT232" s="258"/>
      <c r="AU232" s="258"/>
      <c r="AV232" s="258"/>
      <c r="AW232" s="258"/>
      <c r="AX232" s="258"/>
      <c r="AY232" s="258"/>
      <c r="AZ232" s="258"/>
      <c r="BA232" s="258"/>
      <c r="BB232" s="259"/>
      <c r="BC232" s="113"/>
      <c r="BD232" s="165"/>
      <c r="BE232" s="165"/>
      <c r="BF232" s="143"/>
      <c r="BG232" s="144"/>
      <c r="BH232" s="144"/>
      <c r="BI232" s="144"/>
      <c r="BJ232" s="143"/>
      <c r="BK232" s="144"/>
      <c r="BL232" s="144"/>
      <c r="BM232" s="144"/>
      <c r="BN232" s="143"/>
      <c r="BO232" s="144"/>
      <c r="BP232" s="144"/>
      <c r="BQ232" s="145"/>
      <c r="BR232" s="105"/>
    </row>
    <row r="233" spans="3:70" ht="15.6" customHeight="1" x14ac:dyDescent="0.4">
      <c r="C233" s="95"/>
      <c r="D233" s="169"/>
      <c r="E233" s="170"/>
      <c r="F233" s="170"/>
      <c r="G233" s="170"/>
      <c r="H233" s="170"/>
      <c r="I233" s="170"/>
      <c r="J233" s="170"/>
      <c r="K233" s="170"/>
      <c r="L233" s="170"/>
      <c r="M233" s="171"/>
      <c r="N233" s="147"/>
      <c r="O233" s="148"/>
      <c r="P233" s="148"/>
      <c r="Q233" s="149"/>
      <c r="R233" s="112"/>
      <c r="S233" s="112"/>
      <c r="T233" s="112"/>
      <c r="U233" s="172"/>
      <c r="V233" s="173"/>
      <c r="W233" s="173"/>
      <c r="X233" s="173"/>
      <c r="Y233" s="173"/>
      <c r="Z233" s="173"/>
      <c r="AA233" s="173"/>
      <c r="AB233" s="173"/>
      <c r="AC233" s="173"/>
      <c r="AD233" s="173"/>
      <c r="AE233" s="173"/>
      <c r="AF233" s="173"/>
      <c r="AG233" s="173"/>
      <c r="AH233" s="173"/>
      <c r="AI233" s="173"/>
      <c r="AJ233" s="174"/>
      <c r="AK233" s="129"/>
      <c r="AL233" s="129"/>
      <c r="AM233" s="129"/>
      <c r="AN233" s="260"/>
      <c r="AO233" s="261"/>
      <c r="AP233" s="261"/>
      <c r="AQ233" s="261"/>
      <c r="AR233" s="261"/>
      <c r="AS233" s="261"/>
      <c r="AT233" s="261"/>
      <c r="AU233" s="261"/>
      <c r="AV233" s="261"/>
      <c r="AW233" s="261"/>
      <c r="AX233" s="261"/>
      <c r="AY233" s="261"/>
      <c r="AZ233" s="261"/>
      <c r="BA233" s="261"/>
      <c r="BB233" s="262"/>
      <c r="BC233" s="113"/>
      <c r="BD233" s="165"/>
      <c r="BE233" s="165"/>
      <c r="BF233" s="181"/>
      <c r="BG233" s="182"/>
      <c r="BH233" s="182"/>
      <c r="BI233" s="182"/>
      <c r="BJ233" s="181"/>
      <c r="BK233" s="182"/>
      <c r="BL233" s="182"/>
      <c r="BM233" s="182"/>
      <c r="BN233" s="181"/>
      <c r="BO233" s="182"/>
      <c r="BP233" s="182"/>
      <c r="BQ233" s="183"/>
      <c r="BR233" s="105"/>
    </row>
    <row r="234" spans="3:70" ht="15.6" customHeight="1" x14ac:dyDescent="0.5">
      <c r="C234" s="95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65"/>
      <c r="Y234" s="65"/>
      <c r="Z234" s="65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  <c r="BI234" s="65"/>
      <c r="BJ234" s="65"/>
      <c r="BK234" s="65"/>
      <c r="BL234" s="65"/>
      <c r="BM234" s="65"/>
      <c r="BN234" s="65"/>
      <c r="BO234" s="65"/>
      <c r="BP234" s="65"/>
      <c r="BQ234" s="65"/>
      <c r="BR234" s="105"/>
    </row>
    <row r="235" spans="3:70" ht="19.350000000000001" customHeight="1" x14ac:dyDescent="0.5">
      <c r="C235" s="95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12"/>
      <c r="O235" s="112"/>
      <c r="P235" s="112"/>
      <c r="Q235" s="112"/>
      <c r="R235" s="112"/>
      <c r="S235" s="112"/>
      <c r="T235" s="112"/>
      <c r="U235" s="116" t="s">
        <v>31</v>
      </c>
      <c r="V235" s="112"/>
      <c r="W235" s="112"/>
      <c r="X235" s="112"/>
      <c r="Y235" s="112"/>
      <c r="Z235" s="112"/>
      <c r="AA235" s="103"/>
      <c r="AB235" s="117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16" t="s">
        <v>32</v>
      </c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65"/>
      <c r="BR235" s="105"/>
    </row>
    <row r="236" spans="3:70" ht="15.6" customHeight="1" x14ac:dyDescent="0.4">
      <c r="C236" s="95"/>
      <c r="D236" s="99" t="s">
        <v>33</v>
      </c>
      <c r="E236" s="100"/>
      <c r="F236" s="100"/>
      <c r="G236" s="100"/>
      <c r="H236" s="100"/>
      <c r="I236" s="100"/>
      <c r="J236" s="100"/>
      <c r="K236" s="100"/>
      <c r="L236" s="100"/>
      <c r="M236" s="101"/>
      <c r="N236" s="123" t="str">
        <f>IF([1]回答表!AD47="●","●","")</f>
        <v/>
      </c>
      <c r="O236" s="124"/>
      <c r="P236" s="124"/>
      <c r="Q236" s="125"/>
      <c r="R236" s="112"/>
      <c r="S236" s="112"/>
      <c r="T236" s="112"/>
      <c r="U236" s="126" t="str">
        <f>IF([1]回答表!AD47="●",[1]回答表!B392,"")</f>
        <v/>
      </c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7"/>
      <c r="AH236" s="127"/>
      <c r="AI236" s="127"/>
      <c r="AJ236" s="128"/>
      <c r="AK236" s="251"/>
      <c r="AL236" s="251"/>
      <c r="AM236" s="126" t="str">
        <f>IF([1]回答表!AD47="●",[1]回答表!B398,"")</f>
        <v/>
      </c>
      <c r="AN236" s="127"/>
      <c r="AO236" s="127"/>
      <c r="AP236" s="127"/>
      <c r="AQ236" s="127"/>
      <c r="AR236" s="127"/>
      <c r="AS236" s="127"/>
      <c r="AT236" s="127"/>
      <c r="AU236" s="127"/>
      <c r="AV236" s="127"/>
      <c r="AW236" s="127"/>
      <c r="AX236" s="127"/>
      <c r="AY236" s="127"/>
      <c r="AZ236" s="127"/>
      <c r="BA236" s="127"/>
      <c r="BB236" s="127"/>
      <c r="BC236" s="127"/>
      <c r="BD236" s="127"/>
      <c r="BE236" s="127"/>
      <c r="BF236" s="127"/>
      <c r="BG236" s="127"/>
      <c r="BH236" s="127"/>
      <c r="BI236" s="127"/>
      <c r="BJ236" s="127"/>
      <c r="BK236" s="127"/>
      <c r="BL236" s="127"/>
      <c r="BM236" s="127"/>
      <c r="BN236" s="127"/>
      <c r="BO236" s="127"/>
      <c r="BP236" s="127"/>
      <c r="BQ236" s="128"/>
      <c r="BR236" s="105"/>
    </row>
    <row r="237" spans="3:70" ht="15.6" customHeight="1" x14ac:dyDescent="0.4">
      <c r="C237" s="95"/>
      <c r="D237" s="134"/>
      <c r="E237" s="135"/>
      <c r="F237" s="135"/>
      <c r="G237" s="135"/>
      <c r="H237" s="135"/>
      <c r="I237" s="135"/>
      <c r="J237" s="135"/>
      <c r="K237" s="135"/>
      <c r="L237" s="135"/>
      <c r="M237" s="136"/>
      <c r="N237" s="137"/>
      <c r="O237" s="138"/>
      <c r="P237" s="138"/>
      <c r="Q237" s="139"/>
      <c r="R237" s="112"/>
      <c r="S237" s="112"/>
      <c r="T237" s="112"/>
      <c r="U237" s="140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2"/>
      <c r="AK237" s="251"/>
      <c r="AL237" s="251"/>
      <c r="AM237" s="140"/>
      <c r="AN237" s="141"/>
      <c r="AO237" s="141"/>
      <c r="AP237" s="141"/>
      <c r="AQ237" s="141"/>
      <c r="AR237" s="141"/>
      <c r="AS237" s="141"/>
      <c r="AT237" s="141"/>
      <c r="AU237" s="141"/>
      <c r="AV237" s="141"/>
      <c r="AW237" s="141"/>
      <c r="AX237" s="141"/>
      <c r="AY237" s="141"/>
      <c r="AZ237" s="141"/>
      <c r="BA237" s="141"/>
      <c r="BB237" s="141"/>
      <c r="BC237" s="141"/>
      <c r="BD237" s="141"/>
      <c r="BE237" s="141"/>
      <c r="BF237" s="141"/>
      <c r="BG237" s="141"/>
      <c r="BH237" s="141"/>
      <c r="BI237" s="141"/>
      <c r="BJ237" s="141"/>
      <c r="BK237" s="141"/>
      <c r="BL237" s="141"/>
      <c r="BM237" s="141"/>
      <c r="BN237" s="141"/>
      <c r="BO237" s="141"/>
      <c r="BP237" s="141"/>
      <c r="BQ237" s="142"/>
      <c r="BR237" s="105"/>
    </row>
    <row r="238" spans="3:70" ht="15.6" customHeight="1" x14ac:dyDescent="0.4">
      <c r="C238" s="95"/>
      <c r="D238" s="134"/>
      <c r="E238" s="135"/>
      <c r="F238" s="135"/>
      <c r="G238" s="135"/>
      <c r="H238" s="135"/>
      <c r="I238" s="135"/>
      <c r="J238" s="135"/>
      <c r="K238" s="135"/>
      <c r="L238" s="135"/>
      <c r="M238" s="136"/>
      <c r="N238" s="137"/>
      <c r="O238" s="138"/>
      <c r="P238" s="138"/>
      <c r="Q238" s="139"/>
      <c r="R238" s="112"/>
      <c r="S238" s="112"/>
      <c r="T238" s="112"/>
      <c r="U238" s="140"/>
      <c r="V238" s="141"/>
      <c r="W238" s="141"/>
      <c r="X238" s="141"/>
      <c r="Y238" s="141"/>
      <c r="Z238" s="141"/>
      <c r="AA238" s="141"/>
      <c r="AB238" s="141"/>
      <c r="AC238" s="141"/>
      <c r="AD238" s="141"/>
      <c r="AE238" s="141"/>
      <c r="AF238" s="141"/>
      <c r="AG238" s="141"/>
      <c r="AH238" s="141"/>
      <c r="AI238" s="141"/>
      <c r="AJ238" s="142"/>
      <c r="AK238" s="251"/>
      <c r="AL238" s="251"/>
      <c r="AM238" s="140"/>
      <c r="AN238" s="141"/>
      <c r="AO238" s="141"/>
      <c r="AP238" s="141"/>
      <c r="AQ238" s="141"/>
      <c r="AR238" s="141"/>
      <c r="AS238" s="141"/>
      <c r="AT238" s="141"/>
      <c r="AU238" s="141"/>
      <c r="AV238" s="141"/>
      <c r="AW238" s="141"/>
      <c r="AX238" s="141"/>
      <c r="AY238" s="141"/>
      <c r="AZ238" s="141"/>
      <c r="BA238" s="141"/>
      <c r="BB238" s="141"/>
      <c r="BC238" s="141"/>
      <c r="BD238" s="141"/>
      <c r="BE238" s="141"/>
      <c r="BF238" s="141"/>
      <c r="BG238" s="141"/>
      <c r="BH238" s="141"/>
      <c r="BI238" s="141"/>
      <c r="BJ238" s="141"/>
      <c r="BK238" s="141"/>
      <c r="BL238" s="141"/>
      <c r="BM238" s="141"/>
      <c r="BN238" s="141"/>
      <c r="BO238" s="141"/>
      <c r="BP238" s="141"/>
      <c r="BQ238" s="142"/>
      <c r="BR238" s="105"/>
    </row>
    <row r="239" spans="3:70" ht="15.6" customHeight="1" x14ac:dyDescent="0.4">
      <c r="C239" s="95"/>
      <c r="D239" s="109"/>
      <c r="E239" s="110"/>
      <c r="F239" s="110"/>
      <c r="G239" s="110"/>
      <c r="H239" s="110"/>
      <c r="I239" s="110"/>
      <c r="J239" s="110"/>
      <c r="K239" s="110"/>
      <c r="L239" s="110"/>
      <c r="M239" s="111"/>
      <c r="N239" s="147"/>
      <c r="O239" s="148"/>
      <c r="P239" s="148"/>
      <c r="Q239" s="149"/>
      <c r="R239" s="112"/>
      <c r="S239" s="112"/>
      <c r="T239" s="112"/>
      <c r="U239" s="172"/>
      <c r="V239" s="173"/>
      <c r="W239" s="173"/>
      <c r="X239" s="173"/>
      <c r="Y239" s="173"/>
      <c r="Z239" s="173"/>
      <c r="AA239" s="173"/>
      <c r="AB239" s="173"/>
      <c r="AC239" s="173"/>
      <c r="AD239" s="173"/>
      <c r="AE239" s="173"/>
      <c r="AF239" s="173"/>
      <c r="AG239" s="173"/>
      <c r="AH239" s="173"/>
      <c r="AI239" s="173"/>
      <c r="AJ239" s="174"/>
      <c r="AK239" s="251"/>
      <c r="AL239" s="251"/>
      <c r="AM239" s="172"/>
      <c r="AN239" s="173"/>
      <c r="AO239" s="173"/>
      <c r="AP239" s="173"/>
      <c r="AQ239" s="173"/>
      <c r="AR239" s="173"/>
      <c r="AS239" s="173"/>
      <c r="AT239" s="173"/>
      <c r="AU239" s="173"/>
      <c r="AV239" s="173"/>
      <c r="AW239" s="173"/>
      <c r="AX239" s="173"/>
      <c r="AY239" s="173"/>
      <c r="AZ239" s="173"/>
      <c r="BA239" s="173"/>
      <c r="BB239" s="173"/>
      <c r="BC239" s="173"/>
      <c r="BD239" s="173"/>
      <c r="BE239" s="173"/>
      <c r="BF239" s="173"/>
      <c r="BG239" s="173"/>
      <c r="BH239" s="173"/>
      <c r="BI239" s="173"/>
      <c r="BJ239" s="173"/>
      <c r="BK239" s="173"/>
      <c r="BL239" s="173"/>
      <c r="BM239" s="173"/>
      <c r="BN239" s="173"/>
      <c r="BO239" s="173"/>
      <c r="BP239" s="173"/>
      <c r="BQ239" s="174"/>
      <c r="BR239" s="105"/>
    </row>
    <row r="240" spans="3:70" ht="15.6" customHeight="1" x14ac:dyDescent="0.4">
      <c r="C240" s="176"/>
      <c r="D240" s="177"/>
      <c r="E240" s="177"/>
      <c r="F240" s="177"/>
      <c r="G240" s="177"/>
      <c r="H240" s="177"/>
      <c r="I240" s="177"/>
      <c r="J240" s="177"/>
      <c r="K240" s="177"/>
      <c r="L240" s="177"/>
      <c r="M240" s="177"/>
      <c r="N240" s="177"/>
      <c r="O240" s="17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  <c r="AE240" s="177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7"/>
      <c r="AU240" s="177"/>
      <c r="AV240" s="177"/>
      <c r="AW240" s="177"/>
      <c r="AX240" s="177"/>
      <c r="AY240" s="177"/>
      <c r="AZ240" s="177"/>
      <c r="BA240" s="177"/>
      <c r="BB240" s="177"/>
      <c r="BC240" s="177"/>
      <c r="BD240" s="177"/>
      <c r="BE240" s="177"/>
      <c r="BF240" s="177"/>
      <c r="BG240" s="177"/>
      <c r="BH240" s="177"/>
      <c r="BI240" s="177"/>
      <c r="BJ240" s="177"/>
      <c r="BK240" s="177"/>
      <c r="BL240" s="177"/>
      <c r="BM240" s="177"/>
      <c r="BN240" s="177"/>
      <c r="BO240" s="177"/>
      <c r="BP240" s="177"/>
      <c r="BQ240" s="177"/>
      <c r="BR240" s="178"/>
    </row>
    <row r="241" spans="3:70" ht="15.6" customHeight="1" x14ac:dyDescent="0.4"/>
    <row r="242" spans="3:70" ht="15.6" customHeight="1" x14ac:dyDescent="0.4">
      <c r="C242" s="89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184"/>
      <c r="AS242" s="184"/>
      <c r="AT242" s="184"/>
      <c r="AU242" s="184"/>
      <c r="AV242" s="184"/>
      <c r="AW242" s="184"/>
      <c r="AX242" s="184"/>
      <c r="AY242" s="184"/>
      <c r="AZ242" s="184"/>
      <c r="BA242" s="184"/>
      <c r="BB242" s="184"/>
      <c r="BC242" s="92"/>
      <c r="BD242" s="93"/>
      <c r="BE242" s="93"/>
      <c r="BF242" s="93"/>
      <c r="BG242" s="93"/>
      <c r="BH242" s="93"/>
      <c r="BI242" s="93"/>
      <c r="BJ242" s="93"/>
      <c r="BK242" s="93"/>
      <c r="BL242" s="93"/>
      <c r="BM242" s="93"/>
      <c r="BN242" s="93"/>
      <c r="BO242" s="93"/>
      <c r="BP242" s="93"/>
      <c r="BQ242" s="93"/>
      <c r="BR242" s="94"/>
    </row>
    <row r="243" spans="3:70" ht="15.6" customHeight="1" x14ac:dyDescent="0.5">
      <c r="C243" s="95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65"/>
      <c r="Y243" s="65"/>
      <c r="Z243" s="65"/>
      <c r="AA243" s="36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04"/>
      <c r="AO243" s="113"/>
      <c r="AP243" s="114"/>
      <c r="AQ243" s="114"/>
      <c r="AR243" s="252"/>
      <c r="AS243" s="252"/>
      <c r="AT243" s="252"/>
      <c r="AU243" s="252"/>
      <c r="AV243" s="252"/>
      <c r="AW243" s="252"/>
      <c r="AX243" s="252"/>
      <c r="AY243" s="252"/>
      <c r="AZ243" s="252"/>
      <c r="BA243" s="252"/>
      <c r="BB243" s="252"/>
      <c r="BC243" s="102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103"/>
      <c r="BO243" s="103"/>
      <c r="BP243" s="103"/>
      <c r="BQ243" s="104"/>
      <c r="BR243" s="105"/>
    </row>
    <row r="244" spans="3:70" ht="15.6" customHeight="1" x14ac:dyDescent="0.5">
      <c r="C244" s="95"/>
      <c r="D244" s="96" t="s">
        <v>14</v>
      </c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8"/>
      <c r="R244" s="99" t="s">
        <v>70</v>
      </c>
      <c r="S244" s="100"/>
      <c r="T244" s="100"/>
      <c r="U244" s="100"/>
      <c r="V244" s="100"/>
      <c r="W244" s="100"/>
      <c r="X244" s="100"/>
      <c r="Y244" s="100"/>
      <c r="Z244" s="100"/>
      <c r="AA244" s="100"/>
      <c r="AB244" s="100"/>
      <c r="AC244" s="100"/>
      <c r="AD244" s="100"/>
      <c r="AE244" s="100"/>
      <c r="AF244" s="100"/>
      <c r="AG244" s="100"/>
      <c r="AH244" s="100"/>
      <c r="AI244" s="100"/>
      <c r="AJ244" s="100"/>
      <c r="AK244" s="100"/>
      <c r="AL244" s="100"/>
      <c r="AM244" s="100"/>
      <c r="AN244" s="100"/>
      <c r="AO244" s="100"/>
      <c r="AP244" s="100"/>
      <c r="AQ244" s="100"/>
      <c r="AR244" s="100"/>
      <c r="AS244" s="100"/>
      <c r="AT244" s="100"/>
      <c r="AU244" s="100"/>
      <c r="AV244" s="100"/>
      <c r="AW244" s="100"/>
      <c r="AX244" s="100"/>
      <c r="AY244" s="100"/>
      <c r="AZ244" s="100"/>
      <c r="BA244" s="100"/>
      <c r="BB244" s="101"/>
      <c r="BC244" s="102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103"/>
      <c r="BO244" s="103"/>
      <c r="BP244" s="103"/>
      <c r="BQ244" s="104"/>
      <c r="BR244" s="105"/>
    </row>
    <row r="245" spans="3:70" ht="15.6" customHeight="1" x14ac:dyDescent="0.5">
      <c r="C245" s="95"/>
      <c r="D245" s="106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8"/>
      <c r="R245" s="109"/>
      <c r="S245" s="110"/>
      <c r="T245" s="110"/>
      <c r="U245" s="110"/>
      <c r="V245" s="110"/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  <c r="AH245" s="110"/>
      <c r="AI245" s="110"/>
      <c r="AJ245" s="110"/>
      <c r="AK245" s="110"/>
      <c r="AL245" s="110"/>
      <c r="AM245" s="110"/>
      <c r="AN245" s="110"/>
      <c r="AO245" s="110"/>
      <c r="AP245" s="110"/>
      <c r="AQ245" s="110"/>
      <c r="AR245" s="110"/>
      <c r="AS245" s="110"/>
      <c r="AT245" s="110"/>
      <c r="AU245" s="110"/>
      <c r="AV245" s="110"/>
      <c r="AW245" s="110"/>
      <c r="AX245" s="110"/>
      <c r="AY245" s="110"/>
      <c r="AZ245" s="110"/>
      <c r="BA245" s="110"/>
      <c r="BB245" s="111"/>
      <c r="BC245" s="102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103"/>
      <c r="BO245" s="103"/>
      <c r="BP245" s="103"/>
      <c r="BQ245" s="104"/>
      <c r="BR245" s="105"/>
    </row>
    <row r="246" spans="3:70" ht="15.6" customHeight="1" x14ac:dyDescent="0.5">
      <c r="C246" s="95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65"/>
      <c r="Y246" s="65"/>
      <c r="Z246" s="65"/>
      <c r="AA246" s="36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04"/>
      <c r="AO246" s="113"/>
      <c r="AP246" s="114"/>
      <c r="AQ246" s="114"/>
      <c r="AR246" s="115"/>
      <c r="AS246" s="115"/>
      <c r="AT246" s="115"/>
      <c r="AU246" s="115"/>
      <c r="AV246" s="115"/>
      <c r="AW246" s="115"/>
      <c r="AX246" s="115"/>
      <c r="AY246" s="115"/>
      <c r="AZ246" s="115"/>
      <c r="BA246" s="115"/>
      <c r="BB246" s="115"/>
      <c r="BC246" s="102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103"/>
      <c r="BO246" s="103"/>
      <c r="BP246" s="103"/>
      <c r="BQ246" s="104"/>
      <c r="BR246" s="105"/>
    </row>
    <row r="247" spans="3:70" ht="25.5" x14ac:dyDescent="0.5">
      <c r="C247" s="95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6" t="s">
        <v>35</v>
      </c>
      <c r="V247" s="112"/>
      <c r="W247" s="112"/>
      <c r="X247" s="112"/>
      <c r="Y247" s="112"/>
      <c r="Z247" s="112"/>
      <c r="AA247" s="103"/>
      <c r="AB247" s="117"/>
      <c r="AC247" s="117"/>
      <c r="AD247" s="117"/>
      <c r="AE247" s="117"/>
      <c r="AF247" s="117"/>
      <c r="AG247" s="117"/>
      <c r="AH247" s="117"/>
      <c r="AI247" s="117"/>
      <c r="AJ247" s="117"/>
      <c r="AK247" s="117"/>
      <c r="AL247" s="117"/>
      <c r="AM247" s="116" t="s">
        <v>65</v>
      </c>
      <c r="AN247" s="118"/>
      <c r="AO247" s="117"/>
      <c r="AP247" s="119"/>
      <c r="AQ247" s="119"/>
      <c r="AR247" s="120"/>
      <c r="AS247" s="120"/>
      <c r="AT247" s="120"/>
      <c r="AU247" s="120"/>
      <c r="AV247" s="120"/>
      <c r="AW247" s="120"/>
      <c r="AX247" s="120"/>
      <c r="AY247" s="120"/>
      <c r="AZ247" s="120"/>
      <c r="BA247" s="120"/>
      <c r="BB247" s="120"/>
      <c r="BC247" s="121"/>
      <c r="BD247" s="103"/>
      <c r="BE247" s="103"/>
      <c r="BF247" s="253" t="s">
        <v>71</v>
      </c>
      <c r="BG247" s="179"/>
      <c r="BH247" s="179"/>
      <c r="BI247" s="179"/>
      <c r="BJ247" s="179"/>
      <c r="BK247" s="179"/>
      <c r="BL247" s="179"/>
      <c r="BM247" s="103"/>
      <c r="BN247" s="103"/>
      <c r="BO247" s="103"/>
      <c r="BP247" s="103"/>
      <c r="BQ247" s="118"/>
      <c r="BR247" s="105"/>
    </row>
    <row r="248" spans="3:70" ht="15.6" customHeight="1" x14ac:dyDescent="0.4">
      <c r="C248" s="95"/>
      <c r="D248" s="99" t="s">
        <v>18</v>
      </c>
      <c r="E248" s="100"/>
      <c r="F248" s="100"/>
      <c r="G248" s="100"/>
      <c r="H248" s="100"/>
      <c r="I248" s="100"/>
      <c r="J248" s="100"/>
      <c r="K248" s="100"/>
      <c r="L248" s="100"/>
      <c r="M248" s="101"/>
      <c r="N248" s="123" t="str">
        <f>IF([1]回答表!X48="●","●","")</f>
        <v/>
      </c>
      <c r="O248" s="124"/>
      <c r="P248" s="124"/>
      <c r="Q248" s="125"/>
      <c r="R248" s="112"/>
      <c r="S248" s="112"/>
      <c r="T248" s="112"/>
      <c r="U248" s="126" t="str">
        <f>IF([1]回答表!X48="●",[1]回答表!B411,IF([1]回答表!AA48="●",[1]回答表!B425,""))</f>
        <v/>
      </c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/>
      <c r="AI248" s="127"/>
      <c r="AJ248" s="128"/>
      <c r="AK248" s="129"/>
      <c r="AL248" s="129"/>
      <c r="AM248" s="263" t="s">
        <v>72</v>
      </c>
      <c r="AN248" s="263"/>
      <c r="AO248" s="263"/>
      <c r="AP248" s="263"/>
      <c r="AQ248" s="264" t="str">
        <f>IF([1]回答表!X48="●",[1]回答表!BC418,IF([1]回答表!AA48="●",[1]回答表!BC432,""))</f>
        <v/>
      </c>
      <c r="AR248" s="264"/>
      <c r="AS248" s="264"/>
      <c r="AT248" s="264"/>
      <c r="AU248" s="265" t="s">
        <v>73</v>
      </c>
      <c r="AV248" s="266"/>
      <c r="AW248" s="266"/>
      <c r="AX248" s="267"/>
      <c r="AY248" s="264" t="str">
        <f>IF([1]回答表!X48="●",[1]回答表!BC423,IF([1]回答表!AA48="●",[1]回答表!BC437,""))</f>
        <v/>
      </c>
      <c r="AZ248" s="264"/>
      <c r="BA248" s="264"/>
      <c r="BB248" s="264"/>
      <c r="BC248" s="113"/>
      <c r="BD248" s="36"/>
      <c r="BE248" s="36"/>
      <c r="BF248" s="131" t="str">
        <f>IF([1]回答表!X48="●",[1]回答表!S417,IF([1]回答表!AA48="●",[1]回答表!S431,""))</f>
        <v/>
      </c>
      <c r="BG248" s="132"/>
      <c r="BH248" s="132"/>
      <c r="BI248" s="132"/>
      <c r="BJ248" s="131"/>
      <c r="BK248" s="132"/>
      <c r="BL248" s="132"/>
      <c r="BM248" s="132"/>
      <c r="BN248" s="131"/>
      <c r="BO248" s="132"/>
      <c r="BP248" s="132"/>
      <c r="BQ248" s="133"/>
      <c r="BR248" s="105"/>
    </row>
    <row r="249" spans="3:70" ht="15.6" customHeight="1" x14ac:dyDescent="0.4">
      <c r="C249" s="95"/>
      <c r="D249" s="134"/>
      <c r="E249" s="135"/>
      <c r="F249" s="135"/>
      <c r="G249" s="135"/>
      <c r="H249" s="135"/>
      <c r="I249" s="135"/>
      <c r="J249" s="135"/>
      <c r="K249" s="135"/>
      <c r="L249" s="135"/>
      <c r="M249" s="136"/>
      <c r="N249" s="137"/>
      <c r="O249" s="138"/>
      <c r="P249" s="138"/>
      <c r="Q249" s="139"/>
      <c r="R249" s="112"/>
      <c r="S249" s="112"/>
      <c r="T249" s="112"/>
      <c r="U249" s="140"/>
      <c r="V249" s="141"/>
      <c r="W249" s="141"/>
      <c r="X249" s="141"/>
      <c r="Y249" s="141"/>
      <c r="Z249" s="141"/>
      <c r="AA249" s="141"/>
      <c r="AB249" s="141"/>
      <c r="AC249" s="141"/>
      <c r="AD249" s="141"/>
      <c r="AE249" s="141"/>
      <c r="AF249" s="141"/>
      <c r="AG249" s="141"/>
      <c r="AH249" s="141"/>
      <c r="AI249" s="141"/>
      <c r="AJ249" s="142"/>
      <c r="AK249" s="129"/>
      <c r="AL249" s="129"/>
      <c r="AM249" s="263"/>
      <c r="AN249" s="263"/>
      <c r="AO249" s="263"/>
      <c r="AP249" s="263"/>
      <c r="AQ249" s="264"/>
      <c r="AR249" s="264"/>
      <c r="AS249" s="264"/>
      <c r="AT249" s="264"/>
      <c r="AU249" s="268"/>
      <c r="AV249" s="269"/>
      <c r="AW249" s="269"/>
      <c r="AX249" s="270"/>
      <c r="AY249" s="264"/>
      <c r="AZ249" s="264"/>
      <c r="BA249" s="264"/>
      <c r="BB249" s="264"/>
      <c r="BC249" s="113"/>
      <c r="BD249" s="36"/>
      <c r="BE249" s="36"/>
      <c r="BF249" s="143"/>
      <c r="BG249" s="144"/>
      <c r="BH249" s="144"/>
      <c r="BI249" s="144"/>
      <c r="BJ249" s="143"/>
      <c r="BK249" s="144"/>
      <c r="BL249" s="144"/>
      <c r="BM249" s="144"/>
      <c r="BN249" s="143"/>
      <c r="BO249" s="144"/>
      <c r="BP249" s="144"/>
      <c r="BQ249" s="145"/>
      <c r="BR249" s="105"/>
    </row>
    <row r="250" spans="3:70" ht="15.6" customHeight="1" x14ac:dyDescent="0.4">
      <c r="C250" s="95"/>
      <c r="D250" s="134"/>
      <c r="E250" s="135"/>
      <c r="F250" s="135"/>
      <c r="G250" s="135"/>
      <c r="H250" s="135"/>
      <c r="I250" s="135"/>
      <c r="J250" s="135"/>
      <c r="K250" s="135"/>
      <c r="L250" s="135"/>
      <c r="M250" s="136"/>
      <c r="N250" s="137"/>
      <c r="O250" s="138"/>
      <c r="P250" s="138"/>
      <c r="Q250" s="139"/>
      <c r="R250" s="112"/>
      <c r="S250" s="112"/>
      <c r="T250" s="112"/>
      <c r="U250" s="140"/>
      <c r="V250" s="141"/>
      <c r="W250" s="141"/>
      <c r="X250" s="141"/>
      <c r="Y250" s="141"/>
      <c r="Z250" s="141"/>
      <c r="AA250" s="141"/>
      <c r="AB250" s="141"/>
      <c r="AC250" s="141"/>
      <c r="AD250" s="141"/>
      <c r="AE250" s="141"/>
      <c r="AF250" s="141"/>
      <c r="AG250" s="141"/>
      <c r="AH250" s="141"/>
      <c r="AI250" s="141"/>
      <c r="AJ250" s="142"/>
      <c r="AK250" s="129"/>
      <c r="AL250" s="129"/>
      <c r="AM250" s="263" t="s">
        <v>74</v>
      </c>
      <c r="AN250" s="263"/>
      <c r="AO250" s="263"/>
      <c r="AP250" s="263"/>
      <c r="AQ250" s="264" t="str">
        <f>IF([1]回答表!X48="●",[1]回答表!BC419,IF([1]回答表!AA48="●",[1]回答表!BC433,""))</f>
        <v/>
      </c>
      <c r="AR250" s="264"/>
      <c r="AS250" s="264"/>
      <c r="AT250" s="264"/>
      <c r="AU250" s="268"/>
      <c r="AV250" s="269"/>
      <c r="AW250" s="269"/>
      <c r="AX250" s="270"/>
      <c r="AY250" s="264"/>
      <c r="AZ250" s="264"/>
      <c r="BA250" s="264"/>
      <c r="BB250" s="264"/>
      <c r="BC250" s="113"/>
      <c r="BD250" s="36"/>
      <c r="BE250" s="36"/>
      <c r="BF250" s="143"/>
      <c r="BG250" s="144"/>
      <c r="BH250" s="144"/>
      <c r="BI250" s="144"/>
      <c r="BJ250" s="143"/>
      <c r="BK250" s="144"/>
      <c r="BL250" s="144"/>
      <c r="BM250" s="144"/>
      <c r="BN250" s="143"/>
      <c r="BO250" s="144"/>
      <c r="BP250" s="144"/>
      <c r="BQ250" s="145"/>
      <c r="BR250" s="105"/>
    </row>
    <row r="251" spans="3:70" ht="15.6" customHeight="1" x14ac:dyDescent="0.4">
      <c r="C251" s="95"/>
      <c r="D251" s="109"/>
      <c r="E251" s="110"/>
      <c r="F251" s="110"/>
      <c r="G251" s="110"/>
      <c r="H251" s="110"/>
      <c r="I251" s="110"/>
      <c r="J251" s="110"/>
      <c r="K251" s="110"/>
      <c r="L251" s="110"/>
      <c r="M251" s="111"/>
      <c r="N251" s="147"/>
      <c r="O251" s="148"/>
      <c r="P251" s="148"/>
      <c r="Q251" s="149"/>
      <c r="R251" s="112"/>
      <c r="S251" s="112"/>
      <c r="T251" s="112"/>
      <c r="U251" s="140"/>
      <c r="V251" s="141"/>
      <c r="W251" s="141"/>
      <c r="X251" s="141"/>
      <c r="Y251" s="141"/>
      <c r="Z251" s="141"/>
      <c r="AA251" s="141"/>
      <c r="AB251" s="141"/>
      <c r="AC251" s="141"/>
      <c r="AD251" s="141"/>
      <c r="AE251" s="141"/>
      <c r="AF251" s="141"/>
      <c r="AG251" s="141"/>
      <c r="AH251" s="141"/>
      <c r="AI251" s="141"/>
      <c r="AJ251" s="142"/>
      <c r="AK251" s="129"/>
      <c r="AL251" s="129"/>
      <c r="AM251" s="263"/>
      <c r="AN251" s="263"/>
      <c r="AO251" s="263"/>
      <c r="AP251" s="263"/>
      <c r="AQ251" s="264"/>
      <c r="AR251" s="264"/>
      <c r="AS251" s="264"/>
      <c r="AT251" s="264"/>
      <c r="AU251" s="268"/>
      <c r="AV251" s="269"/>
      <c r="AW251" s="269"/>
      <c r="AX251" s="270"/>
      <c r="AY251" s="264"/>
      <c r="AZ251" s="264"/>
      <c r="BA251" s="264"/>
      <c r="BB251" s="264"/>
      <c r="BC251" s="113"/>
      <c r="BD251" s="36"/>
      <c r="BE251" s="36"/>
      <c r="BF251" s="143" t="str">
        <f>IF([1]回答表!X48="●",[1]回答表!V417,IF([1]回答表!AA48="●",[1]回答表!V431,""))</f>
        <v/>
      </c>
      <c r="BG251" s="144"/>
      <c r="BH251" s="144"/>
      <c r="BI251" s="144"/>
      <c r="BJ251" s="143" t="str">
        <f>IF([1]回答表!X48="●",[1]回答表!V418,IF([1]回答表!AA48="●",[1]回答表!V432,""))</f>
        <v/>
      </c>
      <c r="BK251" s="144"/>
      <c r="BL251" s="144"/>
      <c r="BM251" s="145"/>
      <c r="BN251" s="143" t="str">
        <f>IF([1]回答表!X48="●",[1]回答表!V419,IF([1]回答表!AA48="●",[1]回答表!V433,""))</f>
        <v/>
      </c>
      <c r="BO251" s="144"/>
      <c r="BP251" s="144"/>
      <c r="BQ251" s="145"/>
      <c r="BR251" s="105"/>
    </row>
    <row r="252" spans="3:70" ht="15.6" customHeight="1" x14ac:dyDescent="0.4">
      <c r="C252" s="95"/>
      <c r="D252" s="150"/>
      <c r="E252" s="150"/>
      <c r="F252" s="150"/>
      <c r="G252" s="150"/>
      <c r="H252" s="150"/>
      <c r="I252" s="150"/>
      <c r="J252" s="150"/>
      <c r="K252" s="150"/>
      <c r="L252" s="150"/>
      <c r="M252" s="150"/>
      <c r="N252" s="152"/>
      <c r="O252" s="152"/>
      <c r="P252" s="152"/>
      <c r="Q252" s="152"/>
      <c r="R252" s="152"/>
      <c r="S252" s="152"/>
      <c r="T252" s="152"/>
      <c r="U252" s="140"/>
      <c r="V252" s="141"/>
      <c r="W252" s="141"/>
      <c r="X252" s="141"/>
      <c r="Y252" s="141"/>
      <c r="Z252" s="141"/>
      <c r="AA252" s="141"/>
      <c r="AB252" s="141"/>
      <c r="AC252" s="141"/>
      <c r="AD252" s="141"/>
      <c r="AE252" s="141"/>
      <c r="AF252" s="141"/>
      <c r="AG252" s="141"/>
      <c r="AH252" s="141"/>
      <c r="AI252" s="141"/>
      <c r="AJ252" s="142"/>
      <c r="AK252" s="129"/>
      <c r="AL252" s="129"/>
      <c r="AM252" s="263" t="s">
        <v>75</v>
      </c>
      <c r="AN252" s="263"/>
      <c r="AO252" s="263"/>
      <c r="AP252" s="263"/>
      <c r="AQ252" s="264" t="str">
        <f>IF([1]回答表!X48="●",[1]回答表!BC420,IF([1]回答表!AA48="●",[1]回答表!BC434,""))</f>
        <v/>
      </c>
      <c r="AR252" s="264"/>
      <c r="AS252" s="264"/>
      <c r="AT252" s="264"/>
      <c r="AU252" s="271"/>
      <c r="AV252" s="272"/>
      <c r="AW252" s="272"/>
      <c r="AX252" s="273"/>
      <c r="AY252" s="264"/>
      <c r="AZ252" s="264"/>
      <c r="BA252" s="264"/>
      <c r="BB252" s="264"/>
      <c r="BC252" s="113"/>
      <c r="BD252" s="113"/>
      <c r="BE252" s="113"/>
      <c r="BF252" s="143"/>
      <c r="BG252" s="144"/>
      <c r="BH252" s="144"/>
      <c r="BI252" s="144"/>
      <c r="BJ252" s="143"/>
      <c r="BK252" s="144"/>
      <c r="BL252" s="144"/>
      <c r="BM252" s="145"/>
      <c r="BN252" s="143"/>
      <c r="BO252" s="144"/>
      <c r="BP252" s="144"/>
      <c r="BQ252" s="145"/>
      <c r="BR252" s="105"/>
    </row>
    <row r="253" spans="3:70" ht="15.6" customHeight="1" x14ac:dyDescent="0.4">
      <c r="C253" s="95"/>
      <c r="D253" s="150"/>
      <c r="E253" s="150"/>
      <c r="F253" s="150"/>
      <c r="G253" s="150"/>
      <c r="H253" s="150"/>
      <c r="I253" s="150"/>
      <c r="J253" s="150"/>
      <c r="K253" s="150"/>
      <c r="L253" s="150"/>
      <c r="M253" s="150"/>
      <c r="N253" s="152"/>
      <c r="O253" s="152"/>
      <c r="P253" s="152"/>
      <c r="Q253" s="152"/>
      <c r="R253" s="152"/>
      <c r="S253" s="152"/>
      <c r="T253" s="152"/>
      <c r="U253" s="140"/>
      <c r="V253" s="141"/>
      <c r="W253" s="141"/>
      <c r="X253" s="141"/>
      <c r="Y253" s="141"/>
      <c r="Z253" s="141"/>
      <c r="AA253" s="141"/>
      <c r="AB253" s="141"/>
      <c r="AC253" s="141"/>
      <c r="AD253" s="141"/>
      <c r="AE253" s="141"/>
      <c r="AF253" s="141"/>
      <c r="AG253" s="141"/>
      <c r="AH253" s="141"/>
      <c r="AI253" s="141"/>
      <c r="AJ253" s="142"/>
      <c r="AK253" s="129"/>
      <c r="AL253" s="129"/>
      <c r="AM253" s="263"/>
      <c r="AN253" s="263"/>
      <c r="AO253" s="263"/>
      <c r="AP253" s="263"/>
      <c r="AQ253" s="264"/>
      <c r="AR253" s="264"/>
      <c r="AS253" s="264"/>
      <c r="AT253" s="264"/>
      <c r="AU253" s="216" t="s">
        <v>76</v>
      </c>
      <c r="AV253" s="217"/>
      <c r="AW253" s="217"/>
      <c r="AX253" s="218"/>
      <c r="AY253" s="274" t="str">
        <f>IF([1]回答表!X48="●",[1]回答表!BC424,IF([1]回答表!AA48="●",[1]回答表!BC438,""))</f>
        <v/>
      </c>
      <c r="AZ253" s="275"/>
      <c r="BA253" s="275"/>
      <c r="BB253" s="276"/>
      <c r="BC253" s="113"/>
      <c r="BD253" s="36"/>
      <c r="BE253" s="36"/>
      <c r="BF253" s="143"/>
      <c r="BG253" s="144"/>
      <c r="BH253" s="144"/>
      <c r="BI253" s="144"/>
      <c r="BJ253" s="143"/>
      <c r="BK253" s="144"/>
      <c r="BL253" s="144"/>
      <c r="BM253" s="145"/>
      <c r="BN253" s="143"/>
      <c r="BO253" s="144"/>
      <c r="BP253" s="144"/>
      <c r="BQ253" s="145"/>
      <c r="BR253" s="105"/>
    </row>
    <row r="254" spans="3:70" ht="15.6" customHeight="1" x14ac:dyDescent="0.4">
      <c r="C254" s="95"/>
      <c r="D254" s="159" t="s">
        <v>26</v>
      </c>
      <c r="E254" s="160"/>
      <c r="F254" s="160"/>
      <c r="G254" s="160"/>
      <c r="H254" s="160"/>
      <c r="I254" s="160"/>
      <c r="J254" s="160"/>
      <c r="K254" s="160"/>
      <c r="L254" s="160"/>
      <c r="M254" s="161"/>
      <c r="N254" s="123" t="str">
        <f>IF([1]回答表!AA48="●","●","")</f>
        <v/>
      </c>
      <c r="O254" s="124"/>
      <c r="P254" s="124"/>
      <c r="Q254" s="125"/>
      <c r="R254" s="112"/>
      <c r="S254" s="112"/>
      <c r="T254" s="112"/>
      <c r="U254" s="140"/>
      <c r="V254" s="141"/>
      <c r="W254" s="141"/>
      <c r="X254" s="141"/>
      <c r="Y254" s="141"/>
      <c r="Z254" s="141"/>
      <c r="AA254" s="141"/>
      <c r="AB254" s="141"/>
      <c r="AC254" s="141"/>
      <c r="AD254" s="141"/>
      <c r="AE254" s="141"/>
      <c r="AF254" s="141"/>
      <c r="AG254" s="141"/>
      <c r="AH254" s="141"/>
      <c r="AI254" s="141"/>
      <c r="AJ254" s="142"/>
      <c r="AK254" s="129"/>
      <c r="AL254" s="129"/>
      <c r="AM254" s="263" t="s">
        <v>77</v>
      </c>
      <c r="AN254" s="263"/>
      <c r="AO254" s="263"/>
      <c r="AP254" s="263"/>
      <c r="AQ254" s="277" t="str">
        <f>IF([1]回答表!X48="●",[1]回答表!BC421,IF([1]回答表!AA48="●",[1]回答表!BC435,""))</f>
        <v/>
      </c>
      <c r="AR254" s="264"/>
      <c r="AS254" s="264"/>
      <c r="AT254" s="264"/>
      <c r="AU254" s="278"/>
      <c r="AV254" s="279"/>
      <c r="AW254" s="279"/>
      <c r="AX254" s="280"/>
      <c r="AY254" s="281"/>
      <c r="AZ254" s="282"/>
      <c r="BA254" s="282"/>
      <c r="BB254" s="283"/>
      <c r="BC254" s="113"/>
      <c r="BD254" s="165"/>
      <c r="BE254" s="165"/>
      <c r="BF254" s="143"/>
      <c r="BG254" s="144"/>
      <c r="BH254" s="144"/>
      <c r="BI254" s="144"/>
      <c r="BJ254" s="143"/>
      <c r="BK254" s="144"/>
      <c r="BL254" s="144"/>
      <c r="BM254" s="145"/>
      <c r="BN254" s="143"/>
      <c r="BO254" s="144"/>
      <c r="BP254" s="144"/>
      <c r="BQ254" s="145"/>
      <c r="BR254" s="105"/>
    </row>
    <row r="255" spans="3:70" ht="15.6" customHeight="1" x14ac:dyDescent="0.4">
      <c r="C255" s="95"/>
      <c r="D255" s="166"/>
      <c r="E255" s="167"/>
      <c r="F255" s="167"/>
      <c r="G255" s="167"/>
      <c r="H255" s="167"/>
      <c r="I255" s="167"/>
      <c r="J255" s="167"/>
      <c r="K255" s="167"/>
      <c r="L255" s="167"/>
      <c r="M255" s="168"/>
      <c r="N255" s="137"/>
      <c r="O255" s="138"/>
      <c r="P255" s="138"/>
      <c r="Q255" s="139"/>
      <c r="R255" s="112"/>
      <c r="S255" s="112"/>
      <c r="T255" s="112"/>
      <c r="U255" s="140"/>
      <c r="V255" s="141"/>
      <c r="W255" s="141"/>
      <c r="X255" s="141"/>
      <c r="Y255" s="141"/>
      <c r="Z255" s="141"/>
      <c r="AA255" s="141"/>
      <c r="AB255" s="141"/>
      <c r="AC255" s="141"/>
      <c r="AD255" s="141"/>
      <c r="AE255" s="141"/>
      <c r="AF255" s="141"/>
      <c r="AG255" s="141"/>
      <c r="AH255" s="141"/>
      <c r="AI255" s="141"/>
      <c r="AJ255" s="142"/>
      <c r="AK255" s="129"/>
      <c r="AL255" s="129"/>
      <c r="AM255" s="263"/>
      <c r="AN255" s="263"/>
      <c r="AO255" s="263"/>
      <c r="AP255" s="263"/>
      <c r="AQ255" s="264"/>
      <c r="AR255" s="264"/>
      <c r="AS255" s="264"/>
      <c r="AT255" s="264"/>
      <c r="AU255" s="222"/>
      <c r="AV255" s="223"/>
      <c r="AW255" s="223"/>
      <c r="AX255" s="224"/>
      <c r="AY255" s="284"/>
      <c r="AZ255" s="285"/>
      <c r="BA255" s="285"/>
      <c r="BB255" s="286"/>
      <c r="BC255" s="113"/>
      <c r="BD255" s="165"/>
      <c r="BE255" s="165"/>
      <c r="BF255" s="143" t="s">
        <v>23</v>
      </c>
      <c r="BG255" s="144"/>
      <c r="BH255" s="144"/>
      <c r="BI255" s="144"/>
      <c r="BJ255" s="143" t="s">
        <v>24</v>
      </c>
      <c r="BK255" s="144"/>
      <c r="BL255" s="144"/>
      <c r="BM255" s="144"/>
      <c r="BN255" s="143" t="s">
        <v>25</v>
      </c>
      <c r="BO255" s="144"/>
      <c r="BP255" s="144"/>
      <c r="BQ255" s="145"/>
      <c r="BR255" s="105"/>
    </row>
    <row r="256" spans="3:70" ht="15.6" customHeight="1" x14ac:dyDescent="0.4">
      <c r="C256" s="95"/>
      <c r="D256" s="166"/>
      <c r="E256" s="167"/>
      <c r="F256" s="167"/>
      <c r="G256" s="167"/>
      <c r="H256" s="167"/>
      <c r="I256" s="167"/>
      <c r="J256" s="167"/>
      <c r="K256" s="167"/>
      <c r="L256" s="167"/>
      <c r="M256" s="168"/>
      <c r="N256" s="137"/>
      <c r="O256" s="138"/>
      <c r="P256" s="138"/>
      <c r="Q256" s="139"/>
      <c r="R256" s="112"/>
      <c r="S256" s="112"/>
      <c r="T256" s="112"/>
      <c r="U256" s="140"/>
      <c r="V256" s="141"/>
      <c r="W256" s="141"/>
      <c r="X256" s="141"/>
      <c r="Y256" s="141"/>
      <c r="Z256" s="141"/>
      <c r="AA256" s="141"/>
      <c r="AB256" s="141"/>
      <c r="AC256" s="141"/>
      <c r="AD256" s="141"/>
      <c r="AE256" s="141"/>
      <c r="AF256" s="141"/>
      <c r="AG256" s="141"/>
      <c r="AH256" s="141"/>
      <c r="AI256" s="141"/>
      <c r="AJ256" s="142"/>
      <c r="AK256" s="129"/>
      <c r="AL256" s="129"/>
      <c r="AM256" s="263" t="s">
        <v>78</v>
      </c>
      <c r="AN256" s="263"/>
      <c r="AO256" s="263"/>
      <c r="AP256" s="263"/>
      <c r="AQ256" s="264" t="str">
        <f>IF([1]回答表!X48="●",[1]回答表!BC422,IF([1]回答表!AA48="●",[1]回答表!BC436,""))</f>
        <v/>
      </c>
      <c r="AR256" s="264"/>
      <c r="AS256" s="264"/>
      <c r="AT256" s="264"/>
      <c r="AU256" s="216" t="s">
        <v>79</v>
      </c>
      <c r="AV256" s="217"/>
      <c r="AW256" s="217"/>
      <c r="AX256" s="218"/>
      <c r="AY256" s="274" t="str">
        <f>IF([1]回答表!X48="●",[1]回答表!BC425,IF([1]回答表!AA48="●",[1]回答表!BC439,""))</f>
        <v/>
      </c>
      <c r="AZ256" s="275"/>
      <c r="BA256" s="275"/>
      <c r="BB256" s="276"/>
      <c r="BC256" s="113"/>
      <c r="BD256" s="165"/>
      <c r="BE256" s="165"/>
      <c r="BF256" s="143"/>
      <c r="BG256" s="144"/>
      <c r="BH256" s="144"/>
      <c r="BI256" s="144"/>
      <c r="BJ256" s="143"/>
      <c r="BK256" s="144"/>
      <c r="BL256" s="144"/>
      <c r="BM256" s="144"/>
      <c r="BN256" s="143"/>
      <c r="BO256" s="144"/>
      <c r="BP256" s="144"/>
      <c r="BQ256" s="145"/>
      <c r="BR256" s="105"/>
    </row>
    <row r="257" spans="3:70" ht="15.6" customHeight="1" x14ac:dyDescent="0.4">
      <c r="C257" s="95"/>
      <c r="D257" s="169"/>
      <c r="E257" s="170"/>
      <c r="F257" s="170"/>
      <c r="G257" s="170"/>
      <c r="H257" s="170"/>
      <c r="I257" s="170"/>
      <c r="J257" s="170"/>
      <c r="K257" s="170"/>
      <c r="L257" s="170"/>
      <c r="M257" s="171"/>
      <c r="N257" s="147"/>
      <c r="O257" s="148"/>
      <c r="P257" s="148"/>
      <c r="Q257" s="149"/>
      <c r="R257" s="112"/>
      <c r="S257" s="112"/>
      <c r="T257" s="112"/>
      <c r="U257" s="172"/>
      <c r="V257" s="173"/>
      <c r="W257" s="173"/>
      <c r="X257" s="173"/>
      <c r="Y257" s="173"/>
      <c r="Z257" s="173"/>
      <c r="AA257" s="173"/>
      <c r="AB257" s="173"/>
      <c r="AC257" s="173"/>
      <c r="AD257" s="173"/>
      <c r="AE257" s="173"/>
      <c r="AF257" s="173"/>
      <c r="AG257" s="173"/>
      <c r="AH257" s="173"/>
      <c r="AI257" s="173"/>
      <c r="AJ257" s="174"/>
      <c r="AK257" s="129"/>
      <c r="AL257" s="129"/>
      <c r="AM257" s="263"/>
      <c r="AN257" s="263"/>
      <c r="AO257" s="263"/>
      <c r="AP257" s="263"/>
      <c r="AQ257" s="264"/>
      <c r="AR257" s="264"/>
      <c r="AS257" s="264"/>
      <c r="AT257" s="264"/>
      <c r="AU257" s="222"/>
      <c r="AV257" s="223"/>
      <c r="AW257" s="223"/>
      <c r="AX257" s="224"/>
      <c r="AY257" s="284"/>
      <c r="AZ257" s="285"/>
      <c r="BA257" s="285"/>
      <c r="BB257" s="286"/>
      <c r="BC257" s="113"/>
      <c r="BD257" s="165"/>
      <c r="BE257" s="165"/>
      <c r="BF257" s="181"/>
      <c r="BG257" s="182"/>
      <c r="BH257" s="182"/>
      <c r="BI257" s="182"/>
      <c r="BJ257" s="181"/>
      <c r="BK257" s="182"/>
      <c r="BL257" s="182"/>
      <c r="BM257" s="182"/>
      <c r="BN257" s="181"/>
      <c r="BO257" s="182"/>
      <c r="BP257" s="182"/>
      <c r="BQ257" s="183"/>
      <c r="BR257" s="105"/>
    </row>
    <row r="258" spans="3:70" ht="15.6" customHeight="1" x14ac:dyDescent="0.5">
      <c r="C258" s="95"/>
      <c r="D258" s="150"/>
      <c r="E258" s="150"/>
      <c r="F258" s="150"/>
      <c r="G258" s="150"/>
      <c r="H258" s="150"/>
      <c r="I258" s="150"/>
      <c r="J258" s="150"/>
      <c r="K258" s="150"/>
      <c r="L258" s="150"/>
      <c r="M258" s="150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65"/>
      <c r="Y258" s="65"/>
      <c r="Z258" s="65"/>
      <c r="AA258" s="103"/>
      <c r="AB258" s="103"/>
      <c r="AC258" s="103"/>
      <c r="AD258" s="103"/>
      <c r="AE258" s="103"/>
      <c r="AF258" s="103"/>
      <c r="AG258" s="103"/>
      <c r="AH258" s="103"/>
      <c r="AI258" s="103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65"/>
      <c r="BI258" s="65"/>
      <c r="BJ258" s="65"/>
      <c r="BK258" s="65"/>
      <c r="BL258" s="65"/>
      <c r="BM258" s="65"/>
      <c r="BN258" s="65"/>
      <c r="BO258" s="65"/>
      <c r="BP258" s="65"/>
      <c r="BQ258" s="65"/>
      <c r="BR258" s="105"/>
    </row>
    <row r="259" spans="3:70" ht="18.600000000000001" customHeight="1" x14ac:dyDescent="0.5">
      <c r="C259" s="95"/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12"/>
      <c r="O259" s="112"/>
      <c r="P259" s="112"/>
      <c r="Q259" s="112"/>
      <c r="R259" s="112"/>
      <c r="S259" s="112"/>
      <c r="T259" s="112"/>
      <c r="U259" s="116" t="s">
        <v>31</v>
      </c>
      <c r="V259" s="112"/>
      <c r="W259" s="112"/>
      <c r="X259" s="112"/>
      <c r="Y259" s="112"/>
      <c r="Z259" s="112"/>
      <c r="AA259" s="103"/>
      <c r="AB259" s="117"/>
      <c r="AC259" s="103"/>
      <c r="AD259" s="103"/>
      <c r="AE259" s="103"/>
      <c r="AF259" s="103"/>
      <c r="AG259" s="103"/>
      <c r="AH259" s="103"/>
      <c r="AI259" s="103"/>
      <c r="AJ259" s="103"/>
      <c r="AK259" s="103"/>
      <c r="AL259" s="103"/>
      <c r="AM259" s="116" t="s">
        <v>32</v>
      </c>
      <c r="AN259" s="103"/>
      <c r="AO259" s="103"/>
      <c r="AP259" s="103"/>
      <c r="AQ259" s="103"/>
      <c r="AR259" s="103"/>
      <c r="AS259" s="103"/>
      <c r="AT259" s="103"/>
      <c r="AU259" s="103"/>
      <c r="AV259" s="103"/>
      <c r="AW259" s="103"/>
      <c r="AX259" s="103"/>
      <c r="AY259" s="103"/>
      <c r="AZ259" s="103"/>
      <c r="BA259" s="103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65"/>
      <c r="BR259" s="105"/>
    </row>
    <row r="260" spans="3:70" ht="15.6" customHeight="1" x14ac:dyDescent="0.4">
      <c r="C260" s="95"/>
      <c r="D260" s="99" t="s">
        <v>33</v>
      </c>
      <c r="E260" s="100"/>
      <c r="F260" s="100"/>
      <c r="G260" s="100"/>
      <c r="H260" s="100"/>
      <c r="I260" s="100"/>
      <c r="J260" s="100"/>
      <c r="K260" s="100"/>
      <c r="L260" s="100"/>
      <c r="M260" s="101"/>
      <c r="N260" s="123" t="str">
        <f>IF([1]回答表!AD48="●","●","")</f>
        <v/>
      </c>
      <c r="O260" s="124"/>
      <c r="P260" s="124"/>
      <c r="Q260" s="125"/>
      <c r="R260" s="112"/>
      <c r="S260" s="112"/>
      <c r="T260" s="112"/>
      <c r="U260" s="126" t="str">
        <f>IF([1]回答表!AD48="●",[1]回答表!B439,"")</f>
        <v/>
      </c>
      <c r="V260" s="127"/>
      <c r="W260" s="127"/>
      <c r="X260" s="127"/>
      <c r="Y260" s="127"/>
      <c r="Z260" s="127"/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8"/>
      <c r="AK260" s="175"/>
      <c r="AL260" s="175"/>
      <c r="AM260" s="126" t="str">
        <f>IF([1]回答表!AD48="●",[1]回答表!B445,"")</f>
        <v/>
      </c>
      <c r="AN260" s="127"/>
      <c r="AO260" s="127"/>
      <c r="AP260" s="127"/>
      <c r="AQ260" s="127"/>
      <c r="AR260" s="127"/>
      <c r="AS260" s="127"/>
      <c r="AT260" s="127"/>
      <c r="AU260" s="127"/>
      <c r="AV260" s="127"/>
      <c r="AW260" s="127"/>
      <c r="AX260" s="127"/>
      <c r="AY260" s="127"/>
      <c r="AZ260" s="127"/>
      <c r="BA260" s="127"/>
      <c r="BB260" s="127"/>
      <c r="BC260" s="127"/>
      <c r="BD260" s="127"/>
      <c r="BE260" s="127"/>
      <c r="BF260" s="127"/>
      <c r="BG260" s="127"/>
      <c r="BH260" s="127"/>
      <c r="BI260" s="127"/>
      <c r="BJ260" s="127"/>
      <c r="BK260" s="127"/>
      <c r="BL260" s="127"/>
      <c r="BM260" s="127"/>
      <c r="BN260" s="127"/>
      <c r="BO260" s="127"/>
      <c r="BP260" s="127"/>
      <c r="BQ260" s="128"/>
      <c r="BR260" s="105"/>
    </row>
    <row r="261" spans="3:70" ht="15.6" customHeight="1" x14ac:dyDescent="0.4">
      <c r="C261" s="95"/>
      <c r="D261" s="134"/>
      <c r="E261" s="135"/>
      <c r="F261" s="135"/>
      <c r="G261" s="135"/>
      <c r="H261" s="135"/>
      <c r="I261" s="135"/>
      <c r="J261" s="135"/>
      <c r="K261" s="135"/>
      <c r="L261" s="135"/>
      <c r="M261" s="136"/>
      <c r="N261" s="137"/>
      <c r="O261" s="138"/>
      <c r="P261" s="138"/>
      <c r="Q261" s="139"/>
      <c r="R261" s="112"/>
      <c r="S261" s="112"/>
      <c r="T261" s="112"/>
      <c r="U261" s="140"/>
      <c r="V261" s="141"/>
      <c r="W261" s="141"/>
      <c r="X261" s="141"/>
      <c r="Y261" s="141"/>
      <c r="Z261" s="141"/>
      <c r="AA261" s="141"/>
      <c r="AB261" s="141"/>
      <c r="AC261" s="141"/>
      <c r="AD261" s="141"/>
      <c r="AE261" s="141"/>
      <c r="AF261" s="141"/>
      <c r="AG261" s="141"/>
      <c r="AH261" s="141"/>
      <c r="AI261" s="141"/>
      <c r="AJ261" s="142"/>
      <c r="AK261" s="175"/>
      <c r="AL261" s="175"/>
      <c r="AM261" s="140"/>
      <c r="AN261" s="141"/>
      <c r="AO261" s="141"/>
      <c r="AP261" s="141"/>
      <c r="AQ261" s="141"/>
      <c r="AR261" s="141"/>
      <c r="AS261" s="141"/>
      <c r="AT261" s="141"/>
      <c r="AU261" s="141"/>
      <c r="AV261" s="141"/>
      <c r="AW261" s="141"/>
      <c r="AX261" s="141"/>
      <c r="AY261" s="141"/>
      <c r="AZ261" s="141"/>
      <c r="BA261" s="141"/>
      <c r="BB261" s="141"/>
      <c r="BC261" s="141"/>
      <c r="BD261" s="141"/>
      <c r="BE261" s="141"/>
      <c r="BF261" s="141"/>
      <c r="BG261" s="141"/>
      <c r="BH261" s="141"/>
      <c r="BI261" s="141"/>
      <c r="BJ261" s="141"/>
      <c r="BK261" s="141"/>
      <c r="BL261" s="141"/>
      <c r="BM261" s="141"/>
      <c r="BN261" s="141"/>
      <c r="BO261" s="141"/>
      <c r="BP261" s="141"/>
      <c r="BQ261" s="142"/>
      <c r="BR261" s="105"/>
    </row>
    <row r="262" spans="3:70" ht="15.6" customHeight="1" x14ac:dyDescent="0.4">
      <c r="C262" s="95"/>
      <c r="D262" s="134"/>
      <c r="E262" s="135"/>
      <c r="F262" s="135"/>
      <c r="G262" s="135"/>
      <c r="H262" s="135"/>
      <c r="I262" s="135"/>
      <c r="J262" s="135"/>
      <c r="K262" s="135"/>
      <c r="L262" s="135"/>
      <c r="M262" s="136"/>
      <c r="N262" s="137"/>
      <c r="O262" s="138"/>
      <c r="P262" s="138"/>
      <c r="Q262" s="139"/>
      <c r="R262" s="112"/>
      <c r="S262" s="112"/>
      <c r="T262" s="112"/>
      <c r="U262" s="140"/>
      <c r="V262" s="141"/>
      <c r="W262" s="141"/>
      <c r="X262" s="141"/>
      <c r="Y262" s="141"/>
      <c r="Z262" s="141"/>
      <c r="AA262" s="141"/>
      <c r="AB262" s="141"/>
      <c r="AC262" s="141"/>
      <c r="AD262" s="141"/>
      <c r="AE262" s="141"/>
      <c r="AF262" s="141"/>
      <c r="AG262" s="141"/>
      <c r="AH262" s="141"/>
      <c r="AI262" s="141"/>
      <c r="AJ262" s="142"/>
      <c r="AK262" s="175"/>
      <c r="AL262" s="175"/>
      <c r="AM262" s="140"/>
      <c r="AN262" s="141"/>
      <c r="AO262" s="141"/>
      <c r="AP262" s="141"/>
      <c r="AQ262" s="141"/>
      <c r="AR262" s="141"/>
      <c r="AS262" s="141"/>
      <c r="AT262" s="141"/>
      <c r="AU262" s="141"/>
      <c r="AV262" s="141"/>
      <c r="AW262" s="141"/>
      <c r="AX262" s="141"/>
      <c r="AY262" s="141"/>
      <c r="AZ262" s="141"/>
      <c r="BA262" s="141"/>
      <c r="BB262" s="141"/>
      <c r="BC262" s="141"/>
      <c r="BD262" s="141"/>
      <c r="BE262" s="141"/>
      <c r="BF262" s="141"/>
      <c r="BG262" s="141"/>
      <c r="BH262" s="141"/>
      <c r="BI262" s="141"/>
      <c r="BJ262" s="141"/>
      <c r="BK262" s="141"/>
      <c r="BL262" s="141"/>
      <c r="BM262" s="141"/>
      <c r="BN262" s="141"/>
      <c r="BO262" s="141"/>
      <c r="BP262" s="141"/>
      <c r="BQ262" s="142"/>
      <c r="BR262" s="105"/>
    </row>
    <row r="263" spans="3:70" ht="15.6" customHeight="1" x14ac:dyDescent="0.4">
      <c r="C263" s="95"/>
      <c r="D263" s="109"/>
      <c r="E263" s="110"/>
      <c r="F263" s="110"/>
      <c r="G263" s="110"/>
      <c r="H263" s="110"/>
      <c r="I263" s="110"/>
      <c r="J263" s="110"/>
      <c r="K263" s="110"/>
      <c r="L263" s="110"/>
      <c r="M263" s="111"/>
      <c r="N263" s="147"/>
      <c r="O263" s="148"/>
      <c r="P263" s="148"/>
      <c r="Q263" s="149"/>
      <c r="R263" s="112"/>
      <c r="S263" s="112"/>
      <c r="T263" s="112"/>
      <c r="U263" s="172"/>
      <c r="V263" s="173"/>
      <c r="W263" s="173"/>
      <c r="X263" s="173"/>
      <c r="Y263" s="173"/>
      <c r="Z263" s="173"/>
      <c r="AA263" s="173"/>
      <c r="AB263" s="173"/>
      <c r="AC263" s="173"/>
      <c r="AD263" s="173"/>
      <c r="AE263" s="173"/>
      <c r="AF263" s="173"/>
      <c r="AG263" s="173"/>
      <c r="AH263" s="173"/>
      <c r="AI263" s="173"/>
      <c r="AJ263" s="174"/>
      <c r="AK263" s="175"/>
      <c r="AL263" s="175"/>
      <c r="AM263" s="172"/>
      <c r="AN263" s="173"/>
      <c r="AO263" s="173"/>
      <c r="AP263" s="173"/>
      <c r="AQ263" s="173"/>
      <c r="AR263" s="173"/>
      <c r="AS263" s="173"/>
      <c r="AT263" s="173"/>
      <c r="AU263" s="173"/>
      <c r="AV263" s="173"/>
      <c r="AW263" s="173"/>
      <c r="AX263" s="173"/>
      <c r="AY263" s="173"/>
      <c r="AZ263" s="173"/>
      <c r="BA263" s="173"/>
      <c r="BB263" s="173"/>
      <c r="BC263" s="173"/>
      <c r="BD263" s="173"/>
      <c r="BE263" s="173"/>
      <c r="BF263" s="173"/>
      <c r="BG263" s="173"/>
      <c r="BH263" s="173"/>
      <c r="BI263" s="173"/>
      <c r="BJ263" s="173"/>
      <c r="BK263" s="173"/>
      <c r="BL263" s="173"/>
      <c r="BM263" s="173"/>
      <c r="BN263" s="173"/>
      <c r="BO263" s="173"/>
      <c r="BP263" s="173"/>
      <c r="BQ263" s="174"/>
      <c r="BR263" s="105"/>
    </row>
    <row r="264" spans="3:70" ht="15.6" customHeight="1" x14ac:dyDescent="0.4">
      <c r="C264" s="176"/>
      <c r="D264" s="177"/>
      <c r="E264" s="177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177"/>
      <c r="AG264" s="177"/>
      <c r="AH264" s="177"/>
      <c r="AI264" s="177"/>
      <c r="AJ264" s="177"/>
      <c r="AK264" s="177"/>
      <c r="AL264" s="177"/>
      <c r="AM264" s="177"/>
      <c r="AN264" s="177"/>
      <c r="AO264" s="177"/>
      <c r="AP264" s="177"/>
      <c r="AQ264" s="177"/>
      <c r="AR264" s="177"/>
      <c r="AS264" s="177"/>
      <c r="AT264" s="177"/>
      <c r="AU264" s="177"/>
      <c r="AV264" s="177"/>
      <c r="AW264" s="177"/>
      <c r="AX264" s="177"/>
      <c r="AY264" s="177"/>
      <c r="AZ264" s="177"/>
      <c r="BA264" s="177"/>
      <c r="BB264" s="177"/>
      <c r="BC264" s="177"/>
      <c r="BD264" s="177"/>
      <c r="BE264" s="177"/>
      <c r="BF264" s="177"/>
      <c r="BG264" s="177"/>
      <c r="BH264" s="177"/>
      <c r="BI264" s="177"/>
      <c r="BJ264" s="177"/>
      <c r="BK264" s="177"/>
      <c r="BL264" s="177"/>
      <c r="BM264" s="177"/>
      <c r="BN264" s="177"/>
      <c r="BO264" s="177"/>
      <c r="BP264" s="177"/>
      <c r="BQ264" s="177"/>
      <c r="BR264" s="178"/>
    </row>
    <row r="265" spans="3:70" ht="15.6" customHeight="1" x14ac:dyDescent="0.4"/>
    <row r="266" spans="3:70" ht="15.6" customHeight="1" x14ac:dyDescent="0.4">
      <c r="C266" s="89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2"/>
      <c r="BD266" s="93"/>
      <c r="BE266" s="93"/>
      <c r="BF266" s="93"/>
      <c r="BG266" s="93"/>
      <c r="BH266" s="93"/>
      <c r="BI266" s="93"/>
      <c r="BJ266" s="93"/>
      <c r="BK266" s="93"/>
      <c r="BL266" s="93"/>
      <c r="BM266" s="93"/>
      <c r="BN266" s="93"/>
      <c r="BO266" s="93"/>
      <c r="BP266" s="93"/>
      <c r="BQ266" s="93"/>
      <c r="BR266" s="94"/>
    </row>
    <row r="267" spans="3:70" ht="15.6" customHeight="1" x14ac:dyDescent="0.5">
      <c r="C267" s="95"/>
      <c r="D267" s="96" t="s">
        <v>14</v>
      </c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8"/>
      <c r="R267" s="99" t="s">
        <v>80</v>
      </c>
      <c r="S267" s="100"/>
      <c r="T267" s="100"/>
      <c r="U267" s="100"/>
      <c r="V267" s="100"/>
      <c r="W267" s="100"/>
      <c r="X267" s="100"/>
      <c r="Y267" s="100"/>
      <c r="Z267" s="100"/>
      <c r="AA267" s="100"/>
      <c r="AB267" s="100"/>
      <c r="AC267" s="100"/>
      <c r="AD267" s="100"/>
      <c r="AE267" s="100"/>
      <c r="AF267" s="100"/>
      <c r="AG267" s="100"/>
      <c r="AH267" s="100"/>
      <c r="AI267" s="100"/>
      <c r="AJ267" s="100"/>
      <c r="AK267" s="100"/>
      <c r="AL267" s="100"/>
      <c r="AM267" s="100"/>
      <c r="AN267" s="100"/>
      <c r="AO267" s="100"/>
      <c r="AP267" s="100"/>
      <c r="AQ267" s="100"/>
      <c r="AR267" s="100"/>
      <c r="AS267" s="100"/>
      <c r="AT267" s="100"/>
      <c r="AU267" s="100"/>
      <c r="AV267" s="100"/>
      <c r="AW267" s="100"/>
      <c r="AX267" s="100"/>
      <c r="AY267" s="100"/>
      <c r="AZ267" s="100"/>
      <c r="BA267" s="100"/>
      <c r="BB267" s="101"/>
      <c r="BC267" s="102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103"/>
      <c r="BO267" s="103"/>
      <c r="BP267" s="103"/>
      <c r="BQ267" s="104"/>
      <c r="BR267" s="105"/>
    </row>
    <row r="268" spans="3:70" ht="15.6" customHeight="1" x14ac:dyDescent="0.5">
      <c r="C268" s="95"/>
      <c r="D268" s="106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8"/>
      <c r="R268" s="109"/>
      <c r="S268" s="110"/>
      <c r="T268" s="110"/>
      <c r="U268" s="110"/>
      <c r="V268" s="110"/>
      <c r="W268" s="110"/>
      <c r="X268" s="110"/>
      <c r="Y268" s="110"/>
      <c r="Z268" s="110"/>
      <c r="AA268" s="110"/>
      <c r="AB268" s="110"/>
      <c r="AC268" s="110"/>
      <c r="AD268" s="110"/>
      <c r="AE268" s="110"/>
      <c r="AF268" s="110"/>
      <c r="AG268" s="110"/>
      <c r="AH268" s="110"/>
      <c r="AI268" s="110"/>
      <c r="AJ268" s="110"/>
      <c r="AK268" s="110"/>
      <c r="AL268" s="110"/>
      <c r="AM268" s="110"/>
      <c r="AN268" s="110"/>
      <c r="AO268" s="110"/>
      <c r="AP268" s="110"/>
      <c r="AQ268" s="110"/>
      <c r="AR268" s="110"/>
      <c r="AS268" s="110"/>
      <c r="AT268" s="110"/>
      <c r="AU268" s="110"/>
      <c r="AV268" s="110"/>
      <c r="AW268" s="110"/>
      <c r="AX268" s="110"/>
      <c r="AY268" s="110"/>
      <c r="AZ268" s="110"/>
      <c r="BA268" s="110"/>
      <c r="BB268" s="111"/>
      <c r="BC268" s="102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103"/>
      <c r="BO268" s="103"/>
      <c r="BP268" s="103"/>
      <c r="BQ268" s="104"/>
      <c r="BR268" s="105"/>
    </row>
    <row r="269" spans="3:70" ht="15.6" customHeight="1" x14ac:dyDescent="0.5">
      <c r="C269" s="95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65"/>
      <c r="Y269" s="65"/>
      <c r="Z269" s="65"/>
      <c r="AA269" s="36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104"/>
      <c r="AO269" s="113"/>
      <c r="AP269" s="114"/>
      <c r="AQ269" s="114"/>
      <c r="AR269" s="115"/>
      <c r="AS269" s="115"/>
      <c r="AT269" s="115"/>
      <c r="AU269" s="115"/>
      <c r="AV269" s="115"/>
      <c r="AW269" s="115"/>
      <c r="AX269" s="115"/>
      <c r="AY269" s="115"/>
      <c r="AZ269" s="115"/>
      <c r="BA269" s="115"/>
      <c r="BB269" s="115"/>
      <c r="BC269" s="102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103"/>
      <c r="BO269" s="103"/>
      <c r="BP269" s="103"/>
      <c r="BQ269" s="104"/>
      <c r="BR269" s="105"/>
    </row>
    <row r="270" spans="3:70" ht="19.350000000000001" customHeight="1" x14ac:dyDescent="0.5">
      <c r="C270" s="95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6" t="s">
        <v>35</v>
      </c>
      <c r="V270" s="112"/>
      <c r="W270" s="112"/>
      <c r="X270" s="112"/>
      <c r="Y270" s="112"/>
      <c r="Z270" s="112"/>
      <c r="AA270" s="103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6" t="s">
        <v>81</v>
      </c>
      <c r="AN270" s="118"/>
      <c r="AO270" s="117"/>
      <c r="AP270" s="119"/>
      <c r="AQ270" s="119"/>
      <c r="AR270" s="120"/>
      <c r="AS270" s="120"/>
      <c r="AT270" s="120"/>
      <c r="AU270" s="120"/>
      <c r="AV270" s="120"/>
      <c r="AW270" s="120"/>
      <c r="AX270" s="120"/>
      <c r="AY270" s="120"/>
      <c r="AZ270" s="120"/>
      <c r="BA270" s="120"/>
      <c r="BB270" s="120"/>
      <c r="BC270" s="121"/>
      <c r="BD270" s="103"/>
      <c r="BE270" s="103"/>
      <c r="BF270" s="122" t="s">
        <v>17</v>
      </c>
      <c r="BG270" s="179"/>
      <c r="BH270" s="179"/>
      <c r="BI270" s="179"/>
      <c r="BJ270" s="179"/>
      <c r="BK270" s="179"/>
      <c r="BL270" s="179"/>
      <c r="BM270" s="103"/>
      <c r="BN270" s="103"/>
      <c r="BO270" s="103"/>
      <c r="BP270" s="103"/>
      <c r="BQ270" s="118"/>
      <c r="BR270" s="105"/>
    </row>
    <row r="271" spans="3:70" ht="15.6" customHeight="1" x14ac:dyDescent="0.4">
      <c r="C271" s="95"/>
      <c r="D271" s="99" t="s">
        <v>18</v>
      </c>
      <c r="E271" s="100"/>
      <c r="F271" s="100"/>
      <c r="G271" s="100"/>
      <c r="H271" s="100"/>
      <c r="I271" s="100"/>
      <c r="J271" s="100"/>
      <c r="K271" s="100"/>
      <c r="L271" s="100"/>
      <c r="M271" s="101"/>
      <c r="N271" s="123" t="str">
        <f>IF([1]回答表!X49="●","●","")</f>
        <v/>
      </c>
      <c r="O271" s="124"/>
      <c r="P271" s="124"/>
      <c r="Q271" s="125"/>
      <c r="R271" s="112"/>
      <c r="S271" s="112"/>
      <c r="T271" s="112"/>
      <c r="U271" s="126" t="str">
        <f>IF([1]回答表!X49="●",[1]回答表!B458,IF([1]回答表!AA49="●",[1]回答表!B475,""))</f>
        <v/>
      </c>
      <c r="V271" s="127"/>
      <c r="W271" s="127"/>
      <c r="X271" s="127"/>
      <c r="Y271" s="127"/>
      <c r="Z271" s="127"/>
      <c r="AA271" s="127"/>
      <c r="AB271" s="127"/>
      <c r="AC271" s="127"/>
      <c r="AD271" s="127"/>
      <c r="AE271" s="127"/>
      <c r="AF271" s="127"/>
      <c r="AG271" s="127"/>
      <c r="AH271" s="127"/>
      <c r="AI271" s="127"/>
      <c r="AJ271" s="128"/>
      <c r="AK271" s="129"/>
      <c r="AL271" s="129"/>
      <c r="AM271" s="242" t="s">
        <v>82</v>
      </c>
      <c r="AN271" s="243"/>
      <c r="AO271" s="243"/>
      <c r="AP271" s="243"/>
      <c r="AQ271" s="243"/>
      <c r="AR271" s="243"/>
      <c r="AS271" s="243"/>
      <c r="AT271" s="244"/>
      <c r="AU271" s="242" t="s">
        <v>83</v>
      </c>
      <c r="AV271" s="243"/>
      <c r="AW271" s="243"/>
      <c r="AX271" s="243"/>
      <c r="AY271" s="243"/>
      <c r="AZ271" s="243"/>
      <c r="BA271" s="243"/>
      <c r="BB271" s="244"/>
      <c r="BC271" s="113"/>
      <c r="BD271" s="36"/>
      <c r="BE271" s="36"/>
      <c r="BF271" s="131" t="str">
        <f>IF([1]回答表!X49="●",[1]回答表!B468,IF([1]回答表!AA49="●",[1]回答表!B485,""))</f>
        <v/>
      </c>
      <c r="BG271" s="132"/>
      <c r="BH271" s="132"/>
      <c r="BI271" s="132"/>
      <c r="BJ271" s="131"/>
      <c r="BK271" s="132"/>
      <c r="BL271" s="132"/>
      <c r="BM271" s="132"/>
      <c r="BN271" s="131"/>
      <c r="BO271" s="132"/>
      <c r="BP271" s="132"/>
      <c r="BQ271" s="133"/>
      <c r="BR271" s="105"/>
    </row>
    <row r="272" spans="3:70" ht="15.6" customHeight="1" x14ac:dyDescent="0.4">
      <c r="C272" s="95"/>
      <c r="D272" s="134"/>
      <c r="E272" s="135"/>
      <c r="F272" s="135"/>
      <c r="G272" s="135"/>
      <c r="H272" s="135"/>
      <c r="I272" s="135"/>
      <c r="J272" s="135"/>
      <c r="K272" s="135"/>
      <c r="L272" s="135"/>
      <c r="M272" s="136"/>
      <c r="N272" s="137"/>
      <c r="O272" s="138"/>
      <c r="P272" s="138"/>
      <c r="Q272" s="139"/>
      <c r="R272" s="112"/>
      <c r="S272" s="112"/>
      <c r="T272" s="112"/>
      <c r="U272" s="140"/>
      <c r="V272" s="141"/>
      <c r="W272" s="141"/>
      <c r="X272" s="141"/>
      <c r="Y272" s="141"/>
      <c r="Z272" s="141"/>
      <c r="AA272" s="141"/>
      <c r="AB272" s="141"/>
      <c r="AC272" s="141"/>
      <c r="AD272" s="141"/>
      <c r="AE272" s="141"/>
      <c r="AF272" s="141"/>
      <c r="AG272" s="141"/>
      <c r="AH272" s="141"/>
      <c r="AI272" s="141"/>
      <c r="AJ272" s="142"/>
      <c r="AK272" s="129"/>
      <c r="AL272" s="129"/>
      <c r="AM272" s="248"/>
      <c r="AN272" s="249"/>
      <c r="AO272" s="249"/>
      <c r="AP272" s="249"/>
      <c r="AQ272" s="249"/>
      <c r="AR272" s="249"/>
      <c r="AS272" s="249"/>
      <c r="AT272" s="250"/>
      <c r="AU272" s="248"/>
      <c r="AV272" s="249"/>
      <c r="AW272" s="249"/>
      <c r="AX272" s="249"/>
      <c r="AY272" s="249"/>
      <c r="AZ272" s="249"/>
      <c r="BA272" s="249"/>
      <c r="BB272" s="250"/>
      <c r="BC272" s="113"/>
      <c r="BD272" s="36"/>
      <c r="BE272" s="36"/>
      <c r="BF272" s="143"/>
      <c r="BG272" s="144"/>
      <c r="BH272" s="144"/>
      <c r="BI272" s="144"/>
      <c r="BJ272" s="143"/>
      <c r="BK272" s="144"/>
      <c r="BL272" s="144"/>
      <c r="BM272" s="144"/>
      <c r="BN272" s="143"/>
      <c r="BO272" s="144"/>
      <c r="BP272" s="144"/>
      <c r="BQ272" s="145"/>
      <c r="BR272" s="105"/>
    </row>
    <row r="273" spans="3:70" ht="15.6" customHeight="1" x14ac:dyDescent="0.4">
      <c r="C273" s="95"/>
      <c r="D273" s="134"/>
      <c r="E273" s="135"/>
      <c r="F273" s="135"/>
      <c r="G273" s="135"/>
      <c r="H273" s="135"/>
      <c r="I273" s="135"/>
      <c r="J273" s="135"/>
      <c r="K273" s="135"/>
      <c r="L273" s="135"/>
      <c r="M273" s="136"/>
      <c r="N273" s="137"/>
      <c r="O273" s="138"/>
      <c r="P273" s="138"/>
      <c r="Q273" s="139"/>
      <c r="R273" s="112"/>
      <c r="S273" s="112"/>
      <c r="T273" s="112"/>
      <c r="U273" s="140"/>
      <c r="V273" s="141"/>
      <c r="W273" s="141"/>
      <c r="X273" s="141"/>
      <c r="Y273" s="141"/>
      <c r="Z273" s="141"/>
      <c r="AA273" s="141"/>
      <c r="AB273" s="141"/>
      <c r="AC273" s="141"/>
      <c r="AD273" s="141"/>
      <c r="AE273" s="141"/>
      <c r="AF273" s="141"/>
      <c r="AG273" s="141"/>
      <c r="AH273" s="141"/>
      <c r="AI273" s="141"/>
      <c r="AJ273" s="142"/>
      <c r="AK273" s="129"/>
      <c r="AL273" s="129"/>
      <c r="AM273" s="79" t="str">
        <f>IF([1]回答表!X49="●",[1]回答表!G464,IF([1]回答表!AA49="●",[1]回答表!G481,""))</f>
        <v/>
      </c>
      <c r="AN273" s="80"/>
      <c r="AO273" s="80"/>
      <c r="AP273" s="80"/>
      <c r="AQ273" s="80"/>
      <c r="AR273" s="80"/>
      <c r="AS273" s="80"/>
      <c r="AT273" s="146"/>
      <c r="AU273" s="79" t="str">
        <f>IF([1]回答表!X49="●",[1]回答表!G465,IF([1]回答表!AA49="●",[1]回答表!G482,""))</f>
        <v/>
      </c>
      <c r="AV273" s="80"/>
      <c r="AW273" s="80"/>
      <c r="AX273" s="80"/>
      <c r="AY273" s="80"/>
      <c r="AZ273" s="80"/>
      <c r="BA273" s="80"/>
      <c r="BB273" s="146"/>
      <c r="BC273" s="113"/>
      <c r="BD273" s="36"/>
      <c r="BE273" s="36"/>
      <c r="BF273" s="143"/>
      <c r="BG273" s="144"/>
      <c r="BH273" s="144"/>
      <c r="BI273" s="144"/>
      <c r="BJ273" s="143"/>
      <c r="BK273" s="144"/>
      <c r="BL273" s="144"/>
      <c r="BM273" s="144"/>
      <c r="BN273" s="143"/>
      <c r="BO273" s="144"/>
      <c r="BP273" s="144"/>
      <c r="BQ273" s="145"/>
      <c r="BR273" s="105"/>
    </row>
    <row r="274" spans="3:70" ht="15.6" customHeight="1" x14ac:dyDescent="0.4">
      <c r="C274" s="95"/>
      <c r="D274" s="109"/>
      <c r="E274" s="110"/>
      <c r="F274" s="110"/>
      <c r="G274" s="110"/>
      <c r="H274" s="110"/>
      <c r="I274" s="110"/>
      <c r="J274" s="110"/>
      <c r="K274" s="110"/>
      <c r="L274" s="110"/>
      <c r="M274" s="111"/>
      <c r="N274" s="147"/>
      <c r="O274" s="148"/>
      <c r="P274" s="148"/>
      <c r="Q274" s="149"/>
      <c r="R274" s="112"/>
      <c r="S274" s="112"/>
      <c r="T274" s="112"/>
      <c r="U274" s="140"/>
      <c r="V274" s="141"/>
      <c r="W274" s="141"/>
      <c r="X274" s="141"/>
      <c r="Y274" s="141"/>
      <c r="Z274" s="141"/>
      <c r="AA274" s="141"/>
      <c r="AB274" s="141"/>
      <c r="AC274" s="141"/>
      <c r="AD274" s="141"/>
      <c r="AE274" s="141"/>
      <c r="AF274" s="141"/>
      <c r="AG274" s="141"/>
      <c r="AH274" s="141"/>
      <c r="AI274" s="141"/>
      <c r="AJ274" s="142"/>
      <c r="AK274" s="129"/>
      <c r="AL274" s="129"/>
      <c r="AM274" s="76"/>
      <c r="AN274" s="77"/>
      <c r="AO274" s="77"/>
      <c r="AP274" s="77"/>
      <c r="AQ274" s="77"/>
      <c r="AR274" s="77"/>
      <c r="AS274" s="77"/>
      <c r="AT274" s="78"/>
      <c r="AU274" s="76"/>
      <c r="AV274" s="77"/>
      <c r="AW274" s="77"/>
      <c r="AX274" s="77"/>
      <c r="AY274" s="77"/>
      <c r="AZ274" s="77"/>
      <c r="BA274" s="77"/>
      <c r="BB274" s="78"/>
      <c r="BC274" s="113"/>
      <c r="BD274" s="36"/>
      <c r="BE274" s="36"/>
      <c r="BF274" s="143" t="str">
        <f>IF([1]回答表!X49="●",[1]回答表!E468,IF([1]回答表!AA49="●",[1]回答表!E485,""))</f>
        <v/>
      </c>
      <c r="BG274" s="144"/>
      <c r="BH274" s="144"/>
      <c r="BI274" s="144"/>
      <c r="BJ274" s="143" t="str">
        <f>IF([1]回答表!X49="●",[1]回答表!E469,IF([1]回答表!AA49="●",[1]回答表!E486,""))</f>
        <v/>
      </c>
      <c r="BK274" s="144"/>
      <c r="BL274" s="144"/>
      <c r="BM274" s="145"/>
      <c r="BN274" s="143" t="str">
        <f>IF([1]回答表!X49="●",[1]回答表!E470,IF([1]回答表!AA49="●",[1]回答表!E487,""))</f>
        <v/>
      </c>
      <c r="BO274" s="144"/>
      <c r="BP274" s="144"/>
      <c r="BQ274" s="145"/>
      <c r="BR274" s="105"/>
    </row>
    <row r="275" spans="3:70" ht="15.6" customHeight="1" x14ac:dyDescent="0.4">
      <c r="C275" s="95"/>
      <c r="D275" s="150"/>
      <c r="E275" s="150"/>
      <c r="F275" s="150"/>
      <c r="G275" s="150"/>
      <c r="H275" s="150"/>
      <c r="I275" s="150"/>
      <c r="J275" s="150"/>
      <c r="K275" s="150"/>
      <c r="L275" s="150"/>
      <c r="M275" s="150"/>
      <c r="N275" s="152"/>
      <c r="O275" s="152"/>
      <c r="P275" s="152"/>
      <c r="Q275" s="152"/>
      <c r="R275" s="152"/>
      <c r="S275" s="152"/>
      <c r="T275" s="152"/>
      <c r="U275" s="140"/>
      <c r="V275" s="141"/>
      <c r="W275" s="141"/>
      <c r="X275" s="141"/>
      <c r="Y275" s="141"/>
      <c r="Z275" s="141"/>
      <c r="AA275" s="141"/>
      <c r="AB275" s="141"/>
      <c r="AC275" s="141"/>
      <c r="AD275" s="141"/>
      <c r="AE275" s="141"/>
      <c r="AF275" s="141"/>
      <c r="AG275" s="141"/>
      <c r="AH275" s="141"/>
      <c r="AI275" s="141"/>
      <c r="AJ275" s="142"/>
      <c r="AK275" s="129"/>
      <c r="AL275" s="129"/>
      <c r="AM275" s="82"/>
      <c r="AN275" s="83"/>
      <c r="AO275" s="83"/>
      <c r="AP275" s="83"/>
      <c r="AQ275" s="83"/>
      <c r="AR275" s="83"/>
      <c r="AS275" s="83"/>
      <c r="AT275" s="84"/>
      <c r="AU275" s="82"/>
      <c r="AV275" s="83"/>
      <c r="AW275" s="83"/>
      <c r="AX275" s="83"/>
      <c r="AY275" s="83"/>
      <c r="AZ275" s="83"/>
      <c r="BA275" s="83"/>
      <c r="BB275" s="84"/>
      <c r="BC275" s="113"/>
      <c r="BD275" s="113"/>
      <c r="BE275" s="113"/>
      <c r="BF275" s="143"/>
      <c r="BG275" s="144"/>
      <c r="BH275" s="144"/>
      <c r="BI275" s="144"/>
      <c r="BJ275" s="143"/>
      <c r="BK275" s="144"/>
      <c r="BL275" s="144"/>
      <c r="BM275" s="145"/>
      <c r="BN275" s="143"/>
      <c r="BO275" s="144"/>
      <c r="BP275" s="144"/>
      <c r="BQ275" s="145"/>
      <c r="BR275" s="105"/>
    </row>
    <row r="276" spans="3:70" ht="15.6" customHeight="1" x14ac:dyDescent="0.4">
      <c r="C276" s="95"/>
      <c r="D276" s="150"/>
      <c r="E276" s="150"/>
      <c r="F276" s="150"/>
      <c r="G276" s="150"/>
      <c r="H276" s="150"/>
      <c r="I276" s="150"/>
      <c r="J276" s="150"/>
      <c r="K276" s="150"/>
      <c r="L276" s="150"/>
      <c r="M276" s="150"/>
      <c r="N276" s="152"/>
      <c r="O276" s="152"/>
      <c r="P276" s="152"/>
      <c r="Q276" s="152"/>
      <c r="R276" s="152"/>
      <c r="S276" s="152"/>
      <c r="T276" s="152"/>
      <c r="U276" s="140"/>
      <c r="V276" s="141"/>
      <c r="W276" s="141"/>
      <c r="X276" s="141"/>
      <c r="Y276" s="141"/>
      <c r="Z276" s="141"/>
      <c r="AA276" s="141"/>
      <c r="AB276" s="141"/>
      <c r="AC276" s="141"/>
      <c r="AD276" s="141"/>
      <c r="AE276" s="141"/>
      <c r="AF276" s="141"/>
      <c r="AG276" s="141"/>
      <c r="AH276" s="141"/>
      <c r="AI276" s="141"/>
      <c r="AJ276" s="142"/>
      <c r="AK276" s="129"/>
      <c r="AL276" s="129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113"/>
      <c r="BD276" s="36"/>
      <c r="BE276" s="36"/>
      <c r="BF276" s="143"/>
      <c r="BG276" s="144"/>
      <c r="BH276" s="144"/>
      <c r="BI276" s="144"/>
      <c r="BJ276" s="143"/>
      <c r="BK276" s="144"/>
      <c r="BL276" s="144"/>
      <c r="BM276" s="145"/>
      <c r="BN276" s="143"/>
      <c r="BO276" s="144"/>
      <c r="BP276" s="144"/>
      <c r="BQ276" s="145"/>
      <c r="BR276" s="105"/>
    </row>
    <row r="277" spans="3:70" ht="15.6" customHeight="1" x14ac:dyDescent="0.4">
      <c r="C277" s="95"/>
      <c r="D277" s="159" t="s">
        <v>26</v>
      </c>
      <c r="E277" s="160"/>
      <c r="F277" s="160"/>
      <c r="G277" s="160"/>
      <c r="H277" s="160"/>
      <c r="I277" s="160"/>
      <c r="J277" s="160"/>
      <c r="K277" s="160"/>
      <c r="L277" s="160"/>
      <c r="M277" s="161"/>
      <c r="N277" s="123" t="str">
        <f>IF([1]回答表!AA49="●","●","")</f>
        <v/>
      </c>
      <c r="O277" s="124"/>
      <c r="P277" s="124"/>
      <c r="Q277" s="125"/>
      <c r="R277" s="112"/>
      <c r="S277" s="112"/>
      <c r="T277" s="112"/>
      <c r="U277" s="140"/>
      <c r="V277" s="141"/>
      <c r="W277" s="141"/>
      <c r="X277" s="141"/>
      <c r="Y277" s="141"/>
      <c r="Z277" s="141"/>
      <c r="AA277" s="141"/>
      <c r="AB277" s="141"/>
      <c r="AC277" s="141"/>
      <c r="AD277" s="141"/>
      <c r="AE277" s="141"/>
      <c r="AF277" s="141"/>
      <c r="AG277" s="141"/>
      <c r="AH277" s="141"/>
      <c r="AI277" s="141"/>
      <c r="AJ277" s="142"/>
      <c r="AK277" s="129"/>
      <c r="AL277" s="129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113"/>
      <c r="BD277" s="165"/>
      <c r="BE277" s="165"/>
      <c r="BF277" s="143"/>
      <c r="BG277" s="144"/>
      <c r="BH277" s="144"/>
      <c r="BI277" s="144"/>
      <c r="BJ277" s="143"/>
      <c r="BK277" s="144"/>
      <c r="BL277" s="144"/>
      <c r="BM277" s="145"/>
      <c r="BN277" s="143"/>
      <c r="BO277" s="144"/>
      <c r="BP277" s="144"/>
      <c r="BQ277" s="145"/>
      <c r="BR277" s="105"/>
    </row>
    <row r="278" spans="3:70" ht="15.6" customHeight="1" x14ac:dyDescent="0.4">
      <c r="C278" s="95"/>
      <c r="D278" s="166"/>
      <c r="E278" s="167"/>
      <c r="F278" s="167"/>
      <c r="G278" s="167"/>
      <c r="H278" s="167"/>
      <c r="I278" s="167"/>
      <c r="J278" s="167"/>
      <c r="K278" s="167"/>
      <c r="L278" s="167"/>
      <c r="M278" s="168"/>
      <c r="N278" s="137"/>
      <c r="O278" s="138"/>
      <c r="P278" s="138"/>
      <c r="Q278" s="139"/>
      <c r="R278" s="112"/>
      <c r="S278" s="112"/>
      <c r="T278" s="112"/>
      <c r="U278" s="140"/>
      <c r="V278" s="141"/>
      <c r="W278" s="141"/>
      <c r="X278" s="141"/>
      <c r="Y278" s="141"/>
      <c r="Z278" s="141"/>
      <c r="AA278" s="141"/>
      <c r="AB278" s="141"/>
      <c r="AC278" s="141"/>
      <c r="AD278" s="141"/>
      <c r="AE278" s="141"/>
      <c r="AF278" s="141"/>
      <c r="AG278" s="141"/>
      <c r="AH278" s="141"/>
      <c r="AI278" s="141"/>
      <c r="AJ278" s="142"/>
      <c r="AK278" s="129"/>
      <c r="AL278" s="129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113"/>
      <c r="BD278" s="165"/>
      <c r="BE278" s="165"/>
      <c r="BF278" s="143" t="s">
        <v>23</v>
      </c>
      <c r="BG278" s="144"/>
      <c r="BH278" s="144"/>
      <c r="BI278" s="144"/>
      <c r="BJ278" s="143" t="s">
        <v>24</v>
      </c>
      <c r="BK278" s="144"/>
      <c r="BL278" s="144"/>
      <c r="BM278" s="144"/>
      <c r="BN278" s="143" t="s">
        <v>25</v>
      </c>
      <c r="BO278" s="144"/>
      <c r="BP278" s="144"/>
      <c r="BQ278" s="145"/>
      <c r="BR278" s="105"/>
    </row>
    <row r="279" spans="3:70" ht="15.6" customHeight="1" x14ac:dyDescent="0.4">
      <c r="C279" s="95"/>
      <c r="D279" s="166"/>
      <c r="E279" s="167"/>
      <c r="F279" s="167"/>
      <c r="G279" s="167"/>
      <c r="H279" s="167"/>
      <c r="I279" s="167"/>
      <c r="J279" s="167"/>
      <c r="K279" s="167"/>
      <c r="L279" s="167"/>
      <c r="M279" s="168"/>
      <c r="N279" s="137"/>
      <c r="O279" s="138"/>
      <c r="P279" s="138"/>
      <c r="Q279" s="139"/>
      <c r="R279" s="112"/>
      <c r="S279" s="112"/>
      <c r="T279" s="112"/>
      <c r="U279" s="140"/>
      <c r="V279" s="141"/>
      <c r="W279" s="141"/>
      <c r="X279" s="141"/>
      <c r="Y279" s="141"/>
      <c r="Z279" s="141"/>
      <c r="AA279" s="141"/>
      <c r="AB279" s="141"/>
      <c r="AC279" s="141"/>
      <c r="AD279" s="141"/>
      <c r="AE279" s="141"/>
      <c r="AF279" s="141"/>
      <c r="AG279" s="141"/>
      <c r="AH279" s="141"/>
      <c r="AI279" s="141"/>
      <c r="AJ279" s="142"/>
      <c r="AK279" s="129"/>
      <c r="AL279" s="129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113"/>
      <c r="BD279" s="165"/>
      <c r="BE279" s="165"/>
      <c r="BF279" s="143"/>
      <c r="BG279" s="144"/>
      <c r="BH279" s="144"/>
      <c r="BI279" s="144"/>
      <c r="BJ279" s="143"/>
      <c r="BK279" s="144"/>
      <c r="BL279" s="144"/>
      <c r="BM279" s="144"/>
      <c r="BN279" s="143"/>
      <c r="BO279" s="144"/>
      <c r="BP279" s="144"/>
      <c r="BQ279" s="145"/>
      <c r="BR279" s="105"/>
    </row>
    <row r="280" spans="3:70" ht="15.6" customHeight="1" x14ac:dyDescent="0.4">
      <c r="C280" s="95"/>
      <c r="D280" s="169"/>
      <c r="E280" s="170"/>
      <c r="F280" s="170"/>
      <c r="G280" s="170"/>
      <c r="H280" s="170"/>
      <c r="I280" s="170"/>
      <c r="J280" s="170"/>
      <c r="K280" s="170"/>
      <c r="L280" s="170"/>
      <c r="M280" s="171"/>
      <c r="N280" s="147"/>
      <c r="O280" s="148"/>
      <c r="P280" s="148"/>
      <c r="Q280" s="149"/>
      <c r="R280" s="112"/>
      <c r="S280" s="112"/>
      <c r="T280" s="112"/>
      <c r="U280" s="172"/>
      <c r="V280" s="173"/>
      <c r="W280" s="173"/>
      <c r="X280" s="173"/>
      <c r="Y280" s="173"/>
      <c r="Z280" s="173"/>
      <c r="AA280" s="173"/>
      <c r="AB280" s="173"/>
      <c r="AC280" s="173"/>
      <c r="AD280" s="173"/>
      <c r="AE280" s="173"/>
      <c r="AF280" s="173"/>
      <c r="AG280" s="173"/>
      <c r="AH280" s="173"/>
      <c r="AI280" s="173"/>
      <c r="AJ280" s="174"/>
      <c r="AK280" s="129"/>
      <c r="AL280" s="129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113"/>
      <c r="BD280" s="165"/>
      <c r="BE280" s="165"/>
      <c r="BF280" s="181"/>
      <c r="BG280" s="182"/>
      <c r="BH280" s="182"/>
      <c r="BI280" s="182"/>
      <c r="BJ280" s="181"/>
      <c r="BK280" s="182"/>
      <c r="BL280" s="182"/>
      <c r="BM280" s="182"/>
      <c r="BN280" s="181"/>
      <c r="BO280" s="182"/>
      <c r="BP280" s="182"/>
      <c r="BQ280" s="183"/>
      <c r="BR280" s="105"/>
    </row>
    <row r="281" spans="3:70" ht="15.6" customHeight="1" x14ac:dyDescent="0.5">
      <c r="C281" s="95"/>
      <c r="D281" s="150"/>
      <c r="E281" s="150"/>
      <c r="F281" s="150"/>
      <c r="G281" s="150"/>
      <c r="H281" s="150"/>
      <c r="I281" s="150"/>
      <c r="J281" s="150"/>
      <c r="K281" s="150"/>
      <c r="L281" s="150"/>
      <c r="M281" s="150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65"/>
      <c r="Y281" s="65"/>
      <c r="Z281" s="65"/>
      <c r="AA281" s="103"/>
      <c r="AB281" s="103"/>
      <c r="AC281" s="103"/>
      <c r="AD281" s="103"/>
      <c r="AE281" s="103"/>
      <c r="AF281" s="103"/>
      <c r="AG281" s="103"/>
      <c r="AH281" s="103"/>
      <c r="AI281" s="103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  <c r="BI281" s="65"/>
      <c r="BJ281" s="65"/>
      <c r="BK281" s="65"/>
      <c r="BL281" s="65"/>
      <c r="BM281" s="65"/>
      <c r="BN281" s="65"/>
      <c r="BO281" s="65"/>
      <c r="BP281" s="65"/>
      <c r="BQ281" s="65"/>
      <c r="BR281" s="105"/>
    </row>
    <row r="282" spans="3:70" ht="19.350000000000001" customHeight="1" x14ac:dyDescent="0.5">
      <c r="C282" s="95"/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12"/>
      <c r="O282" s="112"/>
      <c r="P282" s="112"/>
      <c r="Q282" s="112"/>
      <c r="R282" s="112"/>
      <c r="S282" s="112"/>
      <c r="T282" s="112"/>
      <c r="U282" s="116" t="s">
        <v>31</v>
      </c>
      <c r="V282" s="112"/>
      <c r="W282" s="112"/>
      <c r="X282" s="112"/>
      <c r="Y282" s="112"/>
      <c r="Z282" s="112"/>
      <c r="AA282" s="103"/>
      <c r="AB282" s="117"/>
      <c r="AC282" s="103"/>
      <c r="AD282" s="103"/>
      <c r="AE282" s="103"/>
      <c r="AF282" s="103"/>
      <c r="AG282" s="103"/>
      <c r="AH282" s="103"/>
      <c r="AI282" s="103"/>
      <c r="AJ282" s="103"/>
      <c r="AK282" s="103"/>
      <c r="AL282" s="103"/>
      <c r="AM282" s="116" t="s">
        <v>32</v>
      </c>
      <c r="AN282" s="103"/>
      <c r="AO282" s="103"/>
      <c r="AP282" s="103"/>
      <c r="AQ282" s="103"/>
      <c r="AR282" s="103"/>
      <c r="AS282" s="103"/>
      <c r="AT282" s="103"/>
      <c r="AU282" s="103"/>
      <c r="AV282" s="103"/>
      <c r="AW282" s="103"/>
      <c r="AX282" s="103"/>
      <c r="AY282" s="103"/>
      <c r="AZ282" s="103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65"/>
      <c r="BR282" s="105"/>
    </row>
    <row r="283" spans="3:70" ht="15.6" customHeight="1" x14ac:dyDescent="0.4">
      <c r="C283" s="95"/>
      <c r="D283" s="99" t="s">
        <v>33</v>
      </c>
      <c r="E283" s="100"/>
      <c r="F283" s="100"/>
      <c r="G283" s="100"/>
      <c r="H283" s="100"/>
      <c r="I283" s="100"/>
      <c r="J283" s="100"/>
      <c r="K283" s="100"/>
      <c r="L283" s="100"/>
      <c r="M283" s="101"/>
      <c r="N283" s="123" t="str">
        <f>IF([1]回答表!AD49="●","●","")</f>
        <v/>
      </c>
      <c r="O283" s="124"/>
      <c r="P283" s="124"/>
      <c r="Q283" s="125"/>
      <c r="R283" s="112"/>
      <c r="S283" s="112"/>
      <c r="T283" s="112"/>
      <c r="U283" s="126" t="str">
        <f>IF([1]回答表!AD49="●",[1]回答表!B492,"")</f>
        <v/>
      </c>
      <c r="V283" s="127"/>
      <c r="W283" s="127"/>
      <c r="X283" s="127"/>
      <c r="Y283" s="127"/>
      <c r="Z283" s="127"/>
      <c r="AA283" s="127"/>
      <c r="AB283" s="127"/>
      <c r="AC283" s="127"/>
      <c r="AD283" s="127"/>
      <c r="AE283" s="127"/>
      <c r="AF283" s="127"/>
      <c r="AG283" s="127"/>
      <c r="AH283" s="127"/>
      <c r="AI283" s="127"/>
      <c r="AJ283" s="128"/>
      <c r="AK283" s="129"/>
      <c r="AL283" s="129"/>
      <c r="AM283" s="126" t="str">
        <f>IF([1]回答表!AD49="●",[1]回答表!B498,"")</f>
        <v/>
      </c>
      <c r="AN283" s="127"/>
      <c r="AO283" s="127"/>
      <c r="AP283" s="127"/>
      <c r="AQ283" s="127"/>
      <c r="AR283" s="127"/>
      <c r="AS283" s="127"/>
      <c r="AT283" s="127"/>
      <c r="AU283" s="127"/>
      <c r="AV283" s="127"/>
      <c r="AW283" s="127"/>
      <c r="AX283" s="127"/>
      <c r="AY283" s="127"/>
      <c r="AZ283" s="127"/>
      <c r="BA283" s="127"/>
      <c r="BB283" s="127"/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7"/>
      <c r="BP283" s="127"/>
      <c r="BQ283" s="128"/>
      <c r="BR283" s="105"/>
    </row>
    <row r="284" spans="3:70" ht="15.6" customHeight="1" x14ac:dyDescent="0.4">
      <c r="C284" s="95"/>
      <c r="D284" s="134"/>
      <c r="E284" s="135"/>
      <c r="F284" s="135"/>
      <c r="G284" s="135"/>
      <c r="H284" s="135"/>
      <c r="I284" s="135"/>
      <c r="J284" s="135"/>
      <c r="K284" s="135"/>
      <c r="L284" s="135"/>
      <c r="M284" s="136"/>
      <c r="N284" s="137"/>
      <c r="O284" s="138"/>
      <c r="P284" s="138"/>
      <c r="Q284" s="139"/>
      <c r="R284" s="112"/>
      <c r="S284" s="112"/>
      <c r="T284" s="112"/>
      <c r="U284" s="140"/>
      <c r="V284" s="141"/>
      <c r="W284" s="141"/>
      <c r="X284" s="141"/>
      <c r="Y284" s="141"/>
      <c r="Z284" s="141"/>
      <c r="AA284" s="141"/>
      <c r="AB284" s="141"/>
      <c r="AC284" s="141"/>
      <c r="AD284" s="141"/>
      <c r="AE284" s="141"/>
      <c r="AF284" s="141"/>
      <c r="AG284" s="141"/>
      <c r="AH284" s="141"/>
      <c r="AI284" s="141"/>
      <c r="AJ284" s="142"/>
      <c r="AK284" s="129"/>
      <c r="AL284" s="129"/>
      <c r="AM284" s="140"/>
      <c r="AN284" s="141"/>
      <c r="AO284" s="141"/>
      <c r="AP284" s="141"/>
      <c r="AQ284" s="141"/>
      <c r="AR284" s="141"/>
      <c r="AS284" s="141"/>
      <c r="AT284" s="141"/>
      <c r="AU284" s="141"/>
      <c r="AV284" s="141"/>
      <c r="AW284" s="141"/>
      <c r="AX284" s="141"/>
      <c r="AY284" s="141"/>
      <c r="AZ284" s="141"/>
      <c r="BA284" s="141"/>
      <c r="BB284" s="141"/>
      <c r="BC284" s="141"/>
      <c r="BD284" s="141"/>
      <c r="BE284" s="141"/>
      <c r="BF284" s="141"/>
      <c r="BG284" s="141"/>
      <c r="BH284" s="141"/>
      <c r="BI284" s="141"/>
      <c r="BJ284" s="141"/>
      <c r="BK284" s="141"/>
      <c r="BL284" s="141"/>
      <c r="BM284" s="141"/>
      <c r="BN284" s="141"/>
      <c r="BO284" s="141"/>
      <c r="BP284" s="141"/>
      <c r="BQ284" s="142"/>
      <c r="BR284" s="105"/>
    </row>
    <row r="285" spans="3:70" ht="15.6" customHeight="1" x14ac:dyDescent="0.4">
      <c r="C285" s="95"/>
      <c r="D285" s="134"/>
      <c r="E285" s="135"/>
      <c r="F285" s="135"/>
      <c r="G285" s="135"/>
      <c r="H285" s="135"/>
      <c r="I285" s="135"/>
      <c r="J285" s="135"/>
      <c r="K285" s="135"/>
      <c r="L285" s="135"/>
      <c r="M285" s="136"/>
      <c r="N285" s="137"/>
      <c r="O285" s="138"/>
      <c r="P285" s="138"/>
      <c r="Q285" s="139"/>
      <c r="R285" s="112"/>
      <c r="S285" s="112"/>
      <c r="T285" s="112"/>
      <c r="U285" s="140"/>
      <c r="V285" s="141"/>
      <c r="W285" s="141"/>
      <c r="X285" s="141"/>
      <c r="Y285" s="141"/>
      <c r="Z285" s="141"/>
      <c r="AA285" s="141"/>
      <c r="AB285" s="141"/>
      <c r="AC285" s="141"/>
      <c r="AD285" s="141"/>
      <c r="AE285" s="141"/>
      <c r="AF285" s="141"/>
      <c r="AG285" s="141"/>
      <c r="AH285" s="141"/>
      <c r="AI285" s="141"/>
      <c r="AJ285" s="142"/>
      <c r="AK285" s="129"/>
      <c r="AL285" s="129"/>
      <c r="AM285" s="140"/>
      <c r="AN285" s="141"/>
      <c r="AO285" s="141"/>
      <c r="AP285" s="141"/>
      <c r="AQ285" s="141"/>
      <c r="AR285" s="141"/>
      <c r="AS285" s="141"/>
      <c r="AT285" s="141"/>
      <c r="AU285" s="141"/>
      <c r="AV285" s="141"/>
      <c r="AW285" s="141"/>
      <c r="AX285" s="141"/>
      <c r="AY285" s="141"/>
      <c r="AZ285" s="141"/>
      <c r="BA285" s="141"/>
      <c r="BB285" s="141"/>
      <c r="BC285" s="141"/>
      <c r="BD285" s="141"/>
      <c r="BE285" s="141"/>
      <c r="BF285" s="141"/>
      <c r="BG285" s="141"/>
      <c r="BH285" s="141"/>
      <c r="BI285" s="141"/>
      <c r="BJ285" s="141"/>
      <c r="BK285" s="141"/>
      <c r="BL285" s="141"/>
      <c r="BM285" s="141"/>
      <c r="BN285" s="141"/>
      <c r="BO285" s="141"/>
      <c r="BP285" s="141"/>
      <c r="BQ285" s="142"/>
      <c r="BR285" s="105"/>
    </row>
    <row r="286" spans="3:70" ht="15.6" customHeight="1" x14ac:dyDescent="0.4">
      <c r="C286" s="95"/>
      <c r="D286" s="109"/>
      <c r="E286" s="110"/>
      <c r="F286" s="110"/>
      <c r="G286" s="110"/>
      <c r="H286" s="110"/>
      <c r="I286" s="110"/>
      <c r="J286" s="110"/>
      <c r="K286" s="110"/>
      <c r="L286" s="110"/>
      <c r="M286" s="111"/>
      <c r="N286" s="147"/>
      <c r="O286" s="148"/>
      <c r="P286" s="148"/>
      <c r="Q286" s="149"/>
      <c r="R286" s="112"/>
      <c r="S286" s="112"/>
      <c r="T286" s="112"/>
      <c r="U286" s="172"/>
      <c r="V286" s="173"/>
      <c r="W286" s="173"/>
      <c r="X286" s="173"/>
      <c r="Y286" s="173"/>
      <c r="Z286" s="173"/>
      <c r="AA286" s="173"/>
      <c r="AB286" s="173"/>
      <c r="AC286" s="173"/>
      <c r="AD286" s="173"/>
      <c r="AE286" s="173"/>
      <c r="AF286" s="173"/>
      <c r="AG286" s="173"/>
      <c r="AH286" s="173"/>
      <c r="AI286" s="173"/>
      <c r="AJ286" s="174"/>
      <c r="AK286" s="129"/>
      <c r="AL286" s="129"/>
      <c r="AM286" s="172"/>
      <c r="AN286" s="173"/>
      <c r="AO286" s="173"/>
      <c r="AP286" s="173"/>
      <c r="AQ286" s="173"/>
      <c r="AR286" s="173"/>
      <c r="AS286" s="173"/>
      <c r="AT286" s="173"/>
      <c r="AU286" s="173"/>
      <c r="AV286" s="173"/>
      <c r="AW286" s="173"/>
      <c r="AX286" s="173"/>
      <c r="AY286" s="173"/>
      <c r="AZ286" s="173"/>
      <c r="BA286" s="173"/>
      <c r="BB286" s="173"/>
      <c r="BC286" s="173"/>
      <c r="BD286" s="173"/>
      <c r="BE286" s="173"/>
      <c r="BF286" s="173"/>
      <c r="BG286" s="173"/>
      <c r="BH286" s="173"/>
      <c r="BI286" s="173"/>
      <c r="BJ286" s="173"/>
      <c r="BK286" s="173"/>
      <c r="BL286" s="173"/>
      <c r="BM286" s="173"/>
      <c r="BN286" s="173"/>
      <c r="BO286" s="173"/>
      <c r="BP286" s="173"/>
      <c r="BQ286" s="174"/>
      <c r="BR286" s="105"/>
    </row>
    <row r="287" spans="3:70" ht="15.6" customHeight="1" x14ac:dyDescent="0.4">
      <c r="C287" s="176"/>
      <c r="D287" s="177"/>
      <c r="E287" s="177"/>
      <c r="F287" s="177"/>
      <c r="G287" s="177"/>
      <c r="H287" s="177"/>
      <c r="I287" s="177"/>
      <c r="J287" s="177"/>
      <c r="K287" s="177"/>
      <c r="L287" s="177"/>
      <c r="M287" s="177"/>
      <c r="N287" s="177"/>
      <c r="O287" s="177"/>
      <c r="P287" s="177"/>
      <c r="Q287" s="177"/>
      <c r="R287" s="177"/>
      <c r="S287" s="177"/>
      <c r="T287" s="177"/>
      <c r="U287" s="177"/>
      <c r="V287" s="177"/>
      <c r="W287" s="177"/>
      <c r="X287" s="177"/>
      <c r="Y287" s="177"/>
      <c r="Z287" s="177"/>
      <c r="AA287" s="177"/>
      <c r="AB287" s="177"/>
      <c r="AC287" s="177"/>
      <c r="AD287" s="177"/>
      <c r="AE287" s="177"/>
      <c r="AF287" s="177"/>
      <c r="AG287" s="177"/>
      <c r="AH287" s="177"/>
      <c r="AI287" s="177"/>
      <c r="AJ287" s="177"/>
      <c r="AK287" s="177"/>
      <c r="AL287" s="177"/>
      <c r="AM287" s="177"/>
      <c r="AN287" s="177"/>
      <c r="AO287" s="177"/>
      <c r="AP287" s="177"/>
      <c r="AQ287" s="177"/>
      <c r="AR287" s="177"/>
      <c r="AS287" s="177"/>
      <c r="AT287" s="177"/>
      <c r="AU287" s="177"/>
      <c r="AV287" s="177"/>
      <c r="AW287" s="177"/>
      <c r="AX287" s="177"/>
      <c r="AY287" s="177"/>
      <c r="AZ287" s="177"/>
      <c r="BA287" s="177"/>
      <c r="BB287" s="177"/>
      <c r="BC287" s="177"/>
      <c r="BD287" s="177"/>
      <c r="BE287" s="177"/>
      <c r="BF287" s="177"/>
      <c r="BG287" s="177"/>
      <c r="BH287" s="177"/>
      <c r="BI287" s="177"/>
      <c r="BJ287" s="177"/>
      <c r="BK287" s="177"/>
      <c r="BL287" s="177"/>
      <c r="BM287" s="177"/>
      <c r="BN287" s="177"/>
      <c r="BO287" s="177"/>
      <c r="BP287" s="177"/>
      <c r="BQ287" s="177"/>
      <c r="BR287" s="178"/>
    </row>
    <row r="288" spans="3:70" ht="15.6" customHeight="1" x14ac:dyDescent="0.4"/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87" t="s">
        <v>84</v>
      </c>
      <c r="D292" s="287"/>
      <c r="E292" s="287"/>
      <c r="F292" s="287"/>
      <c r="G292" s="287"/>
      <c r="H292" s="287"/>
      <c r="I292" s="287"/>
      <c r="J292" s="287"/>
      <c r="K292" s="287"/>
      <c r="L292" s="287"/>
      <c r="M292" s="287"/>
      <c r="N292" s="287"/>
      <c r="O292" s="287"/>
      <c r="P292" s="287"/>
      <c r="Q292" s="287"/>
      <c r="R292" s="287"/>
      <c r="S292" s="287"/>
      <c r="T292" s="287"/>
      <c r="U292" s="287"/>
      <c r="V292" s="287"/>
      <c r="W292" s="287"/>
      <c r="X292" s="287"/>
      <c r="Y292" s="287"/>
      <c r="Z292" s="287"/>
      <c r="AA292" s="287"/>
      <c r="AB292" s="287"/>
      <c r="AC292" s="287"/>
      <c r="AD292" s="287"/>
      <c r="AE292" s="287"/>
      <c r="AF292" s="287"/>
      <c r="AG292" s="287"/>
      <c r="AH292" s="287"/>
      <c r="AI292" s="287"/>
      <c r="AJ292" s="287"/>
      <c r="AK292" s="287"/>
      <c r="AL292" s="287"/>
      <c r="AM292" s="287"/>
      <c r="AN292" s="287"/>
      <c r="AO292" s="287"/>
      <c r="AP292" s="287"/>
      <c r="AQ292" s="287"/>
      <c r="AR292" s="287"/>
      <c r="AS292" s="287"/>
      <c r="AT292" s="287"/>
      <c r="AU292" s="287"/>
      <c r="AV292" s="287"/>
      <c r="AW292" s="287"/>
      <c r="AX292" s="287"/>
      <c r="AY292" s="287"/>
      <c r="AZ292" s="287"/>
      <c r="BA292" s="287"/>
      <c r="BB292" s="287"/>
      <c r="BC292" s="287"/>
      <c r="BD292" s="287"/>
      <c r="BE292" s="287"/>
      <c r="BF292" s="287"/>
      <c r="BG292" s="287"/>
      <c r="BH292" s="287"/>
      <c r="BI292" s="287"/>
      <c r="BJ292" s="287"/>
      <c r="BK292" s="287"/>
      <c r="BL292" s="287"/>
      <c r="BM292" s="287"/>
      <c r="BN292" s="287"/>
      <c r="BO292" s="287"/>
      <c r="BP292" s="287"/>
      <c r="BQ292" s="287"/>
      <c r="BR292" s="287"/>
    </row>
    <row r="293" spans="3:70" ht="21.95" customHeight="1" x14ac:dyDescent="0.4">
      <c r="C293" s="287"/>
      <c r="D293" s="287"/>
      <c r="E293" s="287"/>
      <c r="F293" s="287"/>
      <c r="G293" s="287"/>
      <c r="H293" s="287"/>
      <c r="I293" s="287"/>
      <c r="J293" s="287"/>
      <c r="K293" s="287"/>
      <c r="L293" s="287"/>
      <c r="M293" s="287"/>
      <c r="N293" s="287"/>
      <c r="O293" s="287"/>
      <c r="P293" s="287"/>
      <c r="Q293" s="287"/>
      <c r="R293" s="287"/>
      <c r="S293" s="287"/>
      <c r="T293" s="287"/>
      <c r="U293" s="287"/>
      <c r="V293" s="287"/>
      <c r="W293" s="287"/>
      <c r="X293" s="287"/>
      <c r="Y293" s="287"/>
      <c r="Z293" s="287"/>
      <c r="AA293" s="287"/>
      <c r="AB293" s="287"/>
      <c r="AC293" s="287"/>
      <c r="AD293" s="287"/>
      <c r="AE293" s="287"/>
      <c r="AF293" s="287"/>
      <c r="AG293" s="287"/>
      <c r="AH293" s="287"/>
      <c r="AI293" s="287"/>
      <c r="AJ293" s="287"/>
      <c r="AK293" s="287"/>
      <c r="AL293" s="287"/>
      <c r="AM293" s="287"/>
      <c r="AN293" s="287"/>
      <c r="AO293" s="287"/>
      <c r="AP293" s="287"/>
      <c r="AQ293" s="287"/>
      <c r="AR293" s="287"/>
      <c r="AS293" s="287"/>
      <c r="AT293" s="287"/>
      <c r="AU293" s="287"/>
      <c r="AV293" s="287"/>
      <c r="AW293" s="287"/>
      <c r="AX293" s="287"/>
      <c r="AY293" s="287"/>
      <c r="AZ293" s="287"/>
      <c r="BA293" s="287"/>
      <c r="BB293" s="287"/>
      <c r="BC293" s="287"/>
      <c r="BD293" s="287"/>
      <c r="BE293" s="287"/>
      <c r="BF293" s="287"/>
      <c r="BG293" s="287"/>
      <c r="BH293" s="287"/>
      <c r="BI293" s="287"/>
      <c r="BJ293" s="287"/>
      <c r="BK293" s="287"/>
      <c r="BL293" s="287"/>
      <c r="BM293" s="287"/>
      <c r="BN293" s="287"/>
      <c r="BO293" s="287"/>
      <c r="BP293" s="287"/>
      <c r="BQ293" s="287"/>
      <c r="BR293" s="287"/>
    </row>
    <row r="294" spans="3:70" ht="21.95" customHeight="1" x14ac:dyDescent="0.4">
      <c r="C294" s="287"/>
      <c r="D294" s="287"/>
      <c r="E294" s="287"/>
      <c r="F294" s="287"/>
      <c r="G294" s="287"/>
      <c r="H294" s="287"/>
      <c r="I294" s="287"/>
      <c r="J294" s="287"/>
      <c r="K294" s="287"/>
      <c r="L294" s="287"/>
      <c r="M294" s="287"/>
      <c r="N294" s="287"/>
      <c r="O294" s="287"/>
      <c r="P294" s="287"/>
      <c r="Q294" s="287"/>
      <c r="R294" s="287"/>
      <c r="S294" s="287"/>
      <c r="T294" s="287"/>
      <c r="U294" s="287"/>
      <c r="V294" s="287"/>
      <c r="W294" s="287"/>
      <c r="X294" s="287"/>
      <c r="Y294" s="287"/>
      <c r="Z294" s="287"/>
      <c r="AA294" s="287"/>
      <c r="AB294" s="287"/>
      <c r="AC294" s="287"/>
      <c r="AD294" s="287"/>
      <c r="AE294" s="287"/>
      <c r="AF294" s="287"/>
      <c r="AG294" s="287"/>
      <c r="AH294" s="287"/>
      <c r="AI294" s="287"/>
      <c r="AJ294" s="287"/>
      <c r="AK294" s="287"/>
      <c r="AL294" s="287"/>
      <c r="AM294" s="287"/>
      <c r="AN294" s="287"/>
      <c r="AO294" s="287"/>
      <c r="AP294" s="287"/>
      <c r="AQ294" s="287"/>
      <c r="AR294" s="287"/>
      <c r="AS294" s="287"/>
      <c r="AT294" s="287"/>
      <c r="AU294" s="287"/>
      <c r="AV294" s="287"/>
      <c r="AW294" s="287"/>
      <c r="AX294" s="287"/>
      <c r="AY294" s="287"/>
      <c r="AZ294" s="287"/>
      <c r="BA294" s="287"/>
      <c r="BB294" s="287"/>
      <c r="BC294" s="287"/>
      <c r="BD294" s="287"/>
      <c r="BE294" s="287"/>
      <c r="BF294" s="287"/>
      <c r="BG294" s="287"/>
      <c r="BH294" s="287"/>
      <c r="BI294" s="287"/>
      <c r="BJ294" s="287"/>
      <c r="BK294" s="287"/>
      <c r="BL294" s="287"/>
      <c r="BM294" s="287"/>
      <c r="BN294" s="287"/>
      <c r="BO294" s="287"/>
      <c r="BP294" s="287"/>
      <c r="BQ294" s="287"/>
      <c r="BR294" s="287"/>
    </row>
    <row r="295" spans="3:70" ht="15.6" customHeight="1" x14ac:dyDescent="0.4">
      <c r="C295" s="89"/>
      <c r="D295" s="288"/>
      <c r="E295" s="288"/>
      <c r="F295" s="288"/>
      <c r="G295" s="288"/>
      <c r="H295" s="288"/>
      <c r="I295" s="288"/>
      <c r="J295" s="288"/>
      <c r="K295" s="288"/>
      <c r="L295" s="288"/>
      <c r="M295" s="288"/>
      <c r="N295" s="288"/>
      <c r="O295" s="288"/>
      <c r="P295" s="288"/>
      <c r="Q295" s="288"/>
      <c r="R295" s="288"/>
      <c r="S295" s="288"/>
      <c r="T295" s="288"/>
      <c r="U295" s="288"/>
      <c r="V295" s="288"/>
      <c r="W295" s="288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4"/>
    </row>
    <row r="296" spans="3:70" ht="18.95" customHeight="1" x14ac:dyDescent="0.4">
      <c r="C296" s="95"/>
      <c r="D296" s="289" t="str">
        <f>IF([1]回答表!R50="●",[1]回答表!B511,"")</f>
        <v>町の簡易水道事業については規模が小さく、また、広域連携については近隣自治体の意向等が現段階では不明なため、現行の経営体制・手法を継続せざるを得ないと認識している。</v>
      </c>
      <c r="E296" s="290"/>
      <c r="F296" s="290"/>
      <c r="G296" s="290"/>
      <c r="H296" s="290"/>
      <c r="I296" s="290"/>
      <c r="J296" s="290"/>
      <c r="K296" s="290"/>
      <c r="L296" s="290"/>
      <c r="M296" s="290"/>
      <c r="N296" s="290"/>
      <c r="O296" s="290"/>
      <c r="P296" s="290"/>
      <c r="Q296" s="290"/>
      <c r="R296" s="290"/>
      <c r="S296" s="290"/>
      <c r="T296" s="290"/>
      <c r="U296" s="290"/>
      <c r="V296" s="290"/>
      <c r="W296" s="290"/>
      <c r="X296" s="290"/>
      <c r="Y296" s="290"/>
      <c r="Z296" s="290"/>
      <c r="AA296" s="290"/>
      <c r="AB296" s="290"/>
      <c r="AC296" s="290"/>
      <c r="AD296" s="290"/>
      <c r="AE296" s="290"/>
      <c r="AF296" s="290"/>
      <c r="AG296" s="290"/>
      <c r="AH296" s="290"/>
      <c r="AI296" s="290"/>
      <c r="AJ296" s="290"/>
      <c r="AK296" s="290"/>
      <c r="AL296" s="290"/>
      <c r="AM296" s="290"/>
      <c r="AN296" s="290"/>
      <c r="AO296" s="290"/>
      <c r="AP296" s="290"/>
      <c r="AQ296" s="290"/>
      <c r="AR296" s="290"/>
      <c r="AS296" s="290"/>
      <c r="AT296" s="290"/>
      <c r="AU296" s="290"/>
      <c r="AV296" s="290"/>
      <c r="AW296" s="290"/>
      <c r="AX296" s="290"/>
      <c r="AY296" s="290"/>
      <c r="AZ296" s="290"/>
      <c r="BA296" s="290"/>
      <c r="BB296" s="290"/>
      <c r="BC296" s="290"/>
      <c r="BD296" s="290"/>
      <c r="BE296" s="290"/>
      <c r="BF296" s="290"/>
      <c r="BG296" s="290"/>
      <c r="BH296" s="290"/>
      <c r="BI296" s="290"/>
      <c r="BJ296" s="290"/>
      <c r="BK296" s="290"/>
      <c r="BL296" s="290"/>
      <c r="BM296" s="290"/>
      <c r="BN296" s="290"/>
      <c r="BO296" s="290"/>
      <c r="BP296" s="290"/>
      <c r="BQ296" s="291"/>
      <c r="BR296" s="105"/>
    </row>
    <row r="297" spans="3:70" ht="23.45" customHeight="1" x14ac:dyDescent="0.4">
      <c r="C297" s="95"/>
      <c r="D297" s="292"/>
      <c r="E297" s="293"/>
      <c r="F297" s="293"/>
      <c r="G297" s="293"/>
      <c r="H297" s="293"/>
      <c r="I297" s="293"/>
      <c r="J297" s="293"/>
      <c r="K297" s="293"/>
      <c r="L297" s="293"/>
      <c r="M297" s="293"/>
      <c r="N297" s="293"/>
      <c r="O297" s="293"/>
      <c r="P297" s="293"/>
      <c r="Q297" s="293"/>
      <c r="R297" s="293"/>
      <c r="S297" s="293"/>
      <c r="T297" s="293"/>
      <c r="U297" s="293"/>
      <c r="V297" s="293"/>
      <c r="W297" s="293"/>
      <c r="X297" s="293"/>
      <c r="Y297" s="293"/>
      <c r="Z297" s="293"/>
      <c r="AA297" s="293"/>
      <c r="AB297" s="293"/>
      <c r="AC297" s="293"/>
      <c r="AD297" s="293"/>
      <c r="AE297" s="293"/>
      <c r="AF297" s="293"/>
      <c r="AG297" s="293"/>
      <c r="AH297" s="293"/>
      <c r="AI297" s="293"/>
      <c r="AJ297" s="293"/>
      <c r="AK297" s="293"/>
      <c r="AL297" s="293"/>
      <c r="AM297" s="293"/>
      <c r="AN297" s="293"/>
      <c r="AO297" s="293"/>
      <c r="AP297" s="293"/>
      <c r="AQ297" s="293"/>
      <c r="AR297" s="293"/>
      <c r="AS297" s="293"/>
      <c r="AT297" s="293"/>
      <c r="AU297" s="293"/>
      <c r="AV297" s="293"/>
      <c r="AW297" s="293"/>
      <c r="AX297" s="293"/>
      <c r="AY297" s="293"/>
      <c r="AZ297" s="293"/>
      <c r="BA297" s="293"/>
      <c r="BB297" s="293"/>
      <c r="BC297" s="293"/>
      <c r="BD297" s="293"/>
      <c r="BE297" s="293"/>
      <c r="BF297" s="293"/>
      <c r="BG297" s="293"/>
      <c r="BH297" s="293"/>
      <c r="BI297" s="293"/>
      <c r="BJ297" s="293"/>
      <c r="BK297" s="293"/>
      <c r="BL297" s="293"/>
      <c r="BM297" s="293"/>
      <c r="BN297" s="293"/>
      <c r="BO297" s="293"/>
      <c r="BP297" s="293"/>
      <c r="BQ297" s="294"/>
      <c r="BR297" s="105"/>
    </row>
    <row r="298" spans="3:70" ht="23.45" customHeight="1" x14ac:dyDescent="0.4">
      <c r="C298" s="95"/>
      <c r="D298" s="292"/>
      <c r="E298" s="293"/>
      <c r="F298" s="293"/>
      <c r="G298" s="293"/>
      <c r="H298" s="293"/>
      <c r="I298" s="293"/>
      <c r="J298" s="293"/>
      <c r="K298" s="293"/>
      <c r="L298" s="293"/>
      <c r="M298" s="293"/>
      <c r="N298" s="293"/>
      <c r="O298" s="293"/>
      <c r="P298" s="293"/>
      <c r="Q298" s="293"/>
      <c r="R298" s="293"/>
      <c r="S298" s="293"/>
      <c r="T298" s="293"/>
      <c r="U298" s="293"/>
      <c r="V298" s="293"/>
      <c r="W298" s="293"/>
      <c r="X298" s="293"/>
      <c r="Y298" s="293"/>
      <c r="Z298" s="293"/>
      <c r="AA298" s="293"/>
      <c r="AB298" s="293"/>
      <c r="AC298" s="293"/>
      <c r="AD298" s="293"/>
      <c r="AE298" s="293"/>
      <c r="AF298" s="293"/>
      <c r="AG298" s="293"/>
      <c r="AH298" s="293"/>
      <c r="AI298" s="293"/>
      <c r="AJ298" s="293"/>
      <c r="AK298" s="293"/>
      <c r="AL298" s="293"/>
      <c r="AM298" s="293"/>
      <c r="AN298" s="293"/>
      <c r="AO298" s="293"/>
      <c r="AP298" s="293"/>
      <c r="AQ298" s="293"/>
      <c r="AR298" s="293"/>
      <c r="AS298" s="293"/>
      <c r="AT298" s="293"/>
      <c r="AU298" s="293"/>
      <c r="AV298" s="293"/>
      <c r="AW298" s="293"/>
      <c r="AX298" s="293"/>
      <c r="AY298" s="293"/>
      <c r="AZ298" s="293"/>
      <c r="BA298" s="293"/>
      <c r="BB298" s="293"/>
      <c r="BC298" s="293"/>
      <c r="BD298" s="293"/>
      <c r="BE298" s="293"/>
      <c r="BF298" s="293"/>
      <c r="BG298" s="293"/>
      <c r="BH298" s="293"/>
      <c r="BI298" s="293"/>
      <c r="BJ298" s="293"/>
      <c r="BK298" s="293"/>
      <c r="BL298" s="293"/>
      <c r="BM298" s="293"/>
      <c r="BN298" s="293"/>
      <c r="BO298" s="293"/>
      <c r="BP298" s="293"/>
      <c r="BQ298" s="294"/>
      <c r="BR298" s="105"/>
    </row>
    <row r="299" spans="3:70" ht="23.45" customHeight="1" x14ac:dyDescent="0.4">
      <c r="C299" s="95"/>
      <c r="D299" s="292"/>
      <c r="E299" s="293"/>
      <c r="F299" s="293"/>
      <c r="G299" s="293"/>
      <c r="H299" s="293"/>
      <c r="I299" s="293"/>
      <c r="J299" s="293"/>
      <c r="K299" s="293"/>
      <c r="L299" s="293"/>
      <c r="M299" s="293"/>
      <c r="N299" s="293"/>
      <c r="O299" s="293"/>
      <c r="P299" s="293"/>
      <c r="Q299" s="293"/>
      <c r="R299" s="293"/>
      <c r="S299" s="293"/>
      <c r="T299" s="293"/>
      <c r="U299" s="293"/>
      <c r="V299" s="293"/>
      <c r="W299" s="293"/>
      <c r="X299" s="293"/>
      <c r="Y299" s="293"/>
      <c r="Z299" s="293"/>
      <c r="AA299" s="293"/>
      <c r="AB299" s="293"/>
      <c r="AC299" s="293"/>
      <c r="AD299" s="293"/>
      <c r="AE299" s="293"/>
      <c r="AF299" s="293"/>
      <c r="AG299" s="293"/>
      <c r="AH299" s="293"/>
      <c r="AI299" s="293"/>
      <c r="AJ299" s="293"/>
      <c r="AK299" s="293"/>
      <c r="AL299" s="293"/>
      <c r="AM299" s="293"/>
      <c r="AN299" s="293"/>
      <c r="AO299" s="293"/>
      <c r="AP299" s="293"/>
      <c r="AQ299" s="293"/>
      <c r="AR299" s="293"/>
      <c r="AS299" s="293"/>
      <c r="AT299" s="293"/>
      <c r="AU299" s="293"/>
      <c r="AV299" s="293"/>
      <c r="AW299" s="293"/>
      <c r="AX299" s="293"/>
      <c r="AY299" s="293"/>
      <c r="AZ299" s="293"/>
      <c r="BA299" s="293"/>
      <c r="BB299" s="293"/>
      <c r="BC299" s="293"/>
      <c r="BD299" s="293"/>
      <c r="BE299" s="293"/>
      <c r="BF299" s="293"/>
      <c r="BG299" s="293"/>
      <c r="BH299" s="293"/>
      <c r="BI299" s="293"/>
      <c r="BJ299" s="293"/>
      <c r="BK299" s="293"/>
      <c r="BL299" s="293"/>
      <c r="BM299" s="293"/>
      <c r="BN299" s="293"/>
      <c r="BO299" s="293"/>
      <c r="BP299" s="293"/>
      <c r="BQ299" s="294"/>
      <c r="BR299" s="105"/>
    </row>
    <row r="300" spans="3:70" ht="23.45" customHeight="1" x14ac:dyDescent="0.4">
      <c r="C300" s="95"/>
      <c r="D300" s="292"/>
      <c r="E300" s="293"/>
      <c r="F300" s="293"/>
      <c r="G300" s="293"/>
      <c r="H300" s="293"/>
      <c r="I300" s="293"/>
      <c r="J300" s="293"/>
      <c r="K300" s="293"/>
      <c r="L300" s="293"/>
      <c r="M300" s="293"/>
      <c r="N300" s="293"/>
      <c r="O300" s="293"/>
      <c r="P300" s="293"/>
      <c r="Q300" s="293"/>
      <c r="R300" s="293"/>
      <c r="S300" s="293"/>
      <c r="T300" s="293"/>
      <c r="U300" s="293"/>
      <c r="V300" s="293"/>
      <c r="W300" s="293"/>
      <c r="X300" s="293"/>
      <c r="Y300" s="293"/>
      <c r="Z300" s="293"/>
      <c r="AA300" s="293"/>
      <c r="AB300" s="293"/>
      <c r="AC300" s="293"/>
      <c r="AD300" s="293"/>
      <c r="AE300" s="293"/>
      <c r="AF300" s="293"/>
      <c r="AG300" s="293"/>
      <c r="AH300" s="293"/>
      <c r="AI300" s="293"/>
      <c r="AJ300" s="293"/>
      <c r="AK300" s="293"/>
      <c r="AL300" s="293"/>
      <c r="AM300" s="293"/>
      <c r="AN300" s="293"/>
      <c r="AO300" s="293"/>
      <c r="AP300" s="293"/>
      <c r="AQ300" s="293"/>
      <c r="AR300" s="293"/>
      <c r="AS300" s="293"/>
      <c r="AT300" s="293"/>
      <c r="AU300" s="293"/>
      <c r="AV300" s="293"/>
      <c r="AW300" s="293"/>
      <c r="AX300" s="293"/>
      <c r="AY300" s="293"/>
      <c r="AZ300" s="293"/>
      <c r="BA300" s="293"/>
      <c r="BB300" s="293"/>
      <c r="BC300" s="293"/>
      <c r="BD300" s="293"/>
      <c r="BE300" s="293"/>
      <c r="BF300" s="293"/>
      <c r="BG300" s="293"/>
      <c r="BH300" s="293"/>
      <c r="BI300" s="293"/>
      <c r="BJ300" s="293"/>
      <c r="BK300" s="293"/>
      <c r="BL300" s="293"/>
      <c r="BM300" s="293"/>
      <c r="BN300" s="293"/>
      <c r="BO300" s="293"/>
      <c r="BP300" s="293"/>
      <c r="BQ300" s="294"/>
      <c r="BR300" s="105"/>
    </row>
    <row r="301" spans="3:70" ht="23.45" customHeight="1" x14ac:dyDescent="0.4">
      <c r="C301" s="95"/>
      <c r="D301" s="292"/>
      <c r="E301" s="293"/>
      <c r="F301" s="293"/>
      <c r="G301" s="293"/>
      <c r="H301" s="293"/>
      <c r="I301" s="293"/>
      <c r="J301" s="293"/>
      <c r="K301" s="293"/>
      <c r="L301" s="293"/>
      <c r="M301" s="293"/>
      <c r="N301" s="293"/>
      <c r="O301" s="293"/>
      <c r="P301" s="293"/>
      <c r="Q301" s="293"/>
      <c r="R301" s="293"/>
      <c r="S301" s="293"/>
      <c r="T301" s="293"/>
      <c r="U301" s="293"/>
      <c r="V301" s="293"/>
      <c r="W301" s="293"/>
      <c r="X301" s="293"/>
      <c r="Y301" s="293"/>
      <c r="Z301" s="293"/>
      <c r="AA301" s="293"/>
      <c r="AB301" s="293"/>
      <c r="AC301" s="293"/>
      <c r="AD301" s="293"/>
      <c r="AE301" s="293"/>
      <c r="AF301" s="293"/>
      <c r="AG301" s="293"/>
      <c r="AH301" s="293"/>
      <c r="AI301" s="293"/>
      <c r="AJ301" s="293"/>
      <c r="AK301" s="293"/>
      <c r="AL301" s="293"/>
      <c r="AM301" s="293"/>
      <c r="AN301" s="293"/>
      <c r="AO301" s="293"/>
      <c r="AP301" s="293"/>
      <c r="AQ301" s="293"/>
      <c r="AR301" s="293"/>
      <c r="AS301" s="293"/>
      <c r="AT301" s="293"/>
      <c r="AU301" s="293"/>
      <c r="AV301" s="293"/>
      <c r="AW301" s="293"/>
      <c r="AX301" s="293"/>
      <c r="AY301" s="293"/>
      <c r="AZ301" s="293"/>
      <c r="BA301" s="293"/>
      <c r="BB301" s="293"/>
      <c r="BC301" s="293"/>
      <c r="BD301" s="293"/>
      <c r="BE301" s="293"/>
      <c r="BF301" s="293"/>
      <c r="BG301" s="293"/>
      <c r="BH301" s="293"/>
      <c r="BI301" s="293"/>
      <c r="BJ301" s="293"/>
      <c r="BK301" s="293"/>
      <c r="BL301" s="293"/>
      <c r="BM301" s="293"/>
      <c r="BN301" s="293"/>
      <c r="BO301" s="293"/>
      <c r="BP301" s="293"/>
      <c r="BQ301" s="294"/>
      <c r="BR301" s="105"/>
    </row>
    <row r="302" spans="3:70" ht="23.45" customHeight="1" x14ac:dyDescent="0.4">
      <c r="C302" s="95"/>
      <c r="D302" s="292"/>
      <c r="E302" s="293"/>
      <c r="F302" s="293"/>
      <c r="G302" s="293"/>
      <c r="H302" s="293"/>
      <c r="I302" s="293"/>
      <c r="J302" s="293"/>
      <c r="K302" s="293"/>
      <c r="L302" s="293"/>
      <c r="M302" s="293"/>
      <c r="N302" s="293"/>
      <c r="O302" s="293"/>
      <c r="P302" s="293"/>
      <c r="Q302" s="293"/>
      <c r="R302" s="293"/>
      <c r="S302" s="293"/>
      <c r="T302" s="293"/>
      <c r="U302" s="293"/>
      <c r="V302" s="293"/>
      <c r="W302" s="293"/>
      <c r="X302" s="293"/>
      <c r="Y302" s="293"/>
      <c r="Z302" s="293"/>
      <c r="AA302" s="293"/>
      <c r="AB302" s="293"/>
      <c r="AC302" s="293"/>
      <c r="AD302" s="293"/>
      <c r="AE302" s="293"/>
      <c r="AF302" s="293"/>
      <c r="AG302" s="293"/>
      <c r="AH302" s="293"/>
      <c r="AI302" s="293"/>
      <c r="AJ302" s="293"/>
      <c r="AK302" s="293"/>
      <c r="AL302" s="293"/>
      <c r="AM302" s="293"/>
      <c r="AN302" s="293"/>
      <c r="AO302" s="293"/>
      <c r="AP302" s="293"/>
      <c r="AQ302" s="293"/>
      <c r="AR302" s="293"/>
      <c r="AS302" s="293"/>
      <c r="AT302" s="293"/>
      <c r="AU302" s="293"/>
      <c r="AV302" s="293"/>
      <c r="AW302" s="293"/>
      <c r="AX302" s="293"/>
      <c r="AY302" s="293"/>
      <c r="AZ302" s="293"/>
      <c r="BA302" s="293"/>
      <c r="BB302" s="293"/>
      <c r="BC302" s="293"/>
      <c r="BD302" s="293"/>
      <c r="BE302" s="293"/>
      <c r="BF302" s="293"/>
      <c r="BG302" s="293"/>
      <c r="BH302" s="293"/>
      <c r="BI302" s="293"/>
      <c r="BJ302" s="293"/>
      <c r="BK302" s="293"/>
      <c r="BL302" s="293"/>
      <c r="BM302" s="293"/>
      <c r="BN302" s="293"/>
      <c r="BO302" s="293"/>
      <c r="BP302" s="293"/>
      <c r="BQ302" s="294"/>
      <c r="BR302" s="105"/>
    </row>
    <row r="303" spans="3:70" ht="23.45" customHeight="1" x14ac:dyDescent="0.4">
      <c r="C303" s="95"/>
      <c r="D303" s="292"/>
      <c r="E303" s="293"/>
      <c r="F303" s="293"/>
      <c r="G303" s="293"/>
      <c r="H303" s="293"/>
      <c r="I303" s="293"/>
      <c r="J303" s="293"/>
      <c r="K303" s="293"/>
      <c r="L303" s="293"/>
      <c r="M303" s="293"/>
      <c r="N303" s="293"/>
      <c r="O303" s="293"/>
      <c r="P303" s="293"/>
      <c r="Q303" s="293"/>
      <c r="R303" s="293"/>
      <c r="S303" s="293"/>
      <c r="T303" s="293"/>
      <c r="U303" s="293"/>
      <c r="V303" s="293"/>
      <c r="W303" s="293"/>
      <c r="X303" s="293"/>
      <c r="Y303" s="293"/>
      <c r="Z303" s="293"/>
      <c r="AA303" s="293"/>
      <c r="AB303" s="293"/>
      <c r="AC303" s="293"/>
      <c r="AD303" s="293"/>
      <c r="AE303" s="293"/>
      <c r="AF303" s="293"/>
      <c r="AG303" s="293"/>
      <c r="AH303" s="293"/>
      <c r="AI303" s="293"/>
      <c r="AJ303" s="293"/>
      <c r="AK303" s="293"/>
      <c r="AL303" s="293"/>
      <c r="AM303" s="293"/>
      <c r="AN303" s="293"/>
      <c r="AO303" s="293"/>
      <c r="AP303" s="293"/>
      <c r="AQ303" s="293"/>
      <c r="AR303" s="293"/>
      <c r="AS303" s="293"/>
      <c r="AT303" s="293"/>
      <c r="AU303" s="293"/>
      <c r="AV303" s="293"/>
      <c r="AW303" s="293"/>
      <c r="AX303" s="293"/>
      <c r="AY303" s="293"/>
      <c r="AZ303" s="293"/>
      <c r="BA303" s="293"/>
      <c r="BB303" s="293"/>
      <c r="BC303" s="293"/>
      <c r="BD303" s="293"/>
      <c r="BE303" s="293"/>
      <c r="BF303" s="293"/>
      <c r="BG303" s="293"/>
      <c r="BH303" s="293"/>
      <c r="BI303" s="293"/>
      <c r="BJ303" s="293"/>
      <c r="BK303" s="293"/>
      <c r="BL303" s="293"/>
      <c r="BM303" s="293"/>
      <c r="BN303" s="293"/>
      <c r="BO303" s="293"/>
      <c r="BP303" s="293"/>
      <c r="BQ303" s="294"/>
      <c r="BR303" s="105"/>
    </row>
    <row r="304" spans="3:70" ht="23.45" customHeight="1" x14ac:dyDescent="0.4">
      <c r="C304" s="95"/>
      <c r="D304" s="292"/>
      <c r="E304" s="293"/>
      <c r="F304" s="293"/>
      <c r="G304" s="293"/>
      <c r="H304" s="293"/>
      <c r="I304" s="293"/>
      <c r="J304" s="293"/>
      <c r="K304" s="293"/>
      <c r="L304" s="293"/>
      <c r="M304" s="293"/>
      <c r="N304" s="293"/>
      <c r="O304" s="293"/>
      <c r="P304" s="293"/>
      <c r="Q304" s="293"/>
      <c r="R304" s="293"/>
      <c r="S304" s="293"/>
      <c r="T304" s="293"/>
      <c r="U304" s="293"/>
      <c r="V304" s="293"/>
      <c r="W304" s="293"/>
      <c r="X304" s="293"/>
      <c r="Y304" s="293"/>
      <c r="Z304" s="293"/>
      <c r="AA304" s="293"/>
      <c r="AB304" s="293"/>
      <c r="AC304" s="293"/>
      <c r="AD304" s="293"/>
      <c r="AE304" s="293"/>
      <c r="AF304" s="293"/>
      <c r="AG304" s="293"/>
      <c r="AH304" s="293"/>
      <c r="AI304" s="293"/>
      <c r="AJ304" s="293"/>
      <c r="AK304" s="293"/>
      <c r="AL304" s="293"/>
      <c r="AM304" s="293"/>
      <c r="AN304" s="293"/>
      <c r="AO304" s="293"/>
      <c r="AP304" s="293"/>
      <c r="AQ304" s="293"/>
      <c r="AR304" s="293"/>
      <c r="AS304" s="293"/>
      <c r="AT304" s="293"/>
      <c r="AU304" s="293"/>
      <c r="AV304" s="293"/>
      <c r="AW304" s="293"/>
      <c r="AX304" s="293"/>
      <c r="AY304" s="293"/>
      <c r="AZ304" s="293"/>
      <c r="BA304" s="293"/>
      <c r="BB304" s="293"/>
      <c r="BC304" s="293"/>
      <c r="BD304" s="293"/>
      <c r="BE304" s="293"/>
      <c r="BF304" s="293"/>
      <c r="BG304" s="293"/>
      <c r="BH304" s="293"/>
      <c r="BI304" s="293"/>
      <c r="BJ304" s="293"/>
      <c r="BK304" s="293"/>
      <c r="BL304" s="293"/>
      <c r="BM304" s="293"/>
      <c r="BN304" s="293"/>
      <c r="BO304" s="293"/>
      <c r="BP304" s="293"/>
      <c r="BQ304" s="294"/>
      <c r="BR304" s="105"/>
    </row>
    <row r="305" spans="3:70" ht="23.45" customHeight="1" x14ac:dyDescent="0.4">
      <c r="C305" s="95"/>
      <c r="D305" s="292"/>
      <c r="E305" s="293"/>
      <c r="F305" s="293"/>
      <c r="G305" s="293"/>
      <c r="H305" s="293"/>
      <c r="I305" s="293"/>
      <c r="J305" s="293"/>
      <c r="K305" s="293"/>
      <c r="L305" s="293"/>
      <c r="M305" s="293"/>
      <c r="N305" s="293"/>
      <c r="O305" s="293"/>
      <c r="P305" s="293"/>
      <c r="Q305" s="293"/>
      <c r="R305" s="293"/>
      <c r="S305" s="293"/>
      <c r="T305" s="293"/>
      <c r="U305" s="293"/>
      <c r="V305" s="293"/>
      <c r="W305" s="293"/>
      <c r="X305" s="293"/>
      <c r="Y305" s="293"/>
      <c r="Z305" s="293"/>
      <c r="AA305" s="293"/>
      <c r="AB305" s="293"/>
      <c r="AC305" s="293"/>
      <c r="AD305" s="293"/>
      <c r="AE305" s="293"/>
      <c r="AF305" s="293"/>
      <c r="AG305" s="293"/>
      <c r="AH305" s="293"/>
      <c r="AI305" s="293"/>
      <c r="AJ305" s="293"/>
      <c r="AK305" s="293"/>
      <c r="AL305" s="293"/>
      <c r="AM305" s="293"/>
      <c r="AN305" s="293"/>
      <c r="AO305" s="293"/>
      <c r="AP305" s="293"/>
      <c r="AQ305" s="293"/>
      <c r="AR305" s="293"/>
      <c r="AS305" s="293"/>
      <c r="AT305" s="293"/>
      <c r="AU305" s="293"/>
      <c r="AV305" s="293"/>
      <c r="AW305" s="293"/>
      <c r="AX305" s="293"/>
      <c r="AY305" s="293"/>
      <c r="AZ305" s="293"/>
      <c r="BA305" s="293"/>
      <c r="BB305" s="293"/>
      <c r="BC305" s="293"/>
      <c r="BD305" s="293"/>
      <c r="BE305" s="293"/>
      <c r="BF305" s="293"/>
      <c r="BG305" s="293"/>
      <c r="BH305" s="293"/>
      <c r="BI305" s="293"/>
      <c r="BJ305" s="293"/>
      <c r="BK305" s="293"/>
      <c r="BL305" s="293"/>
      <c r="BM305" s="293"/>
      <c r="BN305" s="293"/>
      <c r="BO305" s="293"/>
      <c r="BP305" s="293"/>
      <c r="BQ305" s="294"/>
      <c r="BR305" s="105"/>
    </row>
    <row r="306" spans="3:70" ht="23.45" customHeight="1" x14ac:dyDescent="0.4">
      <c r="C306" s="95"/>
      <c r="D306" s="292"/>
      <c r="E306" s="293"/>
      <c r="F306" s="293"/>
      <c r="G306" s="293"/>
      <c r="H306" s="293"/>
      <c r="I306" s="293"/>
      <c r="J306" s="293"/>
      <c r="K306" s="293"/>
      <c r="L306" s="293"/>
      <c r="M306" s="293"/>
      <c r="N306" s="293"/>
      <c r="O306" s="293"/>
      <c r="P306" s="293"/>
      <c r="Q306" s="293"/>
      <c r="R306" s="293"/>
      <c r="S306" s="293"/>
      <c r="T306" s="293"/>
      <c r="U306" s="293"/>
      <c r="V306" s="293"/>
      <c r="W306" s="293"/>
      <c r="X306" s="293"/>
      <c r="Y306" s="293"/>
      <c r="Z306" s="293"/>
      <c r="AA306" s="293"/>
      <c r="AB306" s="293"/>
      <c r="AC306" s="293"/>
      <c r="AD306" s="293"/>
      <c r="AE306" s="293"/>
      <c r="AF306" s="293"/>
      <c r="AG306" s="293"/>
      <c r="AH306" s="293"/>
      <c r="AI306" s="293"/>
      <c r="AJ306" s="293"/>
      <c r="AK306" s="293"/>
      <c r="AL306" s="293"/>
      <c r="AM306" s="293"/>
      <c r="AN306" s="293"/>
      <c r="AO306" s="293"/>
      <c r="AP306" s="293"/>
      <c r="AQ306" s="293"/>
      <c r="AR306" s="293"/>
      <c r="AS306" s="293"/>
      <c r="AT306" s="293"/>
      <c r="AU306" s="293"/>
      <c r="AV306" s="293"/>
      <c r="AW306" s="293"/>
      <c r="AX306" s="293"/>
      <c r="AY306" s="293"/>
      <c r="AZ306" s="293"/>
      <c r="BA306" s="293"/>
      <c r="BB306" s="293"/>
      <c r="BC306" s="293"/>
      <c r="BD306" s="293"/>
      <c r="BE306" s="293"/>
      <c r="BF306" s="293"/>
      <c r="BG306" s="293"/>
      <c r="BH306" s="293"/>
      <c r="BI306" s="293"/>
      <c r="BJ306" s="293"/>
      <c r="BK306" s="293"/>
      <c r="BL306" s="293"/>
      <c r="BM306" s="293"/>
      <c r="BN306" s="293"/>
      <c r="BO306" s="293"/>
      <c r="BP306" s="293"/>
      <c r="BQ306" s="294"/>
      <c r="BR306" s="105"/>
    </row>
    <row r="307" spans="3:70" ht="23.45" customHeight="1" x14ac:dyDescent="0.4">
      <c r="C307" s="95"/>
      <c r="D307" s="292"/>
      <c r="E307" s="293"/>
      <c r="F307" s="293"/>
      <c r="G307" s="293"/>
      <c r="H307" s="293"/>
      <c r="I307" s="293"/>
      <c r="J307" s="293"/>
      <c r="K307" s="293"/>
      <c r="L307" s="293"/>
      <c r="M307" s="293"/>
      <c r="N307" s="293"/>
      <c r="O307" s="293"/>
      <c r="P307" s="293"/>
      <c r="Q307" s="293"/>
      <c r="R307" s="293"/>
      <c r="S307" s="293"/>
      <c r="T307" s="293"/>
      <c r="U307" s="293"/>
      <c r="V307" s="293"/>
      <c r="W307" s="293"/>
      <c r="X307" s="293"/>
      <c r="Y307" s="293"/>
      <c r="Z307" s="293"/>
      <c r="AA307" s="293"/>
      <c r="AB307" s="293"/>
      <c r="AC307" s="293"/>
      <c r="AD307" s="293"/>
      <c r="AE307" s="293"/>
      <c r="AF307" s="293"/>
      <c r="AG307" s="293"/>
      <c r="AH307" s="293"/>
      <c r="AI307" s="293"/>
      <c r="AJ307" s="293"/>
      <c r="AK307" s="293"/>
      <c r="AL307" s="293"/>
      <c r="AM307" s="293"/>
      <c r="AN307" s="293"/>
      <c r="AO307" s="293"/>
      <c r="AP307" s="293"/>
      <c r="AQ307" s="293"/>
      <c r="AR307" s="293"/>
      <c r="AS307" s="293"/>
      <c r="AT307" s="293"/>
      <c r="AU307" s="293"/>
      <c r="AV307" s="293"/>
      <c r="AW307" s="293"/>
      <c r="AX307" s="293"/>
      <c r="AY307" s="293"/>
      <c r="AZ307" s="293"/>
      <c r="BA307" s="293"/>
      <c r="BB307" s="293"/>
      <c r="BC307" s="293"/>
      <c r="BD307" s="293"/>
      <c r="BE307" s="293"/>
      <c r="BF307" s="293"/>
      <c r="BG307" s="293"/>
      <c r="BH307" s="293"/>
      <c r="BI307" s="293"/>
      <c r="BJ307" s="293"/>
      <c r="BK307" s="293"/>
      <c r="BL307" s="293"/>
      <c r="BM307" s="293"/>
      <c r="BN307" s="293"/>
      <c r="BO307" s="293"/>
      <c r="BP307" s="293"/>
      <c r="BQ307" s="294"/>
      <c r="BR307" s="105"/>
    </row>
    <row r="308" spans="3:70" ht="23.45" customHeight="1" x14ac:dyDescent="0.4">
      <c r="C308" s="95"/>
      <c r="D308" s="292"/>
      <c r="E308" s="293"/>
      <c r="F308" s="293"/>
      <c r="G308" s="293"/>
      <c r="H308" s="293"/>
      <c r="I308" s="293"/>
      <c r="J308" s="293"/>
      <c r="K308" s="293"/>
      <c r="L308" s="293"/>
      <c r="M308" s="293"/>
      <c r="N308" s="293"/>
      <c r="O308" s="293"/>
      <c r="P308" s="293"/>
      <c r="Q308" s="293"/>
      <c r="R308" s="293"/>
      <c r="S308" s="293"/>
      <c r="T308" s="293"/>
      <c r="U308" s="293"/>
      <c r="V308" s="293"/>
      <c r="W308" s="293"/>
      <c r="X308" s="293"/>
      <c r="Y308" s="293"/>
      <c r="Z308" s="293"/>
      <c r="AA308" s="293"/>
      <c r="AB308" s="293"/>
      <c r="AC308" s="293"/>
      <c r="AD308" s="293"/>
      <c r="AE308" s="293"/>
      <c r="AF308" s="293"/>
      <c r="AG308" s="293"/>
      <c r="AH308" s="293"/>
      <c r="AI308" s="293"/>
      <c r="AJ308" s="293"/>
      <c r="AK308" s="293"/>
      <c r="AL308" s="293"/>
      <c r="AM308" s="293"/>
      <c r="AN308" s="293"/>
      <c r="AO308" s="293"/>
      <c r="AP308" s="293"/>
      <c r="AQ308" s="293"/>
      <c r="AR308" s="293"/>
      <c r="AS308" s="293"/>
      <c r="AT308" s="293"/>
      <c r="AU308" s="293"/>
      <c r="AV308" s="293"/>
      <c r="AW308" s="293"/>
      <c r="AX308" s="293"/>
      <c r="AY308" s="293"/>
      <c r="AZ308" s="293"/>
      <c r="BA308" s="293"/>
      <c r="BB308" s="293"/>
      <c r="BC308" s="293"/>
      <c r="BD308" s="293"/>
      <c r="BE308" s="293"/>
      <c r="BF308" s="293"/>
      <c r="BG308" s="293"/>
      <c r="BH308" s="293"/>
      <c r="BI308" s="293"/>
      <c r="BJ308" s="293"/>
      <c r="BK308" s="293"/>
      <c r="BL308" s="293"/>
      <c r="BM308" s="293"/>
      <c r="BN308" s="293"/>
      <c r="BO308" s="293"/>
      <c r="BP308" s="293"/>
      <c r="BQ308" s="294"/>
      <c r="BR308" s="105"/>
    </row>
    <row r="309" spans="3:70" ht="23.45" customHeight="1" x14ac:dyDescent="0.4">
      <c r="C309" s="95"/>
      <c r="D309" s="292"/>
      <c r="E309" s="293"/>
      <c r="F309" s="293"/>
      <c r="G309" s="293"/>
      <c r="H309" s="293"/>
      <c r="I309" s="293"/>
      <c r="J309" s="293"/>
      <c r="K309" s="293"/>
      <c r="L309" s="293"/>
      <c r="M309" s="293"/>
      <c r="N309" s="293"/>
      <c r="O309" s="293"/>
      <c r="P309" s="293"/>
      <c r="Q309" s="293"/>
      <c r="R309" s="293"/>
      <c r="S309" s="293"/>
      <c r="T309" s="293"/>
      <c r="U309" s="293"/>
      <c r="V309" s="293"/>
      <c r="W309" s="293"/>
      <c r="X309" s="293"/>
      <c r="Y309" s="293"/>
      <c r="Z309" s="293"/>
      <c r="AA309" s="293"/>
      <c r="AB309" s="293"/>
      <c r="AC309" s="293"/>
      <c r="AD309" s="293"/>
      <c r="AE309" s="293"/>
      <c r="AF309" s="293"/>
      <c r="AG309" s="293"/>
      <c r="AH309" s="293"/>
      <c r="AI309" s="293"/>
      <c r="AJ309" s="293"/>
      <c r="AK309" s="293"/>
      <c r="AL309" s="293"/>
      <c r="AM309" s="293"/>
      <c r="AN309" s="293"/>
      <c r="AO309" s="293"/>
      <c r="AP309" s="293"/>
      <c r="AQ309" s="293"/>
      <c r="AR309" s="293"/>
      <c r="AS309" s="293"/>
      <c r="AT309" s="293"/>
      <c r="AU309" s="293"/>
      <c r="AV309" s="293"/>
      <c r="AW309" s="293"/>
      <c r="AX309" s="293"/>
      <c r="AY309" s="293"/>
      <c r="AZ309" s="293"/>
      <c r="BA309" s="293"/>
      <c r="BB309" s="293"/>
      <c r="BC309" s="293"/>
      <c r="BD309" s="293"/>
      <c r="BE309" s="293"/>
      <c r="BF309" s="293"/>
      <c r="BG309" s="293"/>
      <c r="BH309" s="293"/>
      <c r="BI309" s="293"/>
      <c r="BJ309" s="293"/>
      <c r="BK309" s="293"/>
      <c r="BL309" s="293"/>
      <c r="BM309" s="293"/>
      <c r="BN309" s="293"/>
      <c r="BO309" s="293"/>
      <c r="BP309" s="293"/>
      <c r="BQ309" s="294"/>
      <c r="BR309" s="105"/>
    </row>
    <row r="310" spans="3:70" ht="23.45" customHeight="1" x14ac:dyDescent="0.4">
      <c r="C310" s="95"/>
      <c r="D310" s="292"/>
      <c r="E310" s="293"/>
      <c r="F310" s="293"/>
      <c r="G310" s="293"/>
      <c r="H310" s="293"/>
      <c r="I310" s="293"/>
      <c r="J310" s="293"/>
      <c r="K310" s="293"/>
      <c r="L310" s="293"/>
      <c r="M310" s="293"/>
      <c r="N310" s="293"/>
      <c r="O310" s="293"/>
      <c r="P310" s="293"/>
      <c r="Q310" s="293"/>
      <c r="R310" s="293"/>
      <c r="S310" s="293"/>
      <c r="T310" s="293"/>
      <c r="U310" s="293"/>
      <c r="V310" s="293"/>
      <c r="W310" s="293"/>
      <c r="X310" s="293"/>
      <c r="Y310" s="293"/>
      <c r="Z310" s="293"/>
      <c r="AA310" s="293"/>
      <c r="AB310" s="293"/>
      <c r="AC310" s="293"/>
      <c r="AD310" s="293"/>
      <c r="AE310" s="293"/>
      <c r="AF310" s="293"/>
      <c r="AG310" s="293"/>
      <c r="AH310" s="293"/>
      <c r="AI310" s="293"/>
      <c r="AJ310" s="293"/>
      <c r="AK310" s="293"/>
      <c r="AL310" s="293"/>
      <c r="AM310" s="293"/>
      <c r="AN310" s="293"/>
      <c r="AO310" s="293"/>
      <c r="AP310" s="293"/>
      <c r="AQ310" s="293"/>
      <c r="AR310" s="293"/>
      <c r="AS310" s="293"/>
      <c r="AT310" s="293"/>
      <c r="AU310" s="293"/>
      <c r="AV310" s="293"/>
      <c r="AW310" s="293"/>
      <c r="AX310" s="293"/>
      <c r="AY310" s="293"/>
      <c r="AZ310" s="293"/>
      <c r="BA310" s="293"/>
      <c r="BB310" s="293"/>
      <c r="BC310" s="293"/>
      <c r="BD310" s="293"/>
      <c r="BE310" s="293"/>
      <c r="BF310" s="293"/>
      <c r="BG310" s="293"/>
      <c r="BH310" s="293"/>
      <c r="BI310" s="293"/>
      <c r="BJ310" s="293"/>
      <c r="BK310" s="293"/>
      <c r="BL310" s="293"/>
      <c r="BM310" s="293"/>
      <c r="BN310" s="293"/>
      <c r="BO310" s="293"/>
      <c r="BP310" s="293"/>
      <c r="BQ310" s="294"/>
      <c r="BR310" s="105"/>
    </row>
    <row r="311" spans="3:70" ht="23.45" customHeight="1" x14ac:dyDescent="0.4">
      <c r="C311" s="95"/>
      <c r="D311" s="292"/>
      <c r="E311" s="293"/>
      <c r="F311" s="293"/>
      <c r="G311" s="293"/>
      <c r="H311" s="293"/>
      <c r="I311" s="293"/>
      <c r="J311" s="293"/>
      <c r="K311" s="293"/>
      <c r="L311" s="293"/>
      <c r="M311" s="293"/>
      <c r="N311" s="293"/>
      <c r="O311" s="293"/>
      <c r="P311" s="293"/>
      <c r="Q311" s="293"/>
      <c r="R311" s="293"/>
      <c r="S311" s="293"/>
      <c r="T311" s="293"/>
      <c r="U311" s="293"/>
      <c r="V311" s="293"/>
      <c r="W311" s="293"/>
      <c r="X311" s="293"/>
      <c r="Y311" s="293"/>
      <c r="Z311" s="293"/>
      <c r="AA311" s="293"/>
      <c r="AB311" s="293"/>
      <c r="AC311" s="293"/>
      <c r="AD311" s="293"/>
      <c r="AE311" s="293"/>
      <c r="AF311" s="293"/>
      <c r="AG311" s="293"/>
      <c r="AH311" s="293"/>
      <c r="AI311" s="293"/>
      <c r="AJ311" s="293"/>
      <c r="AK311" s="293"/>
      <c r="AL311" s="293"/>
      <c r="AM311" s="293"/>
      <c r="AN311" s="293"/>
      <c r="AO311" s="293"/>
      <c r="AP311" s="293"/>
      <c r="AQ311" s="293"/>
      <c r="AR311" s="293"/>
      <c r="AS311" s="293"/>
      <c r="AT311" s="293"/>
      <c r="AU311" s="293"/>
      <c r="AV311" s="293"/>
      <c r="AW311" s="293"/>
      <c r="AX311" s="293"/>
      <c r="AY311" s="293"/>
      <c r="AZ311" s="293"/>
      <c r="BA311" s="293"/>
      <c r="BB311" s="293"/>
      <c r="BC311" s="293"/>
      <c r="BD311" s="293"/>
      <c r="BE311" s="293"/>
      <c r="BF311" s="293"/>
      <c r="BG311" s="293"/>
      <c r="BH311" s="293"/>
      <c r="BI311" s="293"/>
      <c r="BJ311" s="293"/>
      <c r="BK311" s="293"/>
      <c r="BL311" s="293"/>
      <c r="BM311" s="293"/>
      <c r="BN311" s="293"/>
      <c r="BO311" s="293"/>
      <c r="BP311" s="293"/>
      <c r="BQ311" s="294"/>
      <c r="BR311" s="105"/>
    </row>
    <row r="312" spans="3:70" ht="23.45" customHeight="1" x14ac:dyDescent="0.4">
      <c r="C312" s="95"/>
      <c r="D312" s="292"/>
      <c r="E312" s="293"/>
      <c r="F312" s="293"/>
      <c r="G312" s="293"/>
      <c r="H312" s="293"/>
      <c r="I312" s="293"/>
      <c r="J312" s="293"/>
      <c r="K312" s="293"/>
      <c r="L312" s="293"/>
      <c r="M312" s="293"/>
      <c r="N312" s="293"/>
      <c r="O312" s="293"/>
      <c r="P312" s="293"/>
      <c r="Q312" s="293"/>
      <c r="R312" s="293"/>
      <c r="S312" s="293"/>
      <c r="T312" s="293"/>
      <c r="U312" s="293"/>
      <c r="V312" s="293"/>
      <c r="W312" s="293"/>
      <c r="X312" s="293"/>
      <c r="Y312" s="293"/>
      <c r="Z312" s="293"/>
      <c r="AA312" s="293"/>
      <c r="AB312" s="293"/>
      <c r="AC312" s="293"/>
      <c r="AD312" s="293"/>
      <c r="AE312" s="293"/>
      <c r="AF312" s="293"/>
      <c r="AG312" s="293"/>
      <c r="AH312" s="293"/>
      <c r="AI312" s="293"/>
      <c r="AJ312" s="293"/>
      <c r="AK312" s="293"/>
      <c r="AL312" s="293"/>
      <c r="AM312" s="293"/>
      <c r="AN312" s="293"/>
      <c r="AO312" s="293"/>
      <c r="AP312" s="293"/>
      <c r="AQ312" s="293"/>
      <c r="AR312" s="293"/>
      <c r="AS312" s="293"/>
      <c r="AT312" s="293"/>
      <c r="AU312" s="293"/>
      <c r="AV312" s="293"/>
      <c r="AW312" s="293"/>
      <c r="AX312" s="293"/>
      <c r="AY312" s="293"/>
      <c r="AZ312" s="293"/>
      <c r="BA312" s="293"/>
      <c r="BB312" s="293"/>
      <c r="BC312" s="293"/>
      <c r="BD312" s="293"/>
      <c r="BE312" s="293"/>
      <c r="BF312" s="293"/>
      <c r="BG312" s="293"/>
      <c r="BH312" s="293"/>
      <c r="BI312" s="293"/>
      <c r="BJ312" s="293"/>
      <c r="BK312" s="293"/>
      <c r="BL312" s="293"/>
      <c r="BM312" s="293"/>
      <c r="BN312" s="293"/>
      <c r="BO312" s="293"/>
      <c r="BP312" s="293"/>
      <c r="BQ312" s="294"/>
      <c r="BR312" s="105"/>
    </row>
    <row r="313" spans="3:70" ht="23.45" customHeight="1" x14ac:dyDescent="0.4">
      <c r="C313" s="95"/>
      <c r="D313" s="292"/>
      <c r="E313" s="293"/>
      <c r="F313" s="293"/>
      <c r="G313" s="293"/>
      <c r="H313" s="293"/>
      <c r="I313" s="293"/>
      <c r="J313" s="293"/>
      <c r="K313" s="293"/>
      <c r="L313" s="293"/>
      <c r="M313" s="293"/>
      <c r="N313" s="293"/>
      <c r="O313" s="293"/>
      <c r="P313" s="293"/>
      <c r="Q313" s="293"/>
      <c r="R313" s="293"/>
      <c r="S313" s="293"/>
      <c r="T313" s="293"/>
      <c r="U313" s="293"/>
      <c r="V313" s="293"/>
      <c r="W313" s="293"/>
      <c r="X313" s="293"/>
      <c r="Y313" s="293"/>
      <c r="Z313" s="293"/>
      <c r="AA313" s="293"/>
      <c r="AB313" s="293"/>
      <c r="AC313" s="293"/>
      <c r="AD313" s="293"/>
      <c r="AE313" s="293"/>
      <c r="AF313" s="293"/>
      <c r="AG313" s="293"/>
      <c r="AH313" s="293"/>
      <c r="AI313" s="293"/>
      <c r="AJ313" s="293"/>
      <c r="AK313" s="293"/>
      <c r="AL313" s="293"/>
      <c r="AM313" s="293"/>
      <c r="AN313" s="293"/>
      <c r="AO313" s="293"/>
      <c r="AP313" s="293"/>
      <c r="AQ313" s="293"/>
      <c r="AR313" s="293"/>
      <c r="AS313" s="293"/>
      <c r="AT313" s="293"/>
      <c r="AU313" s="293"/>
      <c r="AV313" s="293"/>
      <c r="AW313" s="293"/>
      <c r="AX313" s="293"/>
      <c r="AY313" s="293"/>
      <c r="AZ313" s="293"/>
      <c r="BA313" s="293"/>
      <c r="BB313" s="293"/>
      <c r="BC313" s="293"/>
      <c r="BD313" s="293"/>
      <c r="BE313" s="293"/>
      <c r="BF313" s="293"/>
      <c r="BG313" s="293"/>
      <c r="BH313" s="293"/>
      <c r="BI313" s="293"/>
      <c r="BJ313" s="293"/>
      <c r="BK313" s="293"/>
      <c r="BL313" s="293"/>
      <c r="BM313" s="293"/>
      <c r="BN313" s="293"/>
      <c r="BO313" s="293"/>
      <c r="BP313" s="293"/>
      <c r="BQ313" s="294"/>
      <c r="BR313" s="105"/>
    </row>
    <row r="314" spans="3:70" ht="23.45" customHeight="1" x14ac:dyDescent="0.4">
      <c r="C314" s="95"/>
      <c r="D314" s="295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6"/>
      <c r="W314" s="296"/>
      <c r="X314" s="296"/>
      <c r="Y314" s="296"/>
      <c r="Z314" s="296"/>
      <c r="AA314" s="296"/>
      <c r="AB314" s="296"/>
      <c r="AC314" s="296"/>
      <c r="AD314" s="296"/>
      <c r="AE314" s="296"/>
      <c r="AF314" s="296"/>
      <c r="AG314" s="296"/>
      <c r="AH314" s="296"/>
      <c r="AI314" s="296"/>
      <c r="AJ314" s="296"/>
      <c r="AK314" s="296"/>
      <c r="AL314" s="296"/>
      <c r="AM314" s="296"/>
      <c r="AN314" s="296"/>
      <c r="AO314" s="296"/>
      <c r="AP314" s="296"/>
      <c r="AQ314" s="296"/>
      <c r="AR314" s="296"/>
      <c r="AS314" s="296"/>
      <c r="AT314" s="296"/>
      <c r="AU314" s="296"/>
      <c r="AV314" s="296"/>
      <c r="AW314" s="296"/>
      <c r="AX314" s="296"/>
      <c r="AY314" s="296"/>
      <c r="AZ314" s="296"/>
      <c r="BA314" s="296"/>
      <c r="BB314" s="296"/>
      <c r="BC314" s="296"/>
      <c r="BD314" s="296"/>
      <c r="BE314" s="296"/>
      <c r="BF314" s="296"/>
      <c r="BG314" s="296"/>
      <c r="BH314" s="296"/>
      <c r="BI314" s="296"/>
      <c r="BJ314" s="296"/>
      <c r="BK314" s="296"/>
      <c r="BL314" s="296"/>
      <c r="BM314" s="296"/>
      <c r="BN314" s="296"/>
      <c r="BO314" s="296"/>
      <c r="BP314" s="296"/>
      <c r="BQ314" s="297"/>
      <c r="BR314" s="105"/>
    </row>
    <row r="315" spans="3:70" ht="12.6" customHeight="1" x14ac:dyDescent="0.4">
      <c r="C315" s="176"/>
      <c r="D315" s="177"/>
      <c r="E315" s="177"/>
      <c r="F315" s="177"/>
      <c r="G315" s="177"/>
      <c r="H315" s="177"/>
      <c r="I315" s="177"/>
      <c r="J315" s="177"/>
      <c r="K315" s="177"/>
      <c r="L315" s="177"/>
      <c r="M315" s="177"/>
      <c r="N315" s="177"/>
      <c r="O315" s="177"/>
      <c r="P315" s="177"/>
      <c r="Q315" s="177"/>
      <c r="R315" s="177"/>
      <c r="S315" s="177"/>
      <c r="T315" s="177"/>
      <c r="U315" s="177"/>
      <c r="V315" s="177"/>
      <c r="W315" s="177"/>
      <c r="X315" s="177"/>
      <c r="Y315" s="177"/>
      <c r="Z315" s="177"/>
      <c r="AA315" s="177"/>
      <c r="AB315" s="177"/>
      <c r="AC315" s="177"/>
      <c r="AD315" s="177"/>
      <c r="AE315" s="177"/>
      <c r="AF315" s="177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  <c r="AQ315" s="177"/>
      <c r="AR315" s="177"/>
      <c r="AS315" s="177"/>
      <c r="AT315" s="177"/>
      <c r="AU315" s="177"/>
      <c r="AV315" s="177"/>
      <c r="AW315" s="177"/>
      <c r="AX315" s="177"/>
      <c r="AY315" s="177"/>
      <c r="AZ315" s="177"/>
      <c r="BA315" s="177"/>
      <c r="BB315" s="177"/>
      <c r="BC315" s="177"/>
      <c r="BD315" s="177"/>
      <c r="BE315" s="177"/>
      <c r="BF315" s="177"/>
      <c r="BG315" s="177"/>
      <c r="BH315" s="177"/>
      <c r="BI315" s="177"/>
      <c r="BJ315" s="177"/>
      <c r="BK315" s="177"/>
      <c r="BL315" s="177"/>
      <c r="BM315" s="177"/>
      <c r="BN315" s="177"/>
      <c r="BO315" s="177"/>
      <c r="BP315" s="177"/>
      <c r="BQ315" s="177"/>
      <c r="BR315" s="178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9" priority="2">
      <formula>$BB$25="○"</formula>
    </cfRule>
  </conditionalFormatting>
  <conditionalFormatting sqref="BD28:BD30">
    <cfRule type="expression" dxfId="8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D5CB0-DE53-4FFD-85D7-86A9BC3632C2}">
  <sheetPr>
    <pageSetUpPr fitToPage="1"/>
  </sheetPr>
  <dimension ref="C1:CN315"/>
  <sheetViews>
    <sheetView showZeros="0" view="pageBreakPreview" zoomScale="60" zoomScaleNormal="55" workbookViewId="0">
      <selection activeCell="A139" sqref="A139:XFD148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298"/>
      <c r="D2" s="298"/>
      <c r="E2" s="298"/>
      <c r="F2" s="298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</row>
    <row r="3" spans="3:71" ht="15.6" customHeight="1" x14ac:dyDescent="0.4"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</row>
    <row r="4" spans="3:71" ht="15.6" customHeight="1" x14ac:dyDescent="0.4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</row>
    <row r="5" spans="3:71" ht="15.6" customHeight="1" x14ac:dyDescent="0.4"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</row>
    <row r="6" spans="3:71" ht="15.6" customHeight="1" x14ac:dyDescent="0.4"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5"/>
      <c r="AR6" s="5"/>
      <c r="AS6" s="5"/>
      <c r="AT6" s="5"/>
      <c r="AU6" s="5"/>
      <c r="AV6" s="5"/>
      <c r="AW6" s="5"/>
      <c r="AX6" s="5"/>
      <c r="AY6" s="5"/>
    </row>
    <row r="7" spans="3:71" ht="15.6" customHeight="1" x14ac:dyDescent="0.4"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5"/>
      <c r="AR7" s="5"/>
      <c r="AS7" s="5"/>
      <c r="AT7" s="5"/>
      <c r="AU7" s="5"/>
      <c r="AV7" s="5"/>
      <c r="AW7" s="5"/>
      <c r="AX7" s="5"/>
      <c r="AY7" s="5"/>
    </row>
    <row r="8" spans="3:71" ht="15.6" customHeight="1" x14ac:dyDescent="0.4">
      <c r="C8" s="6" t="s">
        <v>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8" t="s">
        <v>1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10"/>
      <c r="AO8" s="8" t="s">
        <v>2</v>
      </c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10"/>
      <c r="BG8" s="6" t="s">
        <v>3</v>
      </c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2"/>
    </row>
    <row r="9" spans="3:71" ht="15.6" customHeight="1" x14ac:dyDescent="0.4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13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5"/>
      <c r="AO9" s="13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5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2"/>
    </row>
    <row r="10" spans="3:71" ht="15.6" customHeight="1" x14ac:dyDescent="0.4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16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8"/>
      <c r="AO10" s="16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8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2"/>
    </row>
    <row r="11" spans="3:71" ht="15.6" customHeight="1" x14ac:dyDescent="0.4">
      <c r="C11" s="19" t="str">
        <f>IF(COUNTIF([2]回答表!K15,"*")&gt;0,[2]回答表!K15,"")</f>
        <v>八峰町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20" t="str">
        <f>IF(COUNTIF([2]回答表!F17,"*")&gt;0,[2]回答表!F17,"")</f>
        <v>下水道事業</v>
      </c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9"/>
      <c r="AG11" s="9"/>
      <c r="AH11" s="9"/>
      <c r="AI11" s="9"/>
      <c r="AJ11" s="9"/>
      <c r="AK11" s="9"/>
      <c r="AL11" s="9"/>
      <c r="AM11" s="9"/>
      <c r="AN11" s="10"/>
      <c r="AO11" s="22" t="str">
        <f>IF(COUNTIF([2]回答表!W17,"*")&gt;0,[2]回答表!W17,"")</f>
        <v>特定環境保全公共下水道</v>
      </c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10"/>
      <c r="BG11" s="19" t="str">
        <f>IF(COUNTIF([2]回答表!F19,"*")&gt;0,[2]回答表!F19,"")</f>
        <v>ー</v>
      </c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4"/>
    </row>
    <row r="12" spans="3:71" ht="15.6" customHeight="1" x14ac:dyDescent="0.4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23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14"/>
      <c r="AG12" s="14"/>
      <c r="AH12" s="14"/>
      <c r="AI12" s="14"/>
      <c r="AJ12" s="14"/>
      <c r="AK12" s="14"/>
      <c r="AL12" s="14"/>
      <c r="AM12" s="14"/>
      <c r="AN12" s="15"/>
      <c r="AO12" s="13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5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4"/>
    </row>
    <row r="13" spans="3:71" ht="15.6" customHeight="1" x14ac:dyDescent="0.4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25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17"/>
      <c r="AG13" s="17"/>
      <c r="AH13" s="17"/>
      <c r="AI13" s="17"/>
      <c r="AJ13" s="17"/>
      <c r="AK13" s="17"/>
      <c r="AL13" s="17"/>
      <c r="AM13" s="17"/>
      <c r="AN13" s="18"/>
      <c r="AO13" s="16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8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4"/>
    </row>
    <row r="14" spans="3:71" ht="15.6" customHeight="1" x14ac:dyDescent="0.4"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</row>
    <row r="15" spans="3:71" ht="15.6" customHeight="1" x14ac:dyDescent="0.4"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6" spans="3:71" ht="15.6" customHeight="1" x14ac:dyDescent="0.4"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3:71" ht="15.6" customHeight="1" x14ac:dyDescent="0.4"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30"/>
      <c r="BS17" s="31"/>
    </row>
    <row r="18" spans="3:71" ht="15.6" customHeight="1" x14ac:dyDescent="0.4">
      <c r="C18" s="32"/>
      <c r="D18" s="33" t="s">
        <v>4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5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7"/>
      <c r="BS18" s="31"/>
    </row>
    <row r="19" spans="3:71" ht="15.6" customHeight="1" x14ac:dyDescent="0.4">
      <c r="C19" s="32"/>
      <c r="D19" s="38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40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7"/>
      <c r="BS19" s="31"/>
    </row>
    <row r="20" spans="3:71" ht="13.35" customHeight="1" x14ac:dyDescent="0.4">
      <c r="C20" s="32"/>
      <c r="D20" s="41" t="s">
        <v>5</v>
      </c>
      <c r="E20" s="42"/>
      <c r="F20" s="42"/>
      <c r="G20" s="42"/>
      <c r="H20" s="42"/>
      <c r="I20" s="42"/>
      <c r="J20" s="43"/>
      <c r="K20" s="41" t="s">
        <v>6</v>
      </c>
      <c r="L20" s="42"/>
      <c r="M20" s="42"/>
      <c r="N20" s="42"/>
      <c r="O20" s="42"/>
      <c r="P20" s="42"/>
      <c r="Q20" s="43"/>
      <c r="R20" s="41" t="s">
        <v>7</v>
      </c>
      <c r="S20" s="42"/>
      <c r="T20" s="42"/>
      <c r="U20" s="42"/>
      <c r="V20" s="42"/>
      <c r="W20" s="42"/>
      <c r="X20" s="43"/>
      <c r="Y20" s="44" t="s">
        <v>8</v>
      </c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6"/>
      <c r="BA20" s="47"/>
      <c r="BB20" s="48" t="s">
        <v>9</v>
      </c>
      <c r="BC20" s="49"/>
      <c r="BD20" s="49"/>
      <c r="BE20" s="49"/>
      <c r="BF20" s="49"/>
      <c r="BG20" s="49"/>
      <c r="BH20" s="49"/>
      <c r="BI20" s="49"/>
      <c r="BJ20" s="50"/>
      <c r="BK20" s="51"/>
      <c r="BL20" s="37"/>
      <c r="BS20" s="31"/>
    </row>
    <row r="21" spans="3:71" ht="13.35" customHeight="1" x14ac:dyDescent="0.4">
      <c r="C21" s="32"/>
      <c r="D21" s="52"/>
      <c r="E21" s="53"/>
      <c r="F21" s="53"/>
      <c r="G21" s="53"/>
      <c r="H21" s="53"/>
      <c r="I21" s="53"/>
      <c r="J21" s="54"/>
      <c r="K21" s="52"/>
      <c r="L21" s="53"/>
      <c r="M21" s="53"/>
      <c r="N21" s="53"/>
      <c r="O21" s="53"/>
      <c r="P21" s="53"/>
      <c r="Q21" s="54"/>
      <c r="R21" s="52"/>
      <c r="S21" s="53"/>
      <c r="T21" s="53"/>
      <c r="U21" s="53"/>
      <c r="V21" s="53"/>
      <c r="W21" s="53"/>
      <c r="X21" s="54"/>
      <c r="Y21" s="55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7"/>
      <c r="BA21" s="47"/>
      <c r="BB21" s="58"/>
      <c r="BC21" s="59"/>
      <c r="BD21" s="59"/>
      <c r="BE21" s="59"/>
      <c r="BF21" s="59"/>
      <c r="BG21" s="59"/>
      <c r="BH21" s="59"/>
      <c r="BI21" s="59"/>
      <c r="BJ21" s="60"/>
      <c r="BK21" s="61"/>
      <c r="BL21" s="37"/>
      <c r="BS21" s="31"/>
    </row>
    <row r="22" spans="3:71" ht="13.35" customHeight="1" x14ac:dyDescent="0.4">
      <c r="C22" s="32"/>
      <c r="D22" s="52"/>
      <c r="E22" s="53"/>
      <c r="F22" s="53"/>
      <c r="G22" s="53"/>
      <c r="H22" s="53"/>
      <c r="I22" s="53"/>
      <c r="J22" s="54"/>
      <c r="K22" s="52"/>
      <c r="L22" s="53"/>
      <c r="M22" s="53"/>
      <c r="N22" s="53"/>
      <c r="O22" s="53"/>
      <c r="P22" s="53"/>
      <c r="Q22" s="54"/>
      <c r="R22" s="52"/>
      <c r="S22" s="53"/>
      <c r="T22" s="53"/>
      <c r="U22" s="53"/>
      <c r="V22" s="53"/>
      <c r="W22" s="53"/>
      <c r="X22" s="54"/>
      <c r="Y22" s="62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4"/>
      <c r="BA22" s="65"/>
      <c r="BB22" s="58"/>
      <c r="BC22" s="59"/>
      <c r="BD22" s="59"/>
      <c r="BE22" s="59"/>
      <c r="BF22" s="59"/>
      <c r="BG22" s="59"/>
      <c r="BH22" s="59"/>
      <c r="BI22" s="59"/>
      <c r="BJ22" s="60"/>
      <c r="BK22" s="61"/>
      <c r="BL22" s="37"/>
      <c r="BS22" s="31"/>
    </row>
    <row r="23" spans="3:71" ht="31.35" customHeight="1" x14ac:dyDescent="0.4">
      <c r="C23" s="32"/>
      <c r="D23" s="66"/>
      <c r="E23" s="67"/>
      <c r="F23" s="67"/>
      <c r="G23" s="67"/>
      <c r="H23" s="67"/>
      <c r="I23" s="67"/>
      <c r="J23" s="68"/>
      <c r="K23" s="66"/>
      <c r="L23" s="67"/>
      <c r="M23" s="67"/>
      <c r="N23" s="67"/>
      <c r="O23" s="67"/>
      <c r="P23" s="67"/>
      <c r="Q23" s="68"/>
      <c r="R23" s="66"/>
      <c r="S23" s="67"/>
      <c r="T23" s="67"/>
      <c r="U23" s="67"/>
      <c r="V23" s="67"/>
      <c r="W23" s="67"/>
      <c r="X23" s="68"/>
      <c r="Y23" s="69" t="s">
        <v>10</v>
      </c>
      <c r="Z23" s="70"/>
      <c r="AA23" s="70"/>
      <c r="AB23" s="70"/>
      <c r="AC23" s="70"/>
      <c r="AD23" s="70"/>
      <c r="AE23" s="71"/>
      <c r="AF23" s="69" t="s">
        <v>11</v>
      </c>
      <c r="AG23" s="70"/>
      <c r="AH23" s="70"/>
      <c r="AI23" s="70"/>
      <c r="AJ23" s="70"/>
      <c r="AK23" s="70"/>
      <c r="AL23" s="71"/>
      <c r="AM23" s="69" t="s">
        <v>12</v>
      </c>
      <c r="AN23" s="70"/>
      <c r="AO23" s="70"/>
      <c r="AP23" s="70"/>
      <c r="AQ23" s="70"/>
      <c r="AR23" s="70"/>
      <c r="AS23" s="71"/>
      <c r="AT23" s="69" t="s">
        <v>13</v>
      </c>
      <c r="AU23" s="70"/>
      <c r="AV23" s="70"/>
      <c r="AW23" s="70"/>
      <c r="AX23" s="70"/>
      <c r="AY23" s="70"/>
      <c r="AZ23" s="71"/>
      <c r="BA23" s="65"/>
      <c r="BB23" s="72"/>
      <c r="BC23" s="73"/>
      <c r="BD23" s="73"/>
      <c r="BE23" s="73"/>
      <c r="BF23" s="73"/>
      <c r="BG23" s="73"/>
      <c r="BH23" s="73"/>
      <c r="BI23" s="73"/>
      <c r="BJ23" s="74"/>
      <c r="BK23" s="75"/>
      <c r="BL23" s="37"/>
      <c r="BS23" s="31"/>
    </row>
    <row r="24" spans="3:71" ht="15.6" customHeight="1" x14ac:dyDescent="0.4">
      <c r="C24" s="32"/>
      <c r="D24" s="76" t="str">
        <f>IF([2]回答表!R43="●","●","")</f>
        <v/>
      </c>
      <c r="E24" s="77"/>
      <c r="F24" s="77"/>
      <c r="G24" s="77"/>
      <c r="H24" s="77"/>
      <c r="I24" s="77"/>
      <c r="J24" s="78"/>
      <c r="K24" s="76" t="str">
        <f>IF([2]回答表!R44="●","●","")</f>
        <v/>
      </c>
      <c r="L24" s="77"/>
      <c r="M24" s="77"/>
      <c r="N24" s="77"/>
      <c r="O24" s="77"/>
      <c r="P24" s="77"/>
      <c r="Q24" s="78"/>
      <c r="R24" s="76" t="str">
        <f>IF([2]回答表!R45="●","●","")</f>
        <v>●</v>
      </c>
      <c r="S24" s="77"/>
      <c r="T24" s="77"/>
      <c r="U24" s="77"/>
      <c r="V24" s="77"/>
      <c r="W24" s="77"/>
      <c r="X24" s="78"/>
      <c r="Y24" s="76" t="str">
        <f>IF([2]回答表!R46="●","●","")</f>
        <v/>
      </c>
      <c r="Z24" s="77"/>
      <c r="AA24" s="77"/>
      <c r="AB24" s="77"/>
      <c r="AC24" s="77"/>
      <c r="AD24" s="77"/>
      <c r="AE24" s="78"/>
      <c r="AF24" s="76" t="str">
        <f>IF([2]回答表!R47="●","●","")</f>
        <v>●</v>
      </c>
      <c r="AG24" s="77"/>
      <c r="AH24" s="77"/>
      <c r="AI24" s="77"/>
      <c r="AJ24" s="77"/>
      <c r="AK24" s="77"/>
      <c r="AL24" s="78"/>
      <c r="AM24" s="76" t="str">
        <f>IF([2]回答表!R48="●","●","")</f>
        <v/>
      </c>
      <c r="AN24" s="77"/>
      <c r="AO24" s="77"/>
      <c r="AP24" s="77"/>
      <c r="AQ24" s="77"/>
      <c r="AR24" s="77"/>
      <c r="AS24" s="78"/>
      <c r="AT24" s="76" t="str">
        <f>IF([2]回答表!R49="●","●","")</f>
        <v/>
      </c>
      <c r="AU24" s="77"/>
      <c r="AV24" s="77"/>
      <c r="AW24" s="77"/>
      <c r="AX24" s="77"/>
      <c r="AY24" s="77"/>
      <c r="AZ24" s="78"/>
      <c r="BA24" s="65"/>
      <c r="BB24" s="79" t="str">
        <f>IF([2]回答表!R50="●","●","")</f>
        <v/>
      </c>
      <c r="BC24" s="80"/>
      <c r="BD24" s="80"/>
      <c r="BE24" s="80"/>
      <c r="BF24" s="80"/>
      <c r="BG24" s="80"/>
      <c r="BH24" s="80"/>
      <c r="BI24" s="80"/>
      <c r="BJ24" s="50"/>
      <c r="BK24" s="51"/>
      <c r="BL24" s="37"/>
      <c r="BS24" s="31"/>
    </row>
    <row r="25" spans="3:71" ht="15.6" customHeight="1" x14ac:dyDescent="0.4">
      <c r="C25" s="32"/>
      <c r="D25" s="76"/>
      <c r="E25" s="77"/>
      <c r="F25" s="77"/>
      <c r="G25" s="77"/>
      <c r="H25" s="77"/>
      <c r="I25" s="77"/>
      <c r="J25" s="78"/>
      <c r="K25" s="76"/>
      <c r="L25" s="77"/>
      <c r="M25" s="77"/>
      <c r="N25" s="77"/>
      <c r="O25" s="77"/>
      <c r="P25" s="77"/>
      <c r="Q25" s="78"/>
      <c r="R25" s="76"/>
      <c r="S25" s="77"/>
      <c r="T25" s="77"/>
      <c r="U25" s="77"/>
      <c r="V25" s="77"/>
      <c r="W25" s="77"/>
      <c r="X25" s="78"/>
      <c r="Y25" s="76"/>
      <c r="Z25" s="77"/>
      <c r="AA25" s="77"/>
      <c r="AB25" s="77"/>
      <c r="AC25" s="77"/>
      <c r="AD25" s="77"/>
      <c r="AE25" s="78"/>
      <c r="AF25" s="76"/>
      <c r="AG25" s="77"/>
      <c r="AH25" s="77"/>
      <c r="AI25" s="77"/>
      <c r="AJ25" s="77"/>
      <c r="AK25" s="77"/>
      <c r="AL25" s="78"/>
      <c r="AM25" s="76"/>
      <c r="AN25" s="77"/>
      <c r="AO25" s="77"/>
      <c r="AP25" s="77"/>
      <c r="AQ25" s="77"/>
      <c r="AR25" s="77"/>
      <c r="AS25" s="78"/>
      <c r="AT25" s="76"/>
      <c r="AU25" s="77"/>
      <c r="AV25" s="77"/>
      <c r="AW25" s="77"/>
      <c r="AX25" s="77"/>
      <c r="AY25" s="77"/>
      <c r="AZ25" s="78"/>
      <c r="BA25" s="81"/>
      <c r="BB25" s="76"/>
      <c r="BC25" s="77"/>
      <c r="BD25" s="77"/>
      <c r="BE25" s="77"/>
      <c r="BF25" s="77"/>
      <c r="BG25" s="77"/>
      <c r="BH25" s="77"/>
      <c r="BI25" s="77"/>
      <c r="BJ25" s="60"/>
      <c r="BK25" s="61"/>
      <c r="BL25" s="37"/>
      <c r="BS25" s="31"/>
    </row>
    <row r="26" spans="3:71" ht="15.6" customHeight="1" x14ac:dyDescent="0.4">
      <c r="C26" s="32"/>
      <c r="D26" s="82"/>
      <c r="E26" s="83"/>
      <c r="F26" s="83"/>
      <c r="G26" s="83"/>
      <c r="H26" s="83"/>
      <c r="I26" s="83"/>
      <c r="J26" s="84"/>
      <c r="K26" s="82"/>
      <c r="L26" s="83"/>
      <c r="M26" s="83"/>
      <c r="N26" s="83"/>
      <c r="O26" s="83"/>
      <c r="P26" s="83"/>
      <c r="Q26" s="84"/>
      <c r="R26" s="82"/>
      <c r="S26" s="83"/>
      <c r="T26" s="83"/>
      <c r="U26" s="83"/>
      <c r="V26" s="83"/>
      <c r="W26" s="83"/>
      <c r="X26" s="84"/>
      <c r="Y26" s="82"/>
      <c r="Z26" s="83"/>
      <c r="AA26" s="83"/>
      <c r="AB26" s="83"/>
      <c r="AC26" s="83"/>
      <c r="AD26" s="83"/>
      <c r="AE26" s="84"/>
      <c r="AF26" s="82"/>
      <c r="AG26" s="83"/>
      <c r="AH26" s="83"/>
      <c r="AI26" s="83"/>
      <c r="AJ26" s="83"/>
      <c r="AK26" s="83"/>
      <c r="AL26" s="84"/>
      <c r="AM26" s="82"/>
      <c r="AN26" s="83"/>
      <c r="AO26" s="83"/>
      <c r="AP26" s="83"/>
      <c r="AQ26" s="83"/>
      <c r="AR26" s="83"/>
      <c r="AS26" s="84"/>
      <c r="AT26" s="82"/>
      <c r="AU26" s="83"/>
      <c r="AV26" s="83"/>
      <c r="AW26" s="83"/>
      <c r="AX26" s="83"/>
      <c r="AY26" s="83"/>
      <c r="AZ26" s="84"/>
      <c r="BA26" s="81"/>
      <c r="BB26" s="82"/>
      <c r="BC26" s="83"/>
      <c r="BD26" s="83"/>
      <c r="BE26" s="83"/>
      <c r="BF26" s="83"/>
      <c r="BG26" s="83"/>
      <c r="BH26" s="83"/>
      <c r="BI26" s="83"/>
      <c r="BJ26" s="74"/>
      <c r="BK26" s="75"/>
      <c r="BL26" s="37"/>
      <c r="BS26" s="31"/>
    </row>
    <row r="27" spans="3:71" ht="15.6" customHeight="1" x14ac:dyDescent="0.4">
      <c r="C27" s="85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7"/>
      <c r="BS27" s="31"/>
    </row>
    <row r="28" spans="3:71" ht="15.6" customHeight="1" x14ac:dyDescent="0.4"/>
    <row r="29" spans="3:71" ht="15.6" customHeight="1" x14ac:dyDescent="0.4">
      <c r="BS29" s="88"/>
    </row>
    <row r="30" spans="3:71" ht="15.6" customHeight="1" x14ac:dyDescent="0.4"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3:71" ht="15.6" customHeight="1" x14ac:dyDescent="0.4">
      <c r="C31" s="89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2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4"/>
    </row>
    <row r="32" spans="3:71" ht="15.6" customHeight="1" x14ac:dyDescent="0.5">
      <c r="C32" s="95"/>
      <c r="D32" s="96" t="s">
        <v>14</v>
      </c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8"/>
      <c r="R32" s="99" t="s">
        <v>5</v>
      </c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1"/>
      <c r="BC32" s="102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103"/>
      <c r="BO32" s="103"/>
      <c r="BP32" s="103"/>
      <c r="BQ32" s="299"/>
      <c r="BR32" s="105"/>
    </row>
    <row r="33" spans="3:70" ht="15.6" customHeight="1" x14ac:dyDescent="0.5">
      <c r="C33" s="95"/>
      <c r="D33" s="106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8"/>
      <c r="R33" s="109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1"/>
      <c r="BC33" s="102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103"/>
      <c r="BO33" s="103"/>
      <c r="BP33" s="103"/>
      <c r="BQ33" s="299"/>
      <c r="BR33" s="105"/>
    </row>
    <row r="34" spans="3:70" ht="15.6" customHeight="1" x14ac:dyDescent="0.5">
      <c r="C34" s="9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65"/>
      <c r="Y34" s="65"/>
      <c r="Z34" s="65"/>
      <c r="AA34" s="36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299"/>
      <c r="AO34" s="113"/>
      <c r="AP34" s="300"/>
      <c r="AQ34" s="300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02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103"/>
      <c r="BO34" s="103"/>
      <c r="BP34" s="103"/>
      <c r="BQ34" s="299"/>
      <c r="BR34" s="105"/>
    </row>
    <row r="35" spans="3:70" ht="25.5" x14ac:dyDescent="0.5">
      <c r="C35" s="95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6" t="s">
        <v>15</v>
      </c>
      <c r="V35" s="112"/>
      <c r="W35" s="112"/>
      <c r="X35" s="112"/>
      <c r="Y35" s="112"/>
      <c r="Z35" s="112"/>
      <c r="AA35" s="103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6" t="s">
        <v>16</v>
      </c>
      <c r="AN35" s="118"/>
      <c r="AO35" s="117"/>
      <c r="AP35" s="119"/>
      <c r="AQ35" s="119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1"/>
      <c r="BD35" s="103"/>
      <c r="BE35" s="103"/>
      <c r="BF35" s="122" t="s">
        <v>17</v>
      </c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299"/>
      <c r="BR35" s="105"/>
    </row>
    <row r="36" spans="3:70" ht="15.6" customHeight="1" x14ac:dyDescent="0.4">
      <c r="C36" s="95"/>
      <c r="D36" s="99" t="s">
        <v>18</v>
      </c>
      <c r="E36" s="100"/>
      <c r="F36" s="100"/>
      <c r="G36" s="100"/>
      <c r="H36" s="100"/>
      <c r="I36" s="100"/>
      <c r="J36" s="100"/>
      <c r="K36" s="100"/>
      <c r="L36" s="100"/>
      <c r="M36" s="101"/>
      <c r="N36" s="123" t="str">
        <f>IF([2]回答表!X43="●","●","")</f>
        <v/>
      </c>
      <c r="O36" s="124"/>
      <c r="P36" s="124"/>
      <c r="Q36" s="125"/>
      <c r="R36" s="112"/>
      <c r="S36" s="112"/>
      <c r="T36" s="112"/>
      <c r="U36" s="126" t="str">
        <f>IF([2]回答表!X43="●",[2]回答表!B59,IF([2]回答表!AA43="●",[2]回答表!B79,""))</f>
        <v/>
      </c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8"/>
      <c r="AK36" s="129"/>
      <c r="AL36" s="129"/>
      <c r="AM36" s="130" t="s">
        <v>19</v>
      </c>
      <c r="AN36" s="130"/>
      <c r="AO36" s="130"/>
      <c r="AP36" s="130"/>
      <c r="AQ36" s="130"/>
      <c r="AR36" s="130"/>
      <c r="AS36" s="130"/>
      <c r="AT36" s="130"/>
      <c r="AU36" s="130" t="s">
        <v>20</v>
      </c>
      <c r="AV36" s="130"/>
      <c r="AW36" s="130"/>
      <c r="AX36" s="130"/>
      <c r="AY36" s="130"/>
      <c r="AZ36" s="130"/>
      <c r="BA36" s="130"/>
      <c r="BB36" s="130"/>
      <c r="BC36" s="113"/>
      <c r="BD36" s="36"/>
      <c r="BE36" s="36"/>
      <c r="BF36" s="131" t="str">
        <f>IF([2]回答表!X43="●",[2]回答表!S65,IF([2]回答表!AA43="●",[2]回答表!S85,""))</f>
        <v/>
      </c>
      <c r="BG36" s="132"/>
      <c r="BH36" s="132"/>
      <c r="BI36" s="132"/>
      <c r="BJ36" s="131"/>
      <c r="BK36" s="132"/>
      <c r="BL36" s="132"/>
      <c r="BM36" s="132"/>
      <c r="BN36" s="131"/>
      <c r="BO36" s="132"/>
      <c r="BP36" s="132"/>
      <c r="BQ36" s="133"/>
      <c r="BR36" s="105"/>
    </row>
    <row r="37" spans="3:70" ht="15.6" customHeight="1" x14ac:dyDescent="0.4">
      <c r="C37" s="95"/>
      <c r="D37" s="134"/>
      <c r="E37" s="135"/>
      <c r="F37" s="135"/>
      <c r="G37" s="135"/>
      <c r="H37" s="135"/>
      <c r="I37" s="135"/>
      <c r="J37" s="135"/>
      <c r="K37" s="135"/>
      <c r="L37" s="135"/>
      <c r="M37" s="136"/>
      <c r="N37" s="137"/>
      <c r="O37" s="138"/>
      <c r="P37" s="138"/>
      <c r="Q37" s="139"/>
      <c r="R37" s="112"/>
      <c r="S37" s="112"/>
      <c r="T37" s="112"/>
      <c r="U37" s="140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2"/>
      <c r="AK37" s="129"/>
      <c r="AL37" s="129"/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13"/>
      <c r="BD37" s="36"/>
      <c r="BE37" s="36"/>
      <c r="BF37" s="143"/>
      <c r="BG37" s="144"/>
      <c r="BH37" s="144"/>
      <c r="BI37" s="144"/>
      <c r="BJ37" s="143"/>
      <c r="BK37" s="144"/>
      <c r="BL37" s="144"/>
      <c r="BM37" s="144"/>
      <c r="BN37" s="143"/>
      <c r="BO37" s="144"/>
      <c r="BP37" s="144"/>
      <c r="BQ37" s="145"/>
      <c r="BR37" s="105"/>
    </row>
    <row r="38" spans="3:70" ht="15.6" customHeight="1" x14ac:dyDescent="0.4">
      <c r="C38" s="95"/>
      <c r="D38" s="134"/>
      <c r="E38" s="135"/>
      <c r="F38" s="135"/>
      <c r="G38" s="135"/>
      <c r="H38" s="135"/>
      <c r="I38" s="135"/>
      <c r="J38" s="135"/>
      <c r="K38" s="135"/>
      <c r="L38" s="135"/>
      <c r="M38" s="136"/>
      <c r="N38" s="137"/>
      <c r="O38" s="138"/>
      <c r="P38" s="138"/>
      <c r="Q38" s="139"/>
      <c r="R38" s="112"/>
      <c r="S38" s="112"/>
      <c r="T38" s="112"/>
      <c r="U38" s="140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2"/>
      <c r="AK38" s="129"/>
      <c r="AL38" s="129"/>
      <c r="AM38" s="79" t="str">
        <f>IF([2]回答表!X43="●",[2]回答表!G65,IF([2]回答表!AA43="●",[2]回答表!G85,""))</f>
        <v/>
      </c>
      <c r="AN38" s="80"/>
      <c r="AO38" s="80"/>
      <c r="AP38" s="80"/>
      <c r="AQ38" s="80"/>
      <c r="AR38" s="80"/>
      <c r="AS38" s="80"/>
      <c r="AT38" s="146"/>
      <c r="AU38" s="79" t="str">
        <f>IF([2]回答表!X43="●",[2]回答表!G66,IF([2]回答表!AA43="●",[2]回答表!G86,""))</f>
        <v/>
      </c>
      <c r="AV38" s="80"/>
      <c r="AW38" s="80"/>
      <c r="AX38" s="80"/>
      <c r="AY38" s="80"/>
      <c r="AZ38" s="80"/>
      <c r="BA38" s="80"/>
      <c r="BB38" s="146"/>
      <c r="BC38" s="113"/>
      <c r="BD38" s="36"/>
      <c r="BE38" s="36"/>
      <c r="BF38" s="143"/>
      <c r="BG38" s="144"/>
      <c r="BH38" s="144"/>
      <c r="BI38" s="144"/>
      <c r="BJ38" s="143"/>
      <c r="BK38" s="144"/>
      <c r="BL38" s="144"/>
      <c r="BM38" s="144"/>
      <c r="BN38" s="143"/>
      <c r="BO38" s="144"/>
      <c r="BP38" s="144"/>
      <c r="BQ38" s="145"/>
      <c r="BR38" s="105"/>
    </row>
    <row r="39" spans="3:70" ht="15.6" customHeight="1" x14ac:dyDescent="0.4">
      <c r="C39" s="95"/>
      <c r="D39" s="109"/>
      <c r="E39" s="110"/>
      <c r="F39" s="110"/>
      <c r="G39" s="110"/>
      <c r="H39" s="110"/>
      <c r="I39" s="110"/>
      <c r="J39" s="110"/>
      <c r="K39" s="110"/>
      <c r="L39" s="110"/>
      <c r="M39" s="111"/>
      <c r="N39" s="147"/>
      <c r="O39" s="148"/>
      <c r="P39" s="148"/>
      <c r="Q39" s="149"/>
      <c r="R39" s="112"/>
      <c r="S39" s="112"/>
      <c r="T39" s="112"/>
      <c r="U39" s="140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2"/>
      <c r="AK39" s="129"/>
      <c r="AL39" s="129"/>
      <c r="AM39" s="76"/>
      <c r="AN39" s="77"/>
      <c r="AO39" s="77"/>
      <c r="AP39" s="77"/>
      <c r="AQ39" s="77"/>
      <c r="AR39" s="77"/>
      <c r="AS39" s="77"/>
      <c r="AT39" s="78"/>
      <c r="AU39" s="76"/>
      <c r="AV39" s="77"/>
      <c r="AW39" s="77"/>
      <c r="AX39" s="77"/>
      <c r="AY39" s="77"/>
      <c r="AZ39" s="77"/>
      <c r="BA39" s="77"/>
      <c r="BB39" s="78"/>
      <c r="BC39" s="113"/>
      <c r="BD39" s="36"/>
      <c r="BE39" s="36"/>
      <c r="BF39" s="143" t="str">
        <f>IF([2]回答表!X43="●",[2]回答表!V65,IF([2]回答表!AA43="●",[2]回答表!V85,""))</f>
        <v/>
      </c>
      <c r="BG39" s="14"/>
      <c r="BH39" s="14"/>
      <c r="BI39" s="15"/>
      <c r="BJ39" s="143" t="str">
        <f>IF([2]回答表!X43="●",[2]回答表!V66,IF([2]回答表!AA43="●",[2]回答表!V86,""))</f>
        <v/>
      </c>
      <c r="BK39" s="14"/>
      <c r="BL39" s="14"/>
      <c r="BM39" s="15"/>
      <c r="BN39" s="143" t="str">
        <f>IF([2]回答表!X43="●",[2]回答表!V67,IF([2]回答表!AA43="●",[2]回答表!V87,""))</f>
        <v/>
      </c>
      <c r="BO39" s="14"/>
      <c r="BP39" s="14"/>
      <c r="BQ39" s="15"/>
      <c r="BR39" s="105"/>
    </row>
    <row r="40" spans="3:70" ht="15.6" customHeight="1" x14ac:dyDescent="0.4">
      <c r="C40" s="95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1"/>
      <c r="O40" s="151"/>
      <c r="P40" s="151"/>
      <c r="Q40" s="151"/>
      <c r="R40" s="152"/>
      <c r="S40" s="152"/>
      <c r="T40" s="152"/>
      <c r="U40" s="140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2"/>
      <c r="AK40" s="129"/>
      <c r="AL40" s="129"/>
      <c r="AM40" s="82"/>
      <c r="AN40" s="83"/>
      <c r="AO40" s="83"/>
      <c r="AP40" s="83"/>
      <c r="AQ40" s="83"/>
      <c r="AR40" s="83"/>
      <c r="AS40" s="83"/>
      <c r="AT40" s="84"/>
      <c r="AU40" s="82"/>
      <c r="AV40" s="83"/>
      <c r="AW40" s="83"/>
      <c r="AX40" s="83"/>
      <c r="AY40" s="83"/>
      <c r="AZ40" s="83"/>
      <c r="BA40" s="83"/>
      <c r="BB40" s="84"/>
      <c r="BC40" s="113"/>
      <c r="BD40" s="113"/>
      <c r="BE40" s="113"/>
      <c r="BF40" s="13"/>
      <c r="BG40" s="14"/>
      <c r="BH40" s="14"/>
      <c r="BI40" s="15"/>
      <c r="BJ40" s="13"/>
      <c r="BK40" s="14"/>
      <c r="BL40" s="14"/>
      <c r="BM40" s="15"/>
      <c r="BN40" s="13"/>
      <c r="BO40" s="14"/>
      <c r="BP40" s="14"/>
      <c r="BQ40" s="15"/>
      <c r="BR40" s="105"/>
    </row>
    <row r="41" spans="3:70" ht="15.6" customHeight="1" x14ac:dyDescent="0.4">
      <c r="C41" s="95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1"/>
      <c r="O41" s="151"/>
      <c r="P41" s="151"/>
      <c r="Q41" s="151"/>
      <c r="R41" s="152"/>
      <c r="S41" s="152"/>
      <c r="T41" s="152"/>
      <c r="U41" s="140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2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13"/>
      <c r="BD41" s="113"/>
      <c r="BE41" s="113"/>
      <c r="BF41" s="13"/>
      <c r="BG41" s="14"/>
      <c r="BH41" s="14"/>
      <c r="BI41" s="15"/>
      <c r="BJ41" s="13"/>
      <c r="BK41" s="14"/>
      <c r="BL41" s="14"/>
      <c r="BM41" s="15"/>
      <c r="BN41" s="13"/>
      <c r="BO41" s="14"/>
      <c r="BP41" s="14"/>
      <c r="BQ41" s="15"/>
      <c r="BR41" s="105"/>
    </row>
    <row r="42" spans="3:70" ht="15.6" customHeight="1" x14ac:dyDescent="0.4">
      <c r="C42" s="95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1"/>
      <c r="O42" s="151"/>
      <c r="P42" s="151"/>
      <c r="Q42" s="151"/>
      <c r="R42" s="152"/>
      <c r="S42" s="152"/>
      <c r="T42" s="152"/>
      <c r="U42" s="140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2"/>
      <c r="AK42" s="129"/>
      <c r="AL42" s="129"/>
      <c r="AM42" s="153" t="str">
        <f>IF([2]回答表!X43="●",[2]回答表!O71,IF([2]回答表!AA43="●",[2]回答表!O91,""))</f>
        <v/>
      </c>
      <c r="AN42" s="154"/>
      <c r="AO42" s="155" t="s">
        <v>21</v>
      </c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6"/>
      <c r="BC42" s="113"/>
      <c r="BD42" s="113"/>
      <c r="BE42" s="113"/>
      <c r="BF42" s="13"/>
      <c r="BG42" s="14"/>
      <c r="BH42" s="14"/>
      <c r="BI42" s="15"/>
      <c r="BJ42" s="13"/>
      <c r="BK42" s="14"/>
      <c r="BL42" s="14"/>
      <c r="BM42" s="15"/>
      <c r="BN42" s="13"/>
      <c r="BO42" s="14"/>
      <c r="BP42" s="14"/>
      <c r="BQ42" s="15"/>
      <c r="BR42" s="105"/>
    </row>
    <row r="43" spans="3:70" ht="23.1" customHeight="1" x14ac:dyDescent="0.4">
      <c r="C43" s="95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1"/>
      <c r="O43" s="151"/>
      <c r="P43" s="151"/>
      <c r="Q43" s="151"/>
      <c r="R43" s="152"/>
      <c r="S43" s="152"/>
      <c r="T43" s="152"/>
      <c r="U43" s="140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2"/>
      <c r="AK43" s="129"/>
      <c r="AL43" s="129"/>
      <c r="AM43" s="153" t="str">
        <f>IF([2]回答表!X43="●",[2]回答表!O72,IF([2]回答表!AA43="●",[2]回答表!O92,""))</f>
        <v/>
      </c>
      <c r="AN43" s="154"/>
      <c r="AO43" s="157" t="s">
        <v>22</v>
      </c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8"/>
      <c r="BC43" s="113"/>
      <c r="BD43" s="36"/>
      <c r="BE43" s="36"/>
      <c r="BF43" s="143" t="s">
        <v>23</v>
      </c>
      <c r="BG43" s="14"/>
      <c r="BH43" s="14"/>
      <c r="BI43" s="15"/>
      <c r="BJ43" s="143" t="s">
        <v>24</v>
      </c>
      <c r="BK43" s="14"/>
      <c r="BL43" s="14"/>
      <c r="BM43" s="15"/>
      <c r="BN43" s="143" t="s">
        <v>25</v>
      </c>
      <c r="BO43" s="14"/>
      <c r="BP43" s="14"/>
      <c r="BQ43" s="15"/>
      <c r="BR43" s="105"/>
    </row>
    <row r="44" spans="3:70" ht="29.1" customHeight="1" x14ac:dyDescent="0.4">
      <c r="C44" s="95"/>
      <c r="D44" s="159" t="s">
        <v>26</v>
      </c>
      <c r="E44" s="160"/>
      <c r="F44" s="160"/>
      <c r="G44" s="160"/>
      <c r="H44" s="160"/>
      <c r="I44" s="160"/>
      <c r="J44" s="160"/>
      <c r="K44" s="160"/>
      <c r="L44" s="160"/>
      <c r="M44" s="161"/>
      <c r="N44" s="123" t="str">
        <f>IF([2]回答表!AA43="●","●","")</f>
        <v/>
      </c>
      <c r="O44" s="124"/>
      <c r="P44" s="124"/>
      <c r="Q44" s="125"/>
      <c r="R44" s="112"/>
      <c r="S44" s="112"/>
      <c r="T44" s="112"/>
      <c r="U44" s="140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2"/>
      <c r="AK44" s="129"/>
      <c r="AL44" s="129"/>
      <c r="AM44" s="153" t="str">
        <f>IF([2]回答表!X43="●",[2]回答表!O73,IF([2]回答表!AA43="●",[2]回答表!O93,""))</f>
        <v/>
      </c>
      <c r="AN44" s="154"/>
      <c r="AO44" s="162" t="s">
        <v>27</v>
      </c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4"/>
      <c r="BC44" s="113"/>
      <c r="BD44" s="165"/>
      <c r="BE44" s="165"/>
      <c r="BF44" s="13"/>
      <c r="BG44" s="14"/>
      <c r="BH44" s="14"/>
      <c r="BI44" s="15"/>
      <c r="BJ44" s="13"/>
      <c r="BK44" s="14"/>
      <c r="BL44" s="14"/>
      <c r="BM44" s="15"/>
      <c r="BN44" s="13"/>
      <c r="BO44" s="14"/>
      <c r="BP44" s="14"/>
      <c r="BQ44" s="15"/>
      <c r="BR44" s="105"/>
    </row>
    <row r="45" spans="3:70" ht="15.6" customHeight="1" x14ac:dyDescent="0.4">
      <c r="C45" s="95"/>
      <c r="D45" s="166"/>
      <c r="E45" s="167"/>
      <c r="F45" s="167"/>
      <c r="G45" s="167"/>
      <c r="H45" s="167"/>
      <c r="I45" s="167"/>
      <c r="J45" s="167"/>
      <c r="K45" s="167"/>
      <c r="L45" s="167"/>
      <c r="M45" s="168"/>
      <c r="N45" s="137"/>
      <c r="O45" s="138"/>
      <c r="P45" s="138"/>
      <c r="Q45" s="139"/>
      <c r="R45" s="112"/>
      <c r="S45" s="112"/>
      <c r="T45" s="112"/>
      <c r="U45" s="140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2"/>
      <c r="AK45" s="129"/>
      <c r="AL45" s="129"/>
      <c r="AM45" s="153" t="str">
        <f>IF([2]回答表!X43="●",[2]回答表!O74,IF([2]回答表!AA43="●",[2]回答表!O94,""))</f>
        <v/>
      </c>
      <c r="AN45" s="154"/>
      <c r="AO45" s="155" t="s">
        <v>28</v>
      </c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6"/>
      <c r="BC45" s="113"/>
      <c r="BD45" s="165"/>
      <c r="BE45" s="165"/>
      <c r="BF45" s="16"/>
      <c r="BG45" s="17"/>
      <c r="BH45" s="17"/>
      <c r="BI45" s="18"/>
      <c r="BJ45" s="16"/>
      <c r="BK45" s="17"/>
      <c r="BL45" s="17"/>
      <c r="BM45" s="18"/>
      <c r="BN45" s="16"/>
      <c r="BO45" s="17"/>
      <c r="BP45" s="17"/>
      <c r="BQ45" s="18"/>
      <c r="BR45" s="105"/>
    </row>
    <row r="46" spans="3:70" ht="15.6" customHeight="1" x14ac:dyDescent="0.4">
      <c r="C46" s="95"/>
      <c r="D46" s="166"/>
      <c r="E46" s="167"/>
      <c r="F46" s="167"/>
      <c r="G46" s="167"/>
      <c r="H46" s="167"/>
      <c r="I46" s="167"/>
      <c r="J46" s="167"/>
      <c r="K46" s="167"/>
      <c r="L46" s="167"/>
      <c r="M46" s="168"/>
      <c r="N46" s="137"/>
      <c r="O46" s="138"/>
      <c r="P46" s="138"/>
      <c r="Q46" s="139"/>
      <c r="R46" s="112"/>
      <c r="S46" s="112"/>
      <c r="T46" s="112"/>
      <c r="U46" s="140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2"/>
      <c r="AK46" s="129"/>
      <c r="AL46" s="129"/>
      <c r="AM46" s="153" t="str">
        <f>IF([2]回答表!X43="●",[2]回答表!AG71,IF([2]回答表!AA43="●",[2]回答表!AG91,""))</f>
        <v/>
      </c>
      <c r="AN46" s="154"/>
      <c r="AO46" s="155" t="s">
        <v>29</v>
      </c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6"/>
      <c r="BC46" s="113"/>
      <c r="BD46" s="165"/>
      <c r="BE46" s="1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105"/>
    </row>
    <row r="47" spans="3:70" ht="15.6" customHeight="1" x14ac:dyDescent="0.4">
      <c r="C47" s="95"/>
      <c r="D47" s="169"/>
      <c r="E47" s="170"/>
      <c r="F47" s="170"/>
      <c r="G47" s="170"/>
      <c r="H47" s="170"/>
      <c r="I47" s="170"/>
      <c r="J47" s="170"/>
      <c r="K47" s="170"/>
      <c r="L47" s="170"/>
      <c r="M47" s="171"/>
      <c r="N47" s="147"/>
      <c r="O47" s="148"/>
      <c r="P47" s="148"/>
      <c r="Q47" s="149"/>
      <c r="R47" s="112"/>
      <c r="S47" s="112"/>
      <c r="T47" s="112"/>
      <c r="U47" s="172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4"/>
      <c r="AK47" s="129"/>
      <c r="AL47" s="129"/>
      <c r="AM47" s="153" t="str">
        <f>IF([2]回答表!X43="●",[2]回答表!AG72,IF([2]回答表!AA43="●",[2]回答表!AG92,""))</f>
        <v/>
      </c>
      <c r="AN47" s="154"/>
      <c r="AO47" s="155" t="s">
        <v>30</v>
      </c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6"/>
      <c r="BC47" s="113"/>
      <c r="BD47" s="165"/>
      <c r="BE47" s="1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105"/>
    </row>
    <row r="48" spans="3:70" ht="15.6" customHeight="1" x14ac:dyDescent="0.4">
      <c r="C48" s="95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29"/>
      <c r="AL48" s="129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113"/>
      <c r="BD48" s="165"/>
      <c r="BE48" s="1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105"/>
    </row>
    <row r="49" spans="3:70" ht="6.95" customHeight="1" x14ac:dyDescent="0.5">
      <c r="C49" s="95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81"/>
      <c r="O49" s="81"/>
      <c r="P49" s="81"/>
      <c r="Q49" s="81"/>
      <c r="R49" s="112"/>
      <c r="S49" s="112"/>
      <c r="T49" s="112"/>
      <c r="U49" s="112"/>
      <c r="V49" s="112"/>
      <c r="W49" s="112"/>
      <c r="X49" s="65"/>
      <c r="Y49" s="65"/>
      <c r="Z49" s="65"/>
      <c r="AA49" s="103"/>
      <c r="AB49" s="103"/>
      <c r="AC49" s="103"/>
      <c r="AD49" s="103"/>
      <c r="AE49" s="103"/>
      <c r="AF49" s="103"/>
      <c r="AG49" s="103"/>
      <c r="AH49" s="103"/>
      <c r="AI49" s="103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105"/>
    </row>
    <row r="50" spans="3:70" ht="18.600000000000001" customHeight="1" x14ac:dyDescent="0.5">
      <c r="C50" s="95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81"/>
      <c r="O50" s="81"/>
      <c r="P50" s="81"/>
      <c r="Q50" s="81"/>
      <c r="R50" s="112"/>
      <c r="S50" s="112"/>
      <c r="T50" s="112"/>
      <c r="U50" s="116" t="s">
        <v>31</v>
      </c>
      <c r="V50" s="112"/>
      <c r="W50" s="112"/>
      <c r="X50" s="112"/>
      <c r="Y50" s="112"/>
      <c r="Z50" s="112"/>
      <c r="AA50" s="103"/>
      <c r="AB50" s="117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16" t="s">
        <v>32</v>
      </c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65"/>
      <c r="BR50" s="105"/>
    </row>
    <row r="51" spans="3:70" ht="15.6" customHeight="1" x14ac:dyDescent="0.4">
      <c r="C51" s="95"/>
      <c r="D51" s="99" t="s">
        <v>33</v>
      </c>
      <c r="E51" s="100"/>
      <c r="F51" s="100"/>
      <c r="G51" s="100"/>
      <c r="H51" s="100"/>
      <c r="I51" s="100"/>
      <c r="J51" s="100"/>
      <c r="K51" s="100"/>
      <c r="L51" s="100"/>
      <c r="M51" s="101"/>
      <c r="N51" s="123" t="str">
        <f>IF([2]回答表!AD43="●","●","")</f>
        <v/>
      </c>
      <c r="O51" s="124"/>
      <c r="P51" s="124"/>
      <c r="Q51" s="125"/>
      <c r="R51" s="112"/>
      <c r="S51" s="112"/>
      <c r="T51" s="112"/>
      <c r="U51" s="126" t="str">
        <f>IF([2]回答表!AD43="●",[2]回答表!B99,"")</f>
        <v/>
      </c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8"/>
      <c r="AK51" s="175"/>
      <c r="AL51" s="175"/>
      <c r="AM51" s="126" t="str">
        <f>IF([2]回答表!AD43="●",[2]回答表!B104,"")</f>
        <v/>
      </c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8"/>
      <c r="BR51" s="105"/>
    </row>
    <row r="52" spans="3:70" ht="15.6" customHeight="1" x14ac:dyDescent="0.4">
      <c r="C52" s="95"/>
      <c r="D52" s="134"/>
      <c r="E52" s="135"/>
      <c r="F52" s="135"/>
      <c r="G52" s="135"/>
      <c r="H52" s="135"/>
      <c r="I52" s="135"/>
      <c r="J52" s="135"/>
      <c r="K52" s="135"/>
      <c r="L52" s="135"/>
      <c r="M52" s="136"/>
      <c r="N52" s="137"/>
      <c r="O52" s="138"/>
      <c r="P52" s="138"/>
      <c r="Q52" s="139"/>
      <c r="R52" s="112"/>
      <c r="S52" s="112"/>
      <c r="T52" s="112"/>
      <c r="U52" s="140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2"/>
      <c r="AK52" s="175"/>
      <c r="AL52" s="175"/>
      <c r="AM52" s="140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  <c r="BJ52" s="141"/>
      <c r="BK52" s="141"/>
      <c r="BL52" s="141"/>
      <c r="BM52" s="141"/>
      <c r="BN52" s="141"/>
      <c r="BO52" s="141"/>
      <c r="BP52" s="141"/>
      <c r="BQ52" s="142"/>
      <c r="BR52" s="105"/>
    </row>
    <row r="53" spans="3:70" ht="15.6" customHeight="1" x14ac:dyDescent="0.4">
      <c r="C53" s="95"/>
      <c r="D53" s="134"/>
      <c r="E53" s="135"/>
      <c r="F53" s="135"/>
      <c r="G53" s="135"/>
      <c r="H53" s="135"/>
      <c r="I53" s="135"/>
      <c r="J53" s="135"/>
      <c r="K53" s="135"/>
      <c r="L53" s="135"/>
      <c r="M53" s="136"/>
      <c r="N53" s="137"/>
      <c r="O53" s="138"/>
      <c r="P53" s="138"/>
      <c r="Q53" s="139"/>
      <c r="R53" s="112"/>
      <c r="S53" s="112"/>
      <c r="T53" s="112"/>
      <c r="U53" s="140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  <c r="AJ53" s="142"/>
      <c r="AK53" s="175"/>
      <c r="AL53" s="175"/>
      <c r="AM53" s="140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  <c r="BI53" s="141"/>
      <c r="BJ53" s="141"/>
      <c r="BK53" s="141"/>
      <c r="BL53" s="141"/>
      <c r="BM53" s="141"/>
      <c r="BN53" s="141"/>
      <c r="BO53" s="141"/>
      <c r="BP53" s="141"/>
      <c r="BQ53" s="142"/>
      <c r="BR53" s="105"/>
    </row>
    <row r="54" spans="3:70" ht="15.6" customHeight="1" x14ac:dyDescent="0.4">
      <c r="C54" s="95"/>
      <c r="D54" s="109"/>
      <c r="E54" s="110"/>
      <c r="F54" s="110"/>
      <c r="G54" s="110"/>
      <c r="H54" s="110"/>
      <c r="I54" s="110"/>
      <c r="J54" s="110"/>
      <c r="K54" s="110"/>
      <c r="L54" s="110"/>
      <c r="M54" s="111"/>
      <c r="N54" s="147"/>
      <c r="O54" s="148"/>
      <c r="P54" s="148"/>
      <c r="Q54" s="149"/>
      <c r="R54" s="112"/>
      <c r="S54" s="112"/>
      <c r="T54" s="112"/>
      <c r="U54" s="172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4"/>
      <c r="AK54" s="175"/>
      <c r="AL54" s="175"/>
      <c r="AM54" s="172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4"/>
      <c r="BR54" s="105"/>
    </row>
    <row r="55" spans="3:70" ht="15.6" customHeight="1" x14ac:dyDescent="0.4">
      <c r="C55" s="176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R55" s="178"/>
    </row>
    <row r="56" spans="3:70" ht="15.6" customHeight="1" x14ac:dyDescent="0.4"/>
    <row r="57" spans="3:70" ht="15.6" customHeight="1" x14ac:dyDescent="0.4">
      <c r="C57" s="89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2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4"/>
    </row>
    <row r="58" spans="3:70" ht="15.6" customHeight="1" x14ac:dyDescent="0.5">
      <c r="C58" s="95"/>
      <c r="D58" s="96" t="s">
        <v>14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8"/>
      <c r="R58" s="99" t="s">
        <v>34</v>
      </c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1"/>
      <c r="BC58" s="102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103"/>
      <c r="BO58" s="103"/>
      <c r="BP58" s="103"/>
      <c r="BQ58" s="299"/>
      <c r="BR58" s="105"/>
    </row>
    <row r="59" spans="3:70" ht="15.6" customHeight="1" x14ac:dyDescent="0.5">
      <c r="C59" s="95"/>
      <c r="D59" s="106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8"/>
      <c r="R59" s="109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1"/>
      <c r="BC59" s="102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103"/>
      <c r="BO59" s="103"/>
      <c r="BP59" s="103"/>
      <c r="BQ59" s="299"/>
      <c r="BR59" s="105"/>
    </row>
    <row r="60" spans="3:70" ht="15.6" customHeight="1" x14ac:dyDescent="0.5">
      <c r="C60" s="95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65"/>
      <c r="Y60" s="65"/>
      <c r="Z60" s="65"/>
      <c r="AA60" s="36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299"/>
      <c r="AO60" s="113"/>
      <c r="AP60" s="300"/>
      <c r="AQ60" s="300"/>
      <c r="AR60" s="115"/>
      <c r="AS60" s="115"/>
      <c r="AT60" s="115"/>
      <c r="AU60" s="115"/>
      <c r="AV60" s="115"/>
      <c r="AW60" s="115"/>
      <c r="AX60" s="115"/>
      <c r="AY60" s="115"/>
      <c r="AZ60" s="115"/>
      <c r="BA60" s="115"/>
      <c r="BB60" s="115"/>
      <c r="BC60" s="102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103"/>
      <c r="BO60" s="103"/>
      <c r="BP60" s="103"/>
      <c r="BQ60" s="299"/>
      <c r="BR60" s="105"/>
    </row>
    <row r="61" spans="3:70" ht="25.5" x14ac:dyDescent="0.5">
      <c r="C61" s="95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6" t="s">
        <v>35</v>
      </c>
      <c r="V61" s="112"/>
      <c r="W61" s="112"/>
      <c r="X61" s="112"/>
      <c r="Y61" s="112"/>
      <c r="Z61" s="112"/>
      <c r="AA61" s="103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6" t="s">
        <v>16</v>
      </c>
      <c r="AN61" s="118"/>
      <c r="AO61" s="117"/>
      <c r="AP61" s="119"/>
      <c r="AQ61" s="119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1"/>
      <c r="BD61" s="103"/>
      <c r="BE61" s="103"/>
      <c r="BF61" s="122" t="s">
        <v>17</v>
      </c>
      <c r="BG61" s="179"/>
      <c r="BH61" s="179"/>
      <c r="BI61" s="179"/>
      <c r="BJ61" s="179"/>
      <c r="BK61" s="179"/>
      <c r="BL61" s="179"/>
      <c r="BM61" s="103"/>
      <c r="BN61" s="103"/>
      <c r="BO61" s="103"/>
      <c r="BP61" s="103"/>
      <c r="BQ61" s="118"/>
      <c r="BR61" s="105"/>
    </row>
    <row r="62" spans="3:70" ht="15.6" customHeight="1" x14ac:dyDescent="0.4">
      <c r="C62" s="95"/>
      <c r="D62" s="99" t="s">
        <v>18</v>
      </c>
      <c r="E62" s="100"/>
      <c r="F62" s="100"/>
      <c r="G62" s="100"/>
      <c r="H62" s="100"/>
      <c r="I62" s="100"/>
      <c r="J62" s="100"/>
      <c r="K62" s="100"/>
      <c r="L62" s="100"/>
      <c r="M62" s="101"/>
      <c r="N62" s="123" t="str">
        <f>IF([2]回答表!X44="●","●","")</f>
        <v/>
      </c>
      <c r="O62" s="124"/>
      <c r="P62" s="124"/>
      <c r="Q62" s="125"/>
      <c r="R62" s="112"/>
      <c r="S62" s="112"/>
      <c r="T62" s="112"/>
      <c r="U62" s="126" t="str">
        <f>IF([2]回答表!X44="●",[2]回答表!B115,IF([2]回答表!AA44="●",[2]回答表!B127,""))</f>
        <v/>
      </c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8"/>
      <c r="AK62" s="129"/>
      <c r="AL62" s="129"/>
      <c r="AM62" s="180" t="s">
        <v>36</v>
      </c>
      <c r="AN62" s="180"/>
      <c r="AO62" s="180"/>
      <c r="AP62" s="180"/>
      <c r="AQ62" s="180"/>
      <c r="AR62" s="180"/>
      <c r="AS62" s="180"/>
      <c r="AT62" s="180"/>
      <c r="AU62" s="180" t="s">
        <v>37</v>
      </c>
      <c r="AV62" s="180"/>
      <c r="AW62" s="180"/>
      <c r="AX62" s="180"/>
      <c r="AY62" s="180"/>
      <c r="AZ62" s="180"/>
      <c r="BA62" s="180"/>
      <c r="BB62" s="180"/>
      <c r="BC62" s="113"/>
      <c r="BD62" s="36"/>
      <c r="BE62" s="36"/>
      <c r="BF62" s="131" t="str">
        <f>IF([2]回答表!X44="●",[2]回答表!S121,IF([2]回答表!AA44="●",[2]回答表!S133,""))</f>
        <v/>
      </c>
      <c r="BG62" s="132"/>
      <c r="BH62" s="132"/>
      <c r="BI62" s="132"/>
      <c r="BJ62" s="131"/>
      <c r="BK62" s="132"/>
      <c r="BL62" s="132"/>
      <c r="BM62" s="132"/>
      <c r="BN62" s="131"/>
      <c r="BO62" s="132"/>
      <c r="BP62" s="132"/>
      <c r="BQ62" s="133"/>
      <c r="BR62" s="105"/>
    </row>
    <row r="63" spans="3:70" ht="15.6" customHeight="1" x14ac:dyDescent="0.4">
      <c r="C63" s="95"/>
      <c r="D63" s="134"/>
      <c r="E63" s="135"/>
      <c r="F63" s="135"/>
      <c r="G63" s="135"/>
      <c r="H63" s="135"/>
      <c r="I63" s="135"/>
      <c r="J63" s="135"/>
      <c r="K63" s="135"/>
      <c r="L63" s="135"/>
      <c r="M63" s="136"/>
      <c r="N63" s="137"/>
      <c r="O63" s="138"/>
      <c r="P63" s="138"/>
      <c r="Q63" s="139"/>
      <c r="R63" s="112"/>
      <c r="S63" s="112"/>
      <c r="T63" s="112"/>
      <c r="U63" s="140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2"/>
      <c r="AK63" s="129"/>
      <c r="AL63" s="129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13"/>
      <c r="BD63" s="36"/>
      <c r="BE63" s="36"/>
      <c r="BF63" s="143"/>
      <c r="BG63" s="144"/>
      <c r="BH63" s="144"/>
      <c r="BI63" s="144"/>
      <c r="BJ63" s="143"/>
      <c r="BK63" s="144"/>
      <c r="BL63" s="144"/>
      <c r="BM63" s="144"/>
      <c r="BN63" s="143"/>
      <c r="BO63" s="144"/>
      <c r="BP63" s="144"/>
      <c r="BQ63" s="145"/>
      <c r="BR63" s="105"/>
    </row>
    <row r="64" spans="3:70" ht="15.6" customHeight="1" x14ac:dyDescent="0.4">
      <c r="C64" s="95"/>
      <c r="D64" s="134"/>
      <c r="E64" s="135"/>
      <c r="F64" s="135"/>
      <c r="G64" s="135"/>
      <c r="H64" s="135"/>
      <c r="I64" s="135"/>
      <c r="J64" s="135"/>
      <c r="K64" s="135"/>
      <c r="L64" s="135"/>
      <c r="M64" s="136"/>
      <c r="N64" s="137"/>
      <c r="O64" s="138"/>
      <c r="P64" s="138"/>
      <c r="Q64" s="139"/>
      <c r="R64" s="112"/>
      <c r="S64" s="112"/>
      <c r="T64" s="112"/>
      <c r="U64" s="140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2"/>
      <c r="AK64" s="129"/>
      <c r="AL64" s="129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13"/>
      <c r="BD64" s="36"/>
      <c r="BE64" s="36"/>
      <c r="BF64" s="143"/>
      <c r="BG64" s="144"/>
      <c r="BH64" s="144"/>
      <c r="BI64" s="144"/>
      <c r="BJ64" s="143"/>
      <c r="BK64" s="144"/>
      <c r="BL64" s="144"/>
      <c r="BM64" s="144"/>
      <c r="BN64" s="143"/>
      <c r="BO64" s="144"/>
      <c r="BP64" s="144"/>
      <c r="BQ64" s="145"/>
      <c r="BR64" s="105"/>
    </row>
    <row r="65" spans="3:70" ht="15.6" customHeight="1" x14ac:dyDescent="0.4">
      <c r="C65" s="95"/>
      <c r="D65" s="109"/>
      <c r="E65" s="110"/>
      <c r="F65" s="110"/>
      <c r="G65" s="110"/>
      <c r="H65" s="110"/>
      <c r="I65" s="110"/>
      <c r="J65" s="110"/>
      <c r="K65" s="110"/>
      <c r="L65" s="110"/>
      <c r="M65" s="111"/>
      <c r="N65" s="147"/>
      <c r="O65" s="148"/>
      <c r="P65" s="148"/>
      <c r="Q65" s="149"/>
      <c r="R65" s="112"/>
      <c r="S65" s="112"/>
      <c r="T65" s="112"/>
      <c r="U65" s="140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2"/>
      <c r="AK65" s="129"/>
      <c r="AL65" s="129"/>
      <c r="AM65" s="79" t="str">
        <f>IF([2]回答表!X44="●",[2]回答表!J121,IF([2]回答表!AA44="●",[2]回答表!J133,""))</f>
        <v/>
      </c>
      <c r="AN65" s="80"/>
      <c r="AO65" s="80"/>
      <c r="AP65" s="80"/>
      <c r="AQ65" s="80"/>
      <c r="AR65" s="80"/>
      <c r="AS65" s="80"/>
      <c r="AT65" s="146"/>
      <c r="AU65" s="79" t="str">
        <f>IF([2]回答表!X44="●",[2]回答表!J122,IF([2]回答表!AA44="●",[2]回答表!J134,""))</f>
        <v/>
      </c>
      <c r="AV65" s="80"/>
      <c r="AW65" s="80"/>
      <c r="AX65" s="80"/>
      <c r="AY65" s="80"/>
      <c r="AZ65" s="80"/>
      <c r="BA65" s="80"/>
      <c r="BB65" s="146"/>
      <c r="BC65" s="113"/>
      <c r="BD65" s="36"/>
      <c r="BE65" s="36"/>
      <c r="BF65" s="143" t="str">
        <f>IF([2]回答表!X44="●",[2]回答表!V121,IF([2]回答表!AA44="●",[2]回答表!V133,""))</f>
        <v/>
      </c>
      <c r="BG65" s="144"/>
      <c r="BH65" s="144"/>
      <c r="BI65" s="144"/>
      <c r="BJ65" s="143" t="str">
        <f>IF([2]回答表!X44="●",[2]回答表!V122,IF([2]回答表!AA44="●",[2]回答表!V134,""))</f>
        <v/>
      </c>
      <c r="BK65" s="144"/>
      <c r="BL65" s="144"/>
      <c r="BM65" s="144"/>
      <c r="BN65" s="143" t="str">
        <f>IF([2]回答表!X44="●",[2]回答表!V123,IF([2]回答表!AA44="●",[2]回答表!V135,""))</f>
        <v/>
      </c>
      <c r="BO65" s="144"/>
      <c r="BP65" s="144"/>
      <c r="BQ65" s="145"/>
      <c r="BR65" s="105"/>
    </row>
    <row r="66" spans="3:70" ht="15.6" customHeight="1" x14ac:dyDescent="0.4">
      <c r="C66" s="95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1"/>
      <c r="O66" s="151"/>
      <c r="P66" s="151"/>
      <c r="Q66" s="151"/>
      <c r="R66" s="152"/>
      <c r="S66" s="152"/>
      <c r="T66" s="152"/>
      <c r="U66" s="140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2"/>
      <c r="AK66" s="129"/>
      <c r="AL66" s="129"/>
      <c r="AM66" s="76"/>
      <c r="AN66" s="77"/>
      <c r="AO66" s="77"/>
      <c r="AP66" s="77"/>
      <c r="AQ66" s="77"/>
      <c r="AR66" s="77"/>
      <c r="AS66" s="77"/>
      <c r="AT66" s="78"/>
      <c r="AU66" s="76"/>
      <c r="AV66" s="77"/>
      <c r="AW66" s="77"/>
      <c r="AX66" s="77"/>
      <c r="AY66" s="77"/>
      <c r="AZ66" s="77"/>
      <c r="BA66" s="77"/>
      <c r="BB66" s="78"/>
      <c r="BC66" s="113"/>
      <c r="BD66" s="113"/>
      <c r="BE66" s="113"/>
      <c r="BF66" s="143"/>
      <c r="BG66" s="144"/>
      <c r="BH66" s="144"/>
      <c r="BI66" s="144"/>
      <c r="BJ66" s="143"/>
      <c r="BK66" s="144"/>
      <c r="BL66" s="144"/>
      <c r="BM66" s="144"/>
      <c r="BN66" s="143"/>
      <c r="BO66" s="144"/>
      <c r="BP66" s="144"/>
      <c r="BQ66" s="145"/>
      <c r="BR66" s="105"/>
    </row>
    <row r="67" spans="3:70" ht="15.6" customHeight="1" x14ac:dyDescent="0.4">
      <c r="C67" s="95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1"/>
      <c r="O67" s="151"/>
      <c r="P67" s="151"/>
      <c r="Q67" s="151"/>
      <c r="R67" s="152"/>
      <c r="S67" s="152"/>
      <c r="T67" s="152"/>
      <c r="U67" s="140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2"/>
      <c r="AK67" s="129"/>
      <c r="AL67" s="129"/>
      <c r="AM67" s="82"/>
      <c r="AN67" s="83"/>
      <c r="AO67" s="83"/>
      <c r="AP67" s="83"/>
      <c r="AQ67" s="83"/>
      <c r="AR67" s="83"/>
      <c r="AS67" s="83"/>
      <c r="AT67" s="84"/>
      <c r="AU67" s="82"/>
      <c r="AV67" s="83"/>
      <c r="AW67" s="83"/>
      <c r="AX67" s="83"/>
      <c r="AY67" s="83"/>
      <c r="AZ67" s="83"/>
      <c r="BA67" s="83"/>
      <c r="BB67" s="84"/>
      <c r="BC67" s="113"/>
      <c r="BD67" s="36"/>
      <c r="BE67" s="36"/>
      <c r="BF67" s="143"/>
      <c r="BG67" s="144"/>
      <c r="BH67" s="144"/>
      <c r="BI67" s="144"/>
      <c r="BJ67" s="143"/>
      <c r="BK67" s="144"/>
      <c r="BL67" s="144"/>
      <c r="BM67" s="144"/>
      <c r="BN67" s="143"/>
      <c r="BO67" s="144"/>
      <c r="BP67" s="144"/>
      <c r="BQ67" s="145"/>
      <c r="BR67" s="105"/>
    </row>
    <row r="68" spans="3:70" ht="15.6" customHeight="1" x14ac:dyDescent="0.4">
      <c r="C68" s="95"/>
      <c r="D68" s="159" t="s">
        <v>26</v>
      </c>
      <c r="E68" s="160"/>
      <c r="F68" s="160"/>
      <c r="G68" s="160"/>
      <c r="H68" s="160"/>
      <c r="I68" s="160"/>
      <c r="J68" s="160"/>
      <c r="K68" s="160"/>
      <c r="L68" s="160"/>
      <c r="M68" s="161"/>
      <c r="N68" s="123" t="str">
        <f>IF([2]回答表!AA44="●","●","")</f>
        <v/>
      </c>
      <c r="O68" s="124"/>
      <c r="P68" s="124"/>
      <c r="Q68" s="125"/>
      <c r="R68" s="112"/>
      <c r="S68" s="112"/>
      <c r="T68" s="112"/>
      <c r="U68" s="140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2"/>
      <c r="AK68" s="129"/>
      <c r="AL68" s="129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113"/>
      <c r="BD68" s="165"/>
      <c r="BE68" s="165"/>
      <c r="BF68" s="143"/>
      <c r="BG68" s="144"/>
      <c r="BH68" s="144"/>
      <c r="BI68" s="144"/>
      <c r="BJ68" s="143"/>
      <c r="BK68" s="144"/>
      <c r="BL68" s="144"/>
      <c r="BM68" s="144"/>
      <c r="BN68" s="143"/>
      <c r="BO68" s="144"/>
      <c r="BP68" s="144"/>
      <c r="BQ68" s="145"/>
      <c r="BR68" s="105"/>
    </row>
    <row r="69" spans="3:70" ht="15.6" customHeight="1" x14ac:dyDescent="0.4">
      <c r="C69" s="95"/>
      <c r="D69" s="166"/>
      <c r="E69" s="167"/>
      <c r="F69" s="167"/>
      <c r="G69" s="167"/>
      <c r="H69" s="167"/>
      <c r="I69" s="167"/>
      <c r="J69" s="167"/>
      <c r="K69" s="167"/>
      <c r="L69" s="167"/>
      <c r="M69" s="168"/>
      <c r="N69" s="137"/>
      <c r="O69" s="138"/>
      <c r="P69" s="138"/>
      <c r="Q69" s="139"/>
      <c r="R69" s="112"/>
      <c r="S69" s="112"/>
      <c r="T69" s="112"/>
      <c r="U69" s="140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2"/>
      <c r="AK69" s="129"/>
      <c r="AL69" s="129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113"/>
      <c r="BD69" s="165"/>
      <c r="BE69" s="165"/>
      <c r="BF69" s="143" t="s">
        <v>23</v>
      </c>
      <c r="BG69" s="144"/>
      <c r="BH69" s="144"/>
      <c r="BI69" s="144"/>
      <c r="BJ69" s="143" t="s">
        <v>24</v>
      </c>
      <c r="BK69" s="144"/>
      <c r="BL69" s="144"/>
      <c r="BM69" s="144"/>
      <c r="BN69" s="143" t="s">
        <v>25</v>
      </c>
      <c r="BO69" s="144"/>
      <c r="BP69" s="144"/>
      <c r="BQ69" s="145"/>
      <c r="BR69" s="105"/>
    </row>
    <row r="70" spans="3:70" ht="15.6" customHeight="1" x14ac:dyDescent="0.4">
      <c r="C70" s="95"/>
      <c r="D70" s="166"/>
      <c r="E70" s="167"/>
      <c r="F70" s="167"/>
      <c r="G70" s="167"/>
      <c r="H70" s="167"/>
      <c r="I70" s="167"/>
      <c r="J70" s="167"/>
      <c r="K70" s="167"/>
      <c r="L70" s="167"/>
      <c r="M70" s="168"/>
      <c r="N70" s="137"/>
      <c r="O70" s="138"/>
      <c r="P70" s="138"/>
      <c r="Q70" s="139"/>
      <c r="R70" s="112"/>
      <c r="S70" s="112"/>
      <c r="T70" s="112"/>
      <c r="U70" s="140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2"/>
      <c r="AK70" s="129"/>
      <c r="AL70" s="129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113"/>
      <c r="BD70" s="165"/>
      <c r="BE70" s="165"/>
      <c r="BF70" s="143"/>
      <c r="BG70" s="144"/>
      <c r="BH70" s="144"/>
      <c r="BI70" s="144"/>
      <c r="BJ70" s="143"/>
      <c r="BK70" s="144"/>
      <c r="BL70" s="144"/>
      <c r="BM70" s="144"/>
      <c r="BN70" s="143"/>
      <c r="BO70" s="144"/>
      <c r="BP70" s="144"/>
      <c r="BQ70" s="145"/>
      <c r="BR70" s="105"/>
    </row>
    <row r="71" spans="3:70" ht="15.6" customHeight="1" x14ac:dyDescent="0.4">
      <c r="C71" s="95"/>
      <c r="D71" s="169"/>
      <c r="E71" s="170"/>
      <c r="F71" s="170"/>
      <c r="G71" s="170"/>
      <c r="H71" s="170"/>
      <c r="I71" s="170"/>
      <c r="J71" s="170"/>
      <c r="K71" s="170"/>
      <c r="L71" s="170"/>
      <c r="M71" s="171"/>
      <c r="N71" s="147"/>
      <c r="O71" s="148"/>
      <c r="P71" s="148"/>
      <c r="Q71" s="149"/>
      <c r="R71" s="112"/>
      <c r="S71" s="112"/>
      <c r="T71" s="112"/>
      <c r="U71" s="172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4"/>
      <c r="AK71" s="129"/>
      <c r="AL71" s="129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113"/>
      <c r="BD71" s="165"/>
      <c r="BE71" s="165"/>
      <c r="BF71" s="181"/>
      <c r="BG71" s="182"/>
      <c r="BH71" s="182"/>
      <c r="BI71" s="182"/>
      <c r="BJ71" s="181"/>
      <c r="BK71" s="182"/>
      <c r="BL71" s="182"/>
      <c r="BM71" s="182"/>
      <c r="BN71" s="181"/>
      <c r="BO71" s="182"/>
      <c r="BP71" s="182"/>
      <c r="BQ71" s="183"/>
      <c r="BR71" s="105"/>
    </row>
    <row r="72" spans="3:70" ht="15.6" customHeight="1" x14ac:dyDescent="0.5">
      <c r="C72" s="95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81"/>
      <c r="O72" s="81"/>
      <c r="P72" s="81"/>
      <c r="Q72" s="81"/>
      <c r="R72" s="112"/>
      <c r="S72" s="112"/>
      <c r="T72" s="112"/>
      <c r="U72" s="112"/>
      <c r="V72" s="112"/>
      <c r="W72" s="112"/>
      <c r="X72" s="65"/>
      <c r="Y72" s="65"/>
      <c r="Z72" s="65"/>
      <c r="AA72" s="103"/>
      <c r="AB72" s="103"/>
      <c r="AC72" s="103"/>
      <c r="AD72" s="103"/>
      <c r="AE72" s="103"/>
      <c r="AF72" s="103"/>
      <c r="AG72" s="103"/>
      <c r="AH72" s="103"/>
      <c r="AI72" s="103"/>
      <c r="AJ72" s="65"/>
      <c r="AK72" s="65"/>
      <c r="AL72" s="65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105"/>
    </row>
    <row r="73" spans="3:70" ht="18.600000000000001" customHeight="1" x14ac:dyDescent="0.5">
      <c r="C73" s="95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81"/>
      <c r="O73" s="81"/>
      <c r="P73" s="81"/>
      <c r="Q73" s="81"/>
      <c r="R73" s="112"/>
      <c r="S73" s="112"/>
      <c r="T73" s="112"/>
      <c r="U73" s="116" t="s">
        <v>31</v>
      </c>
      <c r="V73" s="112"/>
      <c r="W73" s="112"/>
      <c r="X73" s="112"/>
      <c r="Y73" s="112"/>
      <c r="Z73" s="112"/>
      <c r="AA73" s="103"/>
      <c r="AB73" s="117"/>
      <c r="AC73" s="103"/>
      <c r="AD73" s="103"/>
      <c r="AE73" s="103"/>
      <c r="AF73" s="103"/>
      <c r="AG73" s="103"/>
      <c r="AH73" s="103"/>
      <c r="AI73" s="103"/>
      <c r="AJ73" s="103"/>
      <c r="AK73" s="103"/>
      <c r="AL73" s="103"/>
      <c r="AM73" s="116" t="s">
        <v>32</v>
      </c>
      <c r="AN73" s="103"/>
      <c r="AO73" s="103"/>
      <c r="AP73" s="103"/>
      <c r="AQ73" s="103"/>
      <c r="AR73" s="103"/>
      <c r="AS73" s="103"/>
      <c r="AT73" s="103"/>
      <c r="AU73" s="103"/>
      <c r="AV73" s="103"/>
      <c r="AW73" s="103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65"/>
      <c r="BR73" s="105"/>
    </row>
    <row r="74" spans="3:70" ht="15.6" customHeight="1" x14ac:dyDescent="0.4">
      <c r="C74" s="95"/>
      <c r="D74" s="99" t="s">
        <v>33</v>
      </c>
      <c r="E74" s="100"/>
      <c r="F74" s="100"/>
      <c r="G74" s="100"/>
      <c r="H74" s="100"/>
      <c r="I74" s="100"/>
      <c r="J74" s="100"/>
      <c r="K74" s="100"/>
      <c r="L74" s="100"/>
      <c r="M74" s="101"/>
      <c r="N74" s="123" t="str">
        <f>IF([2]回答表!AD44="●","●","")</f>
        <v/>
      </c>
      <c r="O74" s="124"/>
      <c r="P74" s="124"/>
      <c r="Q74" s="125"/>
      <c r="R74" s="112"/>
      <c r="S74" s="112"/>
      <c r="T74" s="112"/>
      <c r="U74" s="126" t="str">
        <f>IF([2]回答表!AD44="●",[2]回答表!B140,"")</f>
        <v/>
      </c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8"/>
      <c r="AK74" s="175"/>
      <c r="AL74" s="175"/>
      <c r="AM74" s="126" t="str">
        <f>IF([2]回答表!AD44="●",[2]回答表!B146,"")</f>
        <v/>
      </c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8"/>
      <c r="BR74" s="105"/>
    </row>
    <row r="75" spans="3:70" ht="15.6" customHeight="1" x14ac:dyDescent="0.4">
      <c r="C75" s="95"/>
      <c r="D75" s="134"/>
      <c r="E75" s="135"/>
      <c r="F75" s="135"/>
      <c r="G75" s="135"/>
      <c r="H75" s="135"/>
      <c r="I75" s="135"/>
      <c r="J75" s="135"/>
      <c r="K75" s="135"/>
      <c r="L75" s="135"/>
      <c r="M75" s="136"/>
      <c r="N75" s="137"/>
      <c r="O75" s="138"/>
      <c r="P75" s="138"/>
      <c r="Q75" s="139"/>
      <c r="R75" s="112"/>
      <c r="S75" s="112"/>
      <c r="T75" s="112"/>
      <c r="U75" s="140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  <c r="AH75" s="141"/>
      <c r="AI75" s="141"/>
      <c r="AJ75" s="142"/>
      <c r="AK75" s="175"/>
      <c r="AL75" s="175"/>
      <c r="AM75" s="140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  <c r="BI75" s="141"/>
      <c r="BJ75" s="141"/>
      <c r="BK75" s="141"/>
      <c r="BL75" s="141"/>
      <c r="BM75" s="141"/>
      <c r="BN75" s="141"/>
      <c r="BO75" s="141"/>
      <c r="BP75" s="141"/>
      <c r="BQ75" s="142"/>
      <c r="BR75" s="105"/>
    </row>
    <row r="76" spans="3:70" ht="15.6" customHeight="1" x14ac:dyDescent="0.4">
      <c r="C76" s="95"/>
      <c r="D76" s="134"/>
      <c r="E76" s="135"/>
      <c r="F76" s="135"/>
      <c r="G76" s="135"/>
      <c r="H76" s="135"/>
      <c r="I76" s="135"/>
      <c r="J76" s="135"/>
      <c r="K76" s="135"/>
      <c r="L76" s="135"/>
      <c r="M76" s="136"/>
      <c r="N76" s="137"/>
      <c r="O76" s="138"/>
      <c r="P76" s="138"/>
      <c r="Q76" s="139"/>
      <c r="R76" s="112"/>
      <c r="S76" s="112"/>
      <c r="T76" s="112"/>
      <c r="U76" s="140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2"/>
      <c r="AK76" s="175"/>
      <c r="AL76" s="175"/>
      <c r="AM76" s="140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1"/>
      <c r="BC76" s="141"/>
      <c r="BD76" s="141"/>
      <c r="BE76" s="141"/>
      <c r="BF76" s="141"/>
      <c r="BG76" s="141"/>
      <c r="BH76" s="141"/>
      <c r="BI76" s="141"/>
      <c r="BJ76" s="141"/>
      <c r="BK76" s="141"/>
      <c r="BL76" s="141"/>
      <c r="BM76" s="141"/>
      <c r="BN76" s="141"/>
      <c r="BO76" s="141"/>
      <c r="BP76" s="141"/>
      <c r="BQ76" s="142"/>
      <c r="BR76" s="105"/>
    </row>
    <row r="77" spans="3:70" ht="15.6" customHeight="1" x14ac:dyDescent="0.4">
      <c r="C77" s="95"/>
      <c r="D77" s="109"/>
      <c r="E77" s="110"/>
      <c r="F77" s="110"/>
      <c r="G77" s="110"/>
      <c r="H77" s="110"/>
      <c r="I77" s="110"/>
      <c r="J77" s="110"/>
      <c r="K77" s="110"/>
      <c r="L77" s="110"/>
      <c r="M77" s="111"/>
      <c r="N77" s="147"/>
      <c r="O77" s="148"/>
      <c r="P77" s="148"/>
      <c r="Q77" s="149"/>
      <c r="R77" s="112"/>
      <c r="S77" s="112"/>
      <c r="T77" s="112"/>
      <c r="U77" s="172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4"/>
      <c r="AK77" s="175"/>
      <c r="AL77" s="175"/>
      <c r="AM77" s="172"/>
      <c r="AN77" s="173"/>
      <c r="AO77" s="173"/>
      <c r="AP77" s="173"/>
      <c r="AQ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  <c r="BQ77" s="174"/>
      <c r="BR77" s="105"/>
    </row>
    <row r="78" spans="3:70" ht="15.6" customHeight="1" x14ac:dyDescent="0.4">
      <c r="C78" s="176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7"/>
      <c r="AX78" s="177"/>
      <c r="AY78" s="177"/>
      <c r="AZ78" s="177"/>
      <c r="BA78" s="177"/>
      <c r="BB78" s="177"/>
      <c r="BC78" s="177"/>
      <c r="BD78" s="177"/>
      <c r="BE78" s="177"/>
      <c r="BF78" s="177"/>
      <c r="BG78" s="177"/>
      <c r="BH78" s="177"/>
      <c r="BI78" s="177"/>
      <c r="BJ78" s="177"/>
      <c r="BK78" s="177"/>
      <c r="BL78" s="177"/>
      <c r="BM78" s="177"/>
      <c r="BN78" s="177"/>
      <c r="BO78" s="177"/>
      <c r="BP78" s="177"/>
      <c r="BQ78" s="177"/>
      <c r="BR78" s="178"/>
    </row>
    <row r="79" spans="3:70" ht="15.6" customHeight="1" x14ac:dyDescent="0.4"/>
    <row r="80" spans="3:70" ht="15.6" customHeight="1" x14ac:dyDescent="0.4">
      <c r="C80" s="89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184"/>
      <c r="AS80" s="184"/>
      <c r="AT80" s="184"/>
      <c r="AU80" s="184"/>
      <c r="AV80" s="184"/>
      <c r="AW80" s="184"/>
      <c r="AX80" s="184"/>
      <c r="AY80" s="184"/>
      <c r="AZ80" s="184"/>
      <c r="BA80" s="184"/>
      <c r="BB80" s="184"/>
      <c r="BC80" s="92"/>
      <c r="BD80" s="93"/>
      <c r="BE80" s="93"/>
      <c r="BF80" s="93"/>
      <c r="BG80" s="93"/>
      <c r="BH80" s="93"/>
      <c r="BI80" s="93"/>
      <c r="BJ80" s="93"/>
      <c r="BK80" s="93"/>
      <c r="BL80" s="93"/>
      <c r="BM80" s="93"/>
      <c r="BN80" s="93"/>
      <c r="BO80" s="93"/>
      <c r="BP80" s="93"/>
      <c r="BQ80" s="93"/>
      <c r="BR80" s="94"/>
    </row>
    <row r="81" spans="3:70" ht="15.6" customHeight="1" x14ac:dyDescent="0.5">
      <c r="C81" s="95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65"/>
      <c r="Y81" s="65"/>
      <c r="Z81" s="65"/>
      <c r="AA81" s="36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299"/>
      <c r="AO81" s="113"/>
      <c r="AP81" s="300"/>
      <c r="AQ81" s="300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85"/>
      <c r="BC81" s="102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103"/>
      <c r="BO81" s="103"/>
      <c r="BP81" s="103"/>
      <c r="BQ81" s="299"/>
      <c r="BR81" s="105"/>
    </row>
    <row r="82" spans="3:70" ht="15.6" customHeight="1" x14ac:dyDescent="0.5">
      <c r="C82" s="95"/>
      <c r="D82" s="96" t="s">
        <v>14</v>
      </c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8"/>
      <c r="R82" s="99" t="s">
        <v>38</v>
      </c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1"/>
      <c r="BC82" s="102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103"/>
      <c r="BO82" s="103"/>
      <c r="BP82" s="103"/>
      <c r="BQ82" s="299"/>
      <c r="BR82" s="105"/>
    </row>
    <row r="83" spans="3:70" ht="15.6" customHeight="1" x14ac:dyDescent="0.5">
      <c r="C83" s="95"/>
      <c r="D83" s="106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8"/>
      <c r="R83" s="109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1"/>
      <c r="BC83" s="102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103"/>
      <c r="BO83" s="103"/>
      <c r="BP83" s="103"/>
      <c r="BQ83" s="299"/>
      <c r="BR83" s="105"/>
    </row>
    <row r="84" spans="3:70" ht="15.6" customHeight="1" x14ac:dyDescent="0.5">
      <c r="C84" s="95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65"/>
      <c r="Y84" s="65"/>
      <c r="Z84" s="65"/>
      <c r="AA84" s="36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299"/>
      <c r="AO84" s="113"/>
      <c r="AP84" s="300"/>
      <c r="AQ84" s="300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02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103"/>
      <c r="BO84" s="103"/>
      <c r="BP84" s="103"/>
      <c r="BQ84" s="299"/>
      <c r="BR84" s="105"/>
    </row>
    <row r="85" spans="3:70" ht="25.5" x14ac:dyDescent="0.5">
      <c r="C85" s="95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6" t="s">
        <v>39</v>
      </c>
      <c r="V85" s="118"/>
      <c r="W85" s="117"/>
      <c r="X85" s="119"/>
      <c r="Y85" s="119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17"/>
      <c r="AL85" s="117"/>
      <c r="AM85" s="116" t="s">
        <v>35</v>
      </c>
      <c r="AN85" s="112"/>
      <c r="AO85" s="112"/>
      <c r="AP85" s="112"/>
      <c r="AQ85" s="112"/>
      <c r="AR85" s="112"/>
      <c r="AS85" s="103"/>
      <c r="AT85" s="117"/>
      <c r="AU85" s="117"/>
      <c r="AV85" s="117"/>
      <c r="AW85" s="117"/>
      <c r="AX85" s="117"/>
      <c r="AY85" s="117"/>
      <c r="AZ85" s="117"/>
      <c r="BA85" s="117"/>
      <c r="BB85" s="117"/>
      <c r="BC85" s="121"/>
      <c r="BD85" s="103"/>
      <c r="BE85" s="103"/>
      <c r="BF85" s="122" t="s">
        <v>17</v>
      </c>
      <c r="BG85" s="179"/>
      <c r="BH85" s="179"/>
      <c r="BI85" s="179"/>
      <c r="BJ85" s="179"/>
      <c r="BK85" s="179"/>
      <c r="BL85" s="179"/>
      <c r="BM85" s="103"/>
      <c r="BN85" s="103"/>
      <c r="BO85" s="103"/>
      <c r="BP85" s="103"/>
      <c r="BQ85" s="299"/>
      <c r="BR85" s="105"/>
    </row>
    <row r="86" spans="3:70" ht="19.350000000000001" customHeight="1" x14ac:dyDescent="0.4">
      <c r="C86" s="95"/>
      <c r="D86" s="186" t="s">
        <v>18</v>
      </c>
      <c r="E86" s="186"/>
      <c r="F86" s="186"/>
      <c r="G86" s="186"/>
      <c r="H86" s="186"/>
      <c r="I86" s="186"/>
      <c r="J86" s="186"/>
      <c r="K86" s="186"/>
      <c r="L86" s="186"/>
      <c r="M86" s="186"/>
      <c r="N86" s="123" t="str">
        <f>IF([2]回答表!F17="水道事業",IF([2]回答表!X45="●","●",""),"")</f>
        <v/>
      </c>
      <c r="O86" s="124"/>
      <c r="P86" s="124"/>
      <c r="Q86" s="125"/>
      <c r="R86" s="112"/>
      <c r="S86" s="112"/>
      <c r="T86" s="112"/>
      <c r="U86" s="187" t="s">
        <v>40</v>
      </c>
      <c r="V86" s="188"/>
      <c r="W86" s="188"/>
      <c r="X86" s="188"/>
      <c r="Y86" s="188"/>
      <c r="Z86" s="188"/>
      <c r="AA86" s="188"/>
      <c r="AB86" s="188"/>
      <c r="AC86" s="189" t="s">
        <v>41</v>
      </c>
      <c r="AD86" s="190"/>
      <c r="AE86" s="190"/>
      <c r="AF86" s="190"/>
      <c r="AG86" s="190"/>
      <c r="AH86" s="190"/>
      <c r="AI86" s="190"/>
      <c r="AJ86" s="191"/>
      <c r="AK86" s="129"/>
      <c r="AL86" s="129"/>
      <c r="AM86" s="192" t="str">
        <f>IF([2]回答表!F17="水道事業",IF([2]回答表!X45="●",[2]回答表!B158,IF([2]回答表!AA45="●",[2]回答表!B223,"")),"")</f>
        <v/>
      </c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4"/>
      <c r="BD86" s="36"/>
      <c r="BE86" s="36"/>
      <c r="BF86" s="131" t="str">
        <f>IF([2]回答表!F17="水道事業",IF([2]回答表!X45="●",[2]回答表!B212,IF([2]回答表!AA45="●",[2]回答表!B278,"")),"")</f>
        <v/>
      </c>
      <c r="BG86" s="132"/>
      <c r="BH86" s="132"/>
      <c r="BI86" s="132"/>
      <c r="BJ86" s="131"/>
      <c r="BK86" s="132"/>
      <c r="BL86" s="132"/>
      <c r="BM86" s="132"/>
      <c r="BN86" s="131"/>
      <c r="BO86" s="132"/>
      <c r="BP86" s="132"/>
      <c r="BQ86" s="133"/>
      <c r="BR86" s="105"/>
    </row>
    <row r="87" spans="3:70" ht="19.350000000000001" customHeight="1" x14ac:dyDescent="0.4">
      <c r="C87" s="95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37"/>
      <c r="O87" s="138"/>
      <c r="P87" s="138"/>
      <c r="Q87" s="139"/>
      <c r="R87" s="112"/>
      <c r="S87" s="112"/>
      <c r="T87" s="112"/>
      <c r="U87" s="195"/>
      <c r="V87" s="196"/>
      <c r="W87" s="196"/>
      <c r="X87" s="196"/>
      <c r="Y87" s="196"/>
      <c r="Z87" s="196"/>
      <c r="AA87" s="196"/>
      <c r="AB87" s="196"/>
      <c r="AC87" s="197"/>
      <c r="AD87" s="198"/>
      <c r="AE87" s="198"/>
      <c r="AF87" s="198"/>
      <c r="AG87" s="198"/>
      <c r="AH87" s="198"/>
      <c r="AI87" s="198"/>
      <c r="AJ87" s="199"/>
      <c r="AK87" s="129"/>
      <c r="AL87" s="129"/>
      <c r="AM87" s="200"/>
      <c r="AN87" s="201"/>
      <c r="AO87" s="201"/>
      <c r="AP87" s="201"/>
      <c r="AQ87" s="201"/>
      <c r="AR87" s="201"/>
      <c r="AS87" s="201"/>
      <c r="AT87" s="201"/>
      <c r="AU87" s="201"/>
      <c r="AV87" s="201"/>
      <c r="AW87" s="201"/>
      <c r="AX87" s="201"/>
      <c r="AY87" s="201"/>
      <c r="AZ87" s="201"/>
      <c r="BA87" s="201"/>
      <c r="BB87" s="201"/>
      <c r="BC87" s="202"/>
      <c r="BD87" s="36"/>
      <c r="BE87" s="36"/>
      <c r="BF87" s="143"/>
      <c r="BG87" s="144"/>
      <c r="BH87" s="144"/>
      <c r="BI87" s="144"/>
      <c r="BJ87" s="143"/>
      <c r="BK87" s="144"/>
      <c r="BL87" s="144"/>
      <c r="BM87" s="144"/>
      <c r="BN87" s="143"/>
      <c r="BO87" s="144"/>
      <c r="BP87" s="144"/>
      <c r="BQ87" s="145"/>
      <c r="BR87" s="105"/>
    </row>
    <row r="88" spans="3:70" ht="15.6" customHeight="1" x14ac:dyDescent="0.4">
      <c r="C88" s="95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37"/>
      <c r="O88" s="138"/>
      <c r="P88" s="138"/>
      <c r="Q88" s="139"/>
      <c r="R88" s="112"/>
      <c r="S88" s="112"/>
      <c r="T88" s="112"/>
      <c r="U88" s="79" t="str">
        <f>IF([2]回答表!F17="水道事業",IF([2]回答表!X45="●",[2]回答表!J166,IF([2]回答表!AA45="●",[2]回答表!J231,"")),"")</f>
        <v/>
      </c>
      <c r="V88" s="80"/>
      <c r="W88" s="80"/>
      <c r="X88" s="80"/>
      <c r="Y88" s="80"/>
      <c r="Z88" s="80"/>
      <c r="AA88" s="80"/>
      <c r="AB88" s="146"/>
      <c r="AC88" s="79" t="str">
        <f>IF([2]回答表!F17="水道事業",IF([2]回答表!X45="●",[2]回答表!J173,IF([2]回答表!AA45="●",[2]回答表!J238,"")),"")</f>
        <v/>
      </c>
      <c r="AD88" s="80"/>
      <c r="AE88" s="80"/>
      <c r="AF88" s="80"/>
      <c r="AG88" s="80"/>
      <c r="AH88" s="80"/>
      <c r="AI88" s="80"/>
      <c r="AJ88" s="146"/>
      <c r="AK88" s="129"/>
      <c r="AL88" s="129"/>
      <c r="AM88" s="200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2"/>
      <c r="BD88" s="36"/>
      <c r="BE88" s="36"/>
      <c r="BF88" s="143"/>
      <c r="BG88" s="144"/>
      <c r="BH88" s="144"/>
      <c r="BI88" s="144"/>
      <c r="BJ88" s="143"/>
      <c r="BK88" s="144"/>
      <c r="BL88" s="144"/>
      <c r="BM88" s="144"/>
      <c r="BN88" s="143"/>
      <c r="BO88" s="144"/>
      <c r="BP88" s="144"/>
      <c r="BQ88" s="145"/>
      <c r="BR88" s="105"/>
    </row>
    <row r="89" spans="3:70" ht="15.6" customHeight="1" x14ac:dyDescent="0.4">
      <c r="C89" s="95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47"/>
      <c r="O89" s="148"/>
      <c r="P89" s="148"/>
      <c r="Q89" s="149"/>
      <c r="R89" s="112"/>
      <c r="S89" s="112"/>
      <c r="T89" s="112"/>
      <c r="U89" s="76"/>
      <c r="V89" s="77"/>
      <c r="W89" s="77"/>
      <c r="X89" s="77"/>
      <c r="Y89" s="77"/>
      <c r="Z89" s="77"/>
      <c r="AA89" s="77"/>
      <c r="AB89" s="78"/>
      <c r="AC89" s="76"/>
      <c r="AD89" s="77"/>
      <c r="AE89" s="77"/>
      <c r="AF89" s="77"/>
      <c r="AG89" s="77"/>
      <c r="AH89" s="77"/>
      <c r="AI89" s="77"/>
      <c r="AJ89" s="78"/>
      <c r="AK89" s="129"/>
      <c r="AL89" s="129"/>
      <c r="AM89" s="200"/>
      <c r="AN89" s="201"/>
      <c r="AO89" s="201"/>
      <c r="AP89" s="201"/>
      <c r="AQ89" s="201"/>
      <c r="AR89" s="201"/>
      <c r="AS89" s="201"/>
      <c r="AT89" s="201"/>
      <c r="AU89" s="201"/>
      <c r="AV89" s="201"/>
      <c r="AW89" s="201"/>
      <c r="AX89" s="201"/>
      <c r="AY89" s="201"/>
      <c r="AZ89" s="201"/>
      <c r="BA89" s="201"/>
      <c r="BB89" s="201"/>
      <c r="BC89" s="202"/>
      <c r="BD89" s="36"/>
      <c r="BE89" s="36"/>
      <c r="BF89" s="143" t="str">
        <f>IF([2]回答表!F17="水道事業",IF([2]回答表!X45="●",[2]回答表!E212,IF([2]回答表!AA45="●",[2]回答表!E278,"")),"")</f>
        <v/>
      </c>
      <c r="BG89" s="144"/>
      <c r="BH89" s="144"/>
      <c r="BI89" s="144"/>
      <c r="BJ89" s="143" t="str">
        <f>IF([2]回答表!F17="水道事業",IF([2]回答表!X45="●",[2]回答表!E213,IF([2]回答表!AA45="●",[2]回答表!E279,"")),"")</f>
        <v/>
      </c>
      <c r="BK89" s="144"/>
      <c r="BL89" s="144"/>
      <c r="BM89" s="144"/>
      <c r="BN89" s="143" t="str">
        <f>IF([2]回答表!F17="水道事業",IF([2]回答表!X45="●",[2]回答表!E214,IF([2]回答表!AA45="●",[2]回答表!E280,"")),"")</f>
        <v/>
      </c>
      <c r="BO89" s="144"/>
      <c r="BP89" s="144"/>
      <c r="BQ89" s="145"/>
      <c r="BR89" s="105"/>
    </row>
    <row r="90" spans="3:70" ht="15.6" customHeight="1" x14ac:dyDescent="0.4">
      <c r="C90" s="95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1"/>
      <c r="O90" s="151"/>
      <c r="P90" s="151"/>
      <c r="Q90" s="151"/>
      <c r="R90" s="152"/>
      <c r="S90" s="152"/>
      <c r="T90" s="152"/>
      <c r="U90" s="82"/>
      <c r="V90" s="83"/>
      <c r="W90" s="83"/>
      <c r="X90" s="83"/>
      <c r="Y90" s="83"/>
      <c r="Z90" s="83"/>
      <c r="AA90" s="83"/>
      <c r="AB90" s="84"/>
      <c r="AC90" s="82"/>
      <c r="AD90" s="83"/>
      <c r="AE90" s="83"/>
      <c r="AF90" s="83"/>
      <c r="AG90" s="83"/>
      <c r="AH90" s="83"/>
      <c r="AI90" s="83"/>
      <c r="AJ90" s="84"/>
      <c r="AK90" s="129"/>
      <c r="AL90" s="129"/>
      <c r="AM90" s="200"/>
      <c r="AN90" s="201"/>
      <c r="AO90" s="201"/>
      <c r="AP90" s="201"/>
      <c r="AQ90" s="201"/>
      <c r="AR90" s="201"/>
      <c r="AS90" s="201"/>
      <c r="AT90" s="201"/>
      <c r="AU90" s="201"/>
      <c r="AV90" s="201"/>
      <c r="AW90" s="201"/>
      <c r="AX90" s="201"/>
      <c r="AY90" s="201"/>
      <c r="AZ90" s="201"/>
      <c r="BA90" s="201"/>
      <c r="BB90" s="201"/>
      <c r="BC90" s="202"/>
      <c r="BD90" s="113"/>
      <c r="BE90" s="113"/>
      <c r="BF90" s="143"/>
      <c r="BG90" s="144"/>
      <c r="BH90" s="144"/>
      <c r="BI90" s="144"/>
      <c r="BJ90" s="143"/>
      <c r="BK90" s="144"/>
      <c r="BL90" s="144"/>
      <c r="BM90" s="144"/>
      <c r="BN90" s="143"/>
      <c r="BO90" s="144"/>
      <c r="BP90" s="144"/>
      <c r="BQ90" s="145"/>
      <c r="BR90" s="105"/>
    </row>
    <row r="91" spans="3:70" ht="19.350000000000001" customHeight="1" x14ac:dyDescent="0.4">
      <c r="C91" s="95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1"/>
      <c r="O91" s="151"/>
      <c r="P91" s="151"/>
      <c r="Q91" s="151"/>
      <c r="R91" s="152"/>
      <c r="S91" s="152"/>
      <c r="T91" s="152"/>
      <c r="U91" s="187" t="s">
        <v>42</v>
      </c>
      <c r="V91" s="188"/>
      <c r="W91" s="188"/>
      <c r="X91" s="188"/>
      <c r="Y91" s="188"/>
      <c r="Z91" s="188"/>
      <c r="AA91" s="188"/>
      <c r="AB91" s="188"/>
      <c r="AC91" s="187" t="s">
        <v>43</v>
      </c>
      <c r="AD91" s="188"/>
      <c r="AE91" s="188"/>
      <c r="AF91" s="188"/>
      <c r="AG91" s="188"/>
      <c r="AH91" s="188"/>
      <c r="AI91" s="188"/>
      <c r="AJ91" s="203"/>
      <c r="AK91" s="129"/>
      <c r="AL91" s="129"/>
      <c r="AM91" s="200"/>
      <c r="AN91" s="201"/>
      <c r="AO91" s="201"/>
      <c r="AP91" s="201"/>
      <c r="AQ91" s="201"/>
      <c r="AR91" s="201"/>
      <c r="AS91" s="201"/>
      <c r="AT91" s="201"/>
      <c r="AU91" s="201"/>
      <c r="AV91" s="201"/>
      <c r="AW91" s="201"/>
      <c r="AX91" s="201"/>
      <c r="AY91" s="201"/>
      <c r="AZ91" s="201"/>
      <c r="BA91" s="201"/>
      <c r="BB91" s="201"/>
      <c r="BC91" s="202"/>
      <c r="BD91" s="36"/>
      <c r="BE91" s="36"/>
      <c r="BF91" s="143"/>
      <c r="BG91" s="144"/>
      <c r="BH91" s="144"/>
      <c r="BI91" s="144"/>
      <c r="BJ91" s="143"/>
      <c r="BK91" s="144"/>
      <c r="BL91" s="144"/>
      <c r="BM91" s="144"/>
      <c r="BN91" s="143"/>
      <c r="BO91" s="144"/>
      <c r="BP91" s="144"/>
      <c r="BQ91" s="145"/>
      <c r="BR91" s="105"/>
    </row>
    <row r="92" spans="3:70" ht="19.350000000000001" customHeight="1" x14ac:dyDescent="0.4">
      <c r="C92" s="95"/>
      <c r="D92" s="204" t="s">
        <v>26</v>
      </c>
      <c r="E92" s="186"/>
      <c r="F92" s="186"/>
      <c r="G92" s="186"/>
      <c r="H92" s="186"/>
      <c r="I92" s="186"/>
      <c r="J92" s="186"/>
      <c r="K92" s="186"/>
      <c r="L92" s="186"/>
      <c r="M92" s="205"/>
      <c r="N92" s="123" t="str">
        <f>IF([2]回答表!F17="水道事業",IF([2]回答表!AA45="●","●",""),"")</f>
        <v/>
      </c>
      <c r="O92" s="124"/>
      <c r="P92" s="124"/>
      <c r="Q92" s="125"/>
      <c r="R92" s="112"/>
      <c r="S92" s="112"/>
      <c r="T92" s="112"/>
      <c r="U92" s="195"/>
      <c r="V92" s="196"/>
      <c r="W92" s="196"/>
      <c r="X92" s="196"/>
      <c r="Y92" s="196"/>
      <c r="Z92" s="196"/>
      <c r="AA92" s="196"/>
      <c r="AB92" s="196"/>
      <c r="AC92" s="195"/>
      <c r="AD92" s="196"/>
      <c r="AE92" s="196"/>
      <c r="AF92" s="196"/>
      <c r="AG92" s="196"/>
      <c r="AH92" s="196"/>
      <c r="AI92" s="196"/>
      <c r="AJ92" s="206"/>
      <c r="AK92" s="129"/>
      <c r="AL92" s="129"/>
      <c r="AM92" s="200"/>
      <c r="AN92" s="201"/>
      <c r="AO92" s="201"/>
      <c r="AP92" s="201"/>
      <c r="AQ92" s="201"/>
      <c r="AR92" s="201"/>
      <c r="AS92" s="201"/>
      <c r="AT92" s="201"/>
      <c r="AU92" s="201"/>
      <c r="AV92" s="201"/>
      <c r="AW92" s="201"/>
      <c r="AX92" s="201"/>
      <c r="AY92" s="201"/>
      <c r="AZ92" s="201"/>
      <c r="BA92" s="201"/>
      <c r="BB92" s="201"/>
      <c r="BC92" s="202"/>
      <c r="BD92" s="165"/>
      <c r="BE92" s="165"/>
      <c r="BF92" s="143"/>
      <c r="BG92" s="144"/>
      <c r="BH92" s="144"/>
      <c r="BI92" s="144"/>
      <c r="BJ92" s="143"/>
      <c r="BK92" s="144"/>
      <c r="BL92" s="144"/>
      <c r="BM92" s="144"/>
      <c r="BN92" s="143"/>
      <c r="BO92" s="144"/>
      <c r="BP92" s="144"/>
      <c r="BQ92" s="145"/>
      <c r="BR92" s="105"/>
    </row>
    <row r="93" spans="3:70" ht="15.6" customHeight="1" x14ac:dyDescent="0.4">
      <c r="C93" s="95"/>
      <c r="D93" s="186"/>
      <c r="E93" s="186"/>
      <c r="F93" s="186"/>
      <c r="G93" s="186"/>
      <c r="H93" s="186"/>
      <c r="I93" s="186"/>
      <c r="J93" s="186"/>
      <c r="K93" s="186"/>
      <c r="L93" s="186"/>
      <c r="M93" s="205"/>
      <c r="N93" s="137"/>
      <c r="O93" s="138"/>
      <c r="P93" s="138"/>
      <c r="Q93" s="139"/>
      <c r="R93" s="112"/>
      <c r="S93" s="112"/>
      <c r="T93" s="112"/>
      <c r="U93" s="79" t="str">
        <f>IF([2]回答表!F17="水道事業",IF([2]回答表!X45="●",[2]回答表!J176,IF([2]回答表!AA45="●",[2]回答表!J241,"")),"")</f>
        <v/>
      </c>
      <c r="V93" s="80"/>
      <c r="W93" s="80"/>
      <c r="X93" s="80"/>
      <c r="Y93" s="80"/>
      <c r="Z93" s="80"/>
      <c r="AA93" s="80"/>
      <c r="AB93" s="146"/>
      <c r="AC93" s="79" t="str">
        <f>IF([2]回答表!F17="水道事業",IF([2]回答表!X45="●",[2]回答表!J180,IF([2]回答表!AA45="●",[2]回答表!J245,"")),"")</f>
        <v/>
      </c>
      <c r="AD93" s="80"/>
      <c r="AE93" s="80"/>
      <c r="AF93" s="80"/>
      <c r="AG93" s="80"/>
      <c r="AH93" s="80"/>
      <c r="AI93" s="80"/>
      <c r="AJ93" s="146"/>
      <c r="AK93" s="129"/>
      <c r="AL93" s="129"/>
      <c r="AM93" s="200"/>
      <c r="AN93" s="201"/>
      <c r="AO93" s="201"/>
      <c r="AP93" s="201"/>
      <c r="AQ93" s="201"/>
      <c r="AR93" s="201"/>
      <c r="AS93" s="201"/>
      <c r="AT93" s="201"/>
      <c r="AU93" s="201"/>
      <c r="AV93" s="201"/>
      <c r="AW93" s="201"/>
      <c r="AX93" s="201"/>
      <c r="AY93" s="201"/>
      <c r="AZ93" s="201"/>
      <c r="BA93" s="201"/>
      <c r="BB93" s="201"/>
      <c r="BC93" s="202"/>
      <c r="BD93" s="165"/>
      <c r="BE93" s="165"/>
      <c r="BF93" s="143" t="s">
        <v>23</v>
      </c>
      <c r="BG93" s="144"/>
      <c r="BH93" s="144"/>
      <c r="BI93" s="144"/>
      <c r="BJ93" s="143" t="s">
        <v>24</v>
      </c>
      <c r="BK93" s="144"/>
      <c r="BL93" s="144"/>
      <c r="BM93" s="144"/>
      <c r="BN93" s="143" t="s">
        <v>25</v>
      </c>
      <c r="BO93" s="144"/>
      <c r="BP93" s="144"/>
      <c r="BQ93" s="145"/>
      <c r="BR93" s="105"/>
    </row>
    <row r="94" spans="3:70" ht="15.6" customHeight="1" x14ac:dyDescent="0.4">
      <c r="C94" s="95"/>
      <c r="D94" s="186"/>
      <c r="E94" s="186"/>
      <c r="F94" s="186"/>
      <c r="G94" s="186"/>
      <c r="H94" s="186"/>
      <c r="I94" s="186"/>
      <c r="J94" s="186"/>
      <c r="K94" s="186"/>
      <c r="L94" s="186"/>
      <c r="M94" s="205"/>
      <c r="N94" s="137"/>
      <c r="O94" s="138"/>
      <c r="P94" s="138"/>
      <c r="Q94" s="139"/>
      <c r="R94" s="112"/>
      <c r="S94" s="112"/>
      <c r="T94" s="112"/>
      <c r="U94" s="76"/>
      <c r="V94" s="77"/>
      <c r="W94" s="77"/>
      <c r="X94" s="77"/>
      <c r="Y94" s="77"/>
      <c r="Z94" s="77"/>
      <c r="AA94" s="77"/>
      <c r="AB94" s="78"/>
      <c r="AC94" s="76"/>
      <c r="AD94" s="77"/>
      <c r="AE94" s="77"/>
      <c r="AF94" s="77"/>
      <c r="AG94" s="77"/>
      <c r="AH94" s="77"/>
      <c r="AI94" s="77"/>
      <c r="AJ94" s="78"/>
      <c r="AK94" s="129"/>
      <c r="AL94" s="129"/>
      <c r="AM94" s="200"/>
      <c r="AN94" s="201"/>
      <c r="AO94" s="201"/>
      <c r="AP94" s="201"/>
      <c r="AQ94" s="201"/>
      <c r="AR94" s="201"/>
      <c r="AS94" s="201"/>
      <c r="AT94" s="201"/>
      <c r="AU94" s="201"/>
      <c r="AV94" s="201"/>
      <c r="AW94" s="201"/>
      <c r="AX94" s="201"/>
      <c r="AY94" s="201"/>
      <c r="AZ94" s="201"/>
      <c r="BA94" s="201"/>
      <c r="BB94" s="201"/>
      <c r="BC94" s="202"/>
      <c r="BD94" s="165"/>
      <c r="BE94" s="165"/>
      <c r="BF94" s="143"/>
      <c r="BG94" s="144"/>
      <c r="BH94" s="144"/>
      <c r="BI94" s="144"/>
      <c r="BJ94" s="143"/>
      <c r="BK94" s="144"/>
      <c r="BL94" s="144"/>
      <c r="BM94" s="144"/>
      <c r="BN94" s="143"/>
      <c r="BO94" s="144"/>
      <c r="BP94" s="144"/>
      <c r="BQ94" s="145"/>
      <c r="BR94" s="105"/>
    </row>
    <row r="95" spans="3:70" ht="15.6" customHeight="1" x14ac:dyDescent="0.4">
      <c r="C95" s="95"/>
      <c r="D95" s="186"/>
      <c r="E95" s="186"/>
      <c r="F95" s="186"/>
      <c r="G95" s="186"/>
      <c r="H95" s="186"/>
      <c r="I95" s="186"/>
      <c r="J95" s="186"/>
      <c r="K95" s="186"/>
      <c r="L95" s="186"/>
      <c r="M95" s="205"/>
      <c r="N95" s="147"/>
      <c r="O95" s="148"/>
      <c r="P95" s="148"/>
      <c r="Q95" s="149"/>
      <c r="R95" s="112"/>
      <c r="S95" s="112"/>
      <c r="T95" s="112"/>
      <c r="U95" s="82"/>
      <c r="V95" s="83"/>
      <c r="W95" s="83"/>
      <c r="X95" s="83"/>
      <c r="Y95" s="83"/>
      <c r="Z95" s="83"/>
      <c r="AA95" s="83"/>
      <c r="AB95" s="84"/>
      <c r="AC95" s="82"/>
      <c r="AD95" s="83"/>
      <c r="AE95" s="83"/>
      <c r="AF95" s="83"/>
      <c r="AG95" s="83"/>
      <c r="AH95" s="83"/>
      <c r="AI95" s="83"/>
      <c r="AJ95" s="84"/>
      <c r="AK95" s="129"/>
      <c r="AL95" s="129"/>
      <c r="AM95" s="207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9"/>
      <c r="BD95" s="165"/>
      <c r="BE95" s="165"/>
      <c r="BF95" s="181"/>
      <c r="BG95" s="182"/>
      <c r="BH95" s="182"/>
      <c r="BI95" s="182"/>
      <c r="BJ95" s="181"/>
      <c r="BK95" s="182"/>
      <c r="BL95" s="182"/>
      <c r="BM95" s="182"/>
      <c r="BN95" s="181"/>
      <c r="BO95" s="182"/>
      <c r="BP95" s="182"/>
      <c r="BQ95" s="183"/>
      <c r="BR95" s="105"/>
    </row>
    <row r="96" spans="3:70" ht="15.6" customHeight="1" x14ac:dyDescent="0.5">
      <c r="C96" s="95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81"/>
      <c r="O96" s="81"/>
      <c r="P96" s="81"/>
      <c r="Q96" s="81"/>
      <c r="R96" s="112"/>
      <c r="S96" s="112"/>
      <c r="T96" s="112"/>
      <c r="U96" s="112"/>
      <c r="V96" s="112"/>
      <c r="W96" s="112"/>
      <c r="X96" s="65"/>
      <c r="Y96" s="65"/>
      <c r="Z96" s="65"/>
      <c r="AA96" s="103"/>
      <c r="AB96" s="103"/>
      <c r="AC96" s="103"/>
      <c r="AD96" s="103"/>
      <c r="AE96" s="103"/>
      <c r="AF96" s="103"/>
      <c r="AG96" s="103"/>
      <c r="AH96" s="103"/>
      <c r="AI96" s="103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105"/>
    </row>
    <row r="97" spans="3:70" ht="18.600000000000001" customHeight="1" x14ac:dyDescent="0.5">
      <c r="C97" s="95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81"/>
      <c r="O97" s="81"/>
      <c r="P97" s="81"/>
      <c r="Q97" s="81"/>
      <c r="R97" s="112"/>
      <c r="S97" s="112"/>
      <c r="T97" s="112"/>
      <c r="U97" s="116" t="s">
        <v>31</v>
      </c>
      <c r="V97" s="112"/>
      <c r="W97" s="112"/>
      <c r="X97" s="112"/>
      <c r="Y97" s="112"/>
      <c r="Z97" s="112"/>
      <c r="AA97" s="103"/>
      <c r="AB97" s="117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16" t="s">
        <v>32</v>
      </c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65"/>
      <c r="BR97" s="105"/>
    </row>
    <row r="98" spans="3:70" ht="15.6" customHeight="1" x14ac:dyDescent="0.4">
      <c r="C98" s="95"/>
      <c r="D98" s="186" t="s">
        <v>33</v>
      </c>
      <c r="E98" s="186"/>
      <c r="F98" s="186"/>
      <c r="G98" s="186"/>
      <c r="H98" s="186"/>
      <c r="I98" s="186"/>
      <c r="J98" s="186"/>
      <c r="K98" s="186"/>
      <c r="L98" s="186"/>
      <c r="M98" s="205"/>
      <c r="N98" s="123" t="str">
        <f>IF([2]回答表!F17="水道事業",IF([2]回答表!AD45="●","●",""),"")</f>
        <v/>
      </c>
      <c r="O98" s="124"/>
      <c r="P98" s="124"/>
      <c r="Q98" s="125"/>
      <c r="R98" s="112"/>
      <c r="S98" s="112"/>
      <c r="T98" s="112"/>
      <c r="U98" s="126" t="str">
        <f>IF([2]回答表!F17="水道事業",IF([2]回答表!AD45="●",[2]回答表!B289,""),"")</f>
        <v/>
      </c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8"/>
      <c r="AK98" s="175"/>
      <c r="AL98" s="175"/>
      <c r="AM98" s="126" t="str">
        <f>IF([2]回答表!F17="水道事業",IF([2]回答表!AD45="●",[2]回答表!B295,""),"")</f>
        <v/>
      </c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7"/>
      <c r="BP98" s="127"/>
      <c r="BQ98" s="128"/>
      <c r="BR98" s="105"/>
    </row>
    <row r="99" spans="3:70" ht="15.6" customHeight="1" x14ac:dyDescent="0.4">
      <c r="C99" s="95"/>
      <c r="D99" s="186"/>
      <c r="E99" s="186"/>
      <c r="F99" s="186"/>
      <c r="G99" s="186"/>
      <c r="H99" s="186"/>
      <c r="I99" s="186"/>
      <c r="J99" s="186"/>
      <c r="K99" s="186"/>
      <c r="L99" s="186"/>
      <c r="M99" s="205"/>
      <c r="N99" s="137"/>
      <c r="O99" s="138"/>
      <c r="P99" s="138"/>
      <c r="Q99" s="139"/>
      <c r="R99" s="112"/>
      <c r="S99" s="112"/>
      <c r="T99" s="112"/>
      <c r="U99" s="140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2"/>
      <c r="AK99" s="175"/>
      <c r="AL99" s="175"/>
      <c r="AM99" s="140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  <c r="BI99" s="141"/>
      <c r="BJ99" s="141"/>
      <c r="BK99" s="141"/>
      <c r="BL99" s="141"/>
      <c r="BM99" s="141"/>
      <c r="BN99" s="141"/>
      <c r="BO99" s="141"/>
      <c r="BP99" s="141"/>
      <c r="BQ99" s="142"/>
      <c r="BR99" s="105"/>
    </row>
    <row r="100" spans="3:70" ht="15.6" customHeight="1" x14ac:dyDescent="0.4">
      <c r="C100" s="95"/>
      <c r="D100" s="186"/>
      <c r="E100" s="186"/>
      <c r="F100" s="186"/>
      <c r="G100" s="186"/>
      <c r="H100" s="186"/>
      <c r="I100" s="186"/>
      <c r="J100" s="186"/>
      <c r="K100" s="186"/>
      <c r="L100" s="186"/>
      <c r="M100" s="205"/>
      <c r="N100" s="137"/>
      <c r="O100" s="138"/>
      <c r="P100" s="138"/>
      <c r="Q100" s="139"/>
      <c r="R100" s="112"/>
      <c r="S100" s="112"/>
      <c r="T100" s="112"/>
      <c r="U100" s="140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2"/>
      <c r="AK100" s="175"/>
      <c r="AL100" s="175"/>
      <c r="AM100" s="140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  <c r="BI100" s="141"/>
      <c r="BJ100" s="141"/>
      <c r="BK100" s="141"/>
      <c r="BL100" s="141"/>
      <c r="BM100" s="141"/>
      <c r="BN100" s="141"/>
      <c r="BO100" s="141"/>
      <c r="BP100" s="141"/>
      <c r="BQ100" s="142"/>
      <c r="BR100" s="105"/>
    </row>
    <row r="101" spans="3:70" ht="15.6" customHeight="1" x14ac:dyDescent="0.4">
      <c r="C101" s="95"/>
      <c r="D101" s="186"/>
      <c r="E101" s="186"/>
      <c r="F101" s="186"/>
      <c r="G101" s="186"/>
      <c r="H101" s="186"/>
      <c r="I101" s="186"/>
      <c r="J101" s="186"/>
      <c r="K101" s="186"/>
      <c r="L101" s="186"/>
      <c r="M101" s="205"/>
      <c r="N101" s="147"/>
      <c r="O101" s="148"/>
      <c r="P101" s="148"/>
      <c r="Q101" s="149"/>
      <c r="R101" s="112"/>
      <c r="S101" s="112"/>
      <c r="T101" s="112"/>
      <c r="U101" s="172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H101" s="173"/>
      <c r="AI101" s="173"/>
      <c r="AJ101" s="174"/>
      <c r="AK101" s="175"/>
      <c r="AL101" s="175"/>
      <c r="AM101" s="172"/>
      <c r="AN101" s="173"/>
      <c r="AO101" s="173"/>
      <c r="AP101" s="173"/>
      <c r="AQ101" s="173"/>
      <c r="AR101" s="173"/>
      <c r="AS101" s="173"/>
      <c r="AT101" s="173"/>
      <c r="AU101" s="173"/>
      <c r="AV101" s="173"/>
      <c r="AW101" s="173"/>
      <c r="AX101" s="173"/>
      <c r="AY101" s="173"/>
      <c r="AZ101" s="173"/>
      <c r="BA101" s="173"/>
      <c r="BB101" s="173"/>
      <c r="BC101" s="173"/>
      <c r="BD101" s="173"/>
      <c r="BE101" s="173"/>
      <c r="BF101" s="173"/>
      <c r="BG101" s="173"/>
      <c r="BH101" s="173"/>
      <c r="BI101" s="173"/>
      <c r="BJ101" s="173"/>
      <c r="BK101" s="173"/>
      <c r="BL101" s="173"/>
      <c r="BM101" s="173"/>
      <c r="BN101" s="173"/>
      <c r="BO101" s="173"/>
      <c r="BP101" s="173"/>
      <c r="BQ101" s="174"/>
      <c r="BR101" s="105"/>
    </row>
    <row r="102" spans="3:70" ht="15.6" customHeight="1" x14ac:dyDescent="0.4">
      <c r="C102" s="176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7"/>
      <c r="AX102" s="177"/>
      <c r="AY102" s="177"/>
      <c r="AZ102" s="177"/>
      <c r="BA102" s="177"/>
      <c r="BB102" s="177"/>
      <c r="BC102" s="177"/>
      <c r="BD102" s="177"/>
      <c r="BE102" s="177"/>
      <c r="BF102" s="177"/>
      <c r="BG102" s="177"/>
      <c r="BH102" s="177"/>
      <c r="BI102" s="177"/>
      <c r="BJ102" s="177"/>
      <c r="BK102" s="177"/>
      <c r="BL102" s="177"/>
      <c r="BM102" s="177"/>
      <c r="BN102" s="177"/>
      <c r="BO102" s="177"/>
      <c r="BP102" s="177"/>
      <c r="BQ102" s="177"/>
      <c r="BR102" s="178"/>
    </row>
    <row r="103" spans="3:70" ht="15.6" customHeight="1" x14ac:dyDescent="0.4"/>
    <row r="104" spans="3:70" ht="15.6" customHeight="1" x14ac:dyDescent="0.4">
      <c r="C104" s="89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184"/>
      <c r="AS104" s="184"/>
      <c r="AT104" s="184"/>
      <c r="AU104" s="184"/>
      <c r="AV104" s="184"/>
      <c r="AW104" s="184"/>
      <c r="AX104" s="184"/>
      <c r="AY104" s="184"/>
      <c r="AZ104" s="184"/>
      <c r="BA104" s="184"/>
      <c r="BB104" s="184"/>
      <c r="BC104" s="92"/>
      <c r="BD104" s="93"/>
      <c r="BE104" s="93"/>
      <c r="BF104" s="93"/>
      <c r="BG104" s="93"/>
      <c r="BH104" s="93"/>
      <c r="BI104" s="93"/>
      <c r="BJ104" s="93"/>
      <c r="BK104" s="93"/>
      <c r="BL104" s="93"/>
      <c r="BM104" s="93"/>
      <c r="BN104" s="93"/>
      <c r="BO104" s="93"/>
      <c r="BP104" s="93"/>
      <c r="BQ104" s="93"/>
      <c r="BR104" s="94"/>
    </row>
    <row r="105" spans="3:70" ht="15.6" customHeight="1" x14ac:dyDescent="0.5">
      <c r="C105" s="95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65"/>
      <c r="Y105" s="65"/>
      <c r="Z105" s="65"/>
      <c r="AA105" s="36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299"/>
      <c r="AO105" s="113"/>
      <c r="AP105" s="300"/>
      <c r="AQ105" s="300"/>
      <c r="AR105" s="185"/>
      <c r="AS105" s="185"/>
      <c r="AT105" s="185"/>
      <c r="AU105" s="185"/>
      <c r="AV105" s="185"/>
      <c r="AW105" s="185"/>
      <c r="AX105" s="185"/>
      <c r="AY105" s="185"/>
      <c r="AZ105" s="185"/>
      <c r="BA105" s="185"/>
      <c r="BB105" s="185"/>
      <c r="BC105" s="102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103"/>
      <c r="BO105" s="103"/>
      <c r="BP105" s="103"/>
      <c r="BQ105" s="299"/>
      <c r="BR105" s="105"/>
    </row>
    <row r="106" spans="3:70" ht="15.6" customHeight="1" x14ac:dyDescent="0.5">
      <c r="C106" s="95"/>
      <c r="D106" s="96" t="s">
        <v>14</v>
      </c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8"/>
      <c r="R106" s="99" t="s">
        <v>44</v>
      </c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  <c r="AR106" s="100"/>
      <c r="AS106" s="100"/>
      <c r="AT106" s="100"/>
      <c r="AU106" s="100"/>
      <c r="AV106" s="100"/>
      <c r="AW106" s="100"/>
      <c r="AX106" s="100"/>
      <c r="AY106" s="100"/>
      <c r="AZ106" s="100"/>
      <c r="BA106" s="100"/>
      <c r="BB106" s="101"/>
      <c r="BC106" s="102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103"/>
      <c r="BO106" s="103"/>
      <c r="BP106" s="103"/>
      <c r="BQ106" s="299"/>
      <c r="BR106" s="105"/>
    </row>
    <row r="107" spans="3:70" ht="15.6" customHeight="1" x14ac:dyDescent="0.5">
      <c r="C107" s="95"/>
      <c r="D107" s="106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8"/>
      <c r="R107" s="109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1"/>
      <c r="BC107" s="102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103"/>
      <c r="BO107" s="103"/>
      <c r="BP107" s="103"/>
      <c r="BQ107" s="299"/>
      <c r="BR107" s="105"/>
    </row>
    <row r="108" spans="3:70" ht="15.6" customHeight="1" x14ac:dyDescent="0.5">
      <c r="C108" s="95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65"/>
      <c r="Y108" s="65"/>
      <c r="Z108" s="65"/>
      <c r="AA108" s="36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299"/>
      <c r="AO108" s="113"/>
      <c r="AP108" s="300"/>
      <c r="AQ108" s="300"/>
      <c r="AR108" s="115"/>
      <c r="AS108" s="115"/>
      <c r="AT108" s="115"/>
      <c r="AU108" s="115"/>
      <c r="AV108" s="115"/>
      <c r="AW108" s="115"/>
      <c r="AX108" s="115"/>
      <c r="AY108" s="115"/>
      <c r="AZ108" s="115"/>
      <c r="BA108" s="115"/>
      <c r="BB108" s="115"/>
      <c r="BC108" s="102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103"/>
      <c r="BO108" s="103"/>
      <c r="BP108" s="103"/>
      <c r="BQ108" s="299"/>
      <c r="BR108" s="105"/>
    </row>
    <row r="109" spans="3:70" ht="25.5" x14ac:dyDescent="0.5">
      <c r="C109" s="95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6" t="s">
        <v>39</v>
      </c>
      <c r="V109" s="118"/>
      <c r="W109" s="117"/>
      <c r="X109" s="119"/>
      <c r="Y109" s="119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17"/>
      <c r="AL109" s="117"/>
      <c r="AM109" s="116" t="s">
        <v>35</v>
      </c>
      <c r="AN109" s="112"/>
      <c r="AO109" s="112"/>
      <c r="AP109" s="112"/>
      <c r="AQ109" s="112"/>
      <c r="AR109" s="112"/>
      <c r="AS109" s="103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21"/>
      <c r="BD109" s="103"/>
      <c r="BE109" s="103"/>
      <c r="BF109" s="122" t="s">
        <v>17</v>
      </c>
      <c r="BG109" s="179"/>
      <c r="BH109" s="179"/>
      <c r="BI109" s="179"/>
      <c r="BJ109" s="179"/>
      <c r="BK109" s="179"/>
      <c r="BL109" s="179"/>
      <c r="BM109" s="103"/>
      <c r="BN109" s="103"/>
      <c r="BO109" s="103"/>
      <c r="BP109" s="103"/>
      <c r="BQ109" s="299"/>
      <c r="BR109" s="105"/>
    </row>
    <row r="110" spans="3:70" ht="19.350000000000001" customHeight="1" x14ac:dyDescent="0.4">
      <c r="C110" s="9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112"/>
      <c r="S110" s="112"/>
      <c r="T110" s="112"/>
      <c r="U110" s="187" t="s">
        <v>45</v>
      </c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203"/>
      <c r="AK110" s="129"/>
      <c r="AL110" s="129"/>
      <c r="AM110" s="192" t="str">
        <f>IF([2]回答表!F17="簡易水道事業",IF([2]回答表!X45="●",[2]回答表!B158,IF([2]回答表!AA45="●",[2]回答表!B223,"")),"")</f>
        <v/>
      </c>
      <c r="AN110" s="193"/>
      <c r="AO110" s="193"/>
      <c r="AP110" s="193"/>
      <c r="AQ110" s="193"/>
      <c r="AR110" s="193"/>
      <c r="AS110" s="193"/>
      <c r="AT110" s="193"/>
      <c r="AU110" s="193"/>
      <c r="AV110" s="193"/>
      <c r="AW110" s="193"/>
      <c r="AX110" s="193"/>
      <c r="AY110" s="193"/>
      <c r="AZ110" s="193"/>
      <c r="BA110" s="193"/>
      <c r="BB110" s="194"/>
      <c r="BC110" s="113"/>
      <c r="BD110" s="36"/>
      <c r="BE110" s="36"/>
      <c r="BF110" s="131" t="str">
        <f>IF([2]回答表!F17="簡易水道事業",IF([2]回答表!X45="●",[2]回答表!B212,IF([2]回答表!AA45="●",[2]回答表!B278,"")),"")</f>
        <v/>
      </c>
      <c r="BG110" s="132"/>
      <c r="BH110" s="132"/>
      <c r="BI110" s="132"/>
      <c r="BJ110" s="131"/>
      <c r="BK110" s="132"/>
      <c r="BL110" s="132"/>
      <c r="BM110" s="132"/>
      <c r="BN110" s="131"/>
      <c r="BO110" s="132"/>
      <c r="BP110" s="132"/>
      <c r="BQ110" s="133"/>
      <c r="BR110" s="105"/>
    </row>
    <row r="111" spans="3:70" ht="19.350000000000001" customHeight="1" x14ac:dyDescent="0.4">
      <c r="C111" s="9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112"/>
      <c r="S111" s="112"/>
      <c r="T111" s="112"/>
      <c r="U111" s="210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211"/>
      <c r="AH111" s="211"/>
      <c r="AI111" s="211"/>
      <c r="AJ111" s="212"/>
      <c r="AK111" s="129"/>
      <c r="AL111" s="129"/>
      <c r="AM111" s="200"/>
      <c r="AN111" s="201"/>
      <c r="AO111" s="201"/>
      <c r="AP111" s="201"/>
      <c r="AQ111" s="201"/>
      <c r="AR111" s="201"/>
      <c r="AS111" s="201"/>
      <c r="AT111" s="201"/>
      <c r="AU111" s="201"/>
      <c r="AV111" s="201"/>
      <c r="AW111" s="201"/>
      <c r="AX111" s="201"/>
      <c r="AY111" s="201"/>
      <c r="AZ111" s="201"/>
      <c r="BA111" s="201"/>
      <c r="BB111" s="202"/>
      <c r="BC111" s="113"/>
      <c r="BD111" s="36"/>
      <c r="BE111" s="36"/>
      <c r="BF111" s="143"/>
      <c r="BG111" s="144"/>
      <c r="BH111" s="144"/>
      <c r="BI111" s="144"/>
      <c r="BJ111" s="143"/>
      <c r="BK111" s="144"/>
      <c r="BL111" s="144"/>
      <c r="BM111" s="144"/>
      <c r="BN111" s="143"/>
      <c r="BO111" s="144"/>
      <c r="BP111" s="144"/>
      <c r="BQ111" s="145"/>
      <c r="BR111" s="105"/>
    </row>
    <row r="112" spans="3:70" ht="15.6" customHeight="1" x14ac:dyDescent="0.4">
      <c r="C112" s="95"/>
      <c r="D112" s="99" t="s">
        <v>18</v>
      </c>
      <c r="E112" s="100"/>
      <c r="F112" s="100"/>
      <c r="G112" s="100"/>
      <c r="H112" s="100"/>
      <c r="I112" s="100"/>
      <c r="J112" s="100"/>
      <c r="K112" s="100"/>
      <c r="L112" s="100"/>
      <c r="M112" s="101"/>
      <c r="N112" s="123" t="str">
        <f>IF([2]回答表!F17="簡易水道事業",IF([2]回答表!X45="●","●",""),"")</f>
        <v/>
      </c>
      <c r="O112" s="124"/>
      <c r="P112" s="124"/>
      <c r="Q112" s="125"/>
      <c r="R112" s="112"/>
      <c r="S112" s="112"/>
      <c r="T112" s="112"/>
      <c r="U112" s="79" t="str">
        <f>IF([2]回答表!F17="簡易水道事業",IF([2]回答表!X45="●",[2]回答表!Y185,IF([2]回答表!AA45="●",[2]回答表!Y251,"")),"")</f>
        <v/>
      </c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146"/>
      <c r="AK112" s="129"/>
      <c r="AL112" s="129"/>
      <c r="AM112" s="200"/>
      <c r="AN112" s="201"/>
      <c r="AO112" s="201"/>
      <c r="AP112" s="201"/>
      <c r="AQ112" s="201"/>
      <c r="AR112" s="201"/>
      <c r="AS112" s="201"/>
      <c r="AT112" s="201"/>
      <c r="AU112" s="201"/>
      <c r="AV112" s="201"/>
      <c r="AW112" s="201"/>
      <c r="AX112" s="201"/>
      <c r="AY112" s="201"/>
      <c r="AZ112" s="201"/>
      <c r="BA112" s="201"/>
      <c r="BB112" s="202"/>
      <c r="BC112" s="113"/>
      <c r="BD112" s="36"/>
      <c r="BE112" s="36"/>
      <c r="BF112" s="143"/>
      <c r="BG112" s="144"/>
      <c r="BH112" s="144"/>
      <c r="BI112" s="144"/>
      <c r="BJ112" s="143"/>
      <c r="BK112" s="144"/>
      <c r="BL112" s="144"/>
      <c r="BM112" s="144"/>
      <c r="BN112" s="143"/>
      <c r="BO112" s="144"/>
      <c r="BP112" s="144"/>
      <c r="BQ112" s="145"/>
      <c r="BR112" s="105"/>
    </row>
    <row r="113" spans="3:70" ht="15.6" customHeight="1" x14ac:dyDescent="0.4">
      <c r="C113" s="95"/>
      <c r="D113" s="134"/>
      <c r="E113" s="135"/>
      <c r="F113" s="135"/>
      <c r="G113" s="135"/>
      <c r="H113" s="135"/>
      <c r="I113" s="135"/>
      <c r="J113" s="135"/>
      <c r="K113" s="135"/>
      <c r="L113" s="135"/>
      <c r="M113" s="136"/>
      <c r="N113" s="137"/>
      <c r="O113" s="138"/>
      <c r="P113" s="138"/>
      <c r="Q113" s="139"/>
      <c r="R113" s="112"/>
      <c r="S113" s="112"/>
      <c r="T113" s="112"/>
      <c r="U113" s="76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8"/>
      <c r="AK113" s="129"/>
      <c r="AL113" s="129"/>
      <c r="AM113" s="200"/>
      <c r="AN113" s="201"/>
      <c r="AO113" s="201"/>
      <c r="AP113" s="201"/>
      <c r="AQ113" s="201"/>
      <c r="AR113" s="201"/>
      <c r="AS113" s="201"/>
      <c r="AT113" s="201"/>
      <c r="AU113" s="201"/>
      <c r="AV113" s="201"/>
      <c r="AW113" s="201"/>
      <c r="AX113" s="201"/>
      <c r="AY113" s="201"/>
      <c r="AZ113" s="201"/>
      <c r="BA113" s="201"/>
      <c r="BB113" s="202"/>
      <c r="BC113" s="113"/>
      <c r="BD113" s="36"/>
      <c r="BE113" s="36"/>
      <c r="BF113" s="143" t="str">
        <f>IF([2]回答表!F17="簡易水道事業",IF([2]回答表!X45="●",[2]回答表!E212,IF([2]回答表!AA45="●",[2]回答表!E278,"")),"")</f>
        <v/>
      </c>
      <c r="BG113" s="144"/>
      <c r="BH113" s="144"/>
      <c r="BI113" s="144"/>
      <c r="BJ113" s="143" t="str">
        <f>IF([2]回答表!F17="簡易水道事業",IF([2]回答表!X45="●",[2]回答表!E213,IF([2]回答表!AA45="●",[2]回答表!E279,"")),"")</f>
        <v/>
      </c>
      <c r="BK113" s="144"/>
      <c r="BL113" s="144"/>
      <c r="BM113" s="144"/>
      <c r="BN113" s="143" t="str">
        <f>IF([2]回答表!F17="簡易水道事業",IF([2]回答表!X45="●",[2]回答表!E214,IF([2]回答表!AA45="●",[2]回答表!E280,"")),"")</f>
        <v/>
      </c>
      <c r="BO113" s="144"/>
      <c r="BP113" s="144"/>
      <c r="BQ113" s="145"/>
      <c r="BR113" s="105"/>
    </row>
    <row r="114" spans="3:70" ht="15.6" customHeight="1" x14ac:dyDescent="0.4">
      <c r="C114" s="95"/>
      <c r="D114" s="134"/>
      <c r="E114" s="135"/>
      <c r="F114" s="135"/>
      <c r="G114" s="135"/>
      <c r="H114" s="135"/>
      <c r="I114" s="135"/>
      <c r="J114" s="135"/>
      <c r="K114" s="135"/>
      <c r="L114" s="135"/>
      <c r="M114" s="136"/>
      <c r="N114" s="137"/>
      <c r="O114" s="138"/>
      <c r="P114" s="138"/>
      <c r="Q114" s="139"/>
      <c r="R114" s="152"/>
      <c r="S114" s="152"/>
      <c r="T114" s="152"/>
      <c r="U114" s="82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4"/>
      <c r="AK114" s="129"/>
      <c r="AL114" s="129"/>
      <c r="AM114" s="200"/>
      <c r="AN114" s="201"/>
      <c r="AO114" s="201"/>
      <c r="AP114" s="201"/>
      <c r="AQ114" s="201"/>
      <c r="AR114" s="201"/>
      <c r="AS114" s="201"/>
      <c r="AT114" s="201"/>
      <c r="AU114" s="201"/>
      <c r="AV114" s="201"/>
      <c r="AW114" s="201"/>
      <c r="AX114" s="201"/>
      <c r="AY114" s="201"/>
      <c r="AZ114" s="201"/>
      <c r="BA114" s="201"/>
      <c r="BB114" s="202"/>
      <c r="BC114" s="113"/>
      <c r="BD114" s="113"/>
      <c r="BE114" s="113"/>
      <c r="BF114" s="143"/>
      <c r="BG114" s="144"/>
      <c r="BH114" s="144"/>
      <c r="BI114" s="144"/>
      <c r="BJ114" s="143"/>
      <c r="BK114" s="144"/>
      <c r="BL114" s="144"/>
      <c r="BM114" s="144"/>
      <c r="BN114" s="143"/>
      <c r="BO114" s="144"/>
      <c r="BP114" s="144"/>
      <c r="BQ114" s="145"/>
      <c r="BR114" s="105"/>
    </row>
    <row r="115" spans="3:70" ht="19.350000000000001" customHeight="1" x14ac:dyDescent="0.4">
      <c r="C115" s="95"/>
      <c r="D115" s="109"/>
      <c r="E115" s="110"/>
      <c r="F115" s="110"/>
      <c r="G115" s="110"/>
      <c r="H115" s="110"/>
      <c r="I115" s="110"/>
      <c r="J115" s="110"/>
      <c r="K115" s="110"/>
      <c r="L115" s="110"/>
      <c r="M115" s="111"/>
      <c r="N115" s="147"/>
      <c r="O115" s="148"/>
      <c r="P115" s="148"/>
      <c r="Q115" s="149"/>
      <c r="R115" s="152"/>
      <c r="S115" s="152"/>
      <c r="T115" s="152"/>
      <c r="U115" s="187" t="s">
        <v>46</v>
      </c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203"/>
      <c r="AK115" s="129"/>
      <c r="AL115" s="129"/>
      <c r="AM115" s="200"/>
      <c r="AN115" s="201"/>
      <c r="AO115" s="201"/>
      <c r="AP115" s="201"/>
      <c r="AQ115" s="201"/>
      <c r="AR115" s="201"/>
      <c r="AS115" s="201"/>
      <c r="AT115" s="201"/>
      <c r="AU115" s="201"/>
      <c r="AV115" s="201"/>
      <c r="AW115" s="201"/>
      <c r="AX115" s="201"/>
      <c r="AY115" s="201"/>
      <c r="AZ115" s="201"/>
      <c r="BA115" s="201"/>
      <c r="BB115" s="202"/>
      <c r="BC115" s="113"/>
      <c r="BD115" s="36"/>
      <c r="BE115" s="36"/>
      <c r="BF115" s="143"/>
      <c r="BG115" s="144"/>
      <c r="BH115" s="144"/>
      <c r="BI115" s="144"/>
      <c r="BJ115" s="143"/>
      <c r="BK115" s="144"/>
      <c r="BL115" s="144"/>
      <c r="BM115" s="144"/>
      <c r="BN115" s="143"/>
      <c r="BO115" s="144"/>
      <c r="BP115" s="144"/>
      <c r="BQ115" s="145"/>
      <c r="BR115" s="105"/>
    </row>
    <row r="116" spans="3:70" ht="19.350000000000001" customHeight="1" x14ac:dyDescent="0.4">
      <c r="C116" s="95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210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1"/>
      <c r="AJ116" s="212"/>
      <c r="AK116" s="129"/>
      <c r="AL116" s="129"/>
      <c r="AM116" s="200"/>
      <c r="AN116" s="201"/>
      <c r="AO116" s="201"/>
      <c r="AP116" s="201"/>
      <c r="AQ116" s="201"/>
      <c r="AR116" s="201"/>
      <c r="AS116" s="201"/>
      <c r="AT116" s="201"/>
      <c r="AU116" s="201"/>
      <c r="AV116" s="201"/>
      <c r="AW116" s="201"/>
      <c r="AX116" s="201"/>
      <c r="AY116" s="201"/>
      <c r="AZ116" s="201"/>
      <c r="BA116" s="201"/>
      <c r="BB116" s="202"/>
      <c r="BC116" s="113"/>
      <c r="BD116" s="165"/>
      <c r="BE116" s="165"/>
      <c r="BF116" s="143"/>
      <c r="BG116" s="144"/>
      <c r="BH116" s="144"/>
      <c r="BI116" s="144"/>
      <c r="BJ116" s="143"/>
      <c r="BK116" s="144"/>
      <c r="BL116" s="144"/>
      <c r="BM116" s="144"/>
      <c r="BN116" s="143"/>
      <c r="BO116" s="144"/>
      <c r="BP116" s="144"/>
      <c r="BQ116" s="145"/>
      <c r="BR116" s="105"/>
    </row>
    <row r="117" spans="3:70" ht="15.6" customHeight="1" x14ac:dyDescent="0.4">
      <c r="C117" s="9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112"/>
      <c r="S117" s="112"/>
      <c r="T117" s="112"/>
      <c r="U117" s="79" t="str">
        <f>IF([2]回答表!F17="簡易水道事業",IF([2]回答表!X45="●",[2]回答表!Y186,IF([2]回答表!AA45="●",[2]回答表!Y252,"")),"")</f>
        <v/>
      </c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146"/>
      <c r="AK117" s="129"/>
      <c r="AL117" s="129"/>
      <c r="AM117" s="200"/>
      <c r="AN117" s="201"/>
      <c r="AO117" s="201"/>
      <c r="AP117" s="201"/>
      <c r="AQ117" s="201"/>
      <c r="AR117" s="201"/>
      <c r="AS117" s="201"/>
      <c r="AT117" s="201"/>
      <c r="AU117" s="201"/>
      <c r="AV117" s="201"/>
      <c r="AW117" s="201"/>
      <c r="AX117" s="201"/>
      <c r="AY117" s="201"/>
      <c r="AZ117" s="201"/>
      <c r="BA117" s="201"/>
      <c r="BB117" s="202"/>
      <c r="BC117" s="113"/>
      <c r="BD117" s="165"/>
      <c r="BE117" s="165"/>
      <c r="BF117" s="143" t="s">
        <v>23</v>
      </c>
      <c r="BG117" s="144"/>
      <c r="BH117" s="144"/>
      <c r="BI117" s="144"/>
      <c r="BJ117" s="143" t="s">
        <v>24</v>
      </c>
      <c r="BK117" s="144"/>
      <c r="BL117" s="144"/>
      <c r="BM117" s="144"/>
      <c r="BN117" s="143" t="s">
        <v>25</v>
      </c>
      <c r="BO117" s="144"/>
      <c r="BP117" s="144"/>
      <c r="BQ117" s="145"/>
      <c r="BR117" s="105"/>
    </row>
    <row r="118" spans="3:70" ht="15.6" customHeight="1" x14ac:dyDescent="0.4">
      <c r="C118" s="9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112"/>
      <c r="S118" s="112"/>
      <c r="T118" s="112"/>
      <c r="U118" s="76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8"/>
      <c r="AK118" s="129"/>
      <c r="AL118" s="129"/>
      <c r="AM118" s="207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9"/>
      <c r="BC118" s="113"/>
      <c r="BD118" s="165"/>
      <c r="BE118" s="165"/>
      <c r="BF118" s="143"/>
      <c r="BG118" s="144"/>
      <c r="BH118" s="144"/>
      <c r="BI118" s="144"/>
      <c r="BJ118" s="143"/>
      <c r="BK118" s="144"/>
      <c r="BL118" s="144"/>
      <c r="BM118" s="144"/>
      <c r="BN118" s="143"/>
      <c r="BO118" s="144"/>
      <c r="BP118" s="144"/>
      <c r="BQ118" s="145"/>
      <c r="BR118" s="105"/>
    </row>
    <row r="119" spans="3:70" ht="15.6" customHeight="1" x14ac:dyDescent="0.4">
      <c r="C119" s="95"/>
      <c r="D119" s="159" t="s">
        <v>26</v>
      </c>
      <c r="E119" s="160"/>
      <c r="F119" s="160"/>
      <c r="G119" s="160"/>
      <c r="H119" s="160"/>
      <c r="I119" s="160"/>
      <c r="J119" s="160"/>
      <c r="K119" s="160"/>
      <c r="L119" s="160"/>
      <c r="M119" s="161"/>
      <c r="N119" s="123" t="str">
        <f>IF([2]回答表!F17="簡易水道事業",IF([2]回答表!AA45="●","●",""),"")</f>
        <v/>
      </c>
      <c r="O119" s="124"/>
      <c r="P119" s="124"/>
      <c r="Q119" s="125"/>
      <c r="R119" s="112"/>
      <c r="S119" s="112"/>
      <c r="T119" s="112"/>
      <c r="U119" s="82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4"/>
      <c r="AK119" s="129"/>
      <c r="AL119" s="129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113"/>
      <c r="BD119" s="165"/>
      <c r="BE119" s="165"/>
      <c r="BF119" s="181"/>
      <c r="BG119" s="182"/>
      <c r="BH119" s="182"/>
      <c r="BI119" s="182"/>
      <c r="BJ119" s="181"/>
      <c r="BK119" s="182"/>
      <c r="BL119" s="182"/>
      <c r="BM119" s="182"/>
      <c r="BN119" s="181"/>
      <c r="BO119" s="182"/>
      <c r="BP119" s="182"/>
      <c r="BQ119" s="183"/>
      <c r="BR119" s="105"/>
    </row>
    <row r="120" spans="3:70" ht="15.6" customHeight="1" x14ac:dyDescent="0.4">
      <c r="C120" s="95"/>
      <c r="D120" s="166"/>
      <c r="E120" s="167"/>
      <c r="F120" s="167"/>
      <c r="G120" s="167"/>
      <c r="H120" s="167"/>
      <c r="I120" s="167"/>
      <c r="J120" s="167"/>
      <c r="K120" s="167"/>
      <c r="L120" s="167"/>
      <c r="M120" s="168"/>
      <c r="N120" s="137"/>
      <c r="O120" s="138"/>
      <c r="P120" s="138"/>
      <c r="Q120" s="139"/>
      <c r="R120" s="112"/>
      <c r="S120" s="112"/>
      <c r="T120" s="112"/>
      <c r="U120" s="187" t="s">
        <v>47</v>
      </c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203"/>
      <c r="AK120" s="65"/>
      <c r="AL120" s="65"/>
      <c r="AM120" s="213" t="s">
        <v>48</v>
      </c>
      <c r="AN120" s="214"/>
      <c r="AO120" s="214"/>
      <c r="AP120" s="214"/>
      <c r="AQ120" s="214"/>
      <c r="AR120" s="215"/>
      <c r="AS120" s="213" t="s">
        <v>49</v>
      </c>
      <c r="AT120" s="214"/>
      <c r="AU120" s="214"/>
      <c r="AV120" s="214"/>
      <c r="AW120" s="214"/>
      <c r="AX120" s="215"/>
      <c r="AY120" s="216" t="s">
        <v>50</v>
      </c>
      <c r="AZ120" s="217"/>
      <c r="BA120" s="217"/>
      <c r="BB120" s="217"/>
      <c r="BC120" s="217"/>
      <c r="BD120" s="218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5"/>
      <c r="BR120" s="105"/>
    </row>
    <row r="121" spans="3:70" ht="15.6" customHeight="1" x14ac:dyDescent="0.4">
      <c r="C121" s="95"/>
      <c r="D121" s="166"/>
      <c r="E121" s="167"/>
      <c r="F121" s="167"/>
      <c r="G121" s="167"/>
      <c r="H121" s="167"/>
      <c r="I121" s="167"/>
      <c r="J121" s="167"/>
      <c r="K121" s="167"/>
      <c r="L121" s="167"/>
      <c r="M121" s="168"/>
      <c r="N121" s="137"/>
      <c r="O121" s="138"/>
      <c r="P121" s="138"/>
      <c r="Q121" s="139"/>
      <c r="R121" s="112"/>
      <c r="S121" s="112"/>
      <c r="T121" s="112"/>
      <c r="U121" s="210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2"/>
      <c r="AK121" s="65"/>
      <c r="AL121" s="65"/>
      <c r="AM121" s="219"/>
      <c r="AN121" s="220"/>
      <c r="AO121" s="220"/>
      <c r="AP121" s="220"/>
      <c r="AQ121" s="220"/>
      <c r="AR121" s="221"/>
      <c r="AS121" s="219"/>
      <c r="AT121" s="220"/>
      <c r="AU121" s="220"/>
      <c r="AV121" s="220"/>
      <c r="AW121" s="220"/>
      <c r="AX121" s="221"/>
      <c r="AY121" s="222"/>
      <c r="AZ121" s="223"/>
      <c r="BA121" s="223"/>
      <c r="BB121" s="223"/>
      <c r="BC121" s="223"/>
      <c r="BD121" s="224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105"/>
    </row>
    <row r="122" spans="3:70" ht="15.6" customHeight="1" x14ac:dyDescent="0.4">
      <c r="C122" s="95"/>
      <c r="D122" s="169"/>
      <c r="E122" s="170"/>
      <c r="F122" s="170"/>
      <c r="G122" s="170"/>
      <c r="H122" s="170"/>
      <c r="I122" s="170"/>
      <c r="J122" s="170"/>
      <c r="K122" s="170"/>
      <c r="L122" s="170"/>
      <c r="M122" s="171"/>
      <c r="N122" s="147"/>
      <c r="O122" s="148"/>
      <c r="P122" s="148"/>
      <c r="Q122" s="149"/>
      <c r="R122" s="112"/>
      <c r="S122" s="112"/>
      <c r="T122" s="112"/>
      <c r="U122" s="79" t="str">
        <f>IF([2]回答表!F17="簡易水道事業",IF([2]回答表!X45="●",[2]回答表!Y187,IF([2]回答表!AA45="●",[2]回答表!Y253,"")),"")</f>
        <v/>
      </c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146"/>
      <c r="AK122" s="65"/>
      <c r="AL122" s="65"/>
      <c r="AM122" s="225" t="str">
        <f>IF([2]回答表!F17="簡易水道事業",IF([2]回答表!X45="●",[2]回答表!Y189,IF([2]回答表!AA45="●",[2]回答表!Y255,"")),"")</f>
        <v/>
      </c>
      <c r="AN122" s="225"/>
      <c r="AO122" s="225"/>
      <c r="AP122" s="225"/>
      <c r="AQ122" s="225"/>
      <c r="AR122" s="225"/>
      <c r="AS122" s="225" t="str">
        <f>IF([2]回答表!F17="簡易水道事業",IF([2]回答表!X45="●",[2]回答表!Y190,IF([2]回答表!AA45="●",[2]回答表!Y256,"")),"")</f>
        <v/>
      </c>
      <c r="AT122" s="225"/>
      <c r="AU122" s="225"/>
      <c r="AV122" s="225"/>
      <c r="AW122" s="225"/>
      <c r="AX122" s="225"/>
      <c r="AY122" s="225" t="str">
        <f>IF([2]回答表!F17="簡易水道事業",IF([2]回答表!X45="●",[2]回答表!Y191,IF([2]回答表!AA45="●",[2]回答表!Y257,"")),"")</f>
        <v/>
      </c>
      <c r="AZ122" s="225"/>
      <c r="BA122" s="225"/>
      <c r="BB122" s="225"/>
      <c r="BC122" s="225"/>
      <c r="BD122" s="22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105"/>
    </row>
    <row r="123" spans="3:70" ht="15.6" customHeight="1" x14ac:dyDescent="0.4">
      <c r="C123" s="9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112"/>
      <c r="S123" s="112"/>
      <c r="T123" s="112"/>
      <c r="U123" s="76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8"/>
      <c r="AK123" s="65"/>
      <c r="AL123" s="65"/>
      <c r="AM123" s="225"/>
      <c r="AN123" s="225"/>
      <c r="AO123" s="225"/>
      <c r="AP123" s="225"/>
      <c r="AQ123" s="225"/>
      <c r="AR123" s="225"/>
      <c r="AS123" s="225"/>
      <c r="AT123" s="225"/>
      <c r="AU123" s="225"/>
      <c r="AV123" s="225"/>
      <c r="AW123" s="225"/>
      <c r="AX123" s="225"/>
      <c r="AY123" s="225"/>
      <c r="AZ123" s="225"/>
      <c r="BA123" s="225"/>
      <c r="BB123" s="225"/>
      <c r="BC123" s="225"/>
      <c r="BD123" s="22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105"/>
    </row>
    <row r="124" spans="3:70" ht="15.6" customHeight="1" x14ac:dyDescent="0.4">
      <c r="C124" s="95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81"/>
      <c r="O124" s="81"/>
      <c r="P124" s="81"/>
      <c r="Q124" s="81"/>
      <c r="R124" s="112"/>
      <c r="S124" s="112"/>
      <c r="T124" s="226"/>
      <c r="U124" s="82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4"/>
      <c r="AK124" s="65"/>
      <c r="AL124" s="105"/>
      <c r="AM124" s="225"/>
      <c r="AN124" s="225"/>
      <c r="AO124" s="225"/>
      <c r="AP124" s="225"/>
      <c r="AQ124" s="225"/>
      <c r="AR124" s="225"/>
      <c r="AS124" s="225"/>
      <c r="AT124" s="225"/>
      <c r="AU124" s="225"/>
      <c r="AV124" s="225"/>
      <c r="AW124" s="225"/>
      <c r="AX124" s="225"/>
      <c r="AY124" s="225"/>
      <c r="AZ124" s="225"/>
      <c r="BA124" s="225"/>
      <c r="BB124" s="225"/>
      <c r="BC124" s="225"/>
      <c r="BD124" s="22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105"/>
    </row>
    <row r="125" spans="3:70" ht="15.6" customHeight="1" x14ac:dyDescent="0.4">
      <c r="C125" s="9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102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05"/>
    </row>
    <row r="126" spans="3:70" ht="18.600000000000001" customHeight="1" x14ac:dyDescent="0.5">
      <c r="C126" s="95"/>
      <c r="D126" s="227"/>
      <c r="E126" s="150"/>
      <c r="F126" s="150"/>
      <c r="G126" s="150"/>
      <c r="H126" s="150"/>
      <c r="I126" s="150"/>
      <c r="J126" s="150"/>
      <c r="K126" s="150"/>
      <c r="L126" s="150"/>
      <c r="M126" s="150"/>
      <c r="N126" s="81"/>
      <c r="O126" s="81"/>
      <c r="P126" s="81"/>
      <c r="Q126" s="81"/>
      <c r="R126" s="112"/>
      <c r="S126" s="112"/>
      <c r="T126" s="112"/>
      <c r="U126" s="116" t="s">
        <v>31</v>
      </c>
      <c r="V126" s="112"/>
      <c r="W126" s="112"/>
      <c r="X126" s="112"/>
      <c r="Y126" s="112"/>
      <c r="Z126" s="112"/>
      <c r="AA126" s="103"/>
      <c r="AB126" s="117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16" t="s">
        <v>32</v>
      </c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65"/>
      <c r="BR126" s="105"/>
    </row>
    <row r="127" spans="3:70" ht="15.6" customHeight="1" x14ac:dyDescent="0.4">
      <c r="C127" s="95"/>
      <c r="D127" s="186" t="s">
        <v>33</v>
      </c>
      <c r="E127" s="186"/>
      <c r="F127" s="186"/>
      <c r="G127" s="186"/>
      <c r="H127" s="186"/>
      <c r="I127" s="186"/>
      <c r="J127" s="186"/>
      <c r="K127" s="186"/>
      <c r="L127" s="186"/>
      <c r="M127" s="205"/>
      <c r="N127" s="123" t="str">
        <f>IF([2]回答表!F17="簡易水道事業",IF([2]回答表!AD45="●","●",""),"")</f>
        <v/>
      </c>
      <c r="O127" s="124"/>
      <c r="P127" s="124"/>
      <c r="Q127" s="125"/>
      <c r="R127" s="112"/>
      <c r="S127" s="112"/>
      <c r="T127" s="112"/>
      <c r="U127" s="126" t="str">
        <f>IF([2]回答表!F17="簡易水道事業",IF([2]回答表!AD45="●",[2]回答表!B289,""),"")</f>
        <v/>
      </c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  <c r="AF127" s="127"/>
      <c r="AG127" s="127"/>
      <c r="AH127" s="127"/>
      <c r="AI127" s="127"/>
      <c r="AJ127" s="128"/>
      <c r="AK127" s="175"/>
      <c r="AL127" s="175"/>
      <c r="AM127" s="126" t="str">
        <f>IF([2]回答表!F17="簡易水道事業",IF([2]回答表!AD45="●",[2]回答表!B295,""),"")</f>
        <v/>
      </c>
      <c r="AN127" s="127"/>
      <c r="AO127" s="127"/>
      <c r="AP127" s="127"/>
      <c r="AQ127" s="127"/>
      <c r="AR127" s="127"/>
      <c r="AS127" s="127"/>
      <c r="AT127" s="127"/>
      <c r="AU127" s="127"/>
      <c r="AV127" s="127"/>
      <c r="AW127" s="127"/>
      <c r="AX127" s="127"/>
      <c r="AY127" s="127"/>
      <c r="AZ127" s="127"/>
      <c r="BA127" s="127"/>
      <c r="BB127" s="127"/>
      <c r="BC127" s="127"/>
      <c r="BD127" s="127"/>
      <c r="BE127" s="127"/>
      <c r="BF127" s="127"/>
      <c r="BG127" s="127"/>
      <c r="BH127" s="127"/>
      <c r="BI127" s="127"/>
      <c r="BJ127" s="127"/>
      <c r="BK127" s="127"/>
      <c r="BL127" s="127"/>
      <c r="BM127" s="127"/>
      <c r="BN127" s="127"/>
      <c r="BO127" s="127"/>
      <c r="BP127" s="127"/>
      <c r="BQ127" s="128"/>
      <c r="BR127" s="105"/>
    </row>
    <row r="128" spans="3:70" ht="15.6" customHeight="1" x14ac:dyDescent="0.4">
      <c r="C128" s="95"/>
      <c r="D128" s="186"/>
      <c r="E128" s="186"/>
      <c r="F128" s="186"/>
      <c r="G128" s="186"/>
      <c r="H128" s="186"/>
      <c r="I128" s="186"/>
      <c r="J128" s="186"/>
      <c r="K128" s="186"/>
      <c r="L128" s="186"/>
      <c r="M128" s="205"/>
      <c r="N128" s="137"/>
      <c r="O128" s="138"/>
      <c r="P128" s="138"/>
      <c r="Q128" s="139"/>
      <c r="R128" s="112"/>
      <c r="S128" s="112"/>
      <c r="T128" s="112"/>
      <c r="U128" s="140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2"/>
      <c r="AK128" s="175"/>
      <c r="AL128" s="175"/>
      <c r="AM128" s="140"/>
      <c r="AN128" s="141"/>
      <c r="AO128" s="141"/>
      <c r="AP128" s="141"/>
      <c r="AQ128" s="141"/>
      <c r="AR128" s="141"/>
      <c r="AS128" s="141"/>
      <c r="AT128" s="141"/>
      <c r="AU128" s="141"/>
      <c r="AV128" s="141"/>
      <c r="AW128" s="141"/>
      <c r="AX128" s="141"/>
      <c r="AY128" s="141"/>
      <c r="AZ128" s="141"/>
      <c r="BA128" s="141"/>
      <c r="BB128" s="141"/>
      <c r="BC128" s="141"/>
      <c r="BD128" s="141"/>
      <c r="BE128" s="141"/>
      <c r="BF128" s="141"/>
      <c r="BG128" s="141"/>
      <c r="BH128" s="141"/>
      <c r="BI128" s="141"/>
      <c r="BJ128" s="141"/>
      <c r="BK128" s="141"/>
      <c r="BL128" s="141"/>
      <c r="BM128" s="141"/>
      <c r="BN128" s="141"/>
      <c r="BO128" s="141"/>
      <c r="BP128" s="141"/>
      <c r="BQ128" s="142"/>
      <c r="BR128" s="105"/>
    </row>
    <row r="129" spans="3:92" ht="15.6" customHeight="1" x14ac:dyDescent="0.4">
      <c r="C129" s="95"/>
      <c r="D129" s="186"/>
      <c r="E129" s="186"/>
      <c r="F129" s="186"/>
      <c r="G129" s="186"/>
      <c r="H129" s="186"/>
      <c r="I129" s="186"/>
      <c r="J129" s="186"/>
      <c r="K129" s="186"/>
      <c r="L129" s="186"/>
      <c r="M129" s="205"/>
      <c r="N129" s="137"/>
      <c r="O129" s="138"/>
      <c r="P129" s="138"/>
      <c r="Q129" s="139"/>
      <c r="R129" s="112"/>
      <c r="S129" s="112"/>
      <c r="T129" s="112"/>
      <c r="U129" s="140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2"/>
      <c r="AK129" s="175"/>
      <c r="AL129" s="175"/>
      <c r="AM129" s="140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1"/>
      <c r="AZ129" s="141"/>
      <c r="BA129" s="141"/>
      <c r="BB129" s="141"/>
      <c r="BC129" s="141"/>
      <c r="BD129" s="141"/>
      <c r="BE129" s="141"/>
      <c r="BF129" s="141"/>
      <c r="BG129" s="141"/>
      <c r="BH129" s="141"/>
      <c r="BI129" s="141"/>
      <c r="BJ129" s="141"/>
      <c r="BK129" s="141"/>
      <c r="BL129" s="141"/>
      <c r="BM129" s="141"/>
      <c r="BN129" s="141"/>
      <c r="BO129" s="141"/>
      <c r="BP129" s="141"/>
      <c r="BQ129" s="142"/>
      <c r="BR129" s="105"/>
    </row>
    <row r="130" spans="3:92" ht="15.6" customHeight="1" x14ac:dyDescent="0.4">
      <c r="C130" s="95"/>
      <c r="D130" s="186"/>
      <c r="E130" s="186"/>
      <c r="F130" s="186"/>
      <c r="G130" s="186"/>
      <c r="H130" s="186"/>
      <c r="I130" s="186"/>
      <c r="J130" s="186"/>
      <c r="K130" s="186"/>
      <c r="L130" s="186"/>
      <c r="M130" s="205"/>
      <c r="N130" s="147"/>
      <c r="O130" s="148"/>
      <c r="P130" s="148"/>
      <c r="Q130" s="149"/>
      <c r="R130" s="112"/>
      <c r="S130" s="112"/>
      <c r="T130" s="112"/>
      <c r="U130" s="172"/>
      <c r="V130" s="173"/>
      <c r="W130" s="173"/>
      <c r="X130" s="173"/>
      <c r="Y130" s="173"/>
      <c r="Z130" s="173"/>
      <c r="AA130" s="173"/>
      <c r="AB130" s="173"/>
      <c r="AC130" s="173"/>
      <c r="AD130" s="173"/>
      <c r="AE130" s="173"/>
      <c r="AF130" s="173"/>
      <c r="AG130" s="173"/>
      <c r="AH130" s="173"/>
      <c r="AI130" s="173"/>
      <c r="AJ130" s="174"/>
      <c r="AK130" s="175"/>
      <c r="AL130" s="175"/>
      <c r="AM130" s="172"/>
      <c r="AN130" s="173"/>
      <c r="AO130" s="173"/>
      <c r="AP130" s="173"/>
      <c r="AQ130" s="173"/>
      <c r="AR130" s="173"/>
      <c r="AS130" s="173"/>
      <c r="AT130" s="173"/>
      <c r="AU130" s="173"/>
      <c r="AV130" s="173"/>
      <c r="AW130" s="173"/>
      <c r="AX130" s="173"/>
      <c r="AY130" s="173"/>
      <c r="AZ130" s="173"/>
      <c r="BA130" s="173"/>
      <c r="BB130" s="173"/>
      <c r="BC130" s="173"/>
      <c r="BD130" s="173"/>
      <c r="BE130" s="173"/>
      <c r="BF130" s="173"/>
      <c r="BG130" s="173"/>
      <c r="BH130" s="173"/>
      <c r="BI130" s="173"/>
      <c r="BJ130" s="173"/>
      <c r="BK130" s="173"/>
      <c r="BL130" s="173"/>
      <c r="BM130" s="173"/>
      <c r="BN130" s="173"/>
      <c r="BO130" s="173"/>
      <c r="BP130" s="173"/>
      <c r="BQ130" s="174"/>
      <c r="BR130" s="105"/>
    </row>
    <row r="131" spans="3:92" ht="15.6" customHeight="1" x14ac:dyDescent="0.4">
      <c r="C131" s="176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7"/>
      <c r="AX131" s="177"/>
      <c r="AY131" s="177"/>
      <c r="AZ131" s="177"/>
      <c r="BA131" s="177"/>
      <c r="BB131" s="177"/>
      <c r="BC131" s="177"/>
      <c r="BD131" s="177"/>
      <c r="BE131" s="177"/>
      <c r="BF131" s="177"/>
      <c r="BG131" s="177"/>
      <c r="BH131" s="177"/>
      <c r="BI131" s="177"/>
      <c r="BJ131" s="177"/>
      <c r="BK131" s="177"/>
      <c r="BL131" s="177"/>
      <c r="BM131" s="177"/>
      <c r="BN131" s="177"/>
      <c r="BO131" s="177"/>
      <c r="BP131" s="177"/>
      <c r="BQ131" s="177"/>
      <c r="BR131" s="178"/>
    </row>
    <row r="132" spans="3:92" ht="15.6" customHeight="1" x14ac:dyDescent="0.4"/>
    <row r="133" spans="3:92" ht="15.6" customHeight="1" x14ac:dyDescent="0.4">
      <c r="C133" s="89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184"/>
      <c r="BB133" s="184"/>
      <c r="BC133" s="92"/>
      <c r="BD133" s="93"/>
      <c r="BE133" s="93"/>
      <c r="BF133" s="93"/>
      <c r="BG133" s="93"/>
      <c r="BH133" s="93"/>
      <c r="BI133" s="93"/>
      <c r="BJ133" s="93"/>
      <c r="BK133" s="93"/>
      <c r="BL133" s="93"/>
      <c r="BM133" s="93"/>
      <c r="BN133" s="93"/>
      <c r="BO133" s="93"/>
      <c r="BP133" s="93"/>
      <c r="BQ133" s="93"/>
      <c r="BR133" s="94"/>
    </row>
    <row r="134" spans="3:92" ht="15.6" customHeight="1" x14ac:dyDescent="0.5">
      <c r="C134" s="95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65"/>
      <c r="Y134" s="65"/>
      <c r="Z134" s="65"/>
      <c r="AA134" s="36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299"/>
      <c r="AO134" s="113"/>
      <c r="AP134" s="300"/>
      <c r="AQ134" s="300"/>
      <c r="AR134" s="185"/>
      <c r="AS134" s="185"/>
      <c r="AT134" s="185"/>
      <c r="AU134" s="185"/>
      <c r="AV134" s="185"/>
      <c r="AW134" s="185"/>
      <c r="AX134" s="185"/>
      <c r="AY134" s="185"/>
      <c r="AZ134" s="185"/>
      <c r="BA134" s="185"/>
      <c r="BB134" s="185"/>
      <c r="BC134" s="102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103"/>
      <c r="BO134" s="103"/>
      <c r="BP134" s="103"/>
      <c r="BQ134" s="299"/>
      <c r="BR134" s="105"/>
    </row>
    <row r="135" spans="3:92" ht="15.6" customHeight="1" x14ac:dyDescent="0.5">
      <c r="C135" s="95"/>
      <c r="D135" s="96" t="s">
        <v>14</v>
      </c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8"/>
      <c r="R135" s="99" t="s">
        <v>51</v>
      </c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  <c r="AU135" s="100"/>
      <c r="AV135" s="100"/>
      <c r="AW135" s="100"/>
      <c r="AX135" s="100"/>
      <c r="AY135" s="100"/>
      <c r="AZ135" s="100"/>
      <c r="BA135" s="100"/>
      <c r="BB135" s="101"/>
      <c r="BC135" s="102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103"/>
      <c r="BO135" s="103"/>
      <c r="BP135" s="103"/>
      <c r="BQ135" s="299"/>
      <c r="BR135" s="105"/>
    </row>
    <row r="136" spans="3:92" ht="15.6" customHeight="1" x14ac:dyDescent="0.5">
      <c r="C136" s="95"/>
      <c r="D136" s="106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8"/>
      <c r="R136" s="109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10"/>
      <c r="AN136" s="110"/>
      <c r="AO136" s="110"/>
      <c r="AP136" s="110"/>
      <c r="AQ136" s="110"/>
      <c r="AR136" s="110"/>
      <c r="AS136" s="110"/>
      <c r="AT136" s="110"/>
      <c r="AU136" s="110"/>
      <c r="AV136" s="110"/>
      <c r="AW136" s="110"/>
      <c r="AX136" s="110"/>
      <c r="AY136" s="110"/>
      <c r="AZ136" s="110"/>
      <c r="BA136" s="110"/>
      <c r="BB136" s="111"/>
      <c r="BC136" s="102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103"/>
      <c r="BO136" s="103"/>
      <c r="BP136" s="103"/>
      <c r="BQ136" s="299"/>
      <c r="BR136" s="105"/>
    </row>
    <row r="137" spans="3:92" ht="15.6" customHeight="1" x14ac:dyDescent="0.5">
      <c r="C137" s="95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65"/>
      <c r="Y137" s="65"/>
      <c r="Z137" s="65"/>
      <c r="AA137" s="36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299"/>
      <c r="AO137" s="113"/>
      <c r="AP137" s="300"/>
      <c r="AQ137" s="300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5"/>
      <c r="BB137" s="115"/>
      <c r="BC137" s="102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103"/>
      <c r="BO137" s="103"/>
      <c r="BP137" s="103"/>
      <c r="BQ137" s="299"/>
      <c r="BR137" s="105"/>
    </row>
    <row r="138" spans="3:92" ht="25.5" x14ac:dyDescent="0.5">
      <c r="C138" s="95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6" t="s">
        <v>39</v>
      </c>
      <c r="V138" s="118"/>
      <c r="W138" s="117"/>
      <c r="X138" s="119"/>
      <c r="Y138" s="119"/>
      <c r="Z138" s="120"/>
      <c r="AA138" s="120"/>
      <c r="AB138" s="120"/>
      <c r="AC138" s="121"/>
      <c r="AD138" s="121"/>
      <c r="AE138" s="121"/>
      <c r="AF138" s="121"/>
      <c r="AG138" s="121"/>
      <c r="AH138" s="121"/>
      <c r="AI138" s="121"/>
      <c r="AJ138" s="121"/>
      <c r="AK138" s="117"/>
      <c r="AL138" s="117"/>
      <c r="AM138" s="116" t="s">
        <v>35</v>
      </c>
      <c r="AN138" s="112"/>
      <c r="AO138" s="112"/>
      <c r="AP138" s="112"/>
      <c r="AQ138" s="112"/>
      <c r="AR138" s="112"/>
      <c r="AS138" s="103"/>
      <c r="AT138" s="117"/>
      <c r="AU138" s="117"/>
      <c r="AV138" s="117"/>
      <c r="AW138" s="117"/>
      <c r="AX138" s="117"/>
      <c r="AY138" s="117"/>
      <c r="AZ138" s="117"/>
      <c r="BA138" s="117"/>
      <c r="BB138" s="117"/>
      <c r="BC138" s="121"/>
      <c r="BD138" s="103"/>
      <c r="BE138" s="103"/>
      <c r="BF138" s="122" t="s">
        <v>17</v>
      </c>
      <c r="BG138" s="179"/>
      <c r="BH138" s="179"/>
      <c r="BI138" s="179"/>
      <c r="BJ138" s="179"/>
      <c r="BK138" s="179"/>
      <c r="BL138" s="179"/>
      <c r="BM138" s="103"/>
      <c r="BN138" s="103"/>
      <c r="BO138" s="103"/>
      <c r="BP138" s="103"/>
      <c r="BQ138" s="299"/>
      <c r="BR138" s="105"/>
    </row>
    <row r="139" spans="3:92" ht="23.25" customHeight="1" x14ac:dyDescent="0.4">
      <c r="C139" s="95"/>
      <c r="D139" s="186" t="s">
        <v>18</v>
      </c>
      <c r="E139" s="186"/>
      <c r="F139" s="186"/>
      <c r="G139" s="186"/>
      <c r="H139" s="186"/>
      <c r="I139" s="186"/>
      <c r="J139" s="186"/>
      <c r="K139" s="186"/>
      <c r="L139" s="186"/>
      <c r="M139" s="186"/>
      <c r="N139" s="123" t="str">
        <f>IF([2]回答表!F17="下水道事業",IF([2]回答表!X45="●","●",""),"")</f>
        <v>●</v>
      </c>
      <c r="O139" s="124"/>
      <c r="P139" s="124"/>
      <c r="Q139" s="125"/>
      <c r="R139" s="112"/>
      <c r="S139" s="112"/>
      <c r="T139" s="112"/>
      <c r="U139" s="189" t="s">
        <v>52</v>
      </c>
      <c r="V139" s="190"/>
      <c r="W139" s="190"/>
      <c r="X139" s="190"/>
      <c r="Y139" s="190"/>
      <c r="Z139" s="190"/>
      <c r="AA139" s="190"/>
      <c r="AB139" s="190"/>
      <c r="AC139" s="95"/>
      <c r="AD139" s="65"/>
      <c r="AE139" s="65"/>
      <c r="AF139" s="65"/>
      <c r="AG139" s="65"/>
      <c r="AH139" s="65"/>
      <c r="AI139" s="65"/>
      <c r="AJ139" s="65"/>
      <c r="AK139" s="129"/>
      <c r="AL139" s="65"/>
      <c r="AM139" s="310" t="str">
        <f>IF([2]回答表!F17="下水道事業",IF([2]回答表!X45="●",[2]回答表!B158,IF([2]回答表!AA45="●",[2]回答表!B223,"")),"")</f>
        <v>秋田県が主導し、県北3市3町1組合の下水終末処理場及びし尿処理場からの汚泥を集約処理（乾燥又は炭化）し、資源化することで「循環型社会構築への貢献」をめざす本取組に参画している。
八峰町単体では金額効果は出ていないが、秋田県の試算では関連自治体・組合全体で約6億円の処分費コスト減を見込んでいるとのこと。</v>
      </c>
      <c r="AN139" s="311"/>
      <c r="AO139" s="311"/>
      <c r="AP139" s="311"/>
      <c r="AQ139" s="311"/>
      <c r="AR139" s="311"/>
      <c r="AS139" s="311"/>
      <c r="AT139" s="311"/>
      <c r="AU139" s="311"/>
      <c r="AV139" s="311"/>
      <c r="AW139" s="311"/>
      <c r="AX139" s="311"/>
      <c r="AY139" s="311"/>
      <c r="AZ139" s="311"/>
      <c r="BA139" s="311"/>
      <c r="BB139" s="311"/>
      <c r="BC139" s="312"/>
      <c r="BD139" s="36"/>
      <c r="BE139" s="36"/>
      <c r="BF139" s="131" t="str">
        <f>IF([2]回答表!F17="下水道事業",IF([2]回答表!X45="●",[2]回答表!B212,IF([2]回答表!AA45="●",[2]回答表!B278,"")),"")</f>
        <v>令和</v>
      </c>
      <c r="BG139" s="132"/>
      <c r="BH139" s="132"/>
      <c r="BI139" s="132"/>
      <c r="BJ139" s="131"/>
      <c r="BK139" s="132"/>
      <c r="BL139" s="132"/>
      <c r="BM139" s="132"/>
      <c r="BN139" s="131"/>
      <c r="BO139" s="132"/>
      <c r="BP139" s="132"/>
      <c r="BQ139" s="133"/>
      <c r="BR139" s="105"/>
    </row>
    <row r="140" spans="3:92" ht="23.25" customHeight="1" x14ac:dyDescent="0.4">
      <c r="C140" s="95"/>
      <c r="D140" s="186"/>
      <c r="E140" s="186"/>
      <c r="F140" s="186"/>
      <c r="G140" s="186"/>
      <c r="H140" s="186"/>
      <c r="I140" s="186"/>
      <c r="J140" s="186"/>
      <c r="K140" s="186"/>
      <c r="L140" s="186"/>
      <c r="M140" s="186"/>
      <c r="N140" s="137"/>
      <c r="O140" s="138"/>
      <c r="P140" s="138"/>
      <c r="Q140" s="139"/>
      <c r="R140" s="112"/>
      <c r="S140" s="112"/>
      <c r="T140" s="112"/>
      <c r="U140" s="197"/>
      <c r="V140" s="198"/>
      <c r="W140" s="198"/>
      <c r="X140" s="198"/>
      <c r="Y140" s="198"/>
      <c r="Z140" s="198"/>
      <c r="AA140" s="198"/>
      <c r="AB140" s="198"/>
      <c r="AC140" s="95"/>
      <c r="AD140" s="65"/>
      <c r="AE140" s="65"/>
      <c r="AF140" s="65"/>
      <c r="AG140" s="65"/>
      <c r="AH140" s="65"/>
      <c r="AI140" s="65"/>
      <c r="AJ140" s="65"/>
      <c r="AK140" s="129"/>
      <c r="AL140" s="65"/>
      <c r="AM140" s="313"/>
      <c r="AN140" s="314"/>
      <c r="AO140" s="314"/>
      <c r="AP140" s="314"/>
      <c r="AQ140" s="314"/>
      <c r="AR140" s="314"/>
      <c r="AS140" s="314"/>
      <c r="AT140" s="314"/>
      <c r="AU140" s="314"/>
      <c r="AV140" s="314"/>
      <c r="AW140" s="314"/>
      <c r="AX140" s="314"/>
      <c r="AY140" s="314"/>
      <c r="AZ140" s="314"/>
      <c r="BA140" s="314"/>
      <c r="BB140" s="314"/>
      <c r="BC140" s="315"/>
      <c r="BD140" s="36"/>
      <c r="BE140" s="36"/>
      <c r="BF140" s="143"/>
      <c r="BG140" s="144"/>
      <c r="BH140" s="144"/>
      <c r="BI140" s="144"/>
      <c r="BJ140" s="143"/>
      <c r="BK140" s="144"/>
      <c r="BL140" s="144"/>
      <c r="BM140" s="144"/>
      <c r="BN140" s="143"/>
      <c r="BO140" s="144"/>
      <c r="BP140" s="144"/>
      <c r="BQ140" s="145"/>
      <c r="BR140" s="105"/>
    </row>
    <row r="141" spans="3:92" ht="23.25" customHeight="1" x14ac:dyDescent="0.4">
      <c r="C141" s="95"/>
      <c r="D141" s="186"/>
      <c r="E141" s="186"/>
      <c r="F141" s="186"/>
      <c r="G141" s="186"/>
      <c r="H141" s="186"/>
      <c r="I141" s="186"/>
      <c r="J141" s="186"/>
      <c r="K141" s="186"/>
      <c r="L141" s="186"/>
      <c r="M141" s="186"/>
      <c r="N141" s="137"/>
      <c r="O141" s="138"/>
      <c r="P141" s="138"/>
      <c r="Q141" s="139"/>
      <c r="R141" s="112"/>
      <c r="S141" s="112"/>
      <c r="T141" s="112"/>
      <c r="U141" s="79" t="str">
        <f>IF([2]回答表!F17="下水道事業",IF([2]回答表!X45="●",[2]回答表!Y193,IF([2]回答表!AA45="●",[2]回答表!Y259,"")),"")</f>
        <v xml:space="preserve"> </v>
      </c>
      <c r="V141" s="80"/>
      <c r="W141" s="80"/>
      <c r="X141" s="80"/>
      <c r="Y141" s="80"/>
      <c r="Z141" s="80"/>
      <c r="AA141" s="80"/>
      <c r="AB141" s="146"/>
      <c r="AC141" s="65"/>
      <c r="AD141" s="65"/>
      <c r="AE141" s="65"/>
      <c r="AF141" s="65"/>
      <c r="AG141" s="65"/>
      <c r="AH141" s="65"/>
      <c r="AI141" s="65"/>
      <c r="AJ141" s="65"/>
      <c r="AK141" s="129"/>
      <c r="AL141" s="65"/>
      <c r="AM141" s="313"/>
      <c r="AN141" s="314"/>
      <c r="AO141" s="314"/>
      <c r="AP141" s="314"/>
      <c r="AQ141" s="314"/>
      <c r="AR141" s="314"/>
      <c r="AS141" s="314"/>
      <c r="AT141" s="314"/>
      <c r="AU141" s="314"/>
      <c r="AV141" s="314"/>
      <c r="AW141" s="314"/>
      <c r="AX141" s="314"/>
      <c r="AY141" s="314"/>
      <c r="AZ141" s="314"/>
      <c r="BA141" s="314"/>
      <c r="BB141" s="314"/>
      <c r="BC141" s="315"/>
      <c r="BD141" s="36"/>
      <c r="BE141" s="36"/>
      <c r="BF141" s="143"/>
      <c r="BG141" s="144"/>
      <c r="BH141" s="144"/>
      <c r="BI141" s="144"/>
      <c r="BJ141" s="143"/>
      <c r="BK141" s="144"/>
      <c r="BL141" s="144"/>
      <c r="BM141" s="144"/>
      <c r="BN141" s="143"/>
      <c r="BO141" s="144"/>
      <c r="BP141" s="144"/>
      <c r="BQ141" s="145"/>
      <c r="BR141" s="105"/>
    </row>
    <row r="142" spans="3:92" ht="23.25" customHeight="1" x14ac:dyDescent="0.5">
      <c r="C142" s="95"/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147"/>
      <c r="O142" s="148"/>
      <c r="P142" s="148"/>
      <c r="Q142" s="149"/>
      <c r="R142" s="112"/>
      <c r="S142" s="112"/>
      <c r="T142" s="112"/>
      <c r="U142" s="76"/>
      <c r="V142" s="77"/>
      <c r="W142" s="77"/>
      <c r="X142" s="77"/>
      <c r="Y142" s="77"/>
      <c r="Z142" s="77"/>
      <c r="AA142" s="77"/>
      <c r="AB142" s="78"/>
      <c r="AC142" s="36"/>
      <c r="AD142" s="36"/>
      <c r="AE142" s="36"/>
      <c r="AF142" s="36"/>
      <c r="AG142" s="36"/>
      <c r="AH142" s="36"/>
      <c r="AI142" s="36"/>
      <c r="AJ142" s="103"/>
      <c r="AK142" s="129"/>
      <c r="AL142" s="65"/>
      <c r="AM142" s="313"/>
      <c r="AN142" s="314"/>
      <c r="AO142" s="314"/>
      <c r="AP142" s="314"/>
      <c r="AQ142" s="314"/>
      <c r="AR142" s="314"/>
      <c r="AS142" s="314"/>
      <c r="AT142" s="314"/>
      <c r="AU142" s="314"/>
      <c r="AV142" s="314"/>
      <c r="AW142" s="314"/>
      <c r="AX142" s="314"/>
      <c r="AY142" s="314"/>
      <c r="AZ142" s="314"/>
      <c r="BA142" s="314"/>
      <c r="BB142" s="314"/>
      <c r="BC142" s="315"/>
      <c r="BD142" s="36"/>
      <c r="BE142" s="36"/>
      <c r="BF142" s="143">
        <f>IF([2]回答表!F17="下水道事業",IF([2]回答表!X45="●",[2]回答表!E212,IF([2]回答表!AA45="●",[2]回答表!E278,"")),"")</f>
        <v>2</v>
      </c>
      <c r="BG142" s="144"/>
      <c r="BH142" s="144"/>
      <c r="BI142" s="144"/>
      <c r="BJ142" s="143">
        <f>IF([2]回答表!F17="下水道事業",IF([2]回答表!X45="●",[2]回答表!E213,IF([2]回答表!AA45="●",[2]回答表!E279,"")),"")</f>
        <v>4</v>
      </c>
      <c r="BK142" s="144"/>
      <c r="BL142" s="144"/>
      <c r="BM142" s="144"/>
      <c r="BN142" s="143">
        <f>IF([2]回答表!F17="下水道事業",IF([2]回答表!X45="●",[2]回答表!E214,IF([2]回答表!AA45="●",[2]回答表!E280,"")),"")</f>
        <v>1</v>
      </c>
      <c r="BO142" s="144"/>
      <c r="BP142" s="144"/>
      <c r="BQ142" s="145"/>
      <c r="BR142" s="105"/>
      <c r="BX142" s="192" t="str">
        <f>IF([2]回答表!AQ20="下水道事業",IF([2]回答表!BI48="○",[2]回答表!AM161,IF([2]回答表!BL48="○",[2]回答表!AM226,"")),"")</f>
        <v/>
      </c>
      <c r="BY142" s="193"/>
      <c r="BZ142" s="193"/>
      <c r="CA142" s="193"/>
      <c r="CB142" s="193"/>
      <c r="CC142" s="193"/>
      <c r="CD142" s="193"/>
      <c r="CE142" s="193"/>
      <c r="CF142" s="193"/>
      <c r="CG142" s="193"/>
      <c r="CH142" s="193"/>
      <c r="CI142" s="193"/>
      <c r="CJ142" s="193"/>
      <c r="CK142" s="193"/>
      <c r="CL142" s="193"/>
      <c r="CM142" s="193"/>
      <c r="CN142" s="194"/>
    </row>
    <row r="143" spans="3:92" ht="23.25" customHeight="1" x14ac:dyDescent="0.5">
      <c r="C143" s="95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1"/>
      <c r="O143" s="151"/>
      <c r="P143" s="151"/>
      <c r="Q143" s="151"/>
      <c r="R143" s="152"/>
      <c r="S143" s="152"/>
      <c r="T143" s="152"/>
      <c r="U143" s="82"/>
      <c r="V143" s="83"/>
      <c r="W143" s="83"/>
      <c r="X143" s="83"/>
      <c r="Y143" s="83"/>
      <c r="Z143" s="83"/>
      <c r="AA143" s="83"/>
      <c r="AB143" s="84"/>
      <c r="AC143" s="36"/>
      <c r="AD143" s="36"/>
      <c r="AE143" s="36"/>
      <c r="AF143" s="36"/>
      <c r="AG143" s="36"/>
      <c r="AH143" s="36"/>
      <c r="AI143" s="36"/>
      <c r="AJ143" s="103"/>
      <c r="AK143" s="129"/>
      <c r="AL143" s="36"/>
      <c r="AM143" s="313"/>
      <c r="AN143" s="314"/>
      <c r="AO143" s="314"/>
      <c r="AP143" s="314"/>
      <c r="AQ143" s="314"/>
      <c r="AR143" s="314"/>
      <c r="AS143" s="314"/>
      <c r="AT143" s="314"/>
      <c r="AU143" s="314"/>
      <c r="AV143" s="314"/>
      <c r="AW143" s="314"/>
      <c r="AX143" s="314"/>
      <c r="AY143" s="314"/>
      <c r="AZ143" s="314"/>
      <c r="BA143" s="314"/>
      <c r="BB143" s="314"/>
      <c r="BC143" s="315"/>
      <c r="BD143" s="113"/>
      <c r="BE143" s="113"/>
      <c r="BF143" s="143"/>
      <c r="BG143" s="144"/>
      <c r="BH143" s="144"/>
      <c r="BI143" s="144"/>
      <c r="BJ143" s="143"/>
      <c r="BK143" s="144"/>
      <c r="BL143" s="144"/>
      <c r="BM143" s="144"/>
      <c r="BN143" s="143"/>
      <c r="BO143" s="144"/>
      <c r="BP143" s="144"/>
      <c r="BQ143" s="145"/>
      <c r="BR143" s="105"/>
      <c r="BX143" s="200"/>
      <c r="BY143" s="201"/>
      <c r="BZ143" s="201"/>
      <c r="CA143" s="201"/>
      <c r="CB143" s="201"/>
      <c r="CC143" s="201"/>
      <c r="CD143" s="201"/>
      <c r="CE143" s="201"/>
      <c r="CF143" s="201"/>
      <c r="CG143" s="201"/>
      <c r="CH143" s="201"/>
      <c r="CI143" s="201"/>
      <c r="CJ143" s="201"/>
      <c r="CK143" s="201"/>
      <c r="CL143" s="201"/>
      <c r="CM143" s="201"/>
      <c r="CN143" s="202"/>
    </row>
    <row r="144" spans="3:92" ht="23.25" customHeight="1" x14ac:dyDescent="0.4">
      <c r="C144" s="9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36"/>
      <c r="Q144" s="36"/>
      <c r="R144" s="112"/>
      <c r="S144" s="112"/>
      <c r="T144" s="112"/>
      <c r="U144" s="65"/>
      <c r="V144" s="65"/>
      <c r="W144" s="65"/>
      <c r="X144" s="65"/>
      <c r="Y144" s="65"/>
      <c r="Z144" s="65"/>
      <c r="AA144" s="65"/>
      <c r="AB144" s="65"/>
      <c r="AC144" s="65"/>
      <c r="AD144" s="102"/>
      <c r="AE144" s="36"/>
      <c r="AF144" s="36"/>
      <c r="AG144" s="36"/>
      <c r="AH144" s="36"/>
      <c r="AI144" s="36"/>
      <c r="AJ144" s="36"/>
      <c r="AK144" s="36"/>
      <c r="AL144" s="36"/>
      <c r="AM144" s="313"/>
      <c r="AN144" s="314"/>
      <c r="AO144" s="314"/>
      <c r="AP144" s="314"/>
      <c r="AQ144" s="314"/>
      <c r="AR144" s="314"/>
      <c r="AS144" s="314"/>
      <c r="AT144" s="314"/>
      <c r="AU144" s="314"/>
      <c r="AV144" s="314"/>
      <c r="AW144" s="314"/>
      <c r="AX144" s="314"/>
      <c r="AY144" s="314"/>
      <c r="AZ144" s="314"/>
      <c r="BA144" s="314"/>
      <c r="BB144" s="314"/>
      <c r="BC144" s="315"/>
      <c r="BD144" s="65"/>
      <c r="BE144" s="65"/>
      <c r="BF144" s="143"/>
      <c r="BG144" s="144"/>
      <c r="BH144" s="144"/>
      <c r="BI144" s="144"/>
      <c r="BJ144" s="143"/>
      <c r="BK144" s="144"/>
      <c r="BL144" s="144"/>
      <c r="BM144" s="144"/>
      <c r="BN144" s="143"/>
      <c r="BO144" s="144"/>
      <c r="BP144" s="144"/>
      <c r="BQ144" s="145"/>
      <c r="BR144" s="105"/>
      <c r="BT144" s="65"/>
      <c r="BU144" s="65"/>
      <c r="BV144" s="65"/>
      <c r="BW144" s="65"/>
      <c r="BX144" s="200"/>
      <c r="BY144" s="201"/>
      <c r="BZ144" s="201"/>
      <c r="CA144" s="201"/>
      <c r="CB144" s="201"/>
      <c r="CC144" s="201"/>
      <c r="CD144" s="201"/>
      <c r="CE144" s="201"/>
      <c r="CF144" s="201"/>
      <c r="CG144" s="201"/>
      <c r="CH144" s="201"/>
      <c r="CI144" s="201"/>
      <c r="CJ144" s="201"/>
      <c r="CK144" s="201"/>
      <c r="CL144" s="201"/>
      <c r="CM144" s="201"/>
      <c r="CN144" s="202"/>
    </row>
    <row r="145" spans="3:92" ht="23.25" customHeight="1" x14ac:dyDescent="0.4">
      <c r="C145" s="95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1"/>
      <c r="O145" s="151"/>
      <c r="P145" s="151"/>
      <c r="Q145" s="151"/>
      <c r="R145" s="152"/>
      <c r="S145" s="152"/>
      <c r="T145" s="152"/>
      <c r="U145" s="189" t="s">
        <v>53</v>
      </c>
      <c r="V145" s="190"/>
      <c r="W145" s="190"/>
      <c r="X145" s="190"/>
      <c r="Y145" s="190"/>
      <c r="Z145" s="190"/>
      <c r="AA145" s="190"/>
      <c r="AB145" s="190"/>
      <c r="AC145" s="189" t="s">
        <v>54</v>
      </c>
      <c r="AD145" s="190"/>
      <c r="AE145" s="190"/>
      <c r="AF145" s="190"/>
      <c r="AG145" s="190"/>
      <c r="AH145" s="190"/>
      <c r="AI145" s="190"/>
      <c r="AJ145" s="191"/>
      <c r="AK145" s="129"/>
      <c r="AL145" s="36"/>
      <c r="AM145" s="313"/>
      <c r="AN145" s="314"/>
      <c r="AO145" s="314"/>
      <c r="AP145" s="314"/>
      <c r="AQ145" s="314"/>
      <c r="AR145" s="314"/>
      <c r="AS145" s="314"/>
      <c r="AT145" s="314"/>
      <c r="AU145" s="314"/>
      <c r="AV145" s="314"/>
      <c r="AW145" s="314"/>
      <c r="AX145" s="314"/>
      <c r="AY145" s="314"/>
      <c r="AZ145" s="314"/>
      <c r="BA145" s="314"/>
      <c r="BB145" s="314"/>
      <c r="BC145" s="315"/>
      <c r="BD145" s="36"/>
      <c r="BE145" s="36"/>
      <c r="BF145" s="143"/>
      <c r="BG145" s="144"/>
      <c r="BH145" s="144"/>
      <c r="BI145" s="144"/>
      <c r="BJ145" s="143"/>
      <c r="BK145" s="144"/>
      <c r="BL145" s="144"/>
      <c r="BM145" s="144"/>
      <c r="BN145" s="143"/>
      <c r="BO145" s="144"/>
      <c r="BP145" s="144"/>
      <c r="BQ145" s="145"/>
      <c r="BR145" s="105"/>
      <c r="BX145" s="200"/>
      <c r="BY145" s="201"/>
      <c r="BZ145" s="201"/>
      <c r="CA145" s="201"/>
      <c r="CB145" s="201"/>
      <c r="CC145" s="201"/>
      <c r="CD145" s="201"/>
      <c r="CE145" s="201"/>
      <c r="CF145" s="201"/>
      <c r="CG145" s="201"/>
      <c r="CH145" s="201"/>
      <c r="CI145" s="201"/>
      <c r="CJ145" s="201"/>
      <c r="CK145" s="201"/>
      <c r="CL145" s="201"/>
      <c r="CM145" s="201"/>
      <c r="CN145" s="202"/>
    </row>
    <row r="146" spans="3:92" ht="23.25" customHeight="1" x14ac:dyDescent="0.4">
      <c r="C146" s="9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36"/>
      <c r="Q146" s="36"/>
      <c r="R146" s="36"/>
      <c r="S146" s="112"/>
      <c r="T146" s="112"/>
      <c r="U146" s="197"/>
      <c r="V146" s="198"/>
      <c r="W146" s="198"/>
      <c r="X146" s="198"/>
      <c r="Y146" s="198"/>
      <c r="Z146" s="198"/>
      <c r="AA146" s="198"/>
      <c r="AB146" s="198"/>
      <c r="AC146" s="228"/>
      <c r="AD146" s="229"/>
      <c r="AE146" s="229"/>
      <c r="AF146" s="229"/>
      <c r="AG146" s="229"/>
      <c r="AH146" s="229"/>
      <c r="AI146" s="229"/>
      <c r="AJ146" s="230"/>
      <c r="AK146" s="129"/>
      <c r="AL146" s="36"/>
      <c r="AM146" s="313"/>
      <c r="AN146" s="314"/>
      <c r="AO146" s="314"/>
      <c r="AP146" s="314"/>
      <c r="AQ146" s="314"/>
      <c r="AR146" s="314"/>
      <c r="AS146" s="314"/>
      <c r="AT146" s="314"/>
      <c r="AU146" s="314"/>
      <c r="AV146" s="314"/>
      <c r="AW146" s="314"/>
      <c r="AX146" s="314"/>
      <c r="AY146" s="314"/>
      <c r="AZ146" s="314"/>
      <c r="BA146" s="314"/>
      <c r="BB146" s="314"/>
      <c r="BC146" s="315"/>
      <c r="BD146" s="165"/>
      <c r="BE146" s="165"/>
      <c r="BF146" s="143"/>
      <c r="BG146" s="144"/>
      <c r="BH146" s="144"/>
      <c r="BI146" s="144"/>
      <c r="BJ146" s="143"/>
      <c r="BK146" s="144"/>
      <c r="BL146" s="144"/>
      <c r="BM146" s="144"/>
      <c r="BN146" s="143"/>
      <c r="BO146" s="144"/>
      <c r="BP146" s="144"/>
      <c r="BQ146" s="145"/>
      <c r="BR146" s="105"/>
      <c r="BX146" s="200"/>
      <c r="BY146" s="201"/>
      <c r="BZ146" s="201"/>
      <c r="CA146" s="201"/>
      <c r="CB146" s="201"/>
      <c r="CC146" s="201"/>
      <c r="CD146" s="201"/>
      <c r="CE146" s="201"/>
      <c r="CF146" s="201"/>
      <c r="CG146" s="201"/>
      <c r="CH146" s="201"/>
      <c r="CI146" s="201"/>
      <c r="CJ146" s="201"/>
      <c r="CK146" s="201"/>
      <c r="CL146" s="201"/>
      <c r="CM146" s="201"/>
      <c r="CN146" s="202"/>
    </row>
    <row r="147" spans="3:92" ht="23.25" customHeight="1" x14ac:dyDescent="0.4">
      <c r="C147" s="9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36"/>
      <c r="Q147" s="36"/>
      <c r="R147" s="36"/>
      <c r="S147" s="112"/>
      <c r="T147" s="112"/>
      <c r="U147" s="79" t="str">
        <f>IF([2]回答表!F17="下水道事業",IF([2]回答表!X45="●",[2]回答表!Y195,IF([2]回答表!AA45="●",[2]回答表!Y261,"")),"")</f>
        <v xml:space="preserve"> </v>
      </c>
      <c r="V147" s="80"/>
      <c r="W147" s="80"/>
      <c r="X147" s="80"/>
      <c r="Y147" s="80"/>
      <c r="Z147" s="80"/>
      <c r="AA147" s="80"/>
      <c r="AB147" s="146"/>
      <c r="AC147" s="79" t="str">
        <f>IF([2]回答表!F17="下水道事業",IF([2]回答表!X45="●",[2]回答表!Y196,IF([2]回答表!AA45="●",[2]回答表!Y262,"")),"")</f>
        <v xml:space="preserve"> </v>
      </c>
      <c r="AD147" s="80"/>
      <c r="AE147" s="80"/>
      <c r="AF147" s="80"/>
      <c r="AG147" s="80"/>
      <c r="AH147" s="80"/>
      <c r="AI147" s="80"/>
      <c r="AJ147" s="146"/>
      <c r="AK147" s="129"/>
      <c r="AL147" s="36"/>
      <c r="AM147" s="313"/>
      <c r="AN147" s="314"/>
      <c r="AO147" s="314"/>
      <c r="AP147" s="314"/>
      <c r="AQ147" s="314"/>
      <c r="AR147" s="314"/>
      <c r="AS147" s="314"/>
      <c r="AT147" s="314"/>
      <c r="AU147" s="314"/>
      <c r="AV147" s="314"/>
      <c r="AW147" s="314"/>
      <c r="AX147" s="314"/>
      <c r="AY147" s="314"/>
      <c r="AZ147" s="314"/>
      <c r="BA147" s="314"/>
      <c r="BB147" s="314"/>
      <c r="BC147" s="315"/>
      <c r="BD147" s="165"/>
      <c r="BE147" s="165"/>
      <c r="BF147" s="143" t="s">
        <v>23</v>
      </c>
      <c r="BG147" s="144"/>
      <c r="BH147" s="144"/>
      <c r="BI147" s="144"/>
      <c r="BJ147" s="143" t="s">
        <v>24</v>
      </c>
      <c r="BK147" s="144"/>
      <c r="BL147" s="144"/>
      <c r="BM147" s="144"/>
      <c r="BN147" s="143" t="s">
        <v>25</v>
      </c>
      <c r="BO147" s="144"/>
      <c r="BP147" s="144"/>
      <c r="BQ147" s="145"/>
      <c r="BR147" s="105"/>
      <c r="BX147" s="200"/>
      <c r="BY147" s="201"/>
      <c r="BZ147" s="201"/>
      <c r="CA147" s="201"/>
      <c r="CB147" s="201"/>
      <c r="CC147" s="201"/>
      <c r="CD147" s="201"/>
      <c r="CE147" s="201"/>
      <c r="CF147" s="201"/>
      <c r="CG147" s="201"/>
      <c r="CH147" s="201"/>
      <c r="CI147" s="201"/>
      <c r="CJ147" s="201"/>
      <c r="CK147" s="201"/>
      <c r="CL147" s="201"/>
      <c r="CM147" s="201"/>
      <c r="CN147" s="202"/>
    </row>
    <row r="148" spans="3:92" ht="23.25" customHeight="1" x14ac:dyDescent="0.4">
      <c r="C148" s="9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36"/>
      <c r="Q148" s="36"/>
      <c r="R148" s="36"/>
      <c r="S148" s="112"/>
      <c r="T148" s="112"/>
      <c r="U148" s="76"/>
      <c r="V148" s="77"/>
      <c r="W148" s="77"/>
      <c r="X148" s="77"/>
      <c r="Y148" s="77"/>
      <c r="Z148" s="77"/>
      <c r="AA148" s="77"/>
      <c r="AB148" s="78"/>
      <c r="AC148" s="76"/>
      <c r="AD148" s="77"/>
      <c r="AE148" s="77"/>
      <c r="AF148" s="77"/>
      <c r="AG148" s="77"/>
      <c r="AH148" s="77"/>
      <c r="AI148" s="77"/>
      <c r="AJ148" s="78"/>
      <c r="AK148" s="129"/>
      <c r="AL148" s="36"/>
      <c r="AM148" s="316"/>
      <c r="AN148" s="317"/>
      <c r="AO148" s="317"/>
      <c r="AP148" s="317"/>
      <c r="AQ148" s="317"/>
      <c r="AR148" s="317"/>
      <c r="AS148" s="317"/>
      <c r="AT148" s="317"/>
      <c r="AU148" s="317"/>
      <c r="AV148" s="317"/>
      <c r="AW148" s="317"/>
      <c r="AX148" s="317"/>
      <c r="AY148" s="317"/>
      <c r="AZ148" s="317"/>
      <c r="BA148" s="317"/>
      <c r="BB148" s="317"/>
      <c r="BC148" s="318"/>
      <c r="BD148" s="165"/>
      <c r="BE148" s="165"/>
      <c r="BF148" s="143"/>
      <c r="BG148" s="144"/>
      <c r="BH148" s="144"/>
      <c r="BI148" s="144"/>
      <c r="BJ148" s="143"/>
      <c r="BK148" s="144"/>
      <c r="BL148" s="144"/>
      <c r="BM148" s="144"/>
      <c r="BN148" s="143"/>
      <c r="BO148" s="144"/>
      <c r="BP148" s="144"/>
      <c r="BQ148" s="145"/>
      <c r="BR148" s="105"/>
      <c r="BX148" s="200"/>
      <c r="BY148" s="201"/>
      <c r="BZ148" s="201"/>
      <c r="CA148" s="201"/>
      <c r="CB148" s="201"/>
      <c r="CC148" s="201"/>
      <c r="CD148" s="201"/>
      <c r="CE148" s="201"/>
      <c r="CF148" s="201"/>
      <c r="CG148" s="201"/>
      <c r="CH148" s="201"/>
      <c r="CI148" s="201"/>
      <c r="CJ148" s="201"/>
      <c r="CK148" s="201"/>
      <c r="CL148" s="201"/>
      <c r="CM148" s="201"/>
      <c r="CN148" s="202"/>
    </row>
    <row r="149" spans="3:92" ht="15.6" customHeight="1" x14ac:dyDescent="0.4">
      <c r="C149" s="9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36"/>
      <c r="Q149" s="36"/>
      <c r="R149" s="36"/>
      <c r="S149" s="112"/>
      <c r="T149" s="112"/>
      <c r="U149" s="82"/>
      <c r="V149" s="83"/>
      <c r="W149" s="83"/>
      <c r="X149" s="83"/>
      <c r="Y149" s="83"/>
      <c r="Z149" s="83"/>
      <c r="AA149" s="83"/>
      <c r="AB149" s="84"/>
      <c r="AC149" s="82"/>
      <c r="AD149" s="83"/>
      <c r="AE149" s="83"/>
      <c r="AF149" s="83"/>
      <c r="AG149" s="83"/>
      <c r="AH149" s="83"/>
      <c r="AI149" s="83"/>
      <c r="AJ149" s="84"/>
      <c r="AK149" s="129"/>
      <c r="AL149" s="36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113"/>
      <c r="BD149" s="165"/>
      <c r="BE149" s="165"/>
      <c r="BF149" s="181"/>
      <c r="BG149" s="182"/>
      <c r="BH149" s="182"/>
      <c r="BI149" s="182"/>
      <c r="BJ149" s="181"/>
      <c r="BK149" s="182"/>
      <c r="BL149" s="182"/>
      <c r="BM149" s="182"/>
      <c r="BN149" s="181"/>
      <c r="BO149" s="182"/>
      <c r="BP149" s="182"/>
      <c r="BQ149" s="183"/>
      <c r="BR149" s="105"/>
      <c r="BX149" s="200"/>
      <c r="BY149" s="201"/>
      <c r="BZ149" s="201"/>
      <c r="CA149" s="201"/>
      <c r="CB149" s="201"/>
      <c r="CC149" s="201"/>
      <c r="CD149" s="201"/>
      <c r="CE149" s="201"/>
      <c r="CF149" s="201"/>
      <c r="CG149" s="201"/>
      <c r="CH149" s="201"/>
      <c r="CI149" s="201"/>
      <c r="CJ149" s="201"/>
      <c r="CK149" s="201"/>
      <c r="CL149" s="201"/>
      <c r="CM149" s="201"/>
      <c r="CN149" s="202"/>
    </row>
    <row r="150" spans="3:92" ht="18" customHeight="1" x14ac:dyDescent="0.5">
      <c r="C150" s="9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36"/>
      <c r="Q150" s="36"/>
      <c r="R150" s="112"/>
      <c r="S150" s="112"/>
      <c r="T150" s="112"/>
      <c r="U150" s="65"/>
      <c r="V150" s="65"/>
      <c r="W150" s="65"/>
      <c r="X150" s="65"/>
      <c r="Y150" s="65"/>
      <c r="Z150" s="65"/>
      <c r="AA150" s="65"/>
      <c r="AB150" s="65"/>
      <c r="AC150" s="65"/>
      <c r="AD150" s="102"/>
      <c r="AE150" s="36"/>
      <c r="AF150" s="36"/>
      <c r="AG150" s="36"/>
      <c r="AH150" s="36"/>
      <c r="AI150" s="36"/>
      <c r="AJ150" s="36"/>
      <c r="AK150" s="36"/>
      <c r="AL150" s="36"/>
      <c r="AM150" s="36"/>
      <c r="AN150" s="103"/>
      <c r="AO150" s="103"/>
      <c r="AP150" s="103"/>
      <c r="AQ150" s="299"/>
      <c r="AR150" s="65"/>
      <c r="AS150" s="177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105"/>
      <c r="BT150" s="65"/>
      <c r="BU150" s="65"/>
      <c r="BV150" s="65"/>
      <c r="BW150" s="65"/>
      <c r="BX150" s="200"/>
      <c r="BY150" s="201"/>
      <c r="BZ150" s="201"/>
      <c r="CA150" s="201"/>
      <c r="CB150" s="201"/>
      <c r="CC150" s="201"/>
      <c r="CD150" s="201"/>
      <c r="CE150" s="201"/>
      <c r="CF150" s="201"/>
      <c r="CG150" s="201"/>
      <c r="CH150" s="201"/>
      <c r="CI150" s="201"/>
      <c r="CJ150" s="201"/>
      <c r="CK150" s="201"/>
      <c r="CL150" s="201"/>
      <c r="CM150" s="201"/>
      <c r="CN150" s="202"/>
    </row>
    <row r="151" spans="3:92" ht="18.95" customHeight="1" x14ac:dyDescent="0.4">
      <c r="C151" s="95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1"/>
      <c r="O151" s="151"/>
      <c r="P151" s="151"/>
      <c r="Q151" s="151"/>
      <c r="R151" s="112"/>
      <c r="S151" s="112"/>
      <c r="T151" s="112"/>
      <c r="U151" s="213" t="s">
        <v>55</v>
      </c>
      <c r="V151" s="214"/>
      <c r="W151" s="214"/>
      <c r="X151" s="214"/>
      <c r="Y151" s="214"/>
      <c r="Z151" s="214"/>
      <c r="AA151" s="214"/>
      <c r="AB151" s="214"/>
      <c r="AC151" s="213" t="s">
        <v>56</v>
      </c>
      <c r="AD151" s="214"/>
      <c r="AE151" s="214"/>
      <c r="AF151" s="214"/>
      <c r="AG151" s="214"/>
      <c r="AH151" s="214"/>
      <c r="AI151" s="214"/>
      <c r="AJ151" s="215"/>
      <c r="AK151" s="213" t="s">
        <v>57</v>
      </c>
      <c r="AL151" s="214"/>
      <c r="AM151" s="214"/>
      <c r="AN151" s="214"/>
      <c r="AO151" s="214"/>
      <c r="AP151" s="214"/>
      <c r="AQ151" s="214"/>
      <c r="AR151" s="214"/>
      <c r="AS151" s="213" t="s">
        <v>58</v>
      </c>
      <c r="AT151" s="214"/>
      <c r="AU151" s="214"/>
      <c r="AV151" s="214"/>
      <c r="AW151" s="214"/>
      <c r="AX151" s="214"/>
      <c r="AY151" s="214"/>
      <c r="AZ151" s="215"/>
      <c r="BA151" s="213" t="s">
        <v>59</v>
      </c>
      <c r="BB151" s="214"/>
      <c r="BC151" s="214"/>
      <c r="BD151" s="214"/>
      <c r="BE151" s="214"/>
      <c r="BF151" s="214"/>
      <c r="BG151" s="214"/>
      <c r="BH151" s="215"/>
      <c r="BI151" s="65"/>
      <c r="BJ151" s="65"/>
      <c r="BK151" s="65"/>
      <c r="BL151" s="65"/>
      <c r="BM151" s="65"/>
      <c r="BN151" s="65"/>
      <c r="BO151" s="65"/>
      <c r="BP151" s="65"/>
      <c r="BQ151" s="65"/>
      <c r="BR151" s="105"/>
      <c r="BT151" s="65"/>
      <c r="BU151" s="65"/>
      <c r="BV151" s="65"/>
      <c r="BW151" s="65"/>
      <c r="BX151" s="207"/>
      <c r="BY151" s="208"/>
      <c r="BZ151" s="208"/>
      <c r="CA151" s="208"/>
      <c r="CB151" s="208"/>
      <c r="CC151" s="208"/>
      <c r="CD151" s="208"/>
      <c r="CE151" s="208"/>
      <c r="CF151" s="208"/>
      <c r="CG151" s="208"/>
      <c r="CH151" s="208"/>
      <c r="CI151" s="208"/>
      <c r="CJ151" s="208"/>
      <c r="CK151" s="208"/>
      <c r="CL151" s="208"/>
      <c r="CM151" s="208"/>
      <c r="CN151" s="209"/>
    </row>
    <row r="152" spans="3:92" ht="15.6" customHeight="1" x14ac:dyDescent="0.4">
      <c r="C152" s="9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36"/>
      <c r="Q152" s="36"/>
      <c r="R152" s="112"/>
      <c r="S152" s="112"/>
      <c r="T152" s="112"/>
      <c r="U152" s="231"/>
      <c r="V152" s="232"/>
      <c r="W152" s="232"/>
      <c r="X152" s="232"/>
      <c r="Y152" s="232"/>
      <c r="Z152" s="232"/>
      <c r="AA152" s="232"/>
      <c r="AB152" s="232"/>
      <c r="AC152" s="231"/>
      <c r="AD152" s="232"/>
      <c r="AE152" s="232"/>
      <c r="AF152" s="232"/>
      <c r="AG152" s="232"/>
      <c r="AH152" s="232"/>
      <c r="AI152" s="232"/>
      <c r="AJ152" s="233"/>
      <c r="AK152" s="231"/>
      <c r="AL152" s="232"/>
      <c r="AM152" s="232"/>
      <c r="AN152" s="232"/>
      <c r="AO152" s="232"/>
      <c r="AP152" s="232"/>
      <c r="AQ152" s="232"/>
      <c r="AR152" s="232"/>
      <c r="AS152" s="231"/>
      <c r="AT152" s="232"/>
      <c r="AU152" s="232"/>
      <c r="AV152" s="232"/>
      <c r="AW152" s="232"/>
      <c r="AX152" s="232"/>
      <c r="AY152" s="232"/>
      <c r="AZ152" s="233"/>
      <c r="BA152" s="231"/>
      <c r="BB152" s="232"/>
      <c r="BC152" s="232"/>
      <c r="BD152" s="232"/>
      <c r="BE152" s="232"/>
      <c r="BF152" s="232"/>
      <c r="BG152" s="232"/>
      <c r="BH152" s="233"/>
      <c r="BI152" s="65"/>
      <c r="BJ152" s="65"/>
      <c r="BK152" s="65"/>
      <c r="BL152" s="65"/>
      <c r="BM152" s="65"/>
      <c r="BN152" s="65"/>
      <c r="BO152" s="65"/>
      <c r="BP152" s="65"/>
      <c r="BQ152" s="65"/>
      <c r="BR152" s="10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105"/>
    </row>
    <row r="153" spans="3:92" ht="15.6" customHeight="1" x14ac:dyDescent="0.4">
      <c r="C153" s="9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36"/>
      <c r="Q153" s="36"/>
      <c r="R153" s="112"/>
      <c r="S153" s="112"/>
      <c r="T153" s="112"/>
      <c r="U153" s="79" t="str">
        <f>IF([2]回答表!F17="下水道事業",IF([2]回答表!X45="●",[2]回答表!Y198,IF([2]回答表!AA45="●",[2]回答表!Y264,"")),"")</f>
        <v xml:space="preserve"> </v>
      </c>
      <c r="V153" s="80"/>
      <c r="W153" s="80"/>
      <c r="X153" s="80"/>
      <c r="Y153" s="80"/>
      <c r="Z153" s="80"/>
      <c r="AA153" s="80"/>
      <c r="AB153" s="146"/>
      <c r="AC153" s="79" t="str">
        <f>IF([2]回答表!F17="下水道事業",IF([2]回答表!X45="●",[2]回答表!Y199,IF([2]回答表!AA45="●",[2]回答表!Y265,"")),"")</f>
        <v xml:space="preserve"> </v>
      </c>
      <c r="AD153" s="80"/>
      <c r="AE153" s="80"/>
      <c r="AF153" s="80"/>
      <c r="AG153" s="80"/>
      <c r="AH153" s="80"/>
      <c r="AI153" s="80"/>
      <c r="AJ153" s="146"/>
      <c r="AK153" s="79" t="str">
        <f>IF([2]回答表!F17="下水道事業",IF([2]回答表!X45="●",[2]回答表!Y200,IF([2]回答表!AA45="●",[2]回答表!Y266,"")),"")</f>
        <v xml:space="preserve"> </v>
      </c>
      <c r="AL153" s="80"/>
      <c r="AM153" s="80"/>
      <c r="AN153" s="80"/>
      <c r="AO153" s="80"/>
      <c r="AP153" s="80"/>
      <c r="AQ153" s="80"/>
      <c r="AR153" s="146"/>
      <c r="AS153" s="79" t="str">
        <f>IF([2]回答表!F17="下水道事業",IF([2]回答表!X45="●",[2]回答表!Y201,IF([2]回答表!AA45="●",[2]回答表!Y267,"")),"")</f>
        <v xml:space="preserve"> </v>
      </c>
      <c r="AT153" s="80"/>
      <c r="AU153" s="80"/>
      <c r="AV153" s="80"/>
      <c r="AW153" s="80"/>
      <c r="AX153" s="80"/>
      <c r="AY153" s="80"/>
      <c r="AZ153" s="146"/>
      <c r="BA153" s="79">
        <f>IF([2]回答表!F17="下水道事業",IF([2]回答表!X45="●",[2]回答表!Y202,IF([2]回答表!AA45="●",[2]回答表!Y268,"")),"")</f>
        <v>0</v>
      </c>
      <c r="BB153" s="80"/>
      <c r="BC153" s="80"/>
      <c r="BD153" s="80"/>
      <c r="BE153" s="80"/>
      <c r="BF153" s="80"/>
      <c r="BG153" s="80"/>
      <c r="BH153" s="146"/>
      <c r="BI153" s="65"/>
      <c r="BJ153" s="65"/>
      <c r="BK153" s="65"/>
      <c r="BL153" s="65"/>
      <c r="BM153" s="65"/>
      <c r="BN153" s="65"/>
      <c r="BO153" s="65"/>
      <c r="BP153" s="65"/>
      <c r="BQ153" s="65"/>
      <c r="BR153" s="105"/>
      <c r="BT153" s="65"/>
      <c r="BU153" s="65"/>
      <c r="BV153" s="65"/>
      <c r="BW153" s="65"/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  <c r="CH153" s="105"/>
    </row>
    <row r="154" spans="3:92" ht="15.6" customHeight="1" x14ac:dyDescent="0.4">
      <c r="C154" s="9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36"/>
      <c r="Q154" s="36"/>
      <c r="R154" s="112"/>
      <c r="S154" s="112"/>
      <c r="T154" s="112"/>
      <c r="U154" s="76"/>
      <c r="V154" s="77"/>
      <c r="W154" s="77"/>
      <c r="X154" s="77"/>
      <c r="Y154" s="77"/>
      <c r="Z154" s="77"/>
      <c r="AA154" s="77"/>
      <c r="AB154" s="78"/>
      <c r="AC154" s="76"/>
      <c r="AD154" s="77"/>
      <c r="AE154" s="77"/>
      <c r="AF154" s="77"/>
      <c r="AG154" s="77"/>
      <c r="AH154" s="77"/>
      <c r="AI154" s="77"/>
      <c r="AJ154" s="78"/>
      <c r="AK154" s="76"/>
      <c r="AL154" s="77"/>
      <c r="AM154" s="77"/>
      <c r="AN154" s="77"/>
      <c r="AO154" s="77"/>
      <c r="AP154" s="77"/>
      <c r="AQ154" s="77"/>
      <c r="AR154" s="78"/>
      <c r="AS154" s="76"/>
      <c r="AT154" s="77"/>
      <c r="AU154" s="77"/>
      <c r="AV154" s="77"/>
      <c r="AW154" s="77"/>
      <c r="AX154" s="77"/>
      <c r="AY154" s="77"/>
      <c r="AZ154" s="78"/>
      <c r="BA154" s="76"/>
      <c r="BB154" s="77"/>
      <c r="BC154" s="77"/>
      <c r="BD154" s="77"/>
      <c r="BE154" s="77"/>
      <c r="BF154" s="77"/>
      <c r="BG154" s="77"/>
      <c r="BH154" s="78"/>
      <c r="BI154" s="65"/>
      <c r="BJ154" s="65"/>
      <c r="BK154" s="65"/>
      <c r="BL154" s="65"/>
      <c r="BM154" s="65"/>
      <c r="BN154" s="65"/>
      <c r="BO154" s="65"/>
      <c r="BP154" s="65"/>
      <c r="BQ154" s="65"/>
      <c r="BR154" s="10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105"/>
    </row>
    <row r="155" spans="3:92" ht="15.6" customHeight="1" x14ac:dyDescent="0.4">
      <c r="C155" s="9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36"/>
      <c r="Q155" s="36"/>
      <c r="R155" s="112"/>
      <c r="S155" s="112"/>
      <c r="T155" s="112"/>
      <c r="U155" s="82"/>
      <c r="V155" s="83"/>
      <c r="W155" s="83"/>
      <c r="X155" s="83"/>
      <c r="Y155" s="83"/>
      <c r="Z155" s="83"/>
      <c r="AA155" s="83"/>
      <c r="AB155" s="84"/>
      <c r="AC155" s="82"/>
      <c r="AD155" s="83"/>
      <c r="AE155" s="83"/>
      <c r="AF155" s="83"/>
      <c r="AG155" s="83"/>
      <c r="AH155" s="83"/>
      <c r="AI155" s="83"/>
      <c r="AJ155" s="84"/>
      <c r="AK155" s="82"/>
      <c r="AL155" s="83"/>
      <c r="AM155" s="83"/>
      <c r="AN155" s="83"/>
      <c r="AO155" s="83"/>
      <c r="AP155" s="83"/>
      <c r="AQ155" s="83"/>
      <c r="AR155" s="84"/>
      <c r="AS155" s="82"/>
      <c r="AT155" s="83"/>
      <c r="AU155" s="83"/>
      <c r="AV155" s="83"/>
      <c r="AW155" s="83"/>
      <c r="AX155" s="83"/>
      <c r="AY155" s="83"/>
      <c r="AZ155" s="84"/>
      <c r="BA155" s="82"/>
      <c r="BB155" s="83"/>
      <c r="BC155" s="83"/>
      <c r="BD155" s="83"/>
      <c r="BE155" s="83"/>
      <c r="BF155" s="83"/>
      <c r="BG155" s="83"/>
      <c r="BH155" s="84"/>
      <c r="BI155" s="65"/>
      <c r="BJ155" s="65"/>
      <c r="BK155" s="65"/>
      <c r="BL155" s="65"/>
      <c r="BM155" s="65"/>
      <c r="BN155" s="65"/>
      <c r="BO155" s="65"/>
      <c r="BP155" s="65"/>
      <c r="BQ155" s="65"/>
      <c r="BR155" s="10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105"/>
    </row>
    <row r="156" spans="3:92" ht="29.45" customHeight="1" x14ac:dyDescent="0.5">
      <c r="C156" s="9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36"/>
      <c r="Q156" s="36"/>
      <c r="R156" s="112"/>
      <c r="S156" s="112"/>
      <c r="T156" s="112"/>
      <c r="U156" s="65"/>
      <c r="V156" s="65"/>
      <c r="W156" s="65"/>
      <c r="X156" s="65"/>
      <c r="Y156" s="65"/>
      <c r="Z156" s="65"/>
      <c r="AA156" s="65"/>
      <c r="AB156" s="65"/>
      <c r="AC156" s="65"/>
      <c r="AD156" s="102"/>
      <c r="AE156" s="36"/>
      <c r="AF156" s="36"/>
      <c r="AG156" s="36"/>
      <c r="AH156" s="36"/>
      <c r="AI156" s="36"/>
      <c r="AJ156" s="36"/>
      <c r="AK156" s="36"/>
      <c r="AL156" s="36"/>
      <c r="AM156" s="36"/>
      <c r="AN156" s="103"/>
      <c r="AO156" s="103"/>
      <c r="AP156" s="103"/>
      <c r="AQ156" s="299"/>
      <c r="AR156" s="65"/>
      <c r="AS156" s="90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105"/>
      <c r="BT156" s="65"/>
      <c r="BU156" s="65"/>
      <c r="BV156" s="65"/>
      <c r="BW156" s="65"/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/>
    </row>
    <row r="157" spans="3:92" ht="15.6" customHeight="1" x14ac:dyDescent="0.5">
      <c r="C157" s="95"/>
      <c r="D157" s="36"/>
      <c r="E157" s="36"/>
      <c r="F157" s="36"/>
      <c r="G157" s="36"/>
      <c r="H157" s="36"/>
      <c r="I157" s="36"/>
      <c r="J157" s="36"/>
      <c r="K157" s="36"/>
      <c r="L157" s="103"/>
      <c r="M157" s="103"/>
      <c r="N157" s="103"/>
      <c r="O157" s="299"/>
      <c r="P157" s="81"/>
      <c r="Q157" s="81"/>
      <c r="R157" s="112"/>
      <c r="S157" s="112"/>
      <c r="T157" s="112"/>
      <c r="U157" s="234" t="s">
        <v>60</v>
      </c>
      <c r="V157" s="235"/>
      <c r="W157" s="235"/>
      <c r="X157" s="235"/>
      <c r="Y157" s="235"/>
      <c r="Z157" s="235"/>
      <c r="AA157" s="235"/>
      <c r="AB157" s="235"/>
      <c r="AC157" s="234" t="s">
        <v>61</v>
      </c>
      <c r="AD157" s="235"/>
      <c r="AE157" s="235"/>
      <c r="AF157" s="235"/>
      <c r="AG157" s="235"/>
      <c r="AH157" s="235"/>
      <c r="AI157" s="235"/>
      <c r="AJ157" s="235"/>
      <c r="AK157" s="234" t="s">
        <v>62</v>
      </c>
      <c r="AL157" s="235"/>
      <c r="AM157" s="235"/>
      <c r="AN157" s="235"/>
      <c r="AO157" s="235"/>
      <c r="AP157" s="235"/>
      <c r="AQ157" s="235"/>
      <c r="AR157" s="236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102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103"/>
      <c r="BO157" s="103"/>
      <c r="BP157" s="103"/>
      <c r="BQ157" s="299"/>
      <c r="BR157" s="105"/>
    </row>
    <row r="158" spans="3:92" ht="15.6" customHeight="1" x14ac:dyDescent="0.5">
      <c r="C158" s="95"/>
      <c r="D158" s="204" t="s">
        <v>26</v>
      </c>
      <c r="E158" s="186"/>
      <c r="F158" s="186"/>
      <c r="G158" s="186"/>
      <c r="H158" s="186"/>
      <c r="I158" s="186"/>
      <c r="J158" s="186"/>
      <c r="K158" s="186"/>
      <c r="L158" s="186"/>
      <c r="M158" s="205"/>
      <c r="N158" s="123" t="str">
        <f>IF([2]回答表!F17="下水道事業",IF([2]回答表!AA45="●","●",""),"")</f>
        <v/>
      </c>
      <c r="O158" s="124"/>
      <c r="P158" s="124"/>
      <c r="Q158" s="125"/>
      <c r="R158" s="112"/>
      <c r="S158" s="112"/>
      <c r="T158" s="112"/>
      <c r="U158" s="237"/>
      <c r="V158" s="238"/>
      <c r="W158" s="238"/>
      <c r="X158" s="238"/>
      <c r="Y158" s="238"/>
      <c r="Z158" s="238"/>
      <c r="AA158" s="238"/>
      <c r="AB158" s="238"/>
      <c r="AC158" s="237"/>
      <c r="AD158" s="238"/>
      <c r="AE158" s="238"/>
      <c r="AF158" s="238"/>
      <c r="AG158" s="238"/>
      <c r="AH158" s="238"/>
      <c r="AI158" s="238"/>
      <c r="AJ158" s="238"/>
      <c r="AK158" s="239"/>
      <c r="AL158" s="240"/>
      <c r="AM158" s="240"/>
      <c r="AN158" s="240"/>
      <c r="AO158" s="240"/>
      <c r="AP158" s="240"/>
      <c r="AQ158" s="240"/>
      <c r="AR158" s="241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102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103"/>
      <c r="BO158" s="103"/>
      <c r="BP158" s="103"/>
      <c r="BQ158" s="299"/>
      <c r="BR158" s="105"/>
    </row>
    <row r="159" spans="3:92" ht="15.6" customHeight="1" x14ac:dyDescent="0.5">
      <c r="C159" s="95"/>
      <c r="D159" s="186"/>
      <c r="E159" s="186"/>
      <c r="F159" s="186"/>
      <c r="G159" s="186"/>
      <c r="H159" s="186"/>
      <c r="I159" s="186"/>
      <c r="J159" s="186"/>
      <c r="K159" s="186"/>
      <c r="L159" s="186"/>
      <c r="M159" s="205"/>
      <c r="N159" s="137"/>
      <c r="O159" s="138"/>
      <c r="P159" s="138"/>
      <c r="Q159" s="139"/>
      <c r="R159" s="112"/>
      <c r="S159" s="112"/>
      <c r="T159" s="112"/>
      <c r="U159" s="79" t="str">
        <f>IF([2]回答表!F17="下水道事業",IF([2]回答表!X45="●",[2]回答表!Y207,IF([2]回答表!AA45="●",[2]回答表!Y273,"")),"")</f>
        <v>●</v>
      </c>
      <c r="V159" s="80"/>
      <c r="W159" s="80"/>
      <c r="X159" s="80"/>
      <c r="Y159" s="80"/>
      <c r="Z159" s="80"/>
      <c r="AA159" s="80"/>
      <c r="AB159" s="146"/>
      <c r="AC159" s="79" t="str">
        <f>IF([2]回答表!F17="下水道事業",IF([2]回答表!X45="●",[2]回答表!Y208,IF([2]回答表!AA45="●",[2]回答表!Y274,"")),"")</f>
        <v xml:space="preserve"> </v>
      </c>
      <c r="AD159" s="80"/>
      <c r="AE159" s="80"/>
      <c r="AF159" s="80"/>
      <c r="AG159" s="80"/>
      <c r="AH159" s="80"/>
      <c r="AI159" s="80"/>
      <c r="AJ159" s="146"/>
      <c r="AK159" s="79" t="str">
        <f>IF([2]回答表!F17="下水道事業",IF([2]回答表!X45="●",[2]回答表!Y209,IF([2]回答表!AA45="●",[2]回答表!Y275,"")),"")</f>
        <v xml:space="preserve"> </v>
      </c>
      <c r="AL159" s="80"/>
      <c r="AM159" s="80"/>
      <c r="AN159" s="80"/>
      <c r="AO159" s="80"/>
      <c r="AP159" s="80"/>
      <c r="AQ159" s="80"/>
      <c r="AR159" s="146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102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103"/>
      <c r="BO159" s="103"/>
      <c r="BP159" s="103"/>
      <c r="BQ159" s="299"/>
      <c r="BR159" s="105"/>
    </row>
    <row r="160" spans="3:92" ht="15.6" customHeight="1" x14ac:dyDescent="0.5">
      <c r="C160" s="95"/>
      <c r="D160" s="186"/>
      <c r="E160" s="186"/>
      <c r="F160" s="186"/>
      <c r="G160" s="186"/>
      <c r="H160" s="186"/>
      <c r="I160" s="186"/>
      <c r="J160" s="186"/>
      <c r="K160" s="186"/>
      <c r="L160" s="186"/>
      <c r="M160" s="205"/>
      <c r="N160" s="137"/>
      <c r="O160" s="138"/>
      <c r="P160" s="138"/>
      <c r="Q160" s="139"/>
      <c r="R160" s="112"/>
      <c r="S160" s="112"/>
      <c r="T160" s="112"/>
      <c r="U160" s="76"/>
      <c r="V160" s="77"/>
      <c r="W160" s="77"/>
      <c r="X160" s="77"/>
      <c r="Y160" s="77"/>
      <c r="Z160" s="77"/>
      <c r="AA160" s="77"/>
      <c r="AB160" s="78"/>
      <c r="AC160" s="76"/>
      <c r="AD160" s="77"/>
      <c r="AE160" s="77"/>
      <c r="AF160" s="77"/>
      <c r="AG160" s="77"/>
      <c r="AH160" s="77"/>
      <c r="AI160" s="77"/>
      <c r="AJ160" s="78"/>
      <c r="AK160" s="76"/>
      <c r="AL160" s="77"/>
      <c r="AM160" s="77"/>
      <c r="AN160" s="77"/>
      <c r="AO160" s="77"/>
      <c r="AP160" s="77"/>
      <c r="AQ160" s="77"/>
      <c r="AR160" s="78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102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103"/>
      <c r="BO160" s="103"/>
      <c r="BP160" s="103"/>
      <c r="BQ160" s="299"/>
      <c r="BR160" s="105"/>
    </row>
    <row r="161" spans="3:70" ht="15.6" customHeight="1" x14ac:dyDescent="0.5">
      <c r="C161" s="95"/>
      <c r="D161" s="186"/>
      <c r="E161" s="186"/>
      <c r="F161" s="186"/>
      <c r="G161" s="186"/>
      <c r="H161" s="186"/>
      <c r="I161" s="186"/>
      <c r="J161" s="186"/>
      <c r="K161" s="186"/>
      <c r="L161" s="186"/>
      <c r="M161" s="205"/>
      <c r="N161" s="147"/>
      <c r="O161" s="148"/>
      <c r="P161" s="148"/>
      <c r="Q161" s="149"/>
      <c r="R161" s="112"/>
      <c r="S161" s="112"/>
      <c r="T161" s="112"/>
      <c r="U161" s="82"/>
      <c r="V161" s="83"/>
      <c r="W161" s="83"/>
      <c r="X161" s="83"/>
      <c r="Y161" s="83"/>
      <c r="Z161" s="83"/>
      <c r="AA161" s="83"/>
      <c r="AB161" s="84"/>
      <c r="AC161" s="82"/>
      <c r="AD161" s="83"/>
      <c r="AE161" s="83"/>
      <c r="AF161" s="83"/>
      <c r="AG161" s="83"/>
      <c r="AH161" s="83"/>
      <c r="AI161" s="83"/>
      <c r="AJ161" s="84"/>
      <c r="AK161" s="82"/>
      <c r="AL161" s="83"/>
      <c r="AM161" s="83"/>
      <c r="AN161" s="83"/>
      <c r="AO161" s="83"/>
      <c r="AP161" s="83"/>
      <c r="AQ161" s="83"/>
      <c r="AR161" s="84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102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103"/>
      <c r="BO161" s="103"/>
      <c r="BP161" s="103"/>
      <c r="BQ161" s="299"/>
      <c r="BR161" s="105"/>
    </row>
    <row r="162" spans="3:70" ht="15.6" customHeight="1" x14ac:dyDescent="0.5">
      <c r="C162" s="95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65"/>
      <c r="V162" s="65"/>
      <c r="W162" s="65"/>
      <c r="X162" s="65"/>
      <c r="Y162" s="65"/>
      <c r="Z162" s="102"/>
      <c r="AA162" s="36"/>
      <c r="AB162" s="36"/>
      <c r="AC162" s="36"/>
      <c r="AD162" s="36"/>
      <c r="AE162" s="36"/>
      <c r="AF162" s="36"/>
      <c r="AG162" s="36"/>
      <c r="AH162" s="36"/>
      <c r="AI162" s="36"/>
      <c r="AJ162" s="300"/>
      <c r="AK162" s="65"/>
      <c r="AL162" s="113"/>
      <c r="AM162" s="113"/>
      <c r="AN162" s="299"/>
      <c r="AO162" s="113"/>
      <c r="AP162" s="300"/>
      <c r="AQ162" s="300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102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103"/>
      <c r="BO162" s="103"/>
      <c r="BP162" s="103"/>
      <c r="BQ162" s="299"/>
      <c r="BR162" s="105"/>
    </row>
    <row r="163" spans="3:70" ht="33.6" customHeight="1" x14ac:dyDescent="0.5">
      <c r="C163" s="95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81"/>
      <c r="O163" s="81"/>
      <c r="P163" s="81"/>
      <c r="Q163" s="81"/>
      <c r="R163" s="112"/>
      <c r="S163" s="112"/>
      <c r="T163" s="112"/>
      <c r="U163" s="116" t="s">
        <v>31</v>
      </c>
      <c r="V163" s="112"/>
      <c r="W163" s="112"/>
      <c r="X163" s="112"/>
      <c r="Y163" s="112"/>
      <c r="Z163" s="112"/>
      <c r="AA163" s="103"/>
      <c r="AB163" s="117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16" t="s">
        <v>32</v>
      </c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65"/>
      <c r="BR163" s="105"/>
    </row>
    <row r="164" spans="3:70" ht="15.6" customHeight="1" x14ac:dyDescent="0.4">
      <c r="C164" s="95"/>
      <c r="D164" s="186" t="s">
        <v>33</v>
      </c>
      <c r="E164" s="186"/>
      <c r="F164" s="186"/>
      <c r="G164" s="186"/>
      <c r="H164" s="186"/>
      <c r="I164" s="186"/>
      <c r="J164" s="186"/>
      <c r="K164" s="186"/>
      <c r="L164" s="186"/>
      <c r="M164" s="205"/>
      <c r="N164" s="123" t="str">
        <f>IF([2]回答表!F17="下水道事業",IF([2]回答表!AD45="●","●",""),"")</f>
        <v/>
      </c>
      <c r="O164" s="124"/>
      <c r="P164" s="124"/>
      <c r="Q164" s="125"/>
      <c r="R164" s="112"/>
      <c r="S164" s="112"/>
      <c r="T164" s="112"/>
      <c r="U164" s="126" t="str">
        <f>IF([2]回答表!F17="下水道事業",IF([2]回答表!AD45="●",[2]回答表!B289,""),"")</f>
        <v/>
      </c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/>
      <c r="AI164" s="127"/>
      <c r="AJ164" s="128"/>
      <c r="AK164" s="175"/>
      <c r="AL164" s="175"/>
      <c r="AM164" s="126" t="str">
        <f>IF([2]回答表!F17="下水道事業",IF([2]回答表!AD45="●",[2]回答表!B295,""),"")</f>
        <v/>
      </c>
      <c r="AN164" s="127"/>
      <c r="AO164" s="127"/>
      <c r="AP164" s="127"/>
      <c r="AQ164" s="127"/>
      <c r="AR164" s="127"/>
      <c r="AS164" s="127"/>
      <c r="AT164" s="127"/>
      <c r="AU164" s="127"/>
      <c r="AV164" s="127"/>
      <c r="AW164" s="127"/>
      <c r="AX164" s="127"/>
      <c r="AY164" s="127"/>
      <c r="AZ164" s="127"/>
      <c r="BA164" s="127"/>
      <c r="BB164" s="127"/>
      <c r="BC164" s="127"/>
      <c r="BD164" s="127"/>
      <c r="BE164" s="127"/>
      <c r="BF164" s="127"/>
      <c r="BG164" s="127"/>
      <c r="BH164" s="127"/>
      <c r="BI164" s="127"/>
      <c r="BJ164" s="127"/>
      <c r="BK164" s="127"/>
      <c r="BL164" s="127"/>
      <c r="BM164" s="127"/>
      <c r="BN164" s="127"/>
      <c r="BO164" s="127"/>
      <c r="BP164" s="127"/>
      <c r="BQ164" s="128"/>
      <c r="BR164" s="105"/>
    </row>
    <row r="165" spans="3:70" ht="15.6" customHeight="1" x14ac:dyDescent="0.4">
      <c r="C165" s="95"/>
      <c r="D165" s="186"/>
      <c r="E165" s="186"/>
      <c r="F165" s="186"/>
      <c r="G165" s="186"/>
      <c r="H165" s="186"/>
      <c r="I165" s="186"/>
      <c r="J165" s="186"/>
      <c r="K165" s="186"/>
      <c r="L165" s="186"/>
      <c r="M165" s="205"/>
      <c r="N165" s="137"/>
      <c r="O165" s="138"/>
      <c r="P165" s="138"/>
      <c r="Q165" s="139"/>
      <c r="R165" s="112"/>
      <c r="S165" s="112"/>
      <c r="T165" s="112"/>
      <c r="U165" s="140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2"/>
      <c r="AK165" s="175"/>
      <c r="AL165" s="175"/>
      <c r="AM165" s="140"/>
      <c r="AN165" s="141"/>
      <c r="AO165" s="141"/>
      <c r="AP165" s="141"/>
      <c r="AQ165" s="141"/>
      <c r="AR165" s="141"/>
      <c r="AS165" s="141"/>
      <c r="AT165" s="141"/>
      <c r="AU165" s="141"/>
      <c r="AV165" s="141"/>
      <c r="AW165" s="141"/>
      <c r="AX165" s="141"/>
      <c r="AY165" s="141"/>
      <c r="AZ165" s="141"/>
      <c r="BA165" s="141"/>
      <c r="BB165" s="141"/>
      <c r="BC165" s="141"/>
      <c r="BD165" s="141"/>
      <c r="BE165" s="141"/>
      <c r="BF165" s="141"/>
      <c r="BG165" s="141"/>
      <c r="BH165" s="141"/>
      <c r="BI165" s="141"/>
      <c r="BJ165" s="141"/>
      <c r="BK165" s="141"/>
      <c r="BL165" s="141"/>
      <c r="BM165" s="141"/>
      <c r="BN165" s="141"/>
      <c r="BO165" s="141"/>
      <c r="BP165" s="141"/>
      <c r="BQ165" s="142"/>
      <c r="BR165" s="105"/>
    </row>
    <row r="166" spans="3:70" ht="15.6" customHeight="1" x14ac:dyDescent="0.4">
      <c r="C166" s="95"/>
      <c r="D166" s="186"/>
      <c r="E166" s="186"/>
      <c r="F166" s="186"/>
      <c r="G166" s="186"/>
      <c r="H166" s="186"/>
      <c r="I166" s="186"/>
      <c r="J166" s="186"/>
      <c r="K166" s="186"/>
      <c r="L166" s="186"/>
      <c r="M166" s="205"/>
      <c r="N166" s="137"/>
      <c r="O166" s="138"/>
      <c r="P166" s="138"/>
      <c r="Q166" s="139"/>
      <c r="R166" s="112"/>
      <c r="S166" s="112"/>
      <c r="T166" s="112"/>
      <c r="U166" s="140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2"/>
      <c r="AK166" s="175"/>
      <c r="AL166" s="175"/>
      <c r="AM166" s="140"/>
      <c r="AN166" s="141"/>
      <c r="AO166" s="141"/>
      <c r="AP166" s="141"/>
      <c r="AQ166" s="141"/>
      <c r="AR166" s="141"/>
      <c r="AS166" s="141"/>
      <c r="AT166" s="141"/>
      <c r="AU166" s="141"/>
      <c r="AV166" s="141"/>
      <c r="AW166" s="141"/>
      <c r="AX166" s="141"/>
      <c r="AY166" s="141"/>
      <c r="AZ166" s="141"/>
      <c r="BA166" s="141"/>
      <c r="BB166" s="141"/>
      <c r="BC166" s="141"/>
      <c r="BD166" s="141"/>
      <c r="BE166" s="141"/>
      <c r="BF166" s="141"/>
      <c r="BG166" s="141"/>
      <c r="BH166" s="141"/>
      <c r="BI166" s="141"/>
      <c r="BJ166" s="141"/>
      <c r="BK166" s="141"/>
      <c r="BL166" s="141"/>
      <c r="BM166" s="141"/>
      <c r="BN166" s="141"/>
      <c r="BO166" s="141"/>
      <c r="BP166" s="141"/>
      <c r="BQ166" s="142"/>
      <c r="BR166" s="105"/>
    </row>
    <row r="167" spans="3:70" ht="15.6" customHeight="1" x14ac:dyDescent="0.4">
      <c r="C167" s="95"/>
      <c r="D167" s="186"/>
      <c r="E167" s="186"/>
      <c r="F167" s="186"/>
      <c r="G167" s="186"/>
      <c r="H167" s="186"/>
      <c r="I167" s="186"/>
      <c r="J167" s="186"/>
      <c r="K167" s="186"/>
      <c r="L167" s="186"/>
      <c r="M167" s="205"/>
      <c r="N167" s="147"/>
      <c r="O167" s="148"/>
      <c r="P167" s="148"/>
      <c r="Q167" s="149"/>
      <c r="R167" s="112"/>
      <c r="S167" s="112"/>
      <c r="T167" s="112"/>
      <c r="U167" s="172"/>
      <c r="V167" s="173"/>
      <c r="W167" s="173"/>
      <c r="X167" s="173"/>
      <c r="Y167" s="173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4"/>
      <c r="AK167" s="175"/>
      <c r="AL167" s="175"/>
      <c r="AM167" s="172"/>
      <c r="AN167" s="173"/>
      <c r="AO167" s="173"/>
      <c r="AP167" s="173"/>
      <c r="AQ167" s="173"/>
      <c r="AR167" s="173"/>
      <c r="AS167" s="173"/>
      <c r="AT167" s="173"/>
      <c r="AU167" s="173"/>
      <c r="AV167" s="173"/>
      <c r="AW167" s="173"/>
      <c r="AX167" s="173"/>
      <c r="AY167" s="173"/>
      <c r="AZ167" s="173"/>
      <c r="BA167" s="173"/>
      <c r="BB167" s="173"/>
      <c r="BC167" s="173"/>
      <c r="BD167" s="173"/>
      <c r="BE167" s="173"/>
      <c r="BF167" s="173"/>
      <c r="BG167" s="173"/>
      <c r="BH167" s="173"/>
      <c r="BI167" s="173"/>
      <c r="BJ167" s="173"/>
      <c r="BK167" s="173"/>
      <c r="BL167" s="173"/>
      <c r="BM167" s="173"/>
      <c r="BN167" s="173"/>
      <c r="BO167" s="173"/>
      <c r="BP167" s="173"/>
      <c r="BQ167" s="174"/>
      <c r="BR167" s="105"/>
    </row>
    <row r="168" spans="3:70" ht="15.6" customHeight="1" x14ac:dyDescent="0.4">
      <c r="C168" s="176"/>
      <c r="D168" s="177"/>
      <c r="E168" s="177"/>
      <c r="F168" s="177"/>
      <c r="G168" s="177"/>
      <c r="H168" s="177"/>
      <c r="I168" s="177"/>
      <c r="J168" s="177"/>
      <c r="K168" s="177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  <c r="AA168" s="177"/>
      <c r="AB168" s="177"/>
      <c r="AC168" s="177"/>
      <c r="AD168" s="177"/>
      <c r="AE168" s="177"/>
      <c r="AF168" s="177"/>
      <c r="AG168" s="177"/>
      <c r="AH168" s="177"/>
      <c r="AI168" s="177"/>
      <c r="AJ168" s="177"/>
      <c r="AK168" s="177"/>
      <c r="AL168" s="177"/>
      <c r="AM168" s="177"/>
      <c r="AN168" s="177"/>
      <c r="AO168" s="177"/>
      <c r="AP168" s="177"/>
      <c r="AQ168" s="177"/>
      <c r="AR168" s="177"/>
      <c r="AS168" s="177"/>
      <c r="AT168" s="177"/>
      <c r="AU168" s="177"/>
      <c r="AV168" s="177"/>
      <c r="AW168" s="177"/>
      <c r="AX168" s="177"/>
      <c r="AY168" s="177"/>
      <c r="AZ168" s="177"/>
      <c r="BA168" s="177"/>
      <c r="BB168" s="177"/>
      <c r="BC168" s="177"/>
      <c r="BD168" s="177"/>
      <c r="BE168" s="177"/>
      <c r="BF168" s="177"/>
      <c r="BG168" s="177"/>
      <c r="BH168" s="177"/>
      <c r="BI168" s="177"/>
      <c r="BJ168" s="177"/>
      <c r="BK168" s="177"/>
      <c r="BL168" s="177"/>
      <c r="BM168" s="177"/>
      <c r="BN168" s="177"/>
      <c r="BO168" s="177"/>
      <c r="BP168" s="177"/>
      <c r="BQ168" s="177"/>
      <c r="BR168" s="178"/>
    </row>
    <row r="169" spans="3:70" ht="15.6" customHeight="1" x14ac:dyDescent="0.4"/>
    <row r="170" spans="3:70" ht="15.6" customHeight="1" x14ac:dyDescent="0.4">
      <c r="C170" s="89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184"/>
      <c r="AS170" s="184"/>
      <c r="AT170" s="184"/>
      <c r="AU170" s="184"/>
      <c r="AV170" s="184"/>
      <c r="AW170" s="184"/>
      <c r="AX170" s="184"/>
      <c r="AY170" s="184"/>
      <c r="AZ170" s="184"/>
      <c r="BA170" s="184"/>
      <c r="BB170" s="184"/>
      <c r="BC170" s="92"/>
      <c r="BD170" s="93"/>
      <c r="BE170" s="93"/>
      <c r="BF170" s="93"/>
      <c r="BG170" s="93"/>
      <c r="BH170" s="93"/>
      <c r="BI170" s="93"/>
      <c r="BJ170" s="93"/>
      <c r="BK170" s="93"/>
      <c r="BL170" s="93"/>
      <c r="BM170" s="93"/>
      <c r="BN170" s="93"/>
      <c r="BO170" s="93"/>
      <c r="BP170" s="93"/>
      <c r="BQ170" s="93"/>
      <c r="BR170" s="94"/>
    </row>
    <row r="171" spans="3:70" ht="15.6" customHeight="1" x14ac:dyDescent="0.5">
      <c r="C171" s="95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65"/>
      <c r="Y171" s="65"/>
      <c r="Z171" s="65"/>
      <c r="AA171" s="36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299"/>
      <c r="AO171" s="113"/>
      <c r="AP171" s="300"/>
      <c r="AQ171" s="300"/>
      <c r="AR171" s="185"/>
      <c r="AS171" s="185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02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103"/>
      <c r="BO171" s="103"/>
      <c r="BP171" s="103"/>
      <c r="BQ171" s="299"/>
      <c r="BR171" s="105"/>
    </row>
    <row r="172" spans="3:70" ht="15.6" customHeight="1" x14ac:dyDescent="0.5">
      <c r="C172" s="95"/>
      <c r="D172" s="96" t="s">
        <v>14</v>
      </c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8"/>
      <c r="R172" s="99" t="s">
        <v>63</v>
      </c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  <c r="AU172" s="100"/>
      <c r="AV172" s="100"/>
      <c r="AW172" s="100"/>
      <c r="AX172" s="100"/>
      <c r="AY172" s="100"/>
      <c r="AZ172" s="100"/>
      <c r="BA172" s="100"/>
      <c r="BB172" s="101"/>
      <c r="BC172" s="102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103"/>
      <c r="BO172" s="103"/>
      <c r="BP172" s="103"/>
      <c r="BQ172" s="299"/>
      <c r="BR172" s="105"/>
    </row>
    <row r="173" spans="3:70" ht="15.6" customHeight="1" x14ac:dyDescent="0.5">
      <c r="C173" s="95"/>
      <c r="D173" s="106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8"/>
      <c r="R173" s="109"/>
      <c r="S173" s="110"/>
      <c r="T173" s="110"/>
      <c r="U173" s="110"/>
      <c r="V173" s="110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  <c r="AK173" s="110"/>
      <c r="AL173" s="110"/>
      <c r="AM173" s="110"/>
      <c r="AN173" s="110"/>
      <c r="AO173" s="110"/>
      <c r="AP173" s="110"/>
      <c r="AQ173" s="110"/>
      <c r="AR173" s="110"/>
      <c r="AS173" s="110"/>
      <c r="AT173" s="110"/>
      <c r="AU173" s="110"/>
      <c r="AV173" s="110"/>
      <c r="AW173" s="110"/>
      <c r="AX173" s="110"/>
      <c r="AY173" s="110"/>
      <c r="AZ173" s="110"/>
      <c r="BA173" s="110"/>
      <c r="BB173" s="111"/>
      <c r="BC173" s="102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103"/>
      <c r="BO173" s="103"/>
      <c r="BP173" s="103"/>
      <c r="BQ173" s="299"/>
      <c r="BR173" s="105"/>
    </row>
    <row r="174" spans="3:70" ht="15.6" customHeight="1" x14ac:dyDescent="0.5">
      <c r="C174" s="95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65"/>
      <c r="Y174" s="65"/>
      <c r="Z174" s="65"/>
      <c r="AA174" s="36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299"/>
      <c r="AO174" s="113"/>
      <c r="AP174" s="300"/>
      <c r="AQ174" s="300"/>
      <c r="AR174" s="115"/>
      <c r="AS174" s="115"/>
      <c r="AT174" s="115"/>
      <c r="AU174" s="115"/>
      <c r="AV174" s="115"/>
      <c r="AW174" s="115"/>
      <c r="AX174" s="115"/>
      <c r="AY174" s="115"/>
      <c r="AZ174" s="115"/>
      <c r="BA174" s="115"/>
      <c r="BB174" s="115"/>
      <c r="BC174" s="102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103"/>
      <c r="BO174" s="103"/>
      <c r="BP174" s="103"/>
      <c r="BQ174" s="299"/>
      <c r="BR174" s="105"/>
    </row>
    <row r="175" spans="3:70" ht="25.5" x14ac:dyDescent="0.5">
      <c r="C175" s="95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6" t="s">
        <v>35</v>
      </c>
      <c r="V175" s="112"/>
      <c r="W175" s="112"/>
      <c r="X175" s="112"/>
      <c r="Y175" s="112"/>
      <c r="Z175" s="112"/>
      <c r="AA175" s="103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22" t="s">
        <v>17</v>
      </c>
      <c r="AN175" s="179"/>
      <c r="AO175" s="179"/>
      <c r="AP175" s="179"/>
      <c r="AQ175" s="179"/>
      <c r="AR175" s="179"/>
      <c r="AS175" s="179"/>
      <c r="AT175" s="103"/>
      <c r="AU175" s="103"/>
      <c r="AV175" s="103"/>
      <c r="AW175" s="103"/>
      <c r="AX175" s="299"/>
      <c r="AY175" s="121"/>
      <c r="AZ175" s="121"/>
      <c r="BA175" s="121"/>
      <c r="BB175" s="121"/>
      <c r="BC175" s="121"/>
      <c r="BD175" s="103"/>
      <c r="BE175" s="103"/>
      <c r="BF175" s="122"/>
      <c r="BG175" s="103"/>
      <c r="BH175" s="103"/>
      <c r="BI175" s="103"/>
      <c r="BJ175" s="103"/>
      <c r="BK175" s="103"/>
      <c r="BL175" s="103"/>
      <c r="BM175" s="103"/>
      <c r="BN175" s="103"/>
      <c r="BO175" s="103"/>
      <c r="BP175" s="103"/>
      <c r="BQ175" s="299"/>
      <c r="BR175" s="105"/>
    </row>
    <row r="176" spans="3:70" ht="19.350000000000001" customHeight="1" x14ac:dyDescent="0.5">
      <c r="C176" s="95"/>
      <c r="D176" s="186" t="s">
        <v>18</v>
      </c>
      <c r="E176" s="186"/>
      <c r="F176" s="186"/>
      <c r="G176" s="186"/>
      <c r="H176" s="186"/>
      <c r="I176" s="186"/>
      <c r="J176" s="186"/>
      <c r="K176" s="186"/>
      <c r="L176" s="186"/>
      <c r="M176" s="186"/>
      <c r="N176" s="123" t="str">
        <f>IF([2]回答表!BD17="●",IF([2]回答表!X45="●","●",""),"")</f>
        <v/>
      </c>
      <c r="O176" s="124"/>
      <c r="P176" s="124"/>
      <c r="Q176" s="125"/>
      <c r="R176" s="112"/>
      <c r="S176" s="112"/>
      <c r="T176" s="112"/>
      <c r="U176" s="126" t="str">
        <f>IF([2]回答表!BD17="●",IF([2]回答表!X45="●",[2]回答表!B158,IF([2]回答表!AA45="●",[2]回答表!B223,"")),"")</f>
        <v/>
      </c>
      <c r="V176" s="127"/>
      <c r="W176" s="127"/>
      <c r="X176" s="127"/>
      <c r="Y176" s="127"/>
      <c r="Z176" s="127"/>
      <c r="AA176" s="127"/>
      <c r="AB176" s="127"/>
      <c r="AC176" s="127"/>
      <c r="AD176" s="127"/>
      <c r="AE176" s="127"/>
      <c r="AF176" s="127"/>
      <c r="AG176" s="127"/>
      <c r="AH176" s="127"/>
      <c r="AI176" s="127"/>
      <c r="AJ176" s="128"/>
      <c r="AK176" s="129"/>
      <c r="AL176" s="129"/>
      <c r="AM176" s="131" t="str">
        <f>IF([2]回答表!BD17="●",IF([2]回答表!X45="●",[2]回答表!B212,IF([2]回答表!AA45="●",[2]回答表!B278,"")),"")</f>
        <v/>
      </c>
      <c r="AN176" s="132"/>
      <c r="AO176" s="132"/>
      <c r="AP176" s="132"/>
      <c r="AQ176" s="131"/>
      <c r="AR176" s="132"/>
      <c r="AS176" s="132"/>
      <c r="AT176" s="132"/>
      <c r="AU176" s="131"/>
      <c r="AV176" s="132"/>
      <c r="AW176" s="132"/>
      <c r="AX176" s="133"/>
      <c r="AY176" s="121"/>
      <c r="AZ176" s="121"/>
      <c r="BA176" s="121"/>
      <c r="BB176" s="121"/>
      <c r="BC176" s="121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105"/>
    </row>
    <row r="177" spans="3:70" ht="19.350000000000001" customHeight="1" x14ac:dyDescent="0.5">
      <c r="C177" s="95"/>
      <c r="D177" s="186"/>
      <c r="E177" s="186"/>
      <c r="F177" s="186"/>
      <c r="G177" s="186"/>
      <c r="H177" s="186"/>
      <c r="I177" s="186"/>
      <c r="J177" s="186"/>
      <c r="K177" s="186"/>
      <c r="L177" s="186"/>
      <c r="M177" s="186"/>
      <c r="N177" s="137"/>
      <c r="O177" s="138"/>
      <c r="P177" s="138"/>
      <c r="Q177" s="139"/>
      <c r="R177" s="112"/>
      <c r="S177" s="112"/>
      <c r="T177" s="112"/>
      <c r="U177" s="140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2"/>
      <c r="AK177" s="129"/>
      <c r="AL177" s="129"/>
      <c r="AM177" s="143"/>
      <c r="AN177" s="144"/>
      <c r="AO177" s="144"/>
      <c r="AP177" s="144"/>
      <c r="AQ177" s="143"/>
      <c r="AR177" s="144"/>
      <c r="AS177" s="144"/>
      <c r="AT177" s="144"/>
      <c r="AU177" s="143"/>
      <c r="AV177" s="144"/>
      <c r="AW177" s="144"/>
      <c r="AX177" s="145"/>
      <c r="AY177" s="121"/>
      <c r="AZ177" s="121"/>
      <c r="BA177" s="121"/>
      <c r="BB177" s="121"/>
      <c r="BC177" s="121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105"/>
    </row>
    <row r="178" spans="3:70" ht="15.6" customHeight="1" x14ac:dyDescent="0.5">
      <c r="C178" s="95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37"/>
      <c r="O178" s="138"/>
      <c r="P178" s="138"/>
      <c r="Q178" s="139"/>
      <c r="R178" s="112"/>
      <c r="S178" s="112"/>
      <c r="T178" s="112"/>
      <c r="U178" s="140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2"/>
      <c r="AK178" s="129"/>
      <c r="AL178" s="129"/>
      <c r="AM178" s="143"/>
      <c r="AN178" s="144"/>
      <c r="AO178" s="144"/>
      <c r="AP178" s="144"/>
      <c r="AQ178" s="143"/>
      <c r="AR178" s="144"/>
      <c r="AS178" s="144"/>
      <c r="AT178" s="144"/>
      <c r="AU178" s="143"/>
      <c r="AV178" s="144"/>
      <c r="AW178" s="144"/>
      <c r="AX178" s="145"/>
      <c r="AY178" s="121"/>
      <c r="AZ178" s="121"/>
      <c r="BA178" s="121"/>
      <c r="BB178" s="121"/>
      <c r="BC178" s="121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105"/>
    </row>
    <row r="179" spans="3:70" ht="15.6" customHeight="1" x14ac:dyDescent="0.5">
      <c r="C179" s="95"/>
      <c r="D179" s="186"/>
      <c r="E179" s="186"/>
      <c r="F179" s="186"/>
      <c r="G179" s="186"/>
      <c r="H179" s="186"/>
      <c r="I179" s="186"/>
      <c r="J179" s="186"/>
      <c r="K179" s="186"/>
      <c r="L179" s="186"/>
      <c r="M179" s="186"/>
      <c r="N179" s="147"/>
      <c r="O179" s="148"/>
      <c r="P179" s="148"/>
      <c r="Q179" s="149"/>
      <c r="R179" s="112"/>
      <c r="S179" s="112"/>
      <c r="T179" s="112"/>
      <c r="U179" s="140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2"/>
      <c r="AK179" s="129"/>
      <c r="AL179" s="129"/>
      <c r="AM179" s="143" t="str">
        <f>IF([2]回答表!BD17="●",IF([2]回答表!X45="●",[2]回答表!E212,IF([2]回答表!AA45="●",[2]回答表!E278,"")),"")</f>
        <v/>
      </c>
      <c r="AN179" s="144"/>
      <c r="AO179" s="144"/>
      <c r="AP179" s="144"/>
      <c r="AQ179" s="143" t="str">
        <f>IF([2]回答表!BD17="●",IF([2]回答表!X45="●",[2]回答表!E213,IF([2]回答表!AA45="●",[2]回答表!E279,"")),"")</f>
        <v/>
      </c>
      <c r="AR179" s="144"/>
      <c r="AS179" s="144"/>
      <c r="AT179" s="144"/>
      <c r="AU179" s="143" t="str">
        <f>IF([2]回答表!BD17="●",IF([2]回答表!X45="●",[2]回答表!E214,IF([2]回答表!AA45="●",[2]回答表!E280,"")),"")</f>
        <v/>
      </c>
      <c r="AV179" s="144"/>
      <c r="AW179" s="144"/>
      <c r="AX179" s="145"/>
      <c r="AY179" s="121"/>
      <c r="AZ179" s="121"/>
      <c r="BA179" s="121"/>
      <c r="BB179" s="121"/>
      <c r="BC179" s="121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105"/>
    </row>
    <row r="180" spans="3:70" ht="15.6" customHeight="1" x14ac:dyDescent="0.5">
      <c r="C180" s="95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1"/>
      <c r="O180" s="151"/>
      <c r="P180" s="151"/>
      <c r="Q180" s="151"/>
      <c r="R180" s="152"/>
      <c r="S180" s="152"/>
      <c r="T180" s="152"/>
      <c r="U180" s="140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2"/>
      <c r="AK180" s="129"/>
      <c r="AL180" s="129"/>
      <c r="AM180" s="143"/>
      <c r="AN180" s="144"/>
      <c r="AO180" s="144"/>
      <c r="AP180" s="144"/>
      <c r="AQ180" s="143"/>
      <c r="AR180" s="144"/>
      <c r="AS180" s="144"/>
      <c r="AT180" s="144"/>
      <c r="AU180" s="143"/>
      <c r="AV180" s="144"/>
      <c r="AW180" s="144"/>
      <c r="AX180" s="145"/>
      <c r="AY180" s="121"/>
      <c r="AZ180" s="121"/>
      <c r="BA180" s="121"/>
      <c r="BB180" s="121"/>
      <c r="BC180" s="121"/>
      <c r="BD180" s="113"/>
      <c r="BE180" s="113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105"/>
    </row>
    <row r="181" spans="3:70" ht="19.350000000000001" customHeight="1" x14ac:dyDescent="0.5">
      <c r="C181" s="95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1"/>
      <c r="O181" s="151"/>
      <c r="P181" s="151"/>
      <c r="Q181" s="151"/>
      <c r="R181" s="152"/>
      <c r="S181" s="152"/>
      <c r="T181" s="152"/>
      <c r="U181" s="140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2"/>
      <c r="AK181" s="129"/>
      <c r="AL181" s="129"/>
      <c r="AM181" s="143"/>
      <c r="AN181" s="144"/>
      <c r="AO181" s="144"/>
      <c r="AP181" s="144"/>
      <c r="AQ181" s="143"/>
      <c r="AR181" s="144"/>
      <c r="AS181" s="144"/>
      <c r="AT181" s="144"/>
      <c r="AU181" s="143"/>
      <c r="AV181" s="144"/>
      <c r="AW181" s="144"/>
      <c r="AX181" s="145"/>
      <c r="AY181" s="121"/>
      <c r="AZ181" s="121"/>
      <c r="BA181" s="121"/>
      <c r="BB181" s="121"/>
      <c r="BC181" s="121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105"/>
    </row>
    <row r="182" spans="3:70" ht="19.350000000000001" customHeight="1" x14ac:dyDescent="0.5">
      <c r="C182" s="95"/>
      <c r="D182" s="204" t="s">
        <v>26</v>
      </c>
      <c r="E182" s="186"/>
      <c r="F182" s="186"/>
      <c r="G182" s="186"/>
      <c r="H182" s="186"/>
      <c r="I182" s="186"/>
      <c r="J182" s="186"/>
      <c r="K182" s="186"/>
      <c r="L182" s="186"/>
      <c r="M182" s="205"/>
      <c r="N182" s="123" t="str">
        <f>IF([2]回答表!BD17="●",IF([2]回答表!AA45="●","●",""),"")</f>
        <v/>
      </c>
      <c r="O182" s="124"/>
      <c r="P182" s="124"/>
      <c r="Q182" s="125"/>
      <c r="R182" s="112"/>
      <c r="S182" s="112"/>
      <c r="T182" s="112"/>
      <c r="U182" s="140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2"/>
      <c r="AK182" s="129"/>
      <c r="AL182" s="129"/>
      <c r="AM182" s="143"/>
      <c r="AN182" s="144"/>
      <c r="AO182" s="144"/>
      <c r="AP182" s="144"/>
      <c r="AQ182" s="143"/>
      <c r="AR182" s="144"/>
      <c r="AS182" s="144"/>
      <c r="AT182" s="144"/>
      <c r="AU182" s="143"/>
      <c r="AV182" s="144"/>
      <c r="AW182" s="144"/>
      <c r="AX182" s="145"/>
      <c r="AY182" s="121"/>
      <c r="AZ182" s="121"/>
      <c r="BA182" s="121"/>
      <c r="BB182" s="121"/>
      <c r="BC182" s="121"/>
      <c r="BD182" s="165"/>
      <c r="BE182" s="165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105"/>
    </row>
    <row r="183" spans="3:70" ht="15.6" customHeight="1" x14ac:dyDescent="0.5">
      <c r="C183" s="95"/>
      <c r="D183" s="186"/>
      <c r="E183" s="186"/>
      <c r="F183" s="186"/>
      <c r="G183" s="186"/>
      <c r="H183" s="186"/>
      <c r="I183" s="186"/>
      <c r="J183" s="186"/>
      <c r="K183" s="186"/>
      <c r="L183" s="186"/>
      <c r="M183" s="205"/>
      <c r="N183" s="137"/>
      <c r="O183" s="138"/>
      <c r="P183" s="138"/>
      <c r="Q183" s="139"/>
      <c r="R183" s="112"/>
      <c r="S183" s="112"/>
      <c r="T183" s="112"/>
      <c r="U183" s="140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2"/>
      <c r="AK183" s="129"/>
      <c r="AL183" s="129"/>
      <c r="AM183" s="143" t="s">
        <v>23</v>
      </c>
      <c r="AN183" s="144"/>
      <c r="AO183" s="144"/>
      <c r="AP183" s="144"/>
      <c r="AQ183" s="143" t="s">
        <v>24</v>
      </c>
      <c r="AR183" s="144"/>
      <c r="AS183" s="144"/>
      <c r="AT183" s="144"/>
      <c r="AU183" s="143" t="s">
        <v>25</v>
      </c>
      <c r="AV183" s="144"/>
      <c r="AW183" s="144"/>
      <c r="AX183" s="145"/>
      <c r="AY183" s="121"/>
      <c r="AZ183" s="121"/>
      <c r="BA183" s="121"/>
      <c r="BB183" s="121"/>
      <c r="BC183" s="121"/>
      <c r="BD183" s="165"/>
      <c r="BE183" s="165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105"/>
    </row>
    <row r="184" spans="3:70" ht="15.6" customHeight="1" x14ac:dyDescent="0.5">
      <c r="C184" s="95"/>
      <c r="D184" s="186"/>
      <c r="E184" s="186"/>
      <c r="F184" s="186"/>
      <c r="G184" s="186"/>
      <c r="H184" s="186"/>
      <c r="I184" s="186"/>
      <c r="J184" s="186"/>
      <c r="K184" s="186"/>
      <c r="L184" s="186"/>
      <c r="M184" s="205"/>
      <c r="N184" s="137"/>
      <c r="O184" s="138"/>
      <c r="P184" s="138"/>
      <c r="Q184" s="139"/>
      <c r="R184" s="112"/>
      <c r="S184" s="112"/>
      <c r="T184" s="112"/>
      <c r="U184" s="140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2"/>
      <c r="AK184" s="129"/>
      <c r="AL184" s="129"/>
      <c r="AM184" s="143"/>
      <c r="AN184" s="144"/>
      <c r="AO184" s="144"/>
      <c r="AP184" s="144"/>
      <c r="AQ184" s="143"/>
      <c r="AR184" s="144"/>
      <c r="AS184" s="144"/>
      <c r="AT184" s="144"/>
      <c r="AU184" s="143"/>
      <c r="AV184" s="144"/>
      <c r="AW184" s="144"/>
      <c r="AX184" s="145"/>
      <c r="AY184" s="121"/>
      <c r="AZ184" s="121"/>
      <c r="BA184" s="121"/>
      <c r="BB184" s="121"/>
      <c r="BC184" s="121"/>
      <c r="BD184" s="165"/>
      <c r="BE184" s="165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105"/>
    </row>
    <row r="185" spans="3:70" ht="15.6" customHeight="1" x14ac:dyDescent="0.5">
      <c r="C185" s="95"/>
      <c r="D185" s="186"/>
      <c r="E185" s="186"/>
      <c r="F185" s="186"/>
      <c r="G185" s="186"/>
      <c r="H185" s="186"/>
      <c r="I185" s="186"/>
      <c r="J185" s="186"/>
      <c r="K185" s="186"/>
      <c r="L185" s="186"/>
      <c r="M185" s="205"/>
      <c r="N185" s="147"/>
      <c r="O185" s="148"/>
      <c r="P185" s="148"/>
      <c r="Q185" s="149"/>
      <c r="R185" s="112"/>
      <c r="S185" s="112"/>
      <c r="T185" s="112"/>
      <c r="U185" s="172"/>
      <c r="V185" s="173"/>
      <c r="W185" s="173"/>
      <c r="X185" s="173"/>
      <c r="Y185" s="173"/>
      <c r="Z185" s="173"/>
      <c r="AA185" s="173"/>
      <c r="AB185" s="173"/>
      <c r="AC185" s="173"/>
      <c r="AD185" s="173"/>
      <c r="AE185" s="173"/>
      <c r="AF185" s="173"/>
      <c r="AG185" s="173"/>
      <c r="AH185" s="173"/>
      <c r="AI185" s="173"/>
      <c r="AJ185" s="174"/>
      <c r="AK185" s="129"/>
      <c r="AL185" s="129"/>
      <c r="AM185" s="181"/>
      <c r="AN185" s="182"/>
      <c r="AO185" s="182"/>
      <c r="AP185" s="182"/>
      <c r="AQ185" s="181"/>
      <c r="AR185" s="182"/>
      <c r="AS185" s="182"/>
      <c r="AT185" s="182"/>
      <c r="AU185" s="181"/>
      <c r="AV185" s="182"/>
      <c r="AW185" s="182"/>
      <c r="AX185" s="183"/>
      <c r="AY185" s="121"/>
      <c r="AZ185" s="121"/>
      <c r="BA185" s="121"/>
      <c r="BB185" s="121"/>
      <c r="BC185" s="121"/>
      <c r="BD185" s="165"/>
      <c r="BE185" s="165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105"/>
    </row>
    <row r="186" spans="3:70" ht="15.6" customHeight="1" x14ac:dyDescent="0.5">
      <c r="C186" s="95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81"/>
      <c r="O186" s="81"/>
      <c r="P186" s="81"/>
      <c r="Q186" s="81"/>
      <c r="R186" s="112"/>
      <c r="S186" s="112"/>
      <c r="T186" s="112"/>
      <c r="U186" s="112"/>
      <c r="V186" s="112"/>
      <c r="W186" s="112"/>
      <c r="X186" s="65"/>
      <c r="Y186" s="65"/>
      <c r="Z186" s="65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5"/>
      <c r="BK186" s="65"/>
      <c r="BL186" s="65"/>
      <c r="BM186" s="65"/>
      <c r="BN186" s="65"/>
      <c r="BO186" s="65"/>
      <c r="BP186" s="65"/>
      <c r="BQ186" s="65"/>
      <c r="BR186" s="105"/>
    </row>
    <row r="187" spans="3:70" ht="18.600000000000001" customHeight="1" x14ac:dyDescent="0.5">
      <c r="C187" s="95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81"/>
      <c r="O187" s="81"/>
      <c r="P187" s="81"/>
      <c r="Q187" s="81"/>
      <c r="R187" s="112"/>
      <c r="S187" s="112"/>
      <c r="T187" s="112"/>
      <c r="U187" s="116" t="s">
        <v>31</v>
      </c>
      <c r="V187" s="112"/>
      <c r="W187" s="112"/>
      <c r="X187" s="112"/>
      <c r="Y187" s="112"/>
      <c r="Z187" s="112"/>
      <c r="AA187" s="103"/>
      <c r="AB187" s="117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16" t="s">
        <v>32</v>
      </c>
      <c r="AN187" s="103"/>
      <c r="AO187" s="103"/>
      <c r="AP187" s="103"/>
      <c r="AQ187" s="103"/>
      <c r="AR187" s="103"/>
      <c r="AS187" s="103"/>
      <c r="AT187" s="103"/>
      <c r="AU187" s="103"/>
      <c r="AV187" s="103"/>
      <c r="AW187" s="103"/>
      <c r="AX187" s="103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65"/>
      <c r="BR187" s="105"/>
    </row>
    <row r="188" spans="3:70" ht="15.6" customHeight="1" x14ac:dyDescent="0.4">
      <c r="C188" s="95"/>
      <c r="D188" s="186" t="s">
        <v>33</v>
      </c>
      <c r="E188" s="186"/>
      <c r="F188" s="186"/>
      <c r="G188" s="186"/>
      <c r="H188" s="186"/>
      <c r="I188" s="186"/>
      <c r="J188" s="186"/>
      <c r="K188" s="186"/>
      <c r="L188" s="186"/>
      <c r="M188" s="205"/>
      <c r="N188" s="123" t="str">
        <f>IF([2]回答表!BD17="●",IF([2]回答表!AD45="●","●",""),"")</f>
        <v/>
      </c>
      <c r="O188" s="124"/>
      <c r="P188" s="124"/>
      <c r="Q188" s="125"/>
      <c r="R188" s="112"/>
      <c r="S188" s="112"/>
      <c r="T188" s="112"/>
      <c r="U188" s="126" t="str">
        <f>IF([2]回答表!BD17="●",IF([2]回答表!AD45="●",[2]回答表!B289,""),"")</f>
        <v/>
      </c>
      <c r="V188" s="127"/>
      <c r="W188" s="127"/>
      <c r="X188" s="127"/>
      <c r="Y188" s="127"/>
      <c r="Z188" s="127"/>
      <c r="AA188" s="127"/>
      <c r="AB188" s="127"/>
      <c r="AC188" s="127"/>
      <c r="AD188" s="127"/>
      <c r="AE188" s="127"/>
      <c r="AF188" s="127"/>
      <c r="AG188" s="127"/>
      <c r="AH188" s="127"/>
      <c r="AI188" s="127"/>
      <c r="AJ188" s="128"/>
      <c r="AK188" s="175"/>
      <c r="AL188" s="175"/>
      <c r="AM188" s="126" t="str">
        <f>IF([2]回答表!BD17="●",IF([2]回答表!AD45="●",[2]回答表!B295,""),"")</f>
        <v/>
      </c>
      <c r="AN188" s="127"/>
      <c r="AO188" s="127"/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/>
      <c r="BA188" s="127"/>
      <c r="BB188" s="127"/>
      <c r="BC188" s="127"/>
      <c r="BD188" s="127"/>
      <c r="BE188" s="127"/>
      <c r="BF188" s="127"/>
      <c r="BG188" s="127"/>
      <c r="BH188" s="127"/>
      <c r="BI188" s="127"/>
      <c r="BJ188" s="127"/>
      <c r="BK188" s="127"/>
      <c r="BL188" s="127"/>
      <c r="BM188" s="127"/>
      <c r="BN188" s="127"/>
      <c r="BO188" s="127"/>
      <c r="BP188" s="127"/>
      <c r="BQ188" s="128"/>
      <c r="BR188" s="105"/>
    </row>
    <row r="189" spans="3:70" ht="15.6" customHeight="1" x14ac:dyDescent="0.4">
      <c r="C189" s="95"/>
      <c r="D189" s="186"/>
      <c r="E189" s="186"/>
      <c r="F189" s="186"/>
      <c r="G189" s="186"/>
      <c r="H189" s="186"/>
      <c r="I189" s="186"/>
      <c r="J189" s="186"/>
      <c r="K189" s="186"/>
      <c r="L189" s="186"/>
      <c r="M189" s="205"/>
      <c r="N189" s="137"/>
      <c r="O189" s="138"/>
      <c r="P189" s="138"/>
      <c r="Q189" s="139"/>
      <c r="R189" s="112"/>
      <c r="S189" s="112"/>
      <c r="T189" s="112"/>
      <c r="U189" s="140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2"/>
      <c r="AK189" s="175"/>
      <c r="AL189" s="175"/>
      <c r="AM189" s="140"/>
      <c r="AN189" s="141"/>
      <c r="AO189" s="141"/>
      <c r="AP189" s="141"/>
      <c r="AQ189" s="141"/>
      <c r="AR189" s="141"/>
      <c r="AS189" s="141"/>
      <c r="AT189" s="141"/>
      <c r="AU189" s="141"/>
      <c r="AV189" s="141"/>
      <c r="AW189" s="141"/>
      <c r="AX189" s="141"/>
      <c r="AY189" s="141"/>
      <c r="AZ189" s="141"/>
      <c r="BA189" s="141"/>
      <c r="BB189" s="141"/>
      <c r="BC189" s="141"/>
      <c r="BD189" s="141"/>
      <c r="BE189" s="141"/>
      <c r="BF189" s="141"/>
      <c r="BG189" s="141"/>
      <c r="BH189" s="141"/>
      <c r="BI189" s="141"/>
      <c r="BJ189" s="141"/>
      <c r="BK189" s="141"/>
      <c r="BL189" s="141"/>
      <c r="BM189" s="141"/>
      <c r="BN189" s="141"/>
      <c r="BO189" s="141"/>
      <c r="BP189" s="141"/>
      <c r="BQ189" s="142"/>
      <c r="BR189" s="105"/>
    </row>
    <row r="190" spans="3:70" ht="15.6" customHeight="1" x14ac:dyDescent="0.4">
      <c r="C190" s="95"/>
      <c r="D190" s="186"/>
      <c r="E190" s="186"/>
      <c r="F190" s="186"/>
      <c r="G190" s="186"/>
      <c r="H190" s="186"/>
      <c r="I190" s="186"/>
      <c r="J190" s="186"/>
      <c r="K190" s="186"/>
      <c r="L190" s="186"/>
      <c r="M190" s="205"/>
      <c r="N190" s="137"/>
      <c r="O190" s="138"/>
      <c r="P190" s="138"/>
      <c r="Q190" s="139"/>
      <c r="R190" s="112"/>
      <c r="S190" s="112"/>
      <c r="T190" s="112"/>
      <c r="U190" s="140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2"/>
      <c r="AK190" s="175"/>
      <c r="AL190" s="175"/>
      <c r="AM190" s="140"/>
      <c r="AN190" s="141"/>
      <c r="AO190" s="141"/>
      <c r="AP190" s="141"/>
      <c r="AQ190" s="141"/>
      <c r="AR190" s="141"/>
      <c r="AS190" s="141"/>
      <c r="AT190" s="141"/>
      <c r="AU190" s="141"/>
      <c r="AV190" s="141"/>
      <c r="AW190" s="141"/>
      <c r="AX190" s="141"/>
      <c r="AY190" s="141"/>
      <c r="AZ190" s="141"/>
      <c r="BA190" s="141"/>
      <c r="BB190" s="141"/>
      <c r="BC190" s="141"/>
      <c r="BD190" s="141"/>
      <c r="BE190" s="141"/>
      <c r="BF190" s="141"/>
      <c r="BG190" s="141"/>
      <c r="BH190" s="141"/>
      <c r="BI190" s="141"/>
      <c r="BJ190" s="141"/>
      <c r="BK190" s="141"/>
      <c r="BL190" s="141"/>
      <c r="BM190" s="141"/>
      <c r="BN190" s="141"/>
      <c r="BO190" s="141"/>
      <c r="BP190" s="141"/>
      <c r="BQ190" s="142"/>
      <c r="BR190" s="105"/>
    </row>
    <row r="191" spans="3:70" ht="15.6" customHeight="1" x14ac:dyDescent="0.4">
      <c r="C191" s="95"/>
      <c r="D191" s="186"/>
      <c r="E191" s="186"/>
      <c r="F191" s="186"/>
      <c r="G191" s="186"/>
      <c r="H191" s="186"/>
      <c r="I191" s="186"/>
      <c r="J191" s="186"/>
      <c r="K191" s="186"/>
      <c r="L191" s="186"/>
      <c r="M191" s="205"/>
      <c r="N191" s="147"/>
      <c r="O191" s="148"/>
      <c r="P191" s="148"/>
      <c r="Q191" s="149"/>
      <c r="R191" s="112"/>
      <c r="S191" s="112"/>
      <c r="T191" s="112"/>
      <c r="U191" s="172"/>
      <c r="V191" s="173"/>
      <c r="W191" s="173"/>
      <c r="X191" s="173"/>
      <c r="Y191" s="173"/>
      <c r="Z191" s="173"/>
      <c r="AA191" s="173"/>
      <c r="AB191" s="173"/>
      <c r="AC191" s="173"/>
      <c r="AD191" s="173"/>
      <c r="AE191" s="173"/>
      <c r="AF191" s="173"/>
      <c r="AG191" s="173"/>
      <c r="AH191" s="173"/>
      <c r="AI191" s="173"/>
      <c r="AJ191" s="174"/>
      <c r="AK191" s="175"/>
      <c r="AL191" s="175"/>
      <c r="AM191" s="172"/>
      <c r="AN191" s="173"/>
      <c r="AO191" s="173"/>
      <c r="AP191" s="173"/>
      <c r="AQ191" s="173"/>
      <c r="AR191" s="173"/>
      <c r="AS191" s="173"/>
      <c r="AT191" s="173"/>
      <c r="AU191" s="173"/>
      <c r="AV191" s="173"/>
      <c r="AW191" s="173"/>
      <c r="AX191" s="173"/>
      <c r="AY191" s="173"/>
      <c r="AZ191" s="173"/>
      <c r="BA191" s="173"/>
      <c r="BB191" s="173"/>
      <c r="BC191" s="173"/>
      <c r="BD191" s="173"/>
      <c r="BE191" s="173"/>
      <c r="BF191" s="173"/>
      <c r="BG191" s="173"/>
      <c r="BH191" s="173"/>
      <c r="BI191" s="173"/>
      <c r="BJ191" s="173"/>
      <c r="BK191" s="173"/>
      <c r="BL191" s="173"/>
      <c r="BM191" s="173"/>
      <c r="BN191" s="173"/>
      <c r="BO191" s="173"/>
      <c r="BP191" s="173"/>
      <c r="BQ191" s="174"/>
      <c r="BR191" s="105"/>
    </row>
    <row r="192" spans="3:70" ht="15.6" customHeight="1" x14ac:dyDescent="0.4">
      <c r="C192" s="176"/>
      <c r="D192" s="177"/>
      <c r="E192" s="177"/>
      <c r="F192" s="177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  <c r="AA192" s="177"/>
      <c r="AB192" s="177"/>
      <c r="AC192" s="177"/>
      <c r="AD192" s="177"/>
      <c r="AE192" s="177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77"/>
      <c r="AT192" s="177"/>
      <c r="AU192" s="177"/>
      <c r="AV192" s="177"/>
      <c r="AW192" s="177"/>
      <c r="AX192" s="177"/>
      <c r="AY192" s="177"/>
      <c r="AZ192" s="177"/>
      <c r="BA192" s="177"/>
      <c r="BB192" s="177"/>
      <c r="BC192" s="177"/>
      <c r="BD192" s="177"/>
      <c r="BE192" s="177"/>
      <c r="BF192" s="177"/>
      <c r="BG192" s="177"/>
      <c r="BH192" s="177"/>
      <c r="BI192" s="177"/>
      <c r="BJ192" s="177"/>
      <c r="BK192" s="177"/>
      <c r="BL192" s="177"/>
      <c r="BM192" s="177"/>
      <c r="BN192" s="177"/>
      <c r="BO192" s="177"/>
      <c r="BP192" s="177"/>
      <c r="BQ192" s="177"/>
      <c r="BR192" s="178"/>
    </row>
    <row r="193" spans="3:70" ht="15.6" customHeight="1" x14ac:dyDescent="0.4"/>
    <row r="194" spans="3:70" ht="15.6" customHeight="1" x14ac:dyDescent="0.4">
      <c r="C194" s="89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184"/>
      <c r="AS194" s="184"/>
      <c r="AT194" s="184"/>
      <c r="AU194" s="184"/>
      <c r="AV194" s="184"/>
      <c r="AW194" s="184"/>
      <c r="AX194" s="184"/>
      <c r="AY194" s="184"/>
      <c r="AZ194" s="184"/>
      <c r="BA194" s="184"/>
      <c r="BB194" s="184"/>
      <c r="BC194" s="92"/>
      <c r="BD194" s="93"/>
      <c r="BE194" s="93"/>
      <c r="BF194" s="93"/>
      <c r="BG194" s="93"/>
      <c r="BH194" s="93"/>
      <c r="BI194" s="93"/>
      <c r="BJ194" s="93"/>
      <c r="BK194" s="93"/>
      <c r="BL194" s="93"/>
      <c r="BM194" s="93"/>
      <c r="BN194" s="93"/>
      <c r="BO194" s="93"/>
      <c r="BP194" s="93"/>
      <c r="BQ194" s="93"/>
      <c r="BR194" s="94"/>
    </row>
    <row r="195" spans="3:70" ht="15.6" customHeight="1" x14ac:dyDescent="0.5">
      <c r="C195" s="95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65"/>
      <c r="Y195" s="65"/>
      <c r="Z195" s="65"/>
      <c r="AA195" s="36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299"/>
      <c r="AO195" s="113"/>
      <c r="AP195" s="300"/>
      <c r="AQ195" s="300"/>
      <c r="AR195" s="185"/>
      <c r="AS195" s="185"/>
      <c r="AT195" s="185"/>
      <c r="AU195" s="185"/>
      <c r="AV195" s="185"/>
      <c r="AW195" s="185"/>
      <c r="AX195" s="185"/>
      <c r="AY195" s="185"/>
      <c r="AZ195" s="185"/>
      <c r="BA195" s="185"/>
      <c r="BB195" s="185"/>
      <c r="BC195" s="102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103"/>
      <c r="BO195" s="103"/>
      <c r="BP195" s="103"/>
      <c r="BQ195" s="299"/>
      <c r="BR195" s="105"/>
    </row>
    <row r="196" spans="3:70" ht="15.6" customHeight="1" x14ac:dyDescent="0.5">
      <c r="C196" s="95"/>
      <c r="D196" s="96" t="s">
        <v>14</v>
      </c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8"/>
      <c r="R196" s="99" t="s">
        <v>64</v>
      </c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  <c r="AU196" s="100"/>
      <c r="AV196" s="100"/>
      <c r="AW196" s="100"/>
      <c r="AX196" s="100"/>
      <c r="AY196" s="100"/>
      <c r="AZ196" s="100"/>
      <c r="BA196" s="100"/>
      <c r="BB196" s="101"/>
      <c r="BC196" s="102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103"/>
      <c r="BO196" s="103"/>
      <c r="BP196" s="103"/>
      <c r="BQ196" s="299"/>
      <c r="BR196" s="105"/>
    </row>
    <row r="197" spans="3:70" ht="15.6" customHeight="1" x14ac:dyDescent="0.5">
      <c r="C197" s="95"/>
      <c r="D197" s="106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8"/>
      <c r="R197" s="109"/>
      <c r="S197" s="110"/>
      <c r="T197" s="110"/>
      <c r="U197" s="110"/>
      <c r="V197" s="110"/>
      <c r="W197" s="11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1"/>
      <c r="BC197" s="102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103"/>
      <c r="BO197" s="103"/>
      <c r="BP197" s="103"/>
      <c r="BQ197" s="299"/>
      <c r="BR197" s="105"/>
    </row>
    <row r="198" spans="3:70" ht="15.6" customHeight="1" x14ac:dyDescent="0.5">
      <c r="C198" s="95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65"/>
      <c r="Y198" s="65"/>
      <c r="Z198" s="65"/>
      <c r="AA198" s="36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299"/>
      <c r="AO198" s="113"/>
      <c r="AP198" s="300"/>
      <c r="AQ198" s="300"/>
      <c r="AR198" s="115"/>
      <c r="AS198" s="115"/>
      <c r="AT198" s="115"/>
      <c r="AU198" s="115"/>
      <c r="AV198" s="115"/>
      <c r="AW198" s="115"/>
      <c r="AX198" s="115"/>
      <c r="AY198" s="115"/>
      <c r="AZ198" s="115"/>
      <c r="BA198" s="115"/>
      <c r="BB198" s="115"/>
      <c r="BC198" s="102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103"/>
      <c r="BO198" s="103"/>
      <c r="BP198" s="103"/>
      <c r="BQ198" s="299"/>
      <c r="BR198" s="105"/>
    </row>
    <row r="199" spans="3:70" ht="25.5" x14ac:dyDescent="0.5">
      <c r="C199" s="95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6" t="s">
        <v>35</v>
      </c>
      <c r="V199" s="112"/>
      <c r="W199" s="112"/>
      <c r="X199" s="112"/>
      <c r="Y199" s="112"/>
      <c r="Z199" s="112"/>
      <c r="AA199" s="103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6" t="s">
        <v>65</v>
      </c>
      <c r="AN199" s="118"/>
      <c r="AO199" s="117"/>
      <c r="AP199" s="119"/>
      <c r="AQ199" s="119"/>
      <c r="AR199" s="120"/>
      <c r="AS199" s="120"/>
      <c r="AT199" s="120"/>
      <c r="AU199" s="120"/>
      <c r="AV199" s="120"/>
      <c r="AW199" s="120"/>
      <c r="AX199" s="120"/>
      <c r="AY199" s="120"/>
      <c r="AZ199" s="120"/>
      <c r="BA199" s="120"/>
      <c r="BB199" s="120"/>
      <c r="BC199" s="121"/>
      <c r="BD199" s="103"/>
      <c r="BE199" s="103"/>
      <c r="BF199" s="122" t="s">
        <v>17</v>
      </c>
      <c r="BG199" s="179"/>
      <c r="BH199" s="179"/>
      <c r="BI199" s="179"/>
      <c r="BJ199" s="179"/>
      <c r="BK199" s="179"/>
      <c r="BL199" s="179"/>
      <c r="BM199" s="103"/>
      <c r="BN199" s="103"/>
      <c r="BO199" s="103"/>
      <c r="BP199" s="103"/>
      <c r="BQ199" s="118"/>
      <c r="BR199" s="105"/>
    </row>
    <row r="200" spans="3:70" ht="15.6" customHeight="1" x14ac:dyDescent="0.4">
      <c r="C200" s="95"/>
      <c r="D200" s="186" t="s">
        <v>18</v>
      </c>
      <c r="E200" s="186"/>
      <c r="F200" s="186"/>
      <c r="G200" s="186"/>
      <c r="H200" s="186"/>
      <c r="I200" s="186"/>
      <c r="J200" s="186"/>
      <c r="K200" s="186"/>
      <c r="L200" s="186"/>
      <c r="M200" s="186"/>
      <c r="N200" s="123" t="str">
        <f>IF([2]回答表!X46="●","●","")</f>
        <v/>
      </c>
      <c r="O200" s="124"/>
      <c r="P200" s="124"/>
      <c r="Q200" s="125"/>
      <c r="R200" s="112"/>
      <c r="S200" s="112"/>
      <c r="T200" s="112"/>
      <c r="U200" s="126" t="str">
        <f>IF([2]回答表!X46="●",[2]回答表!B307,IF([2]回答表!AA46="●",[2]回答表!B324,""))</f>
        <v/>
      </c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/>
      <c r="AF200" s="127"/>
      <c r="AG200" s="127"/>
      <c r="AH200" s="127"/>
      <c r="AI200" s="127"/>
      <c r="AJ200" s="128"/>
      <c r="AK200" s="129"/>
      <c r="AL200" s="129"/>
      <c r="AM200" s="242" t="s">
        <v>66</v>
      </c>
      <c r="AN200" s="243"/>
      <c r="AO200" s="243"/>
      <c r="AP200" s="243"/>
      <c r="AQ200" s="243"/>
      <c r="AR200" s="243"/>
      <c r="AS200" s="243"/>
      <c r="AT200" s="244"/>
      <c r="AU200" s="242" t="s">
        <v>67</v>
      </c>
      <c r="AV200" s="243"/>
      <c r="AW200" s="243"/>
      <c r="AX200" s="243"/>
      <c r="AY200" s="243"/>
      <c r="AZ200" s="243"/>
      <c r="BA200" s="243"/>
      <c r="BB200" s="244"/>
      <c r="BC200" s="113"/>
      <c r="BD200" s="36"/>
      <c r="BE200" s="36"/>
      <c r="BF200" s="131" t="str">
        <f>IF([2]回答表!X46="●",[2]回答表!U313,IF([2]回答表!AA46="●",[2]回答表!U330,""))</f>
        <v/>
      </c>
      <c r="BG200" s="132"/>
      <c r="BH200" s="132"/>
      <c r="BI200" s="132"/>
      <c r="BJ200" s="131"/>
      <c r="BK200" s="132"/>
      <c r="BL200" s="132"/>
      <c r="BM200" s="132"/>
      <c r="BN200" s="131"/>
      <c r="BO200" s="132"/>
      <c r="BP200" s="132"/>
      <c r="BQ200" s="133"/>
      <c r="BR200" s="105"/>
    </row>
    <row r="201" spans="3:70" ht="15.6" customHeight="1" x14ac:dyDescent="0.4">
      <c r="C201" s="95"/>
      <c r="D201" s="186"/>
      <c r="E201" s="186"/>
      <c r="F201" s="186"/>
      <c r="G201" s="186"/>
      <c r="H201" s="186"/>
      <c r="I201" s="186"/>
      <c r="J201" s="186"/>
      <c r="K201" s="186"/>
      <c r="L201" s="186"/>
      <c r="M201" s="186"/>
      <c r="N201" s="137"/>
      <c r="O201" s="138"/>
      <c r="P201" s="138"/>
      <c r="Q201" s="139"/>
      <c r="R201" s="112"/>
      <c r="S201" s="112"/>
      <c r="T201" s="112"/>
      <c r="U201" s="140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2"/>
      <c r="AK201" s="129"/>
      <c r="AL201" s="129"/>
      <c r="AM201" s="245"/>
      <c r="AN201" s="246"/>
      <c r="AO201" s="246"/>
      <c r="AP201" s="246"/>
      <c r="AQ201" s="246"/>
      <c r="AR201" s="246"/>
      <c r="AS201" s="246"/>
      <c r="AT201" s="247"/>
      <c r="AU201" s="245"/>
      <c r="AV201" s="246"/>
      <c r="AW201" s="246"/>
      <c r="AX201" s="246"/>
      <c r="AY201" s="246"/>
      <c r="AZ201" s="246"/>
      <c r="BA201" s="246"/>
      <c r="BB201" s="247"/>
      <c r="BC201" s="113"/>
      <c r="BD201" s="36"/>
      <c r="BE201" s="36"/>
      <c r="BF201" s="143"/>
      <c r="BG201" s="144"/>
      <c r="BH201" s="144"/>
      <c r="BI201" s="144"/>
      <c r="BJ201" s="143"/>
      <c r="BK201" s="144"/>
      <c r="BL201" s="144"/>
      <c r="BM201" s="144"/>
      <c r="BN201" s="143"/>
      <c r="BO201" s="144"/>
      <c r="BP201" s="144"/>
      <c r="BQ201" s="145"/>
      <c r="BR201" s="105"/>
    </row>
    <row r="202" spans="3:70" ht="15.6" customHeight="1" x14ac:dyDescent="0.4">
      <c r="C202" s="95"/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37"/>
      <c r="O202" s="138"/>
      <c r="P202" s="138"/>
      <c r="Q202" s="139"/>
      <c r="R202" s="112"/>
      <c r="S202" s="112"/>
      <c r="T202" s="112"/>
      <c r="U202" s="140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2"/>
      <c r="AK202" s="129"/>
      <c r="AL202" s="129"/>
      <c r="AM202" s="248"/>
      <c r="AN202" s="249"/>
      <c r="AO202" s="249"/>
      <c r="AP202" s="249"/>
      <c r="AQ202" s="249"/>
      <c r="AR202" s="249"/>
      <c r="AS202" s="249"/>
      <c r="AT202" s="250"/>
      <c r="AU202" s="248"/>
      <c r="AV202" s="249"/>
      <c r="AW202" s="249"/>
      <c r="AX202" s="249"/>
      <c r="AY202" s="249"/>
      <c r="AZ202" s="249"/>
      <c r="BA202" s="249"/>
      <c r="BB202" s="250"/>
      <c r="BC202" s="113"/>
      <c r="BD202" s="36"/>
      <c r="BE202" s="36"/>
      <c r="BF202" s="143"/>
      <c r="BG202" s="144"/>
      <c r="BH202" s="144"/>
      <c r="BI202" s="144"/>
      <c r="BJ202" s="143"/>
      <c r="BK202" s="144"/>
      <c r="BL202" s="144"/>
      <c r="BM202" s="144"/>
      <c r="BN202" s="143"/>
      <c r="BO202" s="144"/>
      <c r="BP202" s="144"/>
      <c r="BQ202" s="145"/>
      <c r="BR202" s="105"/>
    </row>
    <row r="203" spans="3:70" ht="15.6" customHeight="1" x14ac:dyDescent="0.4">
      <c r="C203" s="95"/>
      <c r="D203" s="186"/>
      <c r="E203" s="186"/>
      <c r="F203" s="186"/>
      <c r="G203" s="186"/>
      <c r="H203" s="186"/>
      <c r="I203" s="186"/>
      <c r="J203" s="186"/>
      <c r="K203" s="186"/>
      <c r="L203" s="186"/>
      <c r="M203" s="186"/>
      <c r="N203" s="147"/>
      <c r="O203" s="148"/>
      <c r="P203" s="148"/>
      <c r="Q203" s="149"/>
      <c r="R203" s="112"/>
      <c r="S203" s="112"/>
      <c r="T203" s="112"/>
      <c r="U203" s="140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2"/>
      <c r="AK203" s="129"/>
      <c r="AL203" s="129"/>
      <c r="AM203" s="79" t="str">
        <f>IF([2]回答表!X46="●",[2]回答表!G313,IF([2]回答表!AA46="●",[2]回答表!G330,""))</f>
        <v/>
      </c>
      <c r="AN203" s="80"/>
      <c r="AO203" s="80"/>
      <c r="AP203" s="80"/>
      <c r="AQ203" s="80"/>
      <c r="AR203" s="80"/>
      <c r="AS203" s="80"/>
      <c r="AT203" s="146"/>
      <c r="AU203" s="79" t="str">
        <f>IF([2]回答表!X46="●",[2]回答表!G314,IF([2]回答表!AA46="●",[2]回答表!G331,""))</f>
        <v/>
      </c>
      <c r="AV203" s="80"/>
      <c r="AW203" s="80"/>
      <c r="AX203" s="80"/>
      <c r="AY203" s="80"/>
      <c r="AZ203" s="80"/>
      <c r="BA203" s="80"/>
      <c r="BB203" s="146"/>
      <c r="BC203" s="113"/>
      <c r="BD203" s="36"/>
      <c r="BE203" s="36"/>
      <c r="BF203" s="143" t="str">
        <f>IF([2]回答表!X46="●",[2]回答表!X313,IF([2]回答表!AA46="●",[2]回答表!X330,""))</f>
        <v/>
      </c>
      <c r="BG203" s="144"/>
      <c r="BH203" s="144"/>
      <c r="BI203" s="144"/>
      <c r="BJ203" s="143" t="str">
        <f>IF([2]回答表!X46="●",[2]回答表!X314,IF([2]回答表!AA46="●",[2]回答表!X331,""))</f>
        <v/>
      </c>
      <c r="BK203" s="144"/>
      <c r="BL203" s="144"/>
      <c r="BM203" s="145"/>
      <c r="BN203" s="143" t="str">
        <f>IF([2]回答表!X46="●",[2]回答表!X315,IF([2]回答表!AA46="●",[2]回答表!X332,""))</f>
        <v/>
      </c>
      <c r="BO203" s="144"/>
      <c r="BP203" s="144"/>
      <c r="BQ203" s="145"/>
      <c r="BR203" s="105"/>
    </row>
    <row r="204" spans="3:70" ht="15.6" customHeight="1" x14ac:dyDescent="0.4">
      <c r="C204" s="95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2"/>
      <c r="O204" s="152"/>
      <c r="P204" s="152"/>
      <c r="Q204" s="152"/>
      <c r="R204" s="152"/>
      <c r="S204" s="152"/>
      <c r="T204" s="152"/>
      <c r="U204" s="140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2"/>
      <c r="AK204" s="129"/>
      <c r="AL204" s="129"/>
      <c r="AM204" s="76"/>
      <c r="AN204" s="77"/>
      <c r="AO204" s="77"/>
      <c r="AP204" s="77"/>
      <c r="AQ204" s="77"/>
      <c r="AR204" s="77"/>
      <c r="AS204" s="77"/>
      <c r="AT204" s="78"/>
      <c r="AU204" s="76"/>
      <c r="AV204" s="77"/>
      <c r="AW204" s="77"/>
      <c r="AX204" s="77"/>
      <c r="AY204" s="77"/>
      <c r="AZ204" s="77"/>
      <c r="BA204" s="77"/>
      <c r="BB204" s="78"/>
      <c r="BC204" s="113"/>
      <c r="BD204" s="113"/>
      <c r="BE204" s="113"/>
      <c r="BF204" s="143"/>
      <c r="BG204" s="144"/>
      <c r="BH204" s="144"/>
      <c r="BI204" s="144"/>
      <c r="BJ204" s="143"/>
      <c r="BK204" s="144"/>
      <c r="BL204" s="144"/>
      <c r="BM204" s="145"/>
      <c r="BN204" s="143"/>
      <c r="BO204" s="144"/>
      <c r="BP204" s="144"/>
      <c r="BQ204" s="145"/>
      <c r="BR204" s="105"/>
    </row>
    <row r="205" spans="3:70" ht="15.6" customHeight="1" x14ac:dyDescent="0.4">
      <c r="C205" s="95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2"/>
      <c r="O205" s="152"/>
      <c r="P205" s="152"/>
      <c r="Q205" s="152"/>
      <c r="R205" s="152"/>
      <c r="S205" s="152"/>
      <c r="T205" s="152"/>
      <c r="U205" s="140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2"/>
      <c r="AK205" s="129"/>
      <c r="AL205" s="129"/>
      <c r="AM205" s="82"/>
      <c r="AN205" s="83"/>
      <c r="AO205" s="83"/>
      <c r="AP205" s="83"/>
      <c r="AQ205" s="83"/>
      <c r="AR205" s="83"/>
      <c r="AS205" s="83"/>
      <c r="AT205" s="84"/>
      <c r="AU205" s="82"/>
      <c r="AV205" s="83"/>
      <c r="AW205" s="83"/>
      <c r="AX205" s="83"/>
      <c r="AY205" s="83"/>
      <c r="AZ205" s="83"/>
      <c r="BA205" s="83"/>
      <c r="BB205" s="84"/>
      <c r="BC205" s="113"/>
      <c r="BD205" s="36"/>
      <c r="BE205" s="36"/>
      <c r="BF205" s="143"/>
      <c r="BG205" s="144"/>
      <c r="BH205" s="144"/>
      <c r="BI205" s="144"/>
      <c r="BJ205" s="143"/>
      <c r="BK205" s="144"/>
      <c r="BL205" s="144"/>
      <c r="BM205" s="145"/>
      <c r="BN205" s="143"/>
      <c r="BO205" s="144"/>
      <c r="BP205" s="144"/>
      <c r="BQ205" s="145"/>
      <c r="BR205" s="105"/>
    </row>
    <row r="206" spans="3:70" ht="15.6" customHeight="1" x14ac:dyDescent="0.4">
      <c r="C206" s="95"/>
      <c r="D206" s="204" t="s">
        <v>26</v>
      </c>
      <c r="E206" s="186"/>
      <c r="F206" s="186"/>
      <c r="G206" s="186"/>
      <c r="H206" s="186"/>
      <c r="I206" s="186"/>
      <c r="J206" s="186"/>
      <c r="K206" s="186"/>
      <c r="L206" s="186"/>
      <c r="M206" s="205"/>
      <c r="N206" s="123" t="str">
        <f>IF([2]回答表!AA46="●","●","")</f>
        <v/>
      </c>
      <c r="O206" s="124"/>
      <c r="P206" s="124"/>
      <c r="Q206" s="125"/>
      <c r="R206" s="112"/>
      <c r="S206" s="112"/>
      <c r="T206" s="112"/>
      <c r="U206" s="140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2"/>
      <c r="AK206" s="129"/>
      <c r="AL206" s="129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113"/>
      <c r="BD206" s="165"/>
      <c r="BE206" s="165"/>
      <c r="BF206" s="143"/>
      <c r="BG206" s="144"/>
      <c r="BH206" s="144"/>
      <c r="BI206" s="144"/>
      <c r="BJ206" s="143"/>
      <c r="BK206" s="144"/>
      <c r="BL206" s="144"/>
      <c r="BM206" s="145"/>
      <c r="BN206" s="143"/>
      <c r="BO206" s="144"/>
      <c r="BP206" s="144"/>
      <c r="BQ206" s="145"/>
      <c r="BR206" s="105"/>
    </row>
    <row r="207" spans="3:70" ht="15.6" customHeight="1" x14ac:dyDescent="0.4">
      <c r="C207" s="95"/>
      <c r="D207" s="186"/>
      <c r="E207" s="186"/>
      <c r="F207" s="186"/>
      <c r="G207" s="186"/>
      <c r="H207" s="186"/>
      <c r="I207" s="186"/>
      <c r="J207" s="186"/>
      <c r="K207" s="186"/>
      <c r="L207" s="186"/>
      <c r="M207" s="205"/>
      <c r="N207" s="137"/>
      <c r="O207" s="138"/>
      <c r="P207" s="138"/>
      <c r="Q207" s="139"/>
      <c r="R207" s="112"/>
      <c r="S207" s="112"/>
      <c r="T207" s="112"/>
      <c r="U207" s="140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2"/>
      <c r="AK207" s="129"/>
      <c r="AL207" s="129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113"/>
      <c r="BD207" s="165"/>
      <c r="BE207" s="165"/>
      <c r="BF207" s="143" t="s">
        <v>23</v>
      </c>
      <c r="BG207" s="144"/>
      <c r="BH207" s="144"/>
      <c r="BI207" s="144"/>
      <c r="BJ207" s="143" t="s">
        <v>24</v>
      </c>
      <c r="BK207" s="144"/>
      <c r="BL207" s="144"/>
      <c r="BM207" s="144"/>
      <c r="BN207" s="143" t="s">
        <v>25</v>
      </c>
      <c r="BO207" s="144"/>
      <c r="BP207" s="144"/>
      <c r="BQ207" s="145"/>
      <c r="BR207" s="105"/>
    </row>
    <row r="208" spans="3:70" ht="15.6" customHeight="1" x14ac:dyDescent="0.4">
      <c r="C208" s="95"/>
      <c r="D208" s="186"/>
      <c r="E208" s="186"/>
      <c r="F208" s="186"/>
      <c r="G208" s="186"/>
      <c r="H208" s="186"/>
      <c r="I208" s="186"/>
      <c r="J208" s="186"/>
      <c r="K208" s="186"/>
      <c r="L208" s="186"/>
      <c r="M208" s="205"/>
      <c r="N208" s="137"/>
      <c r="O208" s="138"/>
      <c r="P208" s="138"/>
      <c r="Q208" s="139"/>
      <c r="R208" s="112"/>
      <c r="S208" s="112"/>
      <c r="T208" s="112"/>
      <c r="U208" s="140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2"/>
      <c r="AK208" s="129"/>
      <c r="AL208" s="129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113"/>
      <c r="BD208" s="165"/>
      <c r="BE208" s="165"/>
      <c r="BF208" s="143"/>
      <c r="BG208" s="144"/>
      <c r="BH208" s="144"/>
      <c r="BI208" s="144"/>
      <c r="BJ208" s="143"/>
      <c r="BK208" s="144"/>
      <c r="BL208" s="144"/>
      <c r="BM208" s="144"/>
      <c r="BN208" s="143"/>
      <c r="BO208" s="144"/>
      <c r="BP208" s="144"/>
      <c r="BQ208" s="145"/>
      <c r="BR208" s="105"/>
    </row>
    <row r="209" spans="3:70" ht="15.6" customHeight="1" x14ac:dyDescent="0.4">
      <c r="C209" s="95"/>
      <c r="D209" s="186"/>
      <c r="E209" s="186"/>
      <c r="F209" s="186"/>
      <c r="G209" s="186"/>
      <c r="H209" s="186"/>
      <c r="I209" s="186"/>
      <c r="J209" s="186"/>
      <c r="K209" s="186"/>
      <c r="L209" s="186"/>
      <c r="M209" s="205"/>
      <c r="N209" s="147"/>
      <c r="O209" s="148"/>
      <c r="P209" s="148"/>
      <c r="Q209" s="149"/>
      <c r="R209" s="112"/>
      <c r="S209" s="112"/>
      <c r="T209" s="112"/>
      <c r="U209" s="172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4"/>
      <c r="AK209" s="129"/>
      <c r="AL209" s="129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113"/>
      <c r="BD209" s="165"/>
      <c r="BE209" s="165"/>
      <c r="BF209" s="181"/>
      <c r="BG209" s="182"/>
      <c r="BH209" s="182"/>
      <c r="BI209" s="182"/>
      <c r="BJ209" s="181"/>
      <c r="BK209" s="182"/>
      <c r="BL209" s="182"/>
      <c r="BM209" s="182"/>
      <c r="BN209" s="181"/>
      <c r="BO209" s="182"/>
      <c r="BP209" s="182"/>
      <c r="BQ209" s="183"/>
      <c r="BR209" s="105"/>
    </row>
    <row r="210" spans="3:70" ht="15.6" customHeight="1" x14ac:dyDescent="0.5">
      <c r="C210" s="95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65"/>
      <c r="Y210" s="65"/>
      <c r="Z210" s="65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65"/>
      <c r="AK210" s="65"/>
      <c r="AL210" s="65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105"/>
    </row>
    <row r="211" spans="3:70" ht="18.600000000000001" customHeight="1" x14ac:dyDescent="0.5">
      <c r="C211" s="95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12"/>
      <c r="O211" s="112"/>
      <c r="P211" s="112"/>
      <c r="Q211" s="112"/>
      <c r="R211" s="112"/>
      <c r="S211" s="112"/>
      <c r="T211" s="112"/>
      <c r="U211" s="116" t="s">
        <v>31</v>
      </c>
      <c r="V211" s="112"/>
      <c r="W211" s="112"/>
      <c r="X211" s="112"/>
      <c r="Y211" s="112"/>
      <c r="Z211" s="112"/>
      <c r="AA211" s="103"/>
      <c r="AB211" s="117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16" t="s">
        <v>32</v>
      </c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65"/>
      <c r="BR211" s="105"/>
    </row>
    <row r="212" spans="3:70" ht="15.6" customHeight="1" x14ac:dyDescent="0.4">
      <c r="C212" s="95"/>
      <c r="D212" s="186" t="s">
        <v>33</v>
      </c>
      <c r="E212" s="186"/>
      <c r="F212" s="186"/>
      <c r="G212" s="186"/>
      <c r="H212" s="186"/>
      <c r="I212" s="186"/>
      <c r="J212" s="186"/>
      <c r="K212" s="186"/>
      <c r="L212" s="186"/>
      <c r="M212" s="205"/>
      <c r="N212" s="123" t="str">
        <f>IF([2]回答表!AD46="●","●","")</f>
        <v/>
      </c>
      <c r="O212" s="124"/>
      <c r="P212" s="124"/>
      <c r="Q212" s="125"/>
      <c r="R212" s="112"/>
      <c r="S212" s="112"/>
      <c r="T212" s="112"/>
      <c r="U212" s="126" t="str">
        <f>IF([2]回答表!AD46="●",[2]回答表!B337,"")</f>
        <v/>
      </c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8"/>
      <c r="AK212" s="251"/>
      <c r="AL212" s="251"/>
      <c r="AM212" s="126" t="str">
        <f>IF([2]回答表!AD46="●",[2]回答表!B343,"")</f>
        <v/>
      </c>
      <c r="AN212" s="127"/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127"/>
      <c r="BP212" s="127"/>
      <c r="BQ212" s="128"/>
      <c r="BR212" s="105"/>
    </row>
    <row r="213" spans="3:70" ht="15.6" customHeight="1" x14ac:dyDescent="0.4">
      <c r="C213" s="95"/>
      <c r="D213" s="186"/>
      <c r="E213" s="186"/>
      <c r="F213" s="186"/>
      <c r="G213" s="186"/>
      <c r="H213" s="186"/>
      <c r="I213" s="186"/>
      <c r="J213" s="186"/>
      <c r="K213" s="186"/>
      <c r="L213" s="186"/>
      <c r="M213" s="205"/>
      <c r="N213" s="137"/>
      <c r="O213" s="138"/>
      <c r="P213" s="138"/>
      <c r="Q213" s="139"/>
      <c r="R213" s="112"/>
      <c r="S213" s="112"/>
      <c r="T213" s="112"/>
      <c r="U213" s="140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2"/>
      <c r="AK213" s="251"/>
      <c r="AL213" s="251"/>
      <c r="AM213" s="140"/>
      <c r="AN213" s="141"/>
      <c r="AO213" s="141"/>
      <c r="AP213" s="141"/>
      <c r="AQ213" s="141"/>
      <c r="AR213" s="141"/>
      <c r="AS213" s="141"/>
      <c r="AT213" s="141"/>
      <c r="AU213" s="141"/>
      <c r="AV213" s="141"/>
      <c r="AW213" s="141"/>
      <c r="AX213" s="141"/>
      <c r="AY213" s="141"/>
      <c r="AZ213" s="141"/>
      <c r="BA213" s="141"/>
      <c r="BB213" s="141"/>
      <c r="BC213" s="141"/>
      <c r="BD213" s="141"/>
      <c r="BE213" s="141"/>
      <c r="BF213" s="141"/>
      <c r="BG213" s="141"/>
      <c r="BH213" s="141"/>
      <c r="BI213" s="141"/>
      <c r="BJ213" s="141"/>
      <c r="BK213" s="141"/>
      <c r="BL213" s="141"/>
      <c r="BM213" s="141"/>
      <c r="BN213" s="141"/>
      <c r="BO213" s="141"/>
      <c r="BP213" s="141"/>
      <c r="BQ213" s="142"/>
      <c r="BR213" s="105"/>
    </row>
    <row r="214" spans="3:70" ht="15.6" customHeight="1" x14ac:dyDescent="0.4">
      <c r="C214" s="95"/>
      <c r="D214" s="186"/>
      <c r="E214" s="186"/>
      <c r="F214" s="186"/>
      <c r="G214" s="186"/>
      <c r="H214" s="186"/>
      <c r="I214" s="186"/>
      <c r="J214" s="186"/>
      <c r="K214" s="186"/>
      <c r="L214" s="186"/>
      <c r="M214" s="205"/>
      <c r="N214" s="137"/>
      <c r="O214" s="138"/>
      <c r="P214" s="138"/>
      <c r="Q214" s="139"/>
      <c r="R214" s="112"/>
      <c r="S214" s="112"/>
      <c r="T214" s="112"/>
      <c r="U214" s="140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2"/>
      <c r="AK214" s="251"/>
      <c r="AL214" s="251"/>
      <c r="AM214" s="140"/>
      <c r="AN214" s="141"/>
      <c r="AO214" s="141"/>
      <c r="AP214" s="141"/>
      <c r="AQ214" s="141"/>
      <c r="AR214" s="141"/>
      <c r="AS214" s="141"/>
      <c r="AT214" s="141"/>
      <c r="AU214" s="141"/>
      <c r="AV214" s="141"/>
      <c r="AW214" s="141"/>
      <c r="AX214" s="141"/>
      <c r="AY214" s="141"/>
      <c r="AZ214" s="141"/>
      <c r="BA214" s="141"/>
      <c r="BB214" s="141"/>
      <c r="BC214" s="141"/>
      <c r="BD214" s="141"/>
      <c r="BE214" s="141"/>
      <c r="BF214" s="141"/>
      <c r="BG214" s="141"/>
      <c r="BH214" s="141"/>
      <c r="BI214" s="141"/>
      <c r="BJ214" s="141"/>
      <c r="BK214" s="141"/>
      <c r="BL214" s="141"/>
      <c r="BM214" s="141"/>
      <c r="BN214" s="141"/>
      <c r="BO214" s="141"/>
      <c r="BP214" s="141"/>
      <c r="BQ214" s="142"/>
      <c r="BR214" s="105"/>
    </row>
    <row r="215" spans="3:70" ht="15.6" customHeight="1" x14ac:dyDescent="0.4">
      <c r="C215" s="95"/>
      <c r="D215" s="186"/>
      <c r="E215" s="186"/>
      <c r="F215" s="186"/>
      <c r="G215" s="186"/>
      <c r="H215" s="186"/>
      <c r="I215" s="186"/>
      <c r="J215" s="186"/>
      <c r="K215" s="186"/>
      <c r="L215" s="186"/>
      <c r="M215" s="205"/>
      <c r="N215" s="147"/>
      <c r="O215" s="148"/>
      <c r="P215" s="148"/>
      <c r="Q215" s="149"/>
      <c r="R215" s="112"/>
      <c r="S215" s="112"/>
      <c r="T215" s="112"/>
      <c r="U215" s="172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4"/>
      <c r="AK215" s="251"/>
      <c r="AL215" s="251"/>
      <c r="AM215" s="172"/>
      <c r="AN215" s="173"/>
      <c r="AO215" s="173"/>
      <c r="AP215" s="173"/>
      <c r="AQ215" s="173"/>
      <c r="AR215" s="173"/>
      <c r="AS215" s="173"/>
      <c r="AT215" s="173"/>
      <c r="AU215" s="173"/>
      <c r="AV215" s="173"/>
      <c r="AW215" s="173"/>
      <c r="AX215" s="173"/>
      <c r="AY215" s="173"/>
      <c r="AZ215" s="173"/>
      <c r="BA215" s="173"/>
      <c r="BB215" s="173"/>
      <c r="BC215" s="173"/>
      <c r="BD215" s="173"/>
      <c r="BE215" s="173"/>
      <c r="BF215" s="173"/>
      <c r="BG215" s="173"/>
      <c r="BH215" s="173"/>
      <c r="BI215" s="173"/>
      <c r="BJ215" s="173"/>
      <c r="BK215" s="173"/>
      <c r="BL215" s="173"/>
      <c r="BM215" s="173"/>
      <c r="BN215" s="173"/>
      <c r="BO215" s="173"/>
      <c r="BP215" s="173"/>
      <c r="BQ215" s="174"/>
      <c r="BR215" s="105"/>
    </row>
    <row r="216" spans="3:70" ht="15.6" customHeight="1" x14ac:dyDescent="0.4">
      <c r="C216" s="176"/>
      <c r="D216" s="177"/>
      <c r="E216" s="177"/>
      <c r="F216" s="177"/>
      <c r="G216" s="177"/>
      <c r="H216" s="177"/>
      <c r="I216" s="177"/>
      <c r="J216" s="177"/>
      <c r="K216" s="177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7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7"/>
      <c r="AX216" s="177"/>
      <c r="AY216" s="177"/>
      <c r="AZ216" s="177"/>
      <c r="BA216" s="177"/>
      <c r="BB216" s="177"/>
      <c r="BC216" s="177"/>
      <c r="BD216" s="177"/>
      <c r="BE216" s="177"/>
      <c r="BF216" s="177"/>
      <c r="BG216" s="177"/>
      <c r="BH216" s="177"/>
      <c r="BI216" s="177"/>
      <c r="BJ216" s="177"/>
      <c r="BK216" s="177"/>
      <c r="BL216" s="177"/>
      <c r="BM216" s="177"/>
      <c r="BN216" s="177"/>
      <c r="BO216" s="177"/>
      <c r="BP216" s="177"/>
      <c r="BQ216" s="177"/>
      <c r="BR216" s="178"/>
    </row>
    <row r="217" spans="3:70" ht="15.6" customHeight="1" x14ac:dyDescent="0.4"/>
    <row r="218" spans="3:70" ht="15.6" customHeight="1" x14ac:dyDescent="0.4">
      <c r="C218" s="89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184"/>
      <c r="AS218" s="184"/>
      <c r="AT218" s="184"/>
      <c r="AU218" s="184"/>
      <c r="AV218" s="184"/>
      <c r="AW218" s="184"/>
      <c r="AX218" s="184"/>
      <c r="AY218" s="184"/>
      <c r="AZ218" s="184"/>
      <c r="BA218" s="184"/>
      <c r="BB218" s="184"/>
      <c r="BC218" s="92"/>
      <c r="BD218" s="93"/>
      <c r="BE218" s="93"/>
      <c r="BF218" s="93"/>
      <c r="BG218" s="93"/>
      <c r="BH218" s="93"/>
      <c r="BI218" s="93"/>
      <c r="BJ218" s="93"/>
      <c r="BK218" s="93"/>
      <c r="BL218" s="93"/>
      <c r="BM218" s="93"/>
      <c r="BN218" s="93"/>
      <c r="BO218" s="93"/>
      <c r="BP218" s="93"/>
      <c r="BQ218" s="93"/>
      <c r="BR218" s="94"/>
    </row>
    <row r="219" spans="3:70" ht="15.6" customHeight="1" x14ac:dyDescent="0.5">
      <c r="C219" s="95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65"/>
      <c r="Y219" s="65"/>
      <c r="Z219" s="65"/>
      <c r="AA219" s="36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299"/>
      <c r="AO219" s="113"/>
      <c r="AP219" s="300"/>
      <c r="AQ219" s="300"/>
      <c r="AR219" s="252"/>
      <c r="AS219" s="252"/>
      <c r="AT219" s="252"/>
      <c r="AU219" s="252"/>
      <c r="AV219" s="252"/>
      <c r="AW219" s="252"/>
      <c r="AX219" s="252"/>
      <c r="AY219" s="252"/>
      <c r="AZ219" s="252"/>
      <c r="BA219" s="252"/>
      <c r="BB219" s="252"/>
      <c r="BC219" s="102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103"/>
      <c r="BO219" s="103"/>
      <c r="BP219" s="103"/>
      <c r="BQ219" s="299"/>
      <c r="BR219" s="105"/>
    </row>
    <row r="220" spans="3:70" ht="15.6" customHeight="1" x14ac:dyDescent="0.5">
      <c r="C220" s="95"/>
      <c r="D220" s="96" t="s">
        <v>14</v>
      </c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8"/>
      <c r="R220" s="99" t="s">
        <v>68</v>
      </c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  <c r="AU220" s="100"/>
      <c r="AV220" s="100"/>
      <c r="AW220" s="100"/>
      <c r="AX220" s="100"/>
      <c r="AY220" s="100"/>
      <c r="AZ220" s="100"/>
      <c r="BA220" s="100"/>
      <c r="BB220" s="101"/>
      <c r="BC220" s="102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103"/>
      <c r="BO220" s="103"/>
      <c r="BP220" s="103"/>
      <c r="BQ220" s="299"/>
      <c r="BR220" s="105"/>
    </row>
    <row r="221" spans="3:70" ht="15.6" customHeight="1" x14ac:dyDescent="0.5">
      <c r="C221" s="95"/>
      <c r="D221" s="106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8"/>
      <c r="R221" s="109"/>
      <c r="S221" s="110"/>
      <c r="T221" s="110"/>
      <c r="U221" s="110"/>
      <c r="V221" s="110"/>
      <c r="W221" s="110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  <c r="AH221" s="110"/>
      <c r="AI221" s="110"/>
      <c r="AJ221" s="110"/>
      <c r="AK221" s="110"/>
      <c r="AL221" s="110"/>
      <c r="AM221" s="110"/>
      <c r="AN221" s="110"/>
      <c r="AO221" s="110"/>
      <c r="AP221" s="110"/>
      <c r="AQ221" s="110"/>
      <c r="AR221" s="110"/>
      <c r="AS221" s="110"/>
      <c r="AT221" s="110"/>
      <c r="AU221" s="110"/>
      <c r="AV221" s="110"/>
      <c r="AW221" s="110"/>
      <c r="AX221" s="110"/>
      <c r="AY221" s="110"/>
      <c r="AZ221" s="110"/>
      <c r="BA221" s="110"/>
      <c r="BB221" s="111"/>
      <c r="BC221" s="102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103"/>
      <c r="BO221" s="103"/>
      <c r="BP221" s="103"/>
      <c r="BQ221" s="299"/>
      <c r="BR221" s="105"/>
    </row>
    <row r="222" spans="3:70" ht="15.6" customHeight="1" x14ac:dyDescent="0.5">
      <c r="C222" s="95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65"/>
      <c r="Y222" s="65"/>
      <c r="Z222" s="65"/>
      <c r="AA222" s="36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299"/>
      <c r="AO222" s="113"/>
      <c r="AP222" s="300"/>
      <c r="AQ222" s="300"/>
      <c r="AR222" s="115"/>
      <c r="AS222" s="115"/>
      <c r="AT222" s="115"/>
      <c r="AU222" s="115"/>
      <c r="AV222" s="115"/>
      <c r="AW222" s="115"/>
      <c r="AX222" s="115"/>
      <c r="AY222" s="115"/>
      <c r="AZ222" s="115"/>
      <c r="BA222" s="115"/>
      <c r="BB222" s="115"/>
      <c r="BC222" s="102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103"/>
      <c r="BO222" s="103"/>
      <c r="BP222" s="103"/>
      <c r="BQ222" s="299"/>
      <c r="BR222" s="105"/>
    </row>
    <row r="223" spans="3:70" ht="19.350000000000001" customHeight="1" x14ac:dyDescent="0.5">
      <c r="C223" s="95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6" t="s">
        <v>35</v>
      </c>
      <c r="V223" s="112"/>
      <c r="W223" s="112"/>
      <c r="X223" s="112"/>
      <c r="Y223" s="112"/>
      <c r="Z223" s="112"/>
      <c r="AA223" s="103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253" t="s">
        <v>69</v>
      </c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18"/>
      <c r="AY223" s="116"/>
      <c r="AZ223" s="116"/>
      <c r="BA223" s="254"/>
      <c r="BB223" s="254"/>
      <c r="BC223" s="102"/>
      <c r="BD223" s="36"/>
      <c r="BE223" s="36"/>
      <c r="BF223" s="122" t="s">
        <v>17</v>
      </c>
      <c r="BG223" s="179"/>
      <c r="BH223" s="179"/>
      <c r="BI223" s="179"/>
      <c r="BJ223" s="179"/>
      <c r="BK223" s="179"/>
      <c r="BL223" s="179"/>
      <c r="BM223" s="103"/>
      <c r="BN223" s="103"/>
      <c r="BO223" s="103"/>
      <c r="BP223" s="103"/>
      <c r="BQ223" s="118"/>
      <c r="BR223" s="105"/>
    </row>
    <row r="224" spans="3:70" ht="15.6" customHeight="1" x14ac:dyDescent="0.4">
      <c r="C224" s="95"/>
      <c r="D224" s="99" t="s">
        <v>18</v>
      </c>
      <c r="E224" s="100"/>
      <c r="F224" s="100"/>
      <c r="G224" s="100"/>
      <c r="H224" s="100"/>
      <c r="I224" s="100"/>
      <c r="J224" s="100"/>
      <c r="K224" s="100"/>
      <c r="L224" s="100"/>
      <c r="M224" s="101"/>
      <c r="N224" s="123" t="str">
        <f>IF([2]回答表!X47="●","●","")</f>
        <v>●</v>
      </c>
      <c r="O224" s="124"/>
      <c r="P224" s="124"/>
      <c r="Q224" s="125"/>
      <c r="R224" s="112"/>
      <c r="S224" s="112"/>
      <c r="T224" s="112"/>
      <c r="U224" s="126" t="str">
        <f>IF([2]回答表!X47="●",[2]回答表!B356,IF([2]回答表!AA47="●",[2]回答表!B379,""))</f>
        <v>処理場、管渠（マンホールポンプ）の維持管理に加え、電気代や通信料、簡易な修繕費等のユーティリティー経費を委託料に組み込み、事務の効率化を図ることとしている。</v>
      </c>
      <c r="V224" s="127"/>
      <c r="W224" s="127"/>
      <c r="X224" s="127"/>
      <c r="Y224" s="127"/>
      <c r="Z224" s="127"/>
      <c r="AA224" s="127"/>
      <c r="AB224" s="127"/>
      <c r="AC224" s="127"/>
      <c r="AD224" s="127"/>
      <c r="AE224" s="127"/>
      <c r="AF224" s="127"/>
      <c r="AG224" s="127"/>
      <c r="AH224" s="127"/>
      <c r="AI224" s="127"/>
      <c r="AJ224" s="128"/>
      <c r="AK224" s="129"/>
      <c r="AL224" s="129"/>
      <c r="AM224" s="129"/>
      <c r="AN224" s="126" t="str">
        <f>IF([2]回答表!X47="●",[2]回答表!B362,"")</f>
        <v>保守点検業務一式、運転操作監視業務一式、水質試験業務一式、事務業務一式、マンホールポンプ保守点検業務一式、マンホールポンプ清掃業務一式、施設管理業務（消防設備点検、電気保安管理業務、水質検査業務）一式、小規模修繕業務一式、ユーティリティー調達・管理業務（薬品、消耗品、光熱水費、通信運搬費、動力費、材料費、手数料）一式</v>
      </c>
      <c r="AO224" s="255"/>
      <c r="AP224" s="255"/>
      <c r="AQ224" s="255"/>
      <c r="AR224" s="255"/>
      <c r="AS224" s="255"/>
      <c r="AT224" s="255"/>
      <c r="AU224" s="255"/>
      <c r="AV224" s="255"/>
      <c r="AW224" s="255"/>
      <c r="AX224" s="255"/>
      <c r="AY224" s="255"/>
      <c r="AZ224" s="255"/>
      <c r="BA224" s="255"/>
      <c r="BB224" s="256"/>
      <c r="BC224" s="113"/>
      <c r="BD224" s="36"/>
      <c r="BE224" s="36"/>
      <c r="BF224" s="131" t="str">
        <f>IF([2]回答表!X47="●",[2]回答表!B368,IF([2]回答表!AA47="●",[2]回答表!B385,""))</f>
        <v>令和</v>
      </c>
      <c r="BG224" s="132"/>
      <c r="BH224" s="132"/>
      <c r="BI224" s="132"/>
      <c r="BJ224" s="131"/>
      <c r="BK224" s="132"/>
      <c r="BL224" s="132"/>
      <c r="BM224" s="132"/>
      <c r="BN224" s="131"/>
      <c r="BO224" s="132"/>
      <c r="BP224" s="132"/>
      <c r="BQ224" s="133"/>
      <c r="BR224" s="105"/>
    </row>
    <row r="225" spans="3:70" ht="15.6" customHeight="1" x14ac:dyDescent="0.4">
      <c r="C225" s="95"/>
      <c r="D225" s="134"/>
      <c r="E225" s="135"/>
      <c r="F225" s="135"/>
      <c r="G225" s="135"/>
      <c r="H225" s="135"/>
      <c r="I225" s="135"/>
      <c r="J225" s="135"/>
      <c r="K225" s="135"/>
      <c r="L225" s="135"/>
      <c r="M225" s="136"/>
      <c r="N225" s="137"/>
      <c r="O225" s="138"/>
      <c r="P225" s="138"/>
      <c r="Q225" s="139"/>
      <c r="R225" s="112"/>
      <c r="S225" s="112"/>
      <c r="T225" s="112"/>
      <c r="U225" s="140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2"/>
      <c r="AK225" s="129"/>
      <c r="AL225" s="129"/>
      <c r="AM225" s="129"/>
      <c r="AN225" s="257"/>
      <c r="AO225" s="258"/>
      <c r="AP225" s="258"/>
      <c r="AQ225" s="258"/>
      <c r="AR225" s="258"/>
      <c r="AS225" s="258"/>
      <c r="AT225" s="258"/>
      <c r="AU225" s="258"/>
      <c r="AV225" s="258"/>
      <c r="AW225" s="258"/>
      <c r="AX225" s="258"/>
      <c r="AY225" s="258"/>
      <c r="AZ225" s="258"/>
      <c r="BA225" s="258"/>
      <c r="BB225" s="259"/>
      <c r="BC225" s="113"/>
      <c r="BD225" s="36"/>
      <c r="BE225" s="36"/>
      <c r="BF225" s="143"/>
      <c r="BG225" s="144"/>
      <c r="BH225" s="144"/>
      <c r="BI225" s="144"/>
      <c r="BJ225" s="143"/>
      <c r="BK225" s="144"/>
      <c r="BL225" s="144"/>
      <c r="BM225" s="144"/>
      <c r="BN225" s="143"/>
      <c r="BO225" s="144"/>
      <c r="BP225" s="144"/>
      <c r="BQ225" s="145"/>
      <c r="BR225" s="105"/>
    </row>
    <row r="226" spans="3:70" ht="15.6" customHeight="1" x14ac:dyDescent="0.4">
      <c r="C226" s="95"/>
      <c r="D226" s="134"/>
      <c r="E226" s="135"/>
      <c r="F226" s="135"/>
      <c r="G226" s="135"/>
      <c r="H226" s="135"/>
      <c r="I226" s="135"/>
      <c r="J226" s="135"/>
      <c r="K226" s="135"/>
      <c r="L226" s="135"/>
      <c r="M226" s="136"/>
      <c r="N226" s="137"/>
      <c r="O226" s="138"/>
      <c r="P226" s="138"/>
      <c r="Q226" s="139"/>
      <c r="R226" s="112"/>
      <c r="S226" s="112"/>
      <c r="T226" s="112"/>
      <c r="U226" s="140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2"/>
      <c r="AK226" s="129"/>
      <c r="AL226" s="129"/>
      <c r="AM226" s="129"/>
      <c r="AN226" s="257"/>
      <c r="AO226" s="258"/>
      <c r="AP226" s="258"/>
      <c r="AQ226" s="258"/>
      <c r="AR226" s="258"/>
      <c r="AS226" s="258"/>
      <c r="AT226" s="258"/>
      <c r="AU226" s="258"/>
      <c r="AV226" s="258"/>
      <c r="AW226" s="258"/>
      <c r="AX226" s="258"/>
      <c r="AY226" s="258"/>
      <c r="AZ226" s="258"/>
      <c r="BA226" s="258"/>
      <c r="BB226" s="259"/>
      <c r="BC226" s="113"/>
      <c r="BD226" s="36"/>
      <c r="BE226" s="36"/>
      <c r="BF226" s="143"/>
      <c r="BG226" s="144"/>
      <c r="BH226" s="144"/>
      <c r="BI226" s="144"/>
      <c r="BJ226" s="143"/>
      <c r="BK226" s="144"/>
      <c r="BL226" s="144"/>
      <c r="BM226" s="144"/>
      <c r="BN226" s="143"/>
      <c r="BO226" s="144"/>
      <c r="BP226" s="144"/>
      <c r="BQ226" s="145"/>
      <c r="BR226" s="105"/>
    </row>
    <row r="227" spans="3:70" ht="15.6" customHeight="1" x14ac:dyDescent="0.4">
      <c r="C227" s="95"/>
      <c r="D227" s="109"/>
      <c r="E227" s="110"/>
      <c r="F227" s="110"/>
      <c r="G227" s="110"/>
      <c r="H227" s="110"/>
      <c r="I227" s="110"/>
      <c r="J227" s="110"/>
      <c r="K227" s="110"/>
      <c r="L227" s="110"/>
      <c r="M227" s="111"/>
      <c r="N227" s="147"/>
      <c r="O227" s="148"/>
      <c r="P227" s="148"/>
      <c r="Q227" s="149"/>
      <c r="R227" s="112"/>
      <c r="S227" s="112"/>
      <c r="T227" s="112"/>
      <c r="U227" s="140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2"/>
      <c r="AK227" s="129"/>
      <c r="AL227" s="129"/>
      <c r="AM227" s="129"/>
      <c r="AN227" s="257"/>
      <c r="AO227" s="258"/>
      <c r="AP227" s="258"/>
      <c r="AQ227" s="258"/>
      <c r="AR227" s="258"/>
      <c r="AS227" s="258"/>
      <c r="AT227" s="258"/>
      <c r="AU227" s="258"/>
      <c r="AV227" s="258"/>
      <c r="AW227" s="258"/>
      <c r="AX227" s="258"/>
      <c r="AY227" s="258"/>
      <c r="AZ227" s="258"/>
      <c r="BA227" s="258"/>
      <c r="BB227" s="259"/>
      <c r="BC227" s="113"/>
      <c r="BD227" s="36"/>
      <c r="BE227" s="36"/>
      <c r="BF227" s="143">
        <f>IF([2]回答表!X47="●",[2]回答表!E368,IF([2]回答表!AA47="●",[2]回答表!E385,""))</f>
        <v>2</v>
      </c>
      <c r="BG227" s="144"/>
      <c r="BH227" s="144"/>
      <c r="BI227" s="144"/>
      <c r="BJ227" s="143">
        <f>IF([2]回答表!X47="●",[2]回答表!E369,IF([2]回答表!AA47="●",[2]回答表!E386,""))</f>
        <v>3</v>
      </c>
      <c r="BK227" s="144"/>
      <c r="BL227" s="144"/>
      <c r="BM227" s="145"/>
      <c r="BN227" s="143">
        <f>IF([2]回答表!X47="●",[2]回答表!E370,IF([2]回答表!AA47="●",[2]回答表!E387,""))</f>
        <v>23</v>
      </c>
      <c r="BO227" s="144"/>
      <c r="BP227" s="144"/>
      <c r="BQ227" s="145"/>
      <c r="BR227" s="105"/>
    </row>
    <row r="228" spans="3:70" ht="15.6" customHeight="1" x14ac:dyDescent="0.4">
      <c r="C228" s="95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2"/>
      <c r="O228" s="152"/>
      <c r="P228" s="152"/>
      <c r="Q228" s="152"/>
      <c r="R228" s="152"/>
      <c r="S228" s="152"/>
      <c r="T228" s="152"/>
      <c r="U228" s="140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2"/>
      <c r="AK228" s="129"/>
      <c r="AL228" s="129"/>
      <c r="AM228" s="129"/>
      <c r="AN228" s="257"/>
      <c r="AO228" s="258"/>
      <c r="AP228" s="258"/>
      <c r="AQ228" s="258"/>
      <c r="AR228" s="258"/>
      <c r="AS228" s="258"/>
      <c r="AT228" s="258"/>
      <c r="AU228" s="258"/>
      <c r="AV228" s="258"/>
      <c r="AW228" s="258"/>
      <c r="AX228" s="258"/>
      <c r="AY228" s="258"/>
      <c r="AZ228" s="258"/>
      <c r="BA228" s="258"/>
      <c r="BB228" s="259"/>
      <c r="BC228" s="113"/>
      <c r="BD228" s="113"/>
      <c r="BE228" s="113"/>
      <c r="BF228" s="143"/>
      <c r="BG228" s="144"/>
      <c r="BH228" s="144"/>
      <c r="BI228" s="144"/>
      <c r="BJ228" s="143"/>
      <c r="BK228" s="144"/>
      <c r="BL228" s="144"/>
      <c r="BM228" s="145"/>
      <c r="BN228" s="143"/>
      <c r="BO228" s="144"/>
      <c r="BP228" s="144"/>
      <c r="BQ228" s="145"/>
      <c r="BR228" s="105"/>
    </row>
    <row r="229" spans="3:70" ht="15.6" customHeight="1" x14ac:dyDescent="0.4">
      <c r="C229" s="95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2"/>
      <c r="O229" s="152"/>
      <c r="P229" s="152"/>
      <c r="Q229" s="152"/>
      <c r="R229" s="152"/>
      <c r="S229" s="152"/>
      <c r="T229" s="152"/>
      <c r="U229" s="140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2"/>
      <c r="AK229" s="129"/>
      <c r="AL229" s="129"/>
      <c r="AM229" s="129"/>
      <c r="AN229" s="257"/>
      <c r="AO229" s="258"/>
      <c r="AP229" s="258"/>
      <c r="AQ229" s="258"/>
      <c r="AR229" s="258"/>
      <c r="AS229" s="258"/>
      <c r="AT229" s="258"/>
      <c r="AU229" s="258"/>
      <c r="AV229" s="258"/>
      <c r="AW229" s="258"/>
      <c r="AX229" s="258"/>
      <c r="AY229" s="258"/>
      <c r="AZ229" s="258"/>
      <c r="BA229" s="258"/>
      <c r="BB229" s="259"/>
      <c r="BC229" s="113"/>
      <c r="BD229" s="36"/>
      <c r="BE229" s="36"/>
      <c r="BF229" s="143"/>
      <c r="BG229" s="144"/>
      <c r="BH229" s="144"/>
      <c r="BI229" s="144"/>
      <c r="BJ229" s="143"/>
      <c r="BK229" s="144"/>
      <c r="BL229" s="144"/>
      <c r="BM229" s="145"/>
      <c r="BN229" s="143"/>
      <c r="BO229" s="144"/>
      <c r="BP229" s="144"/>
      <c r="BQ229" s="145"/>
      <c r="BR229" s="105"/>
    </row>
    <row r="230" spans="3:70" ht="15.6" customHeight="1" x14ac:dyDescent="0.4">
      <c r="C230" s="95"/>
      <c r="D230" s="159" t="s">
        <v>26</v>
      </c>
      <c r="E230" s="160"/>
      <c r="F230" s="160"/>
      <c r="G230" s="160"/>
      <c r="H230" s="160"/>
      <c r="I230" s="160"/>
      <c r="J230" s="160"/>
      <c r="K230" s="160"/>
      <c r="L230" s="160"/>
      <c r="M230" s="161"/>
      <c r="N230" s="123" t="str">
        <f>IF([2]回答表!AA47="●","●","")</f>
        <v/>
      </c>
      <c r="O230" s="124"/>
      <c r="P230" s="124"/>
      <c r="Q230" s="125"/>
      <c r="R230" s="112"/>
      <c r="S230" s="112"/>
      <c r="T230" s="112"/>
      <c r="U230" s="140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2"/>
      <c r="AK230" s="129"/>
      <c r="AL230" s="129"/>
      <c r="AM230" s="129"/>
      <c r="AN230" s="257"/>
      <c r="AO230" s="258"/>
      <c r="AP230" s="258"/>
      <c r="AQ230" s="258"/>
      <c r="AR230" s="258"/>
      <c r="AS230" s="258"/>
      <c r="AT230" s="258"/>
      <c r="AU230" s="258"/>
      <c r="AV230" s="258"/>
      <c r="AW230" s="258"/>
      <c r="AX230" s="258"/>
      <c r="AY230" s="258"/>
      <c r="AZ230" s="258"/>
      <c r="BA230" s="258"/>
      <c r="BB230" s="259"/>
      <c r="BC230" s="113"/>
      <c r="BD230" s="165"/>
      <c r="BE230" s="165"/>
      <c r="BF230" s="143"/>
      <c r="BG230" s="144"/>
      <c r="BH230" s="144"/>
      <c r="BI230" s="144"/>
      <c r="BJ230" s="143"/>
      <c r="BK230" s="144"/>
      <c r="BL230" s="144"/>
      <c r="BM230" s="145"/>
      <c r="BN230" s="143"/>
      <c r="BO230" s="144"/>
      <c r="BP230" s="144"/>
      <c r="BQ230" s="145"/>
      <c r="BR230" s="105"/>
    </row>
    <row r="231" spans="3:70" ht="15.6" customHeight="1" x14ac:dyDescent="0.4">
      <c r="C231" s="95"/>
      <c r="D231" s="166"/>
      <c r="E231" s="167"/>
      <c r="F231" s="167"/>
      <c r="G231" s="167"/>
      <c r="H231" s="167"/>
      <c r="I231" s="167"/>
      <c r="J231" s="167"/>
      <c r="K231" s="167"/>
      <c r="L231" s="167"/>
      <c r="M231" s="168"/>
      <c r="N231" s="137"/>
      <c r="O231" s="138"/>
      <c r="P231" s="138"/>
      <c r="Q231" s="139"/>
      <c r="R231" s="112"/>
      <c r="S231" s="112"/>
      <c r="T231" s="112"/>
      <c r="U231" s="140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2"/>
      <c r="AK231" s="129"/>
      <c r="AL231" s="129"/>
      <c r="AM231" s="129"/>
      <c r="AN231" s="257"/>
      <c r="AO231" s="258"/>
      <c r="AP231" s="258"/>
      <c r="AQ231" s="258"/>
      <c r="AR231" s="258"/>
      <c r="AS231" s="258"/>
      <c r="AT231" s="258"/>
      <c r="AU231" s="258"/>
      <c r="AV231" s="258"/>
      <c r="AW231" s="258"/>
      <c r="AX231" s="258"/>
      <c r="AY231" s="258"/>
      <c r="AZ231" s="258"/>
      <c r="BA231" s="258"/>
      <c r="BB231" s="259"/>
      <c r="BC231" s="113"/>
      <c r="BD231" s="165"/>
      <c r="BE231" s="165"/>
      <c r="BF231" s="143" t="s">
        <v>23</v>
      </c>
      <c r="BG231" s="144"/>
      <c r="BH231" s="144"/>
      <c r="BI231" s="144"/>
      <c r="BJ231" s="143" t="s">
        <v>24</v>
      </c>
      <c r="BK231" s="144"/>
      <c r="BL231" s="144"/>
      <c r="BM231" s="144"/>
      <c r="BN231" s="143" t="s">
        <v>25</v>
      </c>
      <c r="BO231" s="144"/>
      <c r="BP231" s="144"/>
      <c r="BQ231" s="145"/>
      <c r="BR231" s="105"/>
    </row>
    <row r="232" spans="3:70" ht="15.6" customHeight="1" x14ac:dyDescent="0.4">
      <c r="C232" s="95"/>
      <c r="D232" s="166"/>
      <c r="E232" s="167"/>
      <c r="F232" s="167"/>
      <c r="G232" s="167"/>
      <c r="H232" s="167"/>
      <c r="I232" s="167"/>
      <c r="J232" s="167"/>
      <c r="K232" s="167"/>
      <c r="L232" s="167"/>
      <c r="M232" s="168"/>
      <c r="N232" s="137"/>
      <c r="O232" s="138"/>
      <c r="P232" s="138"/>
      <c r="Q232" s="139"/>
      <c r="R232" s="112"/>
      <c r="S232" s="112"/>
      <c r="T232" s="112"/>
      <c r="U232" s="140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2"/>
      <c r="AK232" s="129"/>
      <c r="AL232" s="129"/>
      <c r="AM232" s="129"/>
      <c r="AN232" s="257"/>
      <c r="AO232" s="258"/>
      <c r="AP232" s="258"/>
      <c r="AQ232" s="258"/>
      <c r="AR232" s="258"/>
      <c r="AS232" s="258"/>
      <c r="AT232" s="258"/>
      <c r="AU232" s="258"/>
      <c r="AV232" s="258"/>
      <c r="AW232" s="258"/>
      <c r="AX232" s="258"/>
      <c r="AY232" s="258"/>
      <c r="AZ232" s="258"/>
      <c r="BA232" s="258"/>
      <c r="BB232" s="259"/>
      <c r="BC232" s="113"/>
      <c r="BD232" s="165"/>
      <c r="BE232" s="165"/>
      <c r="BF232" s="143"/>
      <c r="BG232" s="144"/>
      <c r="BH232" s="144"/>
      <c r="BI232" s="144"/>
      <c r="BJ232" s="143"/>
      <c r="BK232" s="144"/>
      <c r="BL232" s="144"/>
      <c r="BM232" s="144"/>
      <c r="BN232" s="143"/>
      <c r="BO232" s="144"/>
      <c r="BP232" s="144"/>
      <c r="BQ232" s="145"/>
      <c r="BR232" s="105"/>
    </row>
    <row r="233" spans="3:70" ht="15.6" customHeight="1" x14ac:dyDescent="0.4">
      <c r="C233" s="95"/>
      <c r="D233" s="169"/>
      <c r="E233" s="170"/>
      <c r="F233" s="170"/>
      <c r="G233" s="170"/>
      <c r="H233" s="170"/>
      <c r="I233" s="170"/>
      <c r="J233" s="170"/>
      <c r="K233" s="170"/>
      <c r="L233" s="170"/>
      <c r="M233" s="171"/>
      <c r="N233" s="147"/>
      <c r="O233" s="148"/>
      <c r="P233" s="148"/>
      <c r="Q233" s="149"/>
      <c r="R233" s="112"/>
      <c r="S233" s="112"/>
      <c r="T233" s="112"/>
      <c r="U233" s="172"/>
      <c r="V233" s="173"/>
      <c r="W233" s="173"/>
      <c r="X233" s="173"/>
      <c r="Y233" s="173"/>
      <c r="Z233" s="173"/>
      <c r="AA233" s="173"/>
      <c r="AB233" s="173"/>
      <c r="AC233" s="173"/>
      <c r="AD233" s="173"/>
      <c r="AE233" s="173"/>
      <c r="AF233" s="173"/>
      <c r="AG233" s="173"/>
      <c r="AH233" s="173"/>
      <c r="AI233" s="173"/>
      <c r="AJ233" s="174"/>
      <c r="AK233" s="129"/>
      <c r="AL233" s="129"/>
      <c r="AM233" s="129"/>
      <c r="AN233" s="260"/>
      <c r="AO233" s="261"/>
      <c r="AP233" s="261"/>
      <c r="AQ233" s="261"/>
      <c r="AR233" s="261"/>
      <c r="AS233" s="261"/>
      <c r="AT233" s="261"/>
      <c r="AU233" s="261"/>
      <c r="AV233" s="261"/>
      <c r="AW233" s="261"/>
      <c r="AX233" s="261"/>
      <c r="AY233" s="261"/>
      <c r="AZ233" s="261"/>
      <c r="BA233" s="261"/>
      <c r="BB233" s="262"/>
      <c r="BC233" s="113"/>
      <c r="BD233" s="165"/>
      <c r="BE233" s="165"/>
      <c r="BF233" s="181"/>
      <c r="BG233" s="182"/>
      <c r="BH233" s="182"/>
      <c r="BI233" s="182"/>
      <c r="BJ233" s="181"/>
      <c r="BK233" s="182"/>
      <c r="BL233" s="182"/>
      <c r="BM233" s="182"/>
      <c r="BN233" s="181"/>
      <c r="BO233" s="182"/>
      <c r="BP233" s="182"/>
      <c r="BQ233" s="183"/>
      <c r="BR233" s="105"/>
    </row>
    <row r="234" spans="3:70" ht="15.6" customHeight="1" x14ac:dyDescent="0.5">
      <c r="C234" s="95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65"/>
      <c r="Y234" s="65"/>
      <c r="Z234" s="65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  <c r="BI234" s="65"/>
      <c r="BJ234" s="65"/>
      <c r="BK234" s="65"/>
      <c r="BL234" s="65"/>
      <c r="BM234" s="65"/>
      <c r="BN234" s="65"/>
      <c r="BO234" s="65"/>
      <c r="BP234" s="65"/>
      <c r="BQ234" s="65"/>
      <c r="BR234" s="105"/>
    </row>
    <row r="235" spans="3:70" ht="19.350000000000001" customHeight="1" x14ac:dyDescent="0.5">
      <c r="C235" s="95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12"/>
      <c r="O235" s="112"/>
      <c r="P235" s="112"/>
      <c r="Q235" s="112"/>
      <c r="R235" s="112"/>
      <c r="S235" s="112"/>
      <c r="T235" s="112"/>
      <c r="U235" s="116" t="s">
        <v>31</v>
      </c>
      <c r="V235" s="112"/>
      <c r="W235" s="112"/>
      <c r="X235" s="112"/>
      <c r="Y235" s="112"/>
      <c r="Z235" s="112"/>
      <c r="AA235" s="103"/>
      <c r="AB235" s="117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16" t="s">
        <v>32</v>
      </c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65"/>
      <c r="BR235" s="105"/>
    </row>
    <row r="236" spans="3:70" ht="15.6" customHeight="1" x14ac:dyDescent="0.4">
      <c r="C236" s="95"/>
      <c r="D236" s="99" t="s">
        <v>33</v>
      </c>
      <c r="E236" s="100"/>
      <c r="F236" s="100"/>
      <c r="G236" s="100"/>
      <c r="H236" s="100"/>
      <c r="I236" s="100"/>
      <c r="J236" s="100"/>
      <c r="K236" s="100"/>
      <c r="L236" s="100"/>
      <c r="M236" s="101"/>
      <c r="N236" s="123" t="str">
        <f>IF([2]回答表!AD47="●","●","")</f>
        <v/>
      </c>
      <c r="O236" s="124"/>
      <c r="P236" s="124"/>
      <c r="Q236" s="125"/>
      <c r="R236" s="112"/>
      <c r="S236" s="112"/>
      <c r="T236" s="112"/>
      <c r="U236" s="126" t="str">
        <f>IF([2]回答表!AD47="●",[2]回答表!B392,"")</f>
        <v/>
      </c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7"/>
      <c r="AH236" s="127"/>
      <c r="AI236" s="127"/>
      <c r="AJ236" s="128"/>
      <c r="AK236" s="251"/>
      <c r="AL236" s="251"/>
      <c r="AM236" s="126" t="str">
        <f>IF([2]回答表!AD47="●",[2]回答表!B398,"")</f>
        <v/>
      </c>
      <c r="AN236" s="127"/>
      <c r="AO236" s="127"/>
      <c r="AP236" s="127"/>
      <c r="AQ236" s="127"/>
      <c r="AR236" s="127"/>
      <c r="AS236" s="127"/>
      <c r="AT236" s="127"/>
      <c r="AU236" s="127"/>
      <c r="AV236" s="127"/>
      <c r="AW236" s="127"/>
      <c r="AX236" s="127"/>
      <c r="AY236" s="127"/>
      <c r="AZ236" s="127"/>
      <c r="BA236" s="127"/>
      <c r="BB236" s="127"/>
      <c r="BC236" s="127"/>
      <c r="BD236" s="127"/>
      <c r="BE236" s="127"/>
      <c r="BF236" s="127"/>
      <c r="BG236" s="127"/>
      <c r="BH236" s="127"/>
      <c r="BI236" s="127"/>
      <c r="BJ236" s="127"/>
      <c r="BK236" s="127"/>
      <c r="BL236" s="127"/>
      <c r="BM236" s="127"/>
      <c r="BN236" s="127"/>
      <c r="BO236" s="127"/>
      <c r="BP236" s="127"/>
      <c r="BQ236" s="128"/>
      <c r="BR236" s="105"/>
    </row>
    <row r="237" spans="3:70" ht="15.6" customHeight="1" x14ac:dyDescent="0.4">
      <c r="C237" s="95"/>
      <c r="D237" s="134"/>
      <c r="E237" s="135"/>
      <c r="F237" s="135"/>
      <c r="G237" s="135"/>
      <c r="H237" s="135"/>
      <c r="I237" s="135"/>
      <c r="J237" s="135"/>
      <c r="K237" s="135"/>
      <c r="L237" s="135"/>
      <c r="M237" s="136"/>
      <c r="N237" s="137"/>
      <c r="O237" s="138"/>
      <c r="P237" s="138"/>
      <c r="Q237" s="139"/>
      <c r="R237" s="112"/>
      <c r="S237" s="112"/>
      <c r="T237" s="112"/>
      <c r="U237" s="140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2"/>
      <c r="AK237" s="251"/>
      <c r="AL237" s="251"/>
      <c r="AM237" s="140"/>
      <c r="AN237" s="141"/>
      <c r="AO237" s="141"/>
      <c r="AP237" s="141"/>
      <c r="AQ237" s="141"/>
      <c r="AR237" s="141"/>
      <c r="AS237" s="141"/>
      <c r="AT237" s="141"/>
      <c r="AU237" s="141"/>
      <c r="AV237" s="141"/>
      <c r="AW237" s="141"/>
      <c r="AX237" s="141"/>
      <c r="AY237" s="141"/>
      <c r="AZ237" s="141"/>
      <c r="BA237" s="141"/>
      <c r="BB237" s="141"/>
      <c r="BC237" s="141"/>
      <c r="BD237" s="141"/>
      <c r="BE237" s="141"/>
      <c r="BF237" s="141"/>
      <c r="BG237" s="141"/>
      <c r="BH237" s="141"/>
      <c r="BI237" s="141"/>
      <c r="BJ237" s="141"/>
      <c r="BK237" s="141"/>
      <c r="BL237" s="141"/>
      <c r="BM237" s="141"/>
      <c r="BN237" s="141"/>
      <c r="BO237" s="141"/>
      <c r="BP237" s="141"/>
      <c r="BQ237" s="142"/>
      <c r="BR237" s="105"/>
    </row>
    <row r="238" spans="3:70" ht="15.6" customHeight="1" x14ac:dyDescent="0.4">
      <c r="C238" s="95"/>
      <c r="D238" s="134"/>
      <c r="E238" s="135"/>
      <c r="F238" s="135"/>
      <c r="G238" s="135"/>
      <c r="H238" s="135"/>
      <c r="I238" s="135"/>
      <c r="J238" s="135"/>
      <c r="K238" s="135"/>
      <c r="L238" s="135"/>
      <c r="M238" s="136"/>
      <c r="N238" s="137"/>
      <c r="O238" s="138"/>
      <c r="P238" s="138"/>
      <c r="Q238" s="139"/>
      <c r="R238" s="112"/>
      <c r="S238" s="112"/>
      <c r="T238" s="112"/>
      <c r="U238" s="140"/>
      <c r="V238" s="141"/>
      <c r="W238" s="141"/>
      <c r="X238" s="141"/>
      <c r="Y238" s="141"/>
      <c r="Z238" s="141"/>
      <c r="AA238" s="141"/>
      <c r="AB238" s="141"/>
      <c r="AC238" s="141"/>
      <c r="AD238" s="141"/>
      <c r="AE238" s="141"/>
      <c r="AF238" s="141"/>
      <c r="AG238" s="141"/>
      <c r="AH238" s="141"/>
      <c r="AI238" s="141"/>
      <c r="AJ238" s="142"/>
      <c r="AK238" s="251"/>
      <c r="AL238" s="251"/>
      <c r="AM238" s="140"/>
      <c r="AN238" s="141"/>
      <c r="AO238" s="141"/>
      <c r="AP238" s="141"/>
      <c r="AQ238" s="141"/>
      <c r="AR238" s="141"/>
      <c r="AS238" s="141"/>
      <c r="AT238" s="141"/>
      <c r="AU238" s="141"/>
      <c r="AV238" s="141"/>
      <c r="AW238" s="141"/>
      <c r="AX238" s="141"/>
      <c r="AY238" s="141"/>
      <c r="AZ238" s="141"/>
      <c r="BA238" s="141"/>
      <c r="BB238" s="141"/>
      <c r="BC238" s="141"/>
      <c r="BD238" s="141"/>
      <c r="BE238" s="141"/>
      <c r="BF238" s="141"/>
      <c r="BG238" s="141"/>
      <c r="BH238" s="141"/>
      <c r="BI238" s="141"/>
      <c r="BJ238" s="141"/>
      <c r="BK238" s="141"/>
      <c r="BL238" s="141"/>
      <c r="BM238" s="141"/>
      <c r="BN238" s="141"/>
      <c r="BO238" s="141"/>
      <c r="BP238" s="141"/>
      <c r="BQ238" s="142"/>
      <c r="BR238" s="105"/>
    </row>
    <row r="239" spans="3:70" ht="15.6" customHeight="1" x14ac:dyDescent="0.4">
      <c r="C239" s="95"/>
      <c r="D239" s="109"/>
      <c r="E239" s="110"/>
      <c r="F239" s="110"/>
      <c r="G239" s="110"/>
      <c r="H239" s="110"/>
      <c r="I239" s="110"/>
      <c r="J239" s="110"/>
      <c r="K239" s="110"/>
      <c r="L239" s="110"/>
      <c r="M239" s="111"/>
      <c r="N239" s="147"/>
      <c r="O239" s="148"/>
      <c r="P239" s="148"/>
      <c r="Q239" s="149"/>
      <c r="R239" s="112"/>
      <c r="S239" s="112"/>
      <c r="T239" s="112"/>
      <c r="U239" s="172"/>
      <c r="V239" s="173"/>
      <c r="W239" s="173"/>
      <c r="X239" s="173"/>
      <c r="Y239" s="173"/>
      <c r="Z239" s="173"/>
      <c r="AA239" s="173"/>
      <c r="AB239" s="173"/>
      <c r="AC239" s="173"/>
      <c r="AD239" s="173"/>
      <c r="AE239" s="173"/>
      <c r="AF239" s="173"/>
      <c r="AG239" s="173"/>
      <c r="AH239" s="173"/>
      <c r="AI239" s="173"/>
      <c r="AJ239" s="174"/>
      <c r="AK239" s="251"/>
      <c r="AL239" s="251"/>
      <c r="AM239" s="172"/>
      <c r="AN239" s="173"/>
      <c r="AO239" s="173"/>
      <c r="AP239" s="173"/>
      <c r="AQ239" s="173"/>
      <c r="AR239" s="173"/>
      <c r="AS239" s="173"/>
      <c r="AT239" s="173"/>
      <c r="AU239" s="173"/>
      <c r="AV239" s="173"/>
      <c r="AW239" s="173"/>
      <c r="AX239" s="173"/>
      <c r="AY239" s="173"/>
      <c r="AZ239" s="173"/>
      <c r="BA239" s="173"/>
      <c r="BB239" s="173"/>
      <c r="BC239" s="173"/>
      <c r="BD239" s="173"/>
      <c r="BE239" s="173"/>
      <c r="BF239" s="173"/>
      <c r="BG239" s="173"/>
      <c r="BH239" s="173"/>
      <c r="BI239" s="173"/>
      <c r="BJ239" s="173"/>
      <c r="BK239" s="173"/>
      <c r="BL239" s="173"/>
      <c r="BM239" s="173"/>
      <c r="BN239" s="173"/>
      <c r="BO239" s="173"/>
      <c r="BP239" s="173"/>
      <c r="BQ239" s="174"/>
      <c r="BR239" s="105"/>
    </row>
    <row r="240" spans="3:70" ht="15.6" customHeight="1" x14ac:dyDescent="0.4">
      <c r="C240" s="176"/>
      <c r="D240" s="177"/>
      <c r="E240" s="177"/>
      <c r="F240" s="177"/>
      <c r="G240" s="177"/>
      <c r="H240" s="177"/>
      <c r="I240" s="177"/>
      <c r="J240" s="177"/>
      <c r="K240" s="177"/>
      <c r="L240" s="177"/>
      <c r="M240" s="177"/>
      <c r="N240" s="177"/>
      <c r="O240" s="17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  <c r="AE240" s="177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7"/>
      <c r="AU240" s="177"/>
      <c r="AV240" s="177"/>
      <c r="AW240" s="177"/>
      <c r="AX240" s="177"/>
      <c r="AY240" s="177"/>
      <c r="AZ240" s="177"/>
      <c r="BA240" s="177"/>
      <c r="BB240" s="177"/>
      <c r="BC240" s="177"/>
      <c r="BD240" s="177"/>
      <c r="BE240" s="177"/>
      <c r="BF240" s="177"/>
      <c r="BG240" s="177"/>
      <c r="BH240" s="177"/>
      <c r="BI240" s="177"/>
      <c r="BJ240" s="177"/>
      <c r="BK240" s="177"/>
      <c r="BL240" s="177"/>
      <c r="BM240" s="177"/>
      <c r="BN240" s="177"/>
      <c r="BO240" s="177"/>
      <c r="BP240" s="177"/>
      <c r="BQ240" s="177"/>
      <c r="BR240" s="178"/>
    </row>
    <row r="241" spans="3:70" ht="15.6" customHeight="1" x14ac:dyDescent="0.4"/>
    <row r="242" spans="3:70" ht="15.6" customHeight="1" x14ac:dyDescent="0.4">
      <c r="C242" s="89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184"/>
      <c r="AS242" s="184"/>
      <c r="AT242" s="184"/>
      <c r="AU242" s="184"/>
      <c r="AV242" s="184"/>
      <c r="AW242" s="184"/>
      <c r="AX242" s="184"/>
      <c r="AY242" s="184"/>
      <c r="AZ242" s="184"/>
      <c r="BA242" s="184"/>
      <c r="BB242" s="184"/>
      <c r="BC242" s="92"/>
      <c r="BD242" s="93"/>
      <c r="BE242" s="93"/>
      <c r="BF242" s="93"/>
      <c r="BG242" s="93"/>
      <c r="BH242" s="93"/>
      <c r="BI242" s="93"/>
      <c r="BJ242" s="93"/>
      <c r="BK242" s="93"/>
      <c r="BL242" s="93"/>
      <c r="BM242" s="93"/>
      <c r="BN242" s="93"/>
      <c r="BO242" s="93"/>
      <c r="BP242" s="93"/>
      <c r="BQ242" s="93"/>
      <c r="BR242" s="94"/>
    </row>
    <row r="243" spans="3:70" ht="15.6" customHeight="1" x14ac:dyDescent="0.5">
      <c r="C243" s="95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65"/>
      <c r="Y243" s="65"/>
      <c r="Z243" s="65"/>
      <c r="AA243" s="36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299"/>
      <c r="AO243" s="113"/>
      <c r="AP243" s="300"/>
      <c r="AQ243" s="300"/>
      <c r="AR243" s="252"/>
      <c r="AS243" s="252"/>
      <c r="AT243" s="252"/>
      <c r="AU243" s="252"/>
      <c r="AV243" s="252"/>
      <c r="AW243" s="252"/>
      <c r="AX243" s="252"/>
      <c r="AY243" s="252"/>
      <c r="AZ243" s="252"/>
      <c r="BA243" s="252"/>
      <c r="BB243" s="252"/>
      <c r="BC243" s="102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103"/>
      <c r="BO243" s="103"/>
      <c r="BP243" s="103"/>
      <c r="BQ243" s="299"/>
      <c r="BR243" s="105"/>
    </row>
    <row r="244" spans="3:70" ht="15.6" customHeight="1" x14ac:dyDescent="0.5">
      <c r="C244" s="95"/>
      <c r="D244" s="96" t="s">
        <v>14</v>
      </c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8"/>
      <c r="R244" s="99" t="s">
        <v>70</v>
      </c>
      <c r="S244" s="100"/>
      <c r="T244" s="100"/>
      <c r="U244" s="100"/>
      <c r="V244" s="100"/>
      <c r="W244" s="100"/>
      <c r="X244" s="100"/>
      <c r="Y244" s="100"/>
      <c r="Z244" s="100"/>
      <c r="AA244" s="100"/>
      <c r="AB244" s="100"/>
      <c r="AC244" s="100"/>
      <c r="AD244" s="100"/>
      <c r="AE244" s="100"/>
      <c r="AF244" s="100"/>
      <c r="AG244" s="100"/>
      <c r="AH244" s="100"/>
      <c r="AI244" s="100"/>
      <c r="AJ244" s="100"/>
      <c r="AK244" s="100"/>
      <c r="AL244" s="100"/>
      <c r="AM244" s="100"/>
      <c r="AN244" s="100"/>
      <c r="AO244" s="100"/>
      <c r="AP244" s="100"/>
      <c r="AQ244" s="100"/>
      <c r="AR244" s="100"/>
      <c r="AS244" s="100"/>
      <c r="AT244" s="100"/>
      <c r="AU244" s="100"/>
      <c r="AV244" s="100"/>
      <c r="AW244" s="100"/>
      <c r="AX244" s="100"/>
      <c r="AY244" s="100"/>
      <c r="AZ244" s="100"/>
      <c r="BA244" s="100"/>
      <c r="BB244" s="101"/>
      <c r="BC244" s="102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103"/>
      <c r="BO244" s="103"/>
      <c r="BP244" s="103"/>
      <c r="BQ244" s="299"/>
      <c r="BR244" s="105"/>
    </row>
    <row r="245" spans="3:70" ht="15.6" customHeight="1" x14ac:dyDescent="0.5">
      <c r="C245" s="95"/>
      <c r="D245" s="106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8"/>
      <c r="R245" s="109"/>
      <c r="S245" s="110"/>
      <c r="T245" s="110"/>
      <c r="U245" s="110"/>
      <c r="V245" s="110"/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  <c r="AH245" s="110"/>
      <c r="AI245" s="110"/>
      <c r="AJ245" s="110"/>
      <c r="AK245" s="110"/>
      <c r="AL245" s="110"/>
      <c r="AM245" s="110"/>
      <c r="AN245" s="110"/>
      <c r="AO245" s="110"/>
      <c r="AP245" s="110"/>
      <c r="AQ245" s="110"/>
      <c r="AR245" s="110"/>
      <c r="AS245" s="110"/>
      <c r="AT245" s="110"/>
      <c r="AU245" s="110"/>
      <c r="AV245" s="110"/>
      <c r="AW245" s="110"/>
      <c r="AX245" s="110"/>
      <c r="AY245" s="110"/>
      <c r="AZ245" s="110"/>
      <c r="BA245" s="110"/>
      <c r="BB245" s="111"/>
      <c r="BC245" s="102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103"/>
      <c r="BO245" s="103"/>
      <c r="BP245" s="103"/>
      <c r="BQ245" s="299"/>
      <c r="BR245" s="105"/>
    </row>
    <row r="246" spans="3:70" ht="15.6" customHeight="1" x14ac:dyDescent="0.5">
      <c r="C246" s="95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65"/>
      <c r="Y246" s="65"/>
      <c r="Z246" s="65"/>
      <c r="AA246" s="36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299"/>
      <c r="AO246" s="113"/>
      <c r="AP246" s="300"/>
      <c r="AQ246" s="300"/>
      <c r="AR246" s="115"/>
      <c r="AS246" s="115"/>
      <c r="AT246" s="115"/>
      <c r="AU246" s="115"/>
      <c r="AV246" s="115"/>
      <c r="AW246" s="115"/>
      <c r="AX246" s="115"/>
      <c r="AY246" s="115"/>
      <c r="AZ246" s="115"/>
      <c r="BA246" s="115"/>
      <c r="BB246" s="115"/>
      <c r="BC246" s="102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103"/>
      <c r="BO246" s="103"/>
      <c r="BP246" s="103"/>
      <c r="BQ246" s="299"/>
      <c r="BR246" s="105"/>
    </row>
    <row r="247" spans="3:70" ht="25.5" x14ac:dyDescent="0.5">
      <c r="C247" s="95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6" t="s">
        <v>35</v>
      </c>
      <c r="V247" s="112"/>
      <c r="W247" s="112"/>
      <c r="X247" s="112"/>
      <c r="Y247" s="112"/>
      <c r="Z247" s="112"/>
      <c r="AA247" s="103"/>
      <c r="AB247" s="117"/>
      <c r="AC247" s="117"/>
      <c r="AD247" s="117"/>
      <c r="AE247" s="117"/>
      <c r="AF247" s="117"/>
      <c r="AG247" s="117"/>
      <c r="AH247" s="117"/>
      <c r="AI247" s="117"/>
      <c r="AJ247" s="117"/>
      <c r="AK247" s="117"/>
      <c r="AL247" s="117"/>
      <c r="AM247" s="116" t="s">
        <v>65</v>
      </c>
      <c r="AN247" s="118"/>
      <c r="AO247" s="117"/>
      <c r="AP247" s="119"/>
      <c r="AQ247" s="119"/>
      <c r="AR247" s="120"/>
      <c r="AS247" s="120"/>
      <c r="AT247" s="120"/>
      <c r="AU247" s="120"/>
      <c r="AV247" s="120"/>
      <c r="AW247" s="120"/>
      <c r="AX247" s="120"/>
      <c r="AY247" s="120"/>
      <c r="AZ247" s="120"/>
      <c r="BA247" s="120"/>
      <c r="BB247" s="120"/>
      <c r="BC247" s="121"/>
      <c r="BD247" s="103"/>
      <c r="BE247" s="103"/>
      <c r="BF247" s="253" t="s">
        <v>71</v>
      </c>
      <c r="BG247" s="179"/>
      <c r="BH247" s="179"/>
      <c r="BI247" s="179"/>
      <c r="BJ247" s="179"/>
      <c r="BK247" s="179"/>
      <c r="BL247" s="179"/>
      <c r="BM247" s="103"/>
      <c r="BN247" s="103"/>
      <c r="BO247" s="103"/>
      <c r="BP247" s="103"/>
      <c r="BQ247" s="118"/>
      <c r="BR247" s="105"/>
    </row>
    <row r="248" spans="3:70" ht="15.6" customHeight="1" x14ac:dyDescent="0.4">
      <c r="C248" s="95"/>
      <c r="D248" s="99" t="s">
        <v>18</v>
      </c>
      <c r="E248" s="100"/>
      <c r="F248" s="100"/>
      <c r="G248" s="100"/>
      <c r="H248" s="100"/>
      <c r="I248" s="100"/>
      <c r="J248" s="100"/>
      <c r="K248" s="100"/>
      <c r="L248" s="100"/>
      <c r="M248" s="101"/>
      <c r="N248" s="123" t="str">
        <f>IF([2]回答表!X48="●","●","")</f>
        <v/>
      </c>
      <c r="O248" s="124"/>
      <c r="P248" s="124"/>
      <c r="Q248" s="125"/>
      <c r="R248" s="112"/>
      <c r="S248" s="112"/>
      <c r="T248" s="112"/>
      <c r="U248" s="126" t="str">
        <f>IF([2]回答表!X48="●",[2]回答表!B411,IF([2]回答表!AA48="●",[2]回答表!B425,""))</f>
        <v/>
      </c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/>
      <c r="AI248" s="127"/>
      <c r="AJ248" s="128"/>
      <c r="AK248" s="129"/>
      <c r="AL248" s="129"/>
      <c r="AM248" s="263" t="s">
        <v>72</v>
      </c>
      <c r="AN248" s="263"/>
      <c r="AO248" s="263"/>
      <c r="AP248" s="263"/>
      <c r="AQ248" s="264" t="str">
        <f>IF([2]回答表!X48="●",[2]回答表!BC418,IF([2]回答表!AA48="●",[2]回答表!BC432,""))</f>
        <v/>
      </c>
      <c r="AR248" s="264"/>
      <c r="AS248" s="264"/>
      <c r="AT248" s="264"/>
      <c r="AU248" s="265" t="s">
        <v>73</v>
      </c>
      <c r="AV248" s="266"/>
      <c r="AW248" s="266"/>
      <c r="AX248" s="267"/>
      <c r="AY248" s="264" t="str">
        <f>IF([2]回答表!X48="●",[2]回答表!BC423,IF([2]回答表!AA48="●",[2]回答表!BC437,""))</f>
        <v/>
      </c>
      <c r="AZ248" s="264"/>
      <c r="BA248" s="264"/>
      <c r="BB248" s="264"/>
      <c r="BC248" s="113"/>
      <c r="BD248" s="36"/>
      <c r="BE248" s="36"/>
      <c r="BF248" s="131" t="str">
        <f>IF([2]回答表!X48="●",[2]回答表!S417,IF([2]回答表!AA48="●",[2]回答表!S431,""))</f>
        <v/>
      </c>
      <c r="BG248" s="132"/>
      <c r="BH248" s="132"/>
      <c r="BI248" s="132"/>
      <c r="BJ248" s="131"/>
      <c r="BK248" s="132"/>
      <c r="BL248" s="132"/>
      <c r="BM248" s="132"/>
      <c r="BN248" s="131"/>
      <c r="BO248" s="132"/>
      <c r="BP248" s="132"/>
      <c r="BQ248" s="133"/>
      <c r="BR248" s="105"/>
    </row>
    <row r="249" spans="3:70" ht="15.6" customHeight="1" x14ac:dyDescent="0.4">
      <c r="C249" s="95"/>
      <c r="D249" s="134"/>
      <c r="E249" s="135"/>
      <c r="F249" s="135"/>
      <c r="G249" s="135"/>
      <c r="H249" s="135"/>
      <c r="I249" s="135"/>
      <c r="J249" s="135"/>
      <c r="K249" s="135"/>
      <c r="L249" s="135"/>
      <c r="M249" s="136"/>
      <c r="N249" s="137"/>
      <c r="O249" s="138"/>
      <c r="P249" s="138"/>
      <c r="Q249" s="139"/>
      <c r="R249" s="112"/>
      <c r="S249" s="112"/>
      <c r="T249" s="112"/>
      <c r="U249" s="140"/>
      <c r="V249" s="141"/>
      <c r="W249" s="141"/>
      <c r="X249" s="141"/>
      <c r="Y249" s="141"/>
      <c r="Z249" s="141"/>
      <c r="AA249" s="141"/>
      <c r="AB249" s="141"/>
      <c r="AC249" s="141"/>
      <c r="AD249" s="141"/>
      <c r="AE249" s="141"/>
      <c r="AF249" s="141"/>
      <c r="AG249" s="141"/>
      <c r="AH249" s="141"/>
      <c r="AI249" s="141"/>
      <c r="AJ249" s="142"/>
      <c r="AK249" s="129"/>
      <c r="AL249" s="129"/>
      <c r="AM249" s="263"/>
      <c r="AN249" s="263"/>
      <c r="AO249" s="263"/>
      <c r="AP249" s="263"/>
      <c r="AQ249" s="264"/>
      <c r="AR249" s="264"/>
      <c r="AS249" s="264"/>
      <c r="AT249" s="264"/>
      <c r="AU249" s="268"/>
      <c r="AV249" s="269"/>
      <c r="AW249" s="269"/>
      <c r="AX249" s="270"/>
      <c r="AY249" s="264"/>
      <c r="AZ249" s="264"/>
      <c r="BA249" s="264"/>
      <c r="BB249" s="264"/>
      <c r="BC249" s="113"/>
      <c r="BD249" s="36"/>
      <c r="BE249" s="36"/>
      <c r="BF249" s="143"/>
      <c r="BG249" s="144"/>
      <c r="BH249" s="144"/>
      <c r="BI249" s="144"/>
      <c r="BJ249" s="143"/>
      <c r="BK249" s="144"/>
      <c r="BL249" s="144"/>
      <c r="BM249" s="144"/>
      <c r="BN249" s="143"/>
      <c r="BO249" s="144"/>
      <c r="BP249" s="144"/>
      <c r="BQ249" s="145"/>
      <c r="BR249" s="105"/>
    </row>
    <row r="250" spans="3:70" ht="15.6" customHeight="1" x14ac:dyDescent="0.4">
      <c r="C250" s="95"/>
      <c r="D250" s="134"/>
      <c r="E250" s="135"/>
      <c r="F250" s="135"/>
      <c r="G250" s="135"/>
      <c r="H250" s="135"/>
      <c r="I250" s="135"/>
      <c r="J250" s="135"/>
      <c r="K250" s="135"/>
      <c r="L250" s="135"/>
      <c r="M250" s="136"/>
      <c r="N250" s="137"/>
      <c r="O250" s="138"/>
      <c r="P250" s="138"/>
      <c r="Q250" s="139"/>
      <c r="R250" s="112"/>
      <c r="S250" s="112"/>
      <c r="T250" s="112"/>
      <c r="U250" s="140"/>
      <c r="V250" s="141"/>
      <c r="W250" s="141"/>
      <c r="X250" s="141"/>
      <c r="Y250" s="141"/>
      <c r="Z250" s="141"/>
      <c r="AA250" s="141"/>
      <c r="AB250" s="141"/>
      <c r="AC250" s="141"/>
      <c r="AD250" s="141"/>
      <c r="AE250" s="141"/>
      <c r="AF250" s="141"/>
      <c r="AG250" s="141"/>
      <c r="AH250" s="141"/>
      <c r="AI250" s="141"/>
      <c r="AJ250" s="142"/>
      <c r="AK250" s="129"/>
      <c r="AL250" s="129"/>
      <c r="AM250" s="263" t="s">
        <v>74</v>
      </c>
      <c r="AN250" s="263"/>
      <c r="AO250" s="263"/>
      <c r="AP250" s="263"/>
      <c r="AQ250" s="264" t="str">
        <f>IF([2]回答表!X48="●",[2]回答表!BC419,IF([2]回答表!AA48="●",[2]回答表!BC433,""))</f>
        <v/>
      </c>
      <c r="AR250" s="264"/>
      <c r="AS250" s="264"/>
      <c r="AT250" s="264"/>
      <c r="AU250" s="268"/>
      <c r="AV250" s="269"/>
      <c r="AW250" s="269"/>
      <c r="AX250" s="270"/>
      <c r="AY250" s="264"/>
      <c r="AZ250" s="264"/>
      <c r="BA250" s="264"/>
      <c r="BB250" s="264"/>
      <c r="BC250" s="113"/>
      <c r="BD250" s="36"/>
      <c r="BE250" s="36"/>
      <c r="BF250" s="143"/>
      <c r="BG250" s="144"/>
      <c r="BH250" s="144"/>
      <c r="BI250" s="144"/>
      <c r="BJ250" s="143"/>
      <c r="BK250" s="144"/>
      <c r="BL250" s="144"/>
      <c r="BM250" s="144"/>
      <c r="BN250" s="143"/>
      <c r="BO250" s="144"/>
      <c r="BP250" s="144"/>
      <c r="BQ250" s="145"/>
      <c r="BR250" s="105"/>
    </row>
    <row r="251" spans="3:70" ht="15.6" customHeight="1" x14ac:dyDescent="0.4">
      <c r="C251" s="95"/>
      <c r="D251" s="109"/>
      <c r="E251" s="110"/>
      <c r="F251" s="110"/>
      <c r="G251" s="110"/>
      <c r="H251" s="110"/>
      <c r="I251" s="110"/>
      <c r="J251" s="110"/>
      <c r="K251" s="110"/>
      <c r="L251" s="110"/>
      <c r="M251" s="111"/>
      <c r="N251" s="147"/>
      <c r="O251" s="148"/>
      <c r="P251" s="148"/>
      <c r="Q251" s="149"/>
      <c r="R251" s="112"/>
      <c r="S251" s="112"/>
      <c r="T251" s="112"/>
      <c r="U251" s="140"/>
      <c r="V251" s="141"/>
      <c r="W251" s="141"/>
      <c r="X251" s="141"/>
      <c r="Y251" s="141"/>
      <c r="Z251" s="141"/>
      <c r="AA251" s="141"/>
      <c r="AB251" s="141"/>
      <c r="AC251" s="141"/>
      <c r="AD251" s="141"/>
      <c r="AE251" s="141"/>
      <c r="AF251" s="141"/>
      <c r="AG251" s="141"/>
      <c r="AH251" s="141"/>
      <c r="AI251" s="141"/>
      <c r="AJ251" s="142"/>
      <c r="AK251" s="129"/>
      <c r="AL251" s="129"/>
      <c r="AM251" s="263"/>
      <c r="AN251" s="263"/>
      <c r="AO251" s="263"/>
      <c r="AP251" s="263"/>
      <c r="AQ251" s="264"/>
      <c r="AR251" s="264"/>
      <c r="AS251" s="264"/>
      <c r="AT251" s="264"/>
      <c r="AU251" s="268"/>
      <c r="AV251" s="269"/>
      <c r="AW251" s="269"/>
      <c r="AX251" s="270"/>
      <c r="AY251" s="264"/>
      <c r="AZ251" s="264"/>
      <c r="BA251" s="264"/>
      <c r="BB251" s="264"/>
      <c r="BC251" s="113"/>
      <c r="BD251" s="36"/>
      <c r="BE251" s="36"/>
      <c r="BF251" s="143" t="str">
        <f>IF([2]回答表!X48="●",[2]回答表!V417,IF([2]回答表!AA48="●",[2]回答表!V431,""))</f>
        <v/>
      </c>
      <c r="BG251" s="144"/>
      <c r="BH251" s="144"/>
      <c r="BI251" s="144"/>
      <c r="BJ251" s="143" t="str">
        <f>IF([2]回答表!X48="●",[2]回答表!V418,IF([2]回答表!AA48="●",[2]回答表!V432,""))</f>
        <v/>
      </c>
      <c r="BK251" s="144"/>
      <c r="BL251" s="144"/>
      <c r="BM251" s="145"/>
      <c r="BN251" s="143" t="str">
        <f>IF([2]回答表!X48="●",[2]回答表!V419,IF([2]回答表!AA48="●",[2]回答表!V433,""))</f>
        <v/>
      </c>
      <c r="BO251" s="144"/>
      <c r="BP251" s="144"/>
      <c r="BQ251" s="145"/>
      <c r="BR251" s="105"/>
    </row>
    <row r="252" spans="3:70" ht="15.6" customHeight="1" x14ac:dyDescent="0.4">
      <c r="C252" s="95"/>
      <c r="D252" s="150"/>
      <c r="E252" s="150"/>
      <c r="F252" s="150"/>
      <c r="G252" s="150"/>
      <c r="H252" s="150"/>
      <c r="I252" s="150"/>
      <c r="J252" s="150"/>
      <c r="K252" s="150"/>
      <c r="L252" s="150"/>
      <c r="M252" s="150"/>
      <c r="N252" s="152"/>
      <c r="O252" s="152"/>
      <c r="P252" s="152"/>
      <c r="Q252" s="152"/>
      <c r="R252" s="152"/>
      <c r="S252" s="152"/>
      <c r="T252" s="152"/>
      <c r="U252" s="140"/>
      <c r="V252" s="141"/>
      <c r="W252" s="141"/>
      <c r="X252" s="141"/>
      <c r="Y252" s="141"/>
      <c r="Z252" s="141"/>
      <c r="AA252" s="141"/>
      <c r="AB252" s="141"/>
      <c r="AC252" s="141"/>
      <c r="AD252" s="141"/>
      <c r="AE252" s="141"/>
      <c r="AF252" s="141"/>
      <c r="AG252" s="141"/>
      <c r="AH252" s="141"/>
      <c r="AI252" s="141"/>
      <c r="AJ252" s="142"/>
      <c r="AK252" s="129"/>
      <c r="AL252" s="129"/>
      <c r="AM252" s="263" t="s">
        <v>75</v>
      </c>
      <c r="AN252" s="263"/>
      <c r="AO252" s="263"/>
      <c r="AP252" s="263"/>
      <c r="AQ252" s="264" t="str">
        <f>IF([2]回答表!X48="●",[2]回答表!BC420,IF([2]回答表!AA48="●",[2]回答表!BC434,""))</f>
        <v/>
      </c>
      <c r="AR252" s="264"/>
      <c r="AS252" s="264"/>
      <c r="AT252" s="264"/>
      <c r="AU252" s="271"/>
      <c r="AV252" s="272"/>
      <c r="AW252" s="272"/>
      <c r="AX252" s="273"/>
      <c r="AY252" s="264"/>
      <c r="AZ252" s="264"/>
      <c r="BA252" s="264"/>
      <c r="BB252" s="264"/>
      <c r="BC252" s="113"/>
      <c r="BD252" s="113"/>
      <c r="BE252" s="113"/>
      <c r="BF252" s="143"/>
      <c r="BG252" s="144"/>
      <c r="BH252" s="144"/>
      <c r="BI252" s="144"/>
      <c r="BJ252" s="143"/>
      <c r="BK252" s="144"/>
      <c r="BL252" s="144"/>
      <c r="BM252" s="145"/>
      <c r="BN252" s="143"/>
      <c r="BO252" s="144"/>
      <c r="BP252" s="144"/>
      <c r="BQ252" s="145"/>
      <c r="BR252" s="105"/>
    </row>
    <row r="253" spans="3:70" ht="15.6" customHeight="1" x14ac:dyDescent="0.4">
      <c r="C253" s="95"/>
      <c r="D253" s="150"/>
      <c r="E253" s="150"/>
      <c r="F253" s="150"/>
      <c r="G253" s="150"/>
      <c r="H253" s="150"/>
      <c r="I253" s="150"/>
      <c r="J253" s="150"/>
      <c r="K253" s="150"/>
      <c r="L253" s="150"/>
      <c r="M253" s="150"/>
      <c r="N253" s="152"/>
      <c r="O253" s="152"/>
      <c r="P253" s="152"/>
      <c r="Q253" s="152"/>
      <c r="R253" s="152"/>
      <c r="S253" s="152"/>
      <c r="T253" s="152"/>
      <c r="U253" s="140"/>
      <c r="V253" s="141"/>
      <c r="W253" s="141"/>
      <c r="X253" s="141"/>
      <c r="Y253" s="141"/>
      <c r="Z253" s="141"/>
      <c r="AA253" s="141"/>
      <c r="AB253" s="141"/>
      <c r="AC253" s="141"/>
      <c r="AD253" s="141"/>
      <c r="AE253" s="141"/>
      <c r="AF253" s="141"/>
      <c r="AG253" s="141"/>
      <c r="AH253" s="141"/>
      <c r="AI253" s="141"/>
      <c r="AJ253" s="142"/>
      <c r="AK253" s="129"/>
      <c r="AL253" s="129"/>
      <c r="AM253" s="263"/>
      <c r="AN253" s="263"/>
      <c r="AO253" s="263"/>
      <c r="AP253" s="263"/>
      <c r="AQ253" s="264"/>
      <c r="AR253" s="264"/>
      <c r="AS253" s="264"/>
      <c r="AT253" s="264"/>
      <c r="AU253" s="216" t="s">
        <v>76</v>
      </c>
      <c r="AV253" s="217"/>
      <c r="AW253" s="217"/>
      <c r="AX253" s="218"/>
      <c r="AY253" s="301" t="str">
        <f>IF([2]回答表!X48="●",[2]回答表!BC424,IF([2]回答表!AA48="●",[2]回答表!BC438,""))</f>
        <v/>
      </c>
      <c r="AZ253" s="302"/>
      <c r="BA253" s="302"/>
      <c r="BB253" s="303"/>
      <c r="BC253" s="113"/>
      <c r="BD253" s="36"/>
      <c r="BE253" s="36"/>
      <c r="BF253" s="143"/>
      <c r="BG253" s="144"/>
      <c r="BH253" s="144"/>
      <c r="BI253" s="144"/>
      <c r="BJ253" s="143"/>
      <c r="BK253" s="144"/>
      <c r="BL253" s="144"/>
      <c r="BM253" s="145"/>
      <c r="BN253" s="143"/>
      <c r="BO253" s="144"/>
      <c r="BP253" s="144"/>
      <c r="BQ253" s="145"/>
      <c r="BR253" s="105"/>
    </row>
    <row r="254" spans="3:70" ht="15.6" customHeight="1" x14ac:dyDescent="0.4">
      <c r="C254" s="95"/>
      <c r="D254" s="159" t="s">
        <v>26</v>
      </c>
      <c r="E254" s="160"/>
      <c r="F254" s="160"/>
      <c r="G254" s="160"/>
      <c r="H254" s="160"/>
      <c r="I254" s="160"/>
      <c r="J254" s="160"/>
      <c r="K254" s="160"/>
      <c r="L254" s="160"/>
      <c r="M254" s="161"/>
      <c r="N254" s="123" t="str">
        <f>IF([2]回答表!AA48="●","●","")</f>
        <v/>
      </c>
      <c r="O254" s="124"/>
      <c r="P254" s="124"/>
      <c r="Q254" s="125"/>
      <c r="R254" s="112"/>
      <c r="S254" s="112"/>
      <c r="T254" s="112"/>
      <c r="U254" s="140"/>
      <c r="V254" s="141"/>
      <c r="W254" s="141"/>
      <c r="X254" s="141"/>
      <c r="Y254" s="141"/>
      <c r="Z254" s="141"/>
      <c r="AA254" s="141"/>
      <c r="AB254" s="141"/>
      <c r="AC254" s="141"/>
      <c r="AD254" s="141"/>
      <c r="AE254" s="141"/>
      <c r="AF254" s="141"/>
      <c r="AG254" s="141"/>
      <c r="AH254" s="141"/>
      <c r="AI254" s="141"/>
      <c r="AJ254" s="142"/>
      <c r="AK254" s="129"/>
      <c r="AL254" s="129"/>
      <c r="AM254" s="263" t="s">
        <v>77</v>
      </c>
      <c r="AN254" s="263"/>
      <c r="AO254" s="263"/>
      <c r="AP254" s="263"/>
      <c r="AQ254" s="277" t="str">
        <f>IF([2]回答表!X48="●",[2]回答表!BC421,IF([2]回答表!AA48="●",[2]回答表!BC435,""))</f>
        <v/>
      </c>
      <c r="AR254" s="264"/>
      <c r="AS254" s="264"/>
      <c r="AT254" s="264"/>
      <c r="AU254" s="278"/>
      <c r="AV254" s="279"/>
      <c r="AW254" s="279"/>
      <c r="AX254" s="280"/>
      <c r="AY254" s="304"/>
      <c r="AZ254" s="305"/>
      <c r="BA254" s="305"/>
      <c r="BB254" s="306"/>
      <c r="BC254" s="113"/>
      <c r="BD254" s="165"/>
      <c r="BE254" s="165"/>
      <c r="BF254" s="143"/>
      <c r="BG254" s="144"/>
      <c r="BH254" s="144"/>
      <c r="BI254" s="144"/>
      <c r="BJ254" s="143"/>
      <c r="BK254" s="144"/>
      <c r="BL254" s="144"/>
      <c r="BM254" s="145"/>
      <c r="BN254" s="143"/>
      <c r="BO254" s="144"/>
      <c r="BP254" s="144"/>
      <c r="BQ254" s="145"/>
      <c r="BR254" s="105"/>
    </row>
    <row r="255" spans="3:70" ht="15.6" customHeight="1" x14ac:dyDescent="0.4">
      <c r="C255" s="95"/>
      <c r="D255" s="166"/>
      <c r="E255" s="167"/>
      <c r="F255" s="167"/>
      <c r="G255" s="167"/>
      <c r="H255" s="167"/>
      <c r="I255" s="167"/>
      <c r="J255" s="167"/>
      <c r="K255" s="167"/>
      <c r="L255" s="167"/>
      <c r="M255" s="168"/>
      <c r="N255" s="137"/>
      <c r="O255" s="138"/>
      <c r="P255" s="138"/>
      <c r="Q255" s="139"/>
      <c r="R255" s="112"/>
      <c r="S255" s="112"/>
      <c r="T255" s="112"/>
      <c r="U255" s="140"/>
      <c r="V255" s="141"/>
      <c r="W255" s="141"/>
      <c r="X255" s="141"/>
      <c r="Y255" s="141"/>
      <c r="Z255" s="141"/>
      <c r="AA255" s="141"/>
      <c r="AB255" s="141"/>
      <c r="AC255" s="141"/>
      <c r="AD255" s="141"/>
      <c r="AE255" s="141"/>
      <c r="AF255" s="141"/>
      <c r="AG255" s="141"/>
      <c r="AH255" s="141"/>
      <c r="AI255" s="141"/>
      <c r="AJ255" s="142"/>
      <c r="AK255" s="129"/>
      <c r="AL255" s="129"/>
      <c r="AM255" s="263"/>
      <c r="AN255" s="263"/>
      <c r="AO255" s="263"/>
      <c r="AP255" s="263"/>
      <c r="AQ255" s="264"/>
      <c r="AR255" s="264"/>
      <c r="AS255" s="264"/>
      <c r="AT255" s="264"/>
      <c r="AU255" s="222"/>
      <c r="AV255" s="223"/>
      <c r="AW255" s="223"/>
      <c r="AX255" s="224"/>
      <c r="AY255" s="307"/>
      <c r="AZ255" s="308"/>
      <c r="BA255" s="308"/>
      <c r="BB255" s="309"/>
      <c r="BC255" s="113"/>
      <c r="BD255" s="165"/>
      <c r="BE255" s="165"/>
      <c r="BF255" s="143" t="s">
        <v>23</v>
      </c>
      <c r="BG255" s="144"/>
      <c r="BH255" s="144"/>
      <c r="BI255" s="144"/>
      <c r="BJ255" s="143" t="s">
        <v>24</v>
      </c>
      <c r="BK255" s="144"/>
      <c r="BL255" s="144"/>
      <c r="BM255" s="144"/>
      <c r="BN255" s="143" t="s">
        <v>25</v>
      </c>
      <c r="BO255" s="144"/>
      <c r="BP255" s="144"/>
      <c r="BQ255" s="145"/>
      <c r="BR255" s="105"/>
    </row>
    <row r="256" spans="3:70" ht="15.6" customHeight="1" x14ac:dyDescent="0.4">
      <c r="C256" s="95"/>
      <c r="D256" s="166"/>
      <c r="E256" s="167"/>
      <c r="F256" s="167"/>
      <c r="G256" s="167"/>
      <c r="H256" s="167"/>
      <c r="I256" s="167"/>
      <c r="J256" s="167"/>
      <c r="K256" s="167"/>
      <c r="L256" s="167"/>
      <c r="M256" s="168"/>
      <c r="N256" s="137"/>
      <c r="O256" s="138"/>
      <c r="P256" s="138"/>
      <c r="Q256" s="139"/>
      <c r="R256" s="112"/>
      <c r="S256" s="112"/>
      <c r="T256" s="112"/>
      <c r="U256" s="140"/>
      <c r="V256" s="141"/>
      <c r="W256" s="141"/>
      <c r="X256" s="141"/>
      <c r="Y256" s="141"/>
      <c r="Z256" s="141"/>
      <c r="AA256" s="141"/>
      <c r="AB256" s="141"/>
      <c r="AC256" s="141"/>
      <c r="AD256" s="141"/>
      <c r="AE256" s="141"/>
      <c r="AF256" s="141"/>
      <c r="AG256" s="141"/>
      <c r="AH256" s="141"/>
      <c r="AI256" s="141"/>
      <c r="AJ256" s="142"/>
      <c r="AK256" s="129"/>
      <c r="AL256" s="129"/>
      <c r="AM256" s="263" t="s">
        <v>78</v>
      </c>
      <c r="AN256" s="263"/>
      <c r="AO256" s="263"/>
      <c r="AP256" s="263"/>
      <c r="AQ256" s="264" t="str">
        <f>IF([2]回答表!X48="●",[2]回答表!BC422,IF([2]回答表!AA48="●",[2]回答表!BC436,""))</f>
        <v/>
      </c>
      <c r="AR256" s="264"/>
      <c r="AS256" s="264"/>
      <c r="AT256" s="264"/>
      <c r="AU256" s="216" t="s">
        <v>79</v>
      </c>
      <c r="AV256" s="217"/>
      <c r="AW256" s="217"/>
      <c r="AX256" s="218"/>
      <c r="AY256" s="301" t="str">
        <f>IF([2]回答表!X48="●",[2]回答表!BC425,IF([2]回答表!AA48="●",[2]回答表!BC439,""))</f>
        <v/>
      </c>
      <c r="AZ256" s="302"/>
      <c r="BA256" s="302"/>
      <c r="BB256" s="303"/>
      <c r="BC256" s="113"/>
      <c r="BD256" s="165"/>
      <c r="BE256" s="165"/>
      <c r="BF256" s="143"/>
      <c r="BG256" s="144"/>
      <c r="BH256" s="144"/>
      <c r="BI256" s="144"/>
      <c r="BJ256" s="143"/>
      <c r="BK256" s="144"/>
      <c r="BL256" s="144"/>
      <c r="BM256" s="144"/>
      <c r="BN256" s="143"/>
      <c r="BO256" s="144"/>
      <c r="BP256" s="144"/>
      <c r="BQ256" s="145"/>
      <c r="BR256" s="105"/>
    </row>
    <row r="257" spans="3:70" ht="15.6" customHeight="1" x14ac:dyDescent="0.4">
      <c r="C257" s="95"/>
      <c r="D257" s="169"/>
      <c r="E257" s="170"/>
      <c r="F257" s="170"/>
      <c r="G257" s="170"/>
      <c r="H257" s="170"/>
      <c r="I257" s="170"/>
      <c r="J257" s="170"/>
      <c r="K257" s="170"/>
      <c r="L257" s="170"/>
      <c r="M257" s="171"/>
      <c r="N257" s="147"/>
      <c r="O257" s="148"/>
      <c r="P257" s="148"/>
      <c r="Q257" s="149"/>
      <c r="R257" s="112"/>
      <c r="S257" s="112"/>
      <c r="T257" s="112"/>
      <c r="U257" s="172"/>
      <c r="V257" s="173"/>
      <c r="W257" s="173"/>
      <c r="X257" s="173"/>
      <c r="Y257" s="173"/>
      <c r="Z257" s="173"/>
      <c r="AA257" s="173"/>
      <c r="AB257" s="173"/>
      <c r="AC257" s="173"/>
      <c r="AD257" s="173"/>
      <c r="AE257" s="173"/>
      <c r="AF257" s="173"/>
      <c r="AG257" s="173"/>
      <c r="AH257" s="173"/>
      <c r="AI257" s="173"/>
      <c r="AJ257" s="174"/>
      <c r="AK257" s="129"/>
      <c r="AL257" s="129"/>
      <c r="AM257" s="263"/>
      <c r="AN257" s="263"/>
      <c r="AO257" s="263"/>
      <c r="AP257" s="263"/>
      <c r="AQ257" s="264"/>
      <c r="AR257" s="264"/>
      <c r="AS257" s="264"/>
      <c r="AT257" s="264"/>
      <c r="AU257" s="222"/>
      <c r="AV257" s="223"/>
      <c r="AW257" s="223"/>
      <c r="AX257" s="224"/>
      <c r="AY257" s="307"/>
      <c r="AZ257" s="308"/>
      <c r="BA257" s="308"/>
      <c r="BB257" s="309"/>
      <c r="BC257" s="113"/>
      <c r="BD257" s="165"/>
      <c r="BE257" s="165"/>
      <c r="BF257" s="181"/>
      <c r="BG257" s="182"/>
      <c r="BH257" s="182"/>
      <c r="BI257" s="182"/>
      <c r="BJ257" s="181"/>
      <c r="BK257" s="182"/>
      <c r="BL257" s="182"/>
      <c r="BM257" s="182"/>
      <c r="BN257" s="181"/>
      <c r="BO257" s="182"/>
      <c r="BP257" s="182"/>
      <c r="BQ257" s="183"/>
      <c r="BR257" s="105"/>
    </row>
    <row r="258" spans="3:70" ht="15.6" customHeight="1" x14ac:dyDescent="0.5">
      <c r="C258" s="95"/>
      <c r="D258" s="150"/>
      <c r="E258" s="150"/>
      <c r="F258" s="150"/>
      <c r="G258" s="150"/>
      <c r="H258" s="150"/>
      <c r="I258" s="150"/>
      <c r="J258" s="150"/>
      <c r="K258" s="150"/>
      <c r="L258" s="150"/>
      <c r="M258" s="150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65"/>
      <c r="Y258" s="65"/>
      <c r="Z258" s="65"/>
      <c r="AA258" s="103"/>
      <c r="AB258" s="103"/>
      <c r="AC258" s="103"/>
      <c r="AD258" s="103"/>
      <c r="AE258" s="103"/>
      <c r="AF258" s="103"/>
      <c r="AG258" s="103"/>
      <c r="AH258" s="103"/>
      <c r="AI258" s="103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65"/>
      <c r="BI258" s="65"/>
      <c r="BJ258" s="65"/>
      <c r="BK258" s="65"/>
      <c r="BL258" s="65"/>
      <c r="BM258" s="65"/>
      <c r="BN258" s="65"/>
      <c r="BO258" s="65"/>
      <c r="BP258" s="65"/>
      <c r="BQ258" s="65"/>
      <c r="BR258" s="105"/>
    </row>
    <row r="259" spans="3:70" ht="18.600000000000001" customHeight="1" x14ac:dyDescent="0.5">
      <c r="C259" s="95"/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12"/>
      <c r="O259" s="112"/>
      <c r="P259" s="112"/>
      <c r="Q259" s="112"/>
      <c r="R259" s="112"/>
      <c r="S259" s="112"/>
      <c r="T259" s="112"/>
      <c r="U259" s="116" t="s">
        <v>31</v>
      </c>
      <c r="V259" s="112"/>
      <c r="W259" s="112"/>
      <c r="X259" s="112"/>
      <c r="Y259" s="112"/>
      <c r="Z259" s="112"/>
      <c r="AA259" s="103"/>
      <c r="AB259" s="117"/>
      <c r="AC259" s="103"/>
      <c r="AD259" s="103"/>
      <c r="AE259" s="103"/>
      <c r="AF259" s="103"/>
      <c r="AG259" s="103"/>
      <c r="AH259" s="103"/>
      <c r="AI259" s="103"/>
      <c r="AJ259" s="103"/>
      <c r="AK259" s="103"/>
      <c r="AL259" s="103"/>
      <c r="AM259" s="116" t="s">
        <v>32</v>
      </c>
      <c r="AN259" s="103"/>
      <c r="AO259" s="103"/>
      <c r="AP259" s="103"/>
      <c r="AQ259" s="103"/>
      <c r="AR259" s="103"/>
      <c r="AS259" s="103"/>
      <c r="AT259" s="103"/>
      <c r="AU259" s="103"/>
      <c r="AV259" s="103"/>
      <c r="AW259" s="103"/>
      <c r="AX259" s="103"/>
      <c r="AY259" s="103"/>
      <c r="AZ259" s="103"/>
      <c r="BA259" s="103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65"/>
      <c r="BR259" s="105"/>
    </row>
    <row r="260" spans="3:70" ht="15.6" customHeight="1" x14ac:dyDescent="0.4">
      <c r="C260" s="95"/>
      <c r="D260" s="99" t="s">
        <v>33</v>
      </c>
      <c r="E260" s="100"/>
      <c r="F260" s="100"/>
      <c r="G260" s="100"/>
      <c r="H260" s="100"/>
      <c r="I260" s="100"/>
      <c r="J260" s="100"/>
      <c r="K260" s="100"/>
      <c r="L260" s="100"/>
      <c r="M260" s="101"/>
      <c r="N260" s="123" t="str">
        <f>IF([2]回答表!AD48="●","●","")</f>
        <v/>
      </c>
      <c r="O260" s="124"/>
      <c r="P260" s="124"/>
      <c r="Q260" s="125"/>
      <c r="R260" s="112"/>
      <c r="S260" s="112"/>
      <c r="T260" s="112"/>
      <c r="U260" s="126" t="str">
        <f>IF([2]回答表!AD48="●",[2]回答表!B439,"")</f>
        <v/>
      </c>
      <c r="V260" s="127"/>
      <c r="W260" s="127"/>
      <c r="X260" s="127"/>
      <c r="Y260" s="127"/>
      <c r="Z260" s="127"/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8"/>
      <c r="AK260" s="175"/>
      <c r="AL260" s="175"/>
      <c r="AM260" s="126" t="str">
        <f>IF([2]回答表!AD48="●",[2]回答表!B445,"")</f>
        <v/>
      </c>
      <c r="AN260" s="127"/>
      <c r="AO260" s="127"/>
      <c r="AP260" s="127"/>
      <c r="AQ260" s="127"/>
      <c r="AR260" s="127"/>
      <c r="AS260" s="127"/>
      <c r="AT260" s="127"/>
      <c r="AU260" s="127"/>
      <c r="AV260" s="127"/>
      <c r="AW260" s="127"/>
      <c r="AX260" s="127"/>
      <c r="AY260" s="127"/>
      <c r="AZ260" s="127"/>
      <c r="BA260" s="127"/>
      <c r="BB260" s="127"/>
      <c r="BC260" s="127"/>
      <c r="BD260" s="127"/>
      <c r="BE260" s="127"/>
      <c r="BF260" s="127"/>
      <c r="BG260" s="127"/>
      <c r="BH260" s="127"/>
      <c r="BI260" s="127"/>
      <c r="BJ260" s="127"/>
      <c r="BK260" s="127"/>
      <c r="BL260" s="127"/>
      <c r="BM260" s="127"/>
      <c r="BN260" s="127"/>
      <c r="BO260" s="127"/>
      <c r="BP260" s="127"/>
      <c r="BQ260" s="128"/>
      <c r="BR260" s="105"/>
    </row>
    <row r="261" spans="3:70" ht="15.6" customHeight="1" x14ac:dyDescent="0.4">
      <c r="C261" s="95"/>
      <c r="D261" s="134"/>
      <c r="E261" s="135"/>
      <c r="F261" s="135"/>
      <c r="G261" s="135"/>
      <c r="H261" s="135"/>
      <c r="I261" s="135"/>
      <c r="J261" s="135"/>
      <c r="K261" s="135"/>
      <c r="L261" s="135"/>
      <c r="M261" s="136"/>
      <c r="N261" s="137"/>
      <c r="O261" s="138"/>
      <c r="P261" s="138"/>
      <c r="Q261" s="139"/>
      <c r="R261" s="112"/>
      <c r="S261" s="112"/>
      <c r="T261" s="112"/>
      <c r="U261" s="140"/>
      <c r="V261" s="141"/>
      <c r="W261" s="141"/>
      <c r="X261" s="141"/>
      <c r="Y261" s="141"/>
      <c r="Z261" s="141"/>
      <c r="AA261" s="141"/>
      <c r="AB261" s="141"/>
      <c r="AC261" s="141"/>
      <c r="AD261" s="141"/>
      <c r="AE261" s="141"/>
      <c r="AF261" s="141"/>
      <c r="AG261" s="141"/>
      <c r="AH261" s="141"/>
      <c r="AI261" s="141"/>
      <c r="AJ261" s="142"/>
      <c r="AK261" s="175"/>
      <c r="AL261" s="175"/>
      <c r="AM261" s="140"/>
      <c r="AN261" s="141"/>
      <c r="AO261" s="141"/>
      <c r="AP261" s="141"/>
      <c r="AQ261" s="141"/>
      <c r="AR261" s="141"/>
      <c r="AS261" s="141"/>
      <c r="AT261" s="141"/>
      <c r="AU261" s="141"/>
      <c r="AV261" s="141"/>
      <c r="AW261" s="141"/>
      <c r="AX261" s="141"/>
      <c r="AY261" s="141"/>
      <c r="AZ261" s="141"/>
      <c r="BA261" s="141"/>
      <c r="BB261" s="141"/>
      <c r="BC261" s="141"/>
      <c r="BD261" s="141"/>
      <c r="BE261" s="141"/>
      <c r="BF261" s="141"/>
      <c r="BG261" s="141"/>
      <c r="BH261" s="141"/>
      <c r="BI261" s="141"/>
      <c r="BJ261" s="141"/>
      <c r="BK261" s="141"/>
      <c r="BL261" s="141"/>
      <c r="BM261" s="141"/>
      <c r="BN261" s="141"/>
      <c r="BO261" s="141"/>
      <c r="BP261" s="141"/>
      <c r="BQ261" s="142"/>
      <c r="BR261" s="105"/>
    </row>
    <row r="262" spans="3:70" ht="15.6" customHeight="1" x14ac:dyDescent="0.4">
      <c r="C262" s="95"/>
      <c r="D262" s="134"/>
      <c r="E262" s="135"/>
      <c r="F262" s="135"/>
      <c r="G262" s="135"/>
      <c r="H262" s="135"/>
      <c r="I262" s="135"/>
      <c r="J262" s="135"/>
      <c r="K262" s="135"/>
      <c r="L262" s="135"/>
      <c r="M262" s="136"/>
      <c r="N262" s="137"/>
      <c r="O262" s="138"/>
      <c r="P262" s="138"/>
      <c r="Q262" s="139"/>
      <c r="R262" s="112"/>
      <c r="S262" s="112"/>
      <c r="T262" s="112"/>
      <c r="U262" s="140"/>
      <c r="V262" s="141"/>
      <c r="W262" s="141"/>
      <c r="X262" s="141"/>
      <c r="Y262" s="141"/>
      <c r="Z262" s="141"/>
      <c r="AA262" s="141"/>
      <c r="AB262" s="141"/>
      <c r="AC262" s="141"/>
      <c r="AD262" s="141"/>
      <c r="AE262" s="141"/>
      <c r="AF262" s="141"/>
      <c r="AG262" s="141"/>
      <c r="AH262" s="141"/>
      <c r="AI262" s="141"/>
      <c r="AJ262" s="142"/>
      <c r="AK262" s="175"/>
      <c r="AL262" s="175"/>
      <c r="AM262" s="140"/>
      <c r="AN262" s="141"/>
      <c r="AO262" s="141"/>
      <c r="AP262" s="141"/>
      <c r="AQ262" s="141"/>
      <c r="AR262" s="141"/>
      <c r="AS262" s="141"/>
      <c r="AT262" s="141"/>
      <c r="AU262" s="141"/>
      <c r="AV262" s="141"/>
      <c r="AW262" s="141"/>
      <c r="AX262" s="141"/>
      <c r="AY262" s="141"/>
      <c r="AZ262" s="141"/>
      <c r="BA262" s="141"/>
      <c r="BB262" s="141"/>
      <c r="BC262" s="141"/>
      <c r="BD262" s="141"/>
      <c r="BE262" s="141"/>
      <c r="BF262" s="141"/>
      <c r="BG262" s="141"/>
      <c r="BH262" s="141"/>
      <c r="BI262" s="141"/>
      <c r="BJ262" s="141"/>
      <c r="BK262" s="141"/>
      <c r="BL262" s="141"/>
      <c r="BM262" s="141"/>
      <c r="BN262" s="141"/>
      <c r="BO262" s="141"/>
      <c r="BP262" s="141"/>
      <c r="BQ262" s="142"/>
      <c r="BR262" s="105"/>
    </row>
    <row r="263" spans="3:70" ht="15.6" customHeight="1" x14ac:dyDescent="0.4">
      <c r="C263" s="95"/>
      <c r="D263" s="109"/>
      <c r="E263" s="110"/>
      <c r="F263" s="110"/>
      <c r="G263" s="110"/>
      <c r="H263" s="110"/>
      <c r="I263" s="110"/>
      <c r="J263" s="110"/>
      <c r="K263" s="110"/>
      <c r="L263" s="110"/>
      <c r="M263" s="111"/>
      <c r="N263" s="147"/>
      <c r="O263" s="148"/>
      <c r="P263" s="148"/>
      <c r="Q263" s="149"/>
      <c r="R263" s="112"/>
      <c r="S263" s="112"/>
      <c r="T263" s="112"/>
      <c r="U263" s="172"/>
      <c r="V263" s="173"/>
      <c r="W263" s="173"/>
      <c r="X263" s="173"/>
      <c r="Y263" s="173"/>
      <c r="Z263" s="173"/>
      <c r="AA263" s="173"/>
      <c r="AB263" s="173"/>
      <c r="AC263" s="173"/>
      <c r="AD263" s="173"/>
      <c r="AE263" s="173"/>
      <c r="AF263" s="173"/>
      <c r="AG263" s="173"/>
      <c r="AH263" s="173"/>
      <c r="AI263" s="173"/>
      <c r="AJ263" s="174"/>
      <c r="AK263" s="175"/>
      <c r="AL263" s="175"/>
      <c r="AM263" s="172"/>
      <c r="AN263" s="173"/>
      <c r="AO263" s="173"/>
      <c r="AP263" s="173"/>
      <c r="AQ263" s="173"/>
      <c r="AR263" s="173"/>
      <c r="AS263" s="173"/>
      <c r="AT263" s="173"/>
      <c r="AU263" s="173"/>
      <c r="AV263" s="173"/>
      <c r="AW263" s="173"/>
      <c r="AX263" s="173"/>
      <c r="AY263" s="173"/>
      <c r="AZ263" s="173"/>
      <c r="BA263" s="173"/>
      <c r="BB263" s="173"/>
      <c r="BC263" s="173"/>
      <c r="BD263" s="173"/>
      <c r="BE263" s="173"/>
      <c r="BF263" s="173"/>
      <c r="BG263" s="173"/>
      <c r="BH263" s="173"/>
      <c r="BI263" s="173"/>
      <c r="BJ263" s="173"/>
      <c r="BK263" s="173"/>
      <c r="BL263" s="173"/>
      <c r="BM263" s="173"/>
      <c r="BN263" s="173"/>
      <c r="BO263" s="173"/>
      <c r="BP263" s="173"/>
      <c r="BQ263" s="174"/>
      <c r="BR263" s="105"/>
    </row>
    <row r="264" spans="3:70" ht="15.6" customHeight="1" x14ac:dyDescent="0.4">
      <c r="C264" s="176"/>
      <c r="D264" s="177"/>
      <c r="E264" s="177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177"/>
      <c r="AG264" s="177"/>
      <c r="AH264" s="177"/>
      <c r="AI264" s="177"/>
      <c r="AJ264" s="177"/>
      <c r="AK264" s="177"/>
      <c r="AL264" s="177"/>
      <c r="AM264" s="177"/>
      <c r="AN264" s="177"/>
      <c r="AO264" s="177"/>
      <c r="AP264" s="177"/>
      <c r="AQ264" s="177"/>
      <c r="AR264" s="177"/>
      <c r="AS264" s="177"/>
      <c r="AT264" s="177"/>
      <c r="AU264" s="177"/>
      <c r="AV264" s="177"/>
      <c r="AW264" s="177"/>
      <c r="AX264" s="177"/>
      <c r="AY264" s="177"/>
      <c r="AZ264" s="177"/>
      <c r="BA264" s="177"/>
      <c r="BB264" s="177"/>
      <c r="BC264" s="177"/>
      <c r="BD264" s="177"/>
      <c r="BE264" s="177"/>
      <c r="BF264" s="177"/>
      <c r="BG264" s="177"/>
      <c r="BH264" s="177"/>
      <c r="BI264" s="177"/>
      <c r="BJ264" s="177"/>
      <c r="BK264" s="177"/>
      <c r="BL264" s="177"/>
      <c r="BM264" s="177"/>
      <c r="BN264" s="177"/>
      <c r="BO264" s="177"/>
      <c r="BP264" s="177"/>
      <c r="BQ264" s="177"/>
      <c r="BR264" s="178"/>
    </row>
    <row r="265" spans="3:70" ht="15.6" customHeight="1" x14ac:dyDescent="0.4"/>
    <row r="266" spans="3:70" ht="15.6" customHeight="1" x14ac:dyDescent="0.4">
      <c r="C266" s="89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2"/>
      <c r="BD266" s="93"/>
      <c r="BE266" s="93"/>
      <c r="BF266" s="93"/>
      <c r="BG266" s="93"/>
      <c r="BH266" s="93"/>
      <c r="BI266" s="93"/>
      <c r="BJ266" s="93"/>
      <c r="BK266" s="93"/>
      <c r="BL266" s="93"/>
      <c r="BM266" s="93"/>
      <c r="BN266" s="93"/>
      <c r="BO266" s="93"/>
      <c r="BP266" s="93"/>
      <c r="BQ266" s="93"/>
      <c r="BR266" s="94"/>
    </row>
    <row r="267" spans="3:70" ht="15.6" customHeight="1" x14ac:dyDescent="0.5">
      <c r="C267" s="95"/>
      <c r="D267" s="96" t="s">
        <v>14</v>
      </c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8"/>
      <c r="R267" s="99" t="s">
        <v>80</v>
      </c>
      <c r="S267" s="100"/>
      <c r="T267" s="100"/>
      <c r="U267" s="100"/>
      <c r="V267" s="100"/>
      <c r="W267" s="100"/>
      <c r="X267" s="100"/>
      <c r="Y267" s="100"/>
      <c r="Z267" s="100"/>
      <c r="AA267" s="100"/>
      <c r="AB267" s="100"/>
      <c r="AC267" s="100"/>
      <c r="AD267" s="100"/>
      <c r="AE267" s="100"/>
      <c r="AF267" s="100"/>
      <c r="AG267" s="100"/>
      <c r="AH267" s="100"/>
      <c r="AI267" s="100"/>
      <c r="AJ267" s="100"/>
      <c r="AK267" s="100"/>
      <c r="AL267" s="100"/>
      <c r="AM267" s="100"/>
      <c r="AN267" s="100"/>
      <c r="AO267" s="100"/>
      <c r="AP267" s="100"/>
      <c r="AQ267" s="100"/>
      <c r="AR267" s="100"/>
      <c r="AS267" s="100"/>
      <c r="AT267" s="100"/>
      <c r="AU267" s="100"/>
      <c r="AV267" s="100"/>
      <c r="AW267" s="100"/>
      <c r="AX267" s="100"/>
      <c r="AY267" s="100"/>
      <c r="AZ267" s="100"/>
      <c r="BA267" s="100"/>
      <c r="BB267" s="101"/>
      <c r="BC267" s="102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103"/>
      <c r="BO267" s="103"/>
      <c r="BP267" s="103"/>
      <c r="BQ267" s="299"/>
      <c r="BR267" s="105"/>
    </row>
    <row r="268" spans="3:70" ht="15.6" customHeight="1" x14ac:dyDescent="0.5">
      <c r="C268" s="95"/>
      <c r="D268" s="106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8"/>
      <c r="R268" s="109"/>
      <c r="S268" s="110"/>
      <c r="T268" s="110"/>
      <c r="U268" s="110"/>
      <c r="V268" s="110"/>
      <c r="W268" s="110"/>
      <c r="X268" s="110"/>
      <c r="Y268" s="110"/>
      <c r="Z268" s="110"/>
      <c r="AA268" s="110"/>
      <c r="AB268" s="110"/>
      <c r="AC268" s="110"/>
      <c r="AD268" s="110"/>
      <c r="AE268" s="110"/>
      <c r="AF268" s="110"/>
      <c r="AG268" s="110"/>
      <c r="AH268" s="110"/>
      <c r="AI268" s="110"/>
      <c r="AJ268" s="110"/>
      <c r="AK268" s="110"/>
      <c r="AL268" s="110"/>
      <c r="AM268" s="110"/>
      <c r="AN268" s="110"/>
      <c r="AO268" s="110"/>
      <c r="AP268" s="110"/>
      <c r="AQ268" s="110"/>
      <c r="AR268" s="110"/>
      <c r="AS268" s="110"/>
      <c r="AT268" s="110"/>
      <c r="AU268" s="110"/>
      <c r="AV268" s="110"/>
      <c r="AW268" s="110"/>
      <c r="AX268" s="110"/>
      <c r="AY268" s="110"/>
      <c r="AZ268" s="110"/>
      <c r="BA268" s="110"/>
      <c r="BB268" s="111"/>
      <c r="BC268" s="102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103"/>
      <c r="BO268" s="103"/>
      <c r="BP268" s="103"/>
      <c r="BQ268" s="299"/>
      <c r="BR268" s="105"/>
    </row>
    <row r="269" spans="3:70" ht="15.6" customHeight="1" x14ac:dyDescent="0.5">
      <c r="C269" s="95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65"/>
      <c r="Y269" s="65"/>
      <c r="Z269" s="65"/>
      <c r="AA269" s="36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299"/>
      <c r="AO269" s="113"/>
      <c r="AP269" s="300"/>
      <c r="AQ269" s="300"/>
      <c r="AR269" s="115"/>
      <c r="AS269" s="115"/>
      <c r="AT269" s="115"/>
      <c r="AU269" s="115"/>
      <c r="AV269" s="115"/>
      <c r="AW269" s="115"/>
      <c r="AX269" s="115"/>
      <c r="AY269" s="115"/>
      <c r="AZ269" s="115"/>
      <c r="BA269" s="115"/>
      <c r="BB269" s="115"/>
      <c r="BC269" s="102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103"/>
      <c r="BO269" s="103"/>
      <c r="BP269" s="103"/>
      <c r="BQ269" s="299"/>
      <c r="BR269" s="105"/>
    </row>
    <row r="270" spans="3:70" ht="19.350000000000001" customHeight="1" x14ac:dyDescent="0.5">
      <c r="C270" s="95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6" t="s">
        <v>35</v>
      </c>
      <c r="V270" s="112"/>
      <c r="W270" s="112"/>
      <c r="X270" s="112"/>
      <c r="Y270" s="112"/>
      <c r="Z270" s="112"/>
      <c r="AA270" s="103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6" t="s">
        <v>81</v>
      </c>
      <c r="AN270" s="118"/>
      <c r="AO270" s="117"/>
      <c r="AP270" s="119"/>
      <c r="AQ270" s="119"/>
      <c r="AR270" s="120"/>
      <c r="AS270" s="120"/>
      <c r="AT270" s="120"/>
      <c r="AU270" s="120"/>
      <c r="AV270" s="120"/>
      <c r="AW270" s="120"/>
      <c r="AX270" s="120"/>
      <c r="AY270" s="120"/>
      <c r="AZ270" s="120"/>
      <c r="BA270" s="120"/>
      <c r="BB270" s="120"/>
      <c r="BC270" s="121"/>
      <c r="BD270" s="103"/>
      <c r="BE270" s="103"/>
      <c r="BF270" s="122" t="s">
        <v>17</v>
      </c>
      <c r="BG270" s="179"/>
      <c r="BH270" s="179"/>
      <c r="BI270" s="179"/>
      <c r="BJ270" s="179"/>
      <c r="BK270" s="179"/>
      <c r="BL270" s="179"/>
      <c r="BM270" s="103"/>
      <c r="BN270" s="103"/>
      <c r="BO270" s="103"/>
      <c r="BP270" s="103"/>
      <c r="BQ270" s="118"/>
      <c r="BR270" s="105"/>
    </row>
    <row r="271" spans="3:70" ht="15.6" customHeight="1" x14ac:dyDescent="0.4">
      <c r="C271" s="95"/>
      <c r="D271" s="99" t="s">
        <v>18</v>
      </c>
      <c r="E271" s="100"/>
      <c r="F271" s="100"/>
      <c r="G271" s="100"/>
      <c r="H271" s="100"/>
      <c r="I271" s="100"/>
      <c r="J271" s="100"/>
      <c r="K271" s="100"/>
      <c r="L271" s="100"/>
      <c r="M271" s="101"/>
      <c r="N271" s="123" t="str">
        <f>IF([2]回答表!X49="●","●","")</f>
        <v/>
      </c>
      <c r="O271" s="124"/>
      <c r="P271" s="124"/>
      <c r="Q271" s="125"/>
      <c r="R271" s="112"/>
      <c r="S271" s="112"/>
      <c r="T271" s="112"/>
      <c r="U271" s="126" t="str">
        <f>IF([2]回答表!X49="●",[2]回答表!B458,IF([2]回答表!AA49="●",[2]回答表!B475,""))</f>
        <v/>
      </c>
      <c r="V271" s="127"/>
      <c r="W271" s="127"/>
      <c r="X271" s="127"/>
      <c r="Y271" s="127"/>
      <c r="Z271" s="127"/>
      <c r="AA271" s="127"/>
      <c r="AB271" s="127"/>
      <c r="AC271" s="127"/>
      <c r="AD271" s="127"/>
      <c r="AE271" s="127"/>
      <c r="AF271" s="127"/>
      <c r="AG271" s="127"/>
      <c r="AH271" s="127"/>
      <c r="AI271" s="127"/>
      <c r="AJ271" s="128"/>
      <c r="AK271" s="129"/>
      <c r="AL271" s="129"/>
      <c r="AM271" s="242" t="s">
        <v>82</v>
      </c>
      <c r="AN271" s="243"/>
      <c r="AO271" s="243"/>
      <c r="AP271" s="243"/>
      <c r="AQ271" s="243"/>
      <c r="AR271" s="243"/>
      <c r="AS271" s="243"/>
      <c r="AT271" s="244"/>
      <c r="AU271" s="242" t="s">
        <v>83</v>
      </c>
      <c r="AV271" s="243"/>
      <c r="AW271" s="243"/>
      <c r="AX271" s="243"/>
      <c r="AY271" s="243"/>
      <c r="AZ271" s="243"/>
      <c r="BA271" s="243"/>
      <c r="BB271" s="244"/>
      <c r="BC271" s="113"/>
      <c r="BD271" s="36"/>
      <c r="BE271" s="36"/>
      <c r="BF271" s="131" t="str">
        <f>IF([2]回答表!X49="●",[2]回答表!B468,IF([2]回答表!AA49="●",[2]回答表!B485,""))</f>
        <v/>
      </c>
      <c r="BG271" s="132"/>
      <c r="BH271" s="132"/>
      <c r="BI271" s="132"/>
      <c r="BJ271" s="131"/>
      <c r="BK271" s="132"/>
      <c r="BL271" s="132"/>
      <c r="BM271" s="132"/>
      <c r="BN271" s="131"/>
      <c r="BO271" s="132"/>
      <c r="BP271" s="132"/>
      <c r="BQ271" s="133"/>
      <c r="BR271" s="105"/>
    </row>
    <row r="272" spans="3:70" ht="15.6" customHeight="1" x14ac:dyDescent="0.4">
      <c r="C272" s="95"/>
      <c r="D272" s="134"/>
      <c r="E272" s="135"/>
      <c r="F272" s="135"/>
      <c r="G272" s="135"/>
      <c r="H272" s="135"/>
      <c r="I272" s="135"/>
      <c r="J272" s="135"/>
      <c r="K272" s="135"/>
      <c r="L272" s="135"/>
      <c r="M272" s="136"/>
      <c r="N272" s="137"/>
      <c r="O272" s="138"/>
      <c r="P272" s="138"/>
      <c r="Q272" s="139"/>
      <c r="R272" s="112"/>
      <c r="S272" s="112"/>
      <c r="T272" s="112"/>
      <c r="U272" s="140"/>
      <c r="V272" s="141"/>
      <c r="W272" s="141"/>
      <c r="X272" s="141"/>
      <c r="Y272" s="141"/>
      <c r="Z272" s="141"/>
      <c r="AA272" s="141"/>
      <c r="AB272" s="141"/>
      <c r="AC272" s="141"/>
      <c r="AD272" s="141"/>
      <c r="AE272" s="141"/>
      <c r="AF272" s="141"/>
      <c r="AG272" s="141"/>
      <c r="AH272" s="141"/>
      <c r="AI272" s="141"/>
      <c r="AJ272" s="142"/>
      <c r="AK272" s="129"/>
      <c r="AL272" s="129"/>
      <c r="AM272" s="248"/>
      <c r="AN272" s="249"/>
      <c r="AO272" s="249"/>
      <c r="AP272" s="249"/>
      <c r="AQ272" s="249"/>
      <c r="AR272" s="249"/>
      <c r="AS272" s="249"/>
      <c r="AT272" s="250"/>
      <c r="AU272" s="248"/>
      <c r="AV272" s="249"/>
      <c r="AW272" s="249"/>
      <c r="AX272" s="249"/>
      <c r="AY272" s="249"/>
      <c r="AZ272" s="249"/>
      <c r="BA272" s="249"/>
      <c r="BB272" s="250"/>
      <c r="BC272" s="113"/>
      <c r="BD272" s="36"/>
      <c r="BE272" s="36"/>
      <c r="BF272" s="143"/>
      <c r="BG272" s="144"/>
      <c r="BH272" s="144"/>
      <c r="BI272" s="144"/>
      <c r="BJ272" s="143"/>
      <c r="BK272" s="144"/>
      <c r="BL272" s="144"/>
      <c r="BM272" s="144"/>
      <c r="BN272" s="143"/>
      <c r="BO272" s="144"/>
      <c r="BP272" s="144"/>
      <c r="BQ272" s="145"/>
      <c r="BR272" s="105"/>
    </row>
    <row r="273" spans="3:70" ht="15.6" customHeight="1" x14ac:dyDescent="0.4">
      <c r="C273" s="95"/>
      <c r="D273" s="134"/>
      <c r="E273" s="135"/>
      <c r="F273" s="135"/>
      <c r="G273" s="135"/>
      <c r="H273" s="135"/>
      <c r="I273" s="135"/>
      <c r="J273" s="135"/>
      <c r="K273" s="135"/>
      <c r="L273" s="135"/>
      <c r="M273" s="136"/>
      <c r="N273" s="137"/>
      <c r="O273" s="138"/>
      <c r="P273" s="138"/>
      <c r="Q273" s="139"/>
      <c r="R273" s="112"/>
      <c r="S273" s="112"/>
      <c r="T273" s="112"/>
      <c r="U273" s="140"/>
      <c r="V273" s="141"/>
      <c r="W273" s="141"/>
      <c r="X273" s="141"/>
      <c r="Y273" s="141"/>
      <c r="Z273" s="141"/>
      <c r="AA273" s="141"/>
      <c r="AB273" s="141"/>
      <c r="AC273" s="141"/>
      <c r="AD273" s="141"/>
      <c r="AE273" s="141"/>
      <c r="AF273" s="141"/>
      <c r="AG273" s="141"/>
      <c r="AH273" s="141"/>
      <c r="AI273" s="141"/>
      <c r="AJ273" s="142"/>
      <c r="AK273" s="129"/>
      <c r="AL273" s="129"/>
      <c r="AM273" s="79" t="str">
        <f>IF([2]回答表!X49="●",[2]回答表!G464,IF([2]回答表!AA49="●",[2]回答表!G481,""))</f>
        <v/>
      </c>
      <c r="AN273" s="80"/>
      <c r="AO273" s="80"/>
      <c r="AP273" s="80"/>
      <c r="AQ273" s="80"/>
      <c r="AR273" s="80"/>
      <c r="AS273" s="80"/>
      <c r="AT273" s="146"/>
      <c r="AU273" s="79" t="str">
        <f>IF([2]回答表!X49="●",[2]回答表!G465,IF([2]回答表!AA49="●",[2]回答表!G482,""))</f>
        <v/>
      </c>
      <c r="AV273" s="80"/>
      <c r="AW273" s="80"/>
      <c r="AX273" s="80"/>
      <c r="AY273" s="80"/>
      <c r="AZ273" s="80"/>
      <c r="BA273" s="80"/>
      <c r="BB273" s="146"/>
      <c r="BC273" s="113"/>
      <c r="BD273" s="36"/>
      <c r="BE273" s="36"/>
      <c r="BF273" s="143"/>
      <c r="BG273" s="144"/>
      <c r="BH273" s="144"/>
      <c r="BI273" s="144"/>
      <c r="BJ273" s="143"/>
      <c r="BK273" s="144"/>
      <c r="BL273" s="144"/>
      <c r="BM273" s="144"/>
      <c r="BN273" s="143"/>
      <c r="BO273" s="144"/>
      <c r="BP273" s="144"/>
      <c r="BQ273" s="145"/>
      <c r="BR273" s="105"/>
    </row>
    <row r="274" spans="3:70" ht="15.6" customHeight="1" x14ac:dyDescent="0.4">
      <c r="C274" s="95"/>
      <c r="D274" s="109"/>
      <c r="E274" s="110"/>
      <c r="F274" s="110"/>
      <c r="G274" s="110"/>
      <c r="H274" s="110"/>
      <c r="I274" s="110"/>
      <c r="J274" s="110"/>
      <c r="K274" s="110"/>
      <c r="L274" s="110"/>
      <c r="M274" s="111"/>
      <c r="N274" s="147"/>
      <c r="O274" s="148"/>
      <c r="P274" s="148"/>
      <c r="Q274" s="149"/>
      <c r="R274" s="112"/>
      <c r="S274" s="112"/>
      <c r="T274" s="112"/>
      <c r="U274" s="140"/>
      <c r="V274" s="141"/>
      <c r="W274" s="141"/>
      <c r="X274" s="141"/>
      <c r="Y274" s="141"/>
      <c r="Z274" s="141"/>
      <c r="AA274" s="141"/>
      <c r="AB274" s="141"/>
      <c r="AC274" s="141"/>
      <c r="AD274" s="141"/>
      <c r="AE274" s="141"/>
      <c r="AF274" s="141"/>
      <c r="AG274" s="141"/>
      <c r="AH274" s="141"/>
      <c r="AI274" s="141"/>
      <c r="AJ274" s="142"/>
      <c r="AK274" s="129"/>
      <c r="AL274" s="129"/>
      <c r="AM274" s="76"/>
      <c r="AN274" s="77"/>
      <c r="AO274" s="77"/>
      <c r="AP274" s="77"/>
      <c r="AQ274" s="77"/>
      <c r="AR274" s="77"/>
      <c r="AS274" s="77"/>
      <c r="AT274" s="78"/>
      <c r="AU274" s="76"/>
      <c r="AV274" s="77"/>
      <c r="AW274" s="77"/>
      <c r="AX274" s="77"/>
      <c r="AY274" s="77"/>
      <c r="AZ274" s="77"/>
      <c r="BA274" s="77"/>
      <c r="BB274" s="78"/>
      <c r="BC274" s="113"/>
      <c r="BD274" s="36"/>
      <c r="BE274" s="36"/>
      <c r="BF274" s="143" t="str">
        <f>IF([2]回答表!X49="●",[2]回答表!E468,IF([2]回答表!AA49="●",[2]回答表!E485,""))</f>
        <v/>
      </c>
      <c r="BG274" s="144"/>
      <c r="BH274" s="144"/>
      <c r="BI274" s="144"/>
      <c r="BJ274" s="143" t="str">
        <f>IF([2]回答表!X49="●",[2]回答表!E469,IF([2]回答表!AA49="●",[2]回答表!E486,""))</f>
        <v/>
      </c>
      <c r="BK274" s="144"/>
      <c r="BL274" s="144"/>
      <c r="BM274" s="145"/>
      <c r="BN274" s="143" t="str">
        <f>IF([2]回答表!X49="●",[2]回答表!E470,IF([2]回答表!AA49="●",[2]回答表!E487,""))</f>
        <v/>
      </c>
      <c r="BO274" s="144"/>
      <c r="BP274" s="144"/>
      <c r="BQ274" s="145"/>
      <c r="BR274" s="105"/>
    </row>
    <row r="275" spans="3:70" ht="15.6" customHeight="1" x14ac:dyDescent="0.4">
      <c r="C275" s="95"/>
      <c r="D275" s="150"/>
      <c r="E275" s="150"/>
      <c r="F275" s="150"/>
      <c r="G275" s="150"/>
      <c r="H275" s="150"/>
      <c r="I275" s="150"/>
      <c r="J275" s="150"/>
      <c r="K275" s="150"/>
      <c r="L275" s="150"/>
      <c r="M275" s="150"/>
      <c r="N275" s="152"/>
      <c r="O275" s="152"/>
      <c r="P275" s="152"/>
      <c r="Q275" s="152"/>
      <c r="R275" s="152"/>
      <c r="S275" s="152"/>
      <c r="T275" s="152"/>
      <c r="U275" s="140"/>
      <c r="V275" s="141"/>
      <c r="W275" s="141"/>
      <c r="X275" s="141"/>
      <c r="Y275" s="141"/>
      <c r="Z275" s="141"/>
      <c r="AA275" s="141"/>
      <c r="AB275" s="141"/>
      <c r="AC275" s="141"/>
      <c r="AD275" s="141"/>
      <c r="AE275" s="141"/>
      <c r="AF275" s="141"/>
      <c r="AG275" s="141"/>
      <c r="AH275" s="141"/>
      <c r="AI275" s="141"/>
      <c r="AJ275" s="142"/>
      <c r="AK275" s="129"/>
      <c r="AL275" s="129"/>
      <c r="AM275" s="82"/>
      <c r="AN275" s="83"/>
      <c r="AO275" s="83"/>
      <c r="AP275" s="83"/>
      <c r="AQ275" s="83"/>
      <c r="AR275" s="83"/>
      <c r="AS275" s="83"/>
      <c r="AT275" s="84"/>
      <c r="AU275" s="82"/>
      <c r="AV275" s="83"/>
      <c r="AW275" s="83"/>
      <c r="AX275" s="83"/>
      <c r="AY275" s="83"/>
      <c r="AZ275" s="83"/>
      <c r="BA275" s="83"/>
      <c r="BB275" s="84"/>
      <c r="BC275" s="113"/>
      <c r="BD275" s="113"/>
      <c r="BE275" s="113"/>
      <c r="BF275" s="143"/>
      <c r="BG275" s="144"/>
      <c r="BH275" s="144"/>
      <c r="BI275" s="144"/>
      <c r="BJ275" s="143"/>
      <c r="BK275" s="144"/>
      <c r="BL275" s="144"/>
      <c r="BM275" s="145"/>
      <c r="BN275" s="143"/>
      <c r="BO275" s="144"/>
      <c r="BP275" s="144"/>
      <c r="BQ275" s="145"/>
      <c r="BR275" s="105"/>
    </row>
    <row r="276" spans="3:70" ht="15.6" customHeight="1" x14ac:dyDescent="0.4">
      <c r="C276" s="95"/>
      <c r="D276" s="150"/>
      <c r="E276" s="150"/>
      <c r="F276" s="150"/>
      <c r="G276" s="150"/>
      <c r="H276" s="150"/>
      <c r="I276" s="150"/>
      <c r="J276" s="150"/>
      <c r="K276" s="150"/>
      <c r="L276" s="150"/>
      <c r="M276" s="150"/>
      <c r="N276" s="152"/>
      <c r="O276" s="152"/>
      <c r="P276" s="152"/>
      <c r="Q276" s="152"/>
      <c r="R276" s="152"/>
      <c r="S276" s="152"/>
      <c r="T276" s="152"/>
      <c r="U276" s="140"/>
      <c r="V276" s="141"/>
      <c r="W276" s="141"/>
      <c r="X276" s="141"/>
      <c r="Y276" s="141"/>
      <c r="Z276" s="141"/>
      <c r="AA276" s="141"/>
      <c r="AB276" s="141"/>
      <c r="AC276" s="141"/>
      <c r="AD276" s="141"/>
      <c r="AE276" s="141"/>
      <c r="AF276" s="141"/>
      <c r="AG276" s="141"/>
      <c r="AH276" s="141"/>
      <c r="AI276" s="141"/>
      <c r="AJ276" s="142"/>
      <c r="AK276" s="129"/>
      <c r="AL276" s="129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113"/>
      <c r="BD276" s="36"/>
      <c r="BE276" s="36"/>
      <c r="BF276" s="143"/>
      <c r="BG276" s="144"/>
      <c r="BH276" s="144"/>
      <c r="BI276" s="144"/>
      <c r="BJ276" s="143"/>
      <c r="BK276" s="144"/>
      <c r="BL276" s="144"/>
      <c r="BM276" s="145"/>
      <c r="BN276" s="143"/>
      <c r="BO276" s="144"/>
      <c r="BP276" s="144"/>
      <c r="BQ276" s="145"/>
      <c r="BR276" s="105"/>
    </row>
    <row r="277" spans="3:70" ht="15.6" customHeight="1" x14ac:dyDescent="0.4">
      <c r="C277" s="95"/>
      <c r="D277" s="159" t="s">
        <v>26</v>
      </c>
      <c r="E277" s="160"/>
      <c r="F277" s="160"/>
      <c r="G277" s="160"/>
      <c r="H277" s="160"/>
      <c r="I277" s="160"/>
      <c r="J277" s="160"/>
      <c r="K277" s="160"/>
      <c r="L277" s="160"/>
      <c r="M277" s="161"/>
      <c r="N277" s="123" t="str">
        <f>IF([2]回答表!AA49="●","●","")</f>
        <v/>
      </c>
      <c r="O277" s="124"/>
      <c r="P277" s="124"/>
      <c r="Q277" s="125"/>
      <c r="R277" s="112"/>
      <c r="S277" s="112"/>
      <c r="T277" s="112"/>
      <c r="U277" s="140"/>
      <c r="V277" s="141"/>
      <c r="W277" s="141"/>
      <c r="X277" s="141"/>
      <c r="Y277" s="141"/>
      <c r="Z277" s="141"/>
      <c r="AA277" s="141"/>
      <c r="AB277" s="141"/>
      <c r="AC277" s="141"/>
      <c r="AD277" s="141"/>
      <c r="AE277" s="141"/>
      <c r="AF277" s="141"/>
      <c r="AG277" s="141"/>
      <c r="AH277" s="141"/>
      <c r="AI277" s="141"/>
      <c r="AJ277" s="142"/>
      <c r="AK277" s="129"/>
      <c r="AL277" s="129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113"/>
      <c r="BD277" s="165"/>
      <c r="BE277" s="165"/>
      <c r="BF277" s="143"/>
      <c r="BG277" s="144"/>
      <c r="BH277" s="144"/>
      <c r="BI277" s="144"/>
      <c r="BJ277" s="143"/>
      <c r="BK277" s="144"/>
      <c r="BL277" s="144"/>
      <c r="BM277" s="145"/>
      <c r="BN277" s="143"/>
      <c r="BO277" s="144"/>
      <c r="BP277" s="144"/>
      <c r="BQ277" s="145"/>
      <c r="BR277" s="105"/>
    </row>
    <row r="278" spans="3:70" ht="15.6" customHeight="1" x14ac:dyDescent="0.4">
      <c r="C278" s="95"/>
      <c r="D278" s="166"/>
      <c r="E278" s="167"/>
      <c r="F278" s="167"/>
      <c r="G278" s="167"/>
      <c r="H278" s="167"/>
      <c r="I278" s="167"/>
      <c r="J278" s="167"/>
      <c r="K278" s="167"/>
      <c r="L278" s="167"/>
      <c r="M278" s="168"/>
      <c r="N278" s="137"/>
      <c r="O278" s="138"/>
      <c r="P278" s="138"/>
      <c r="Q278" s="139"/>
      <c r="R278" s="112"/>
      <c r="S278" s="112"/>
      <c r="T278" s="112"/>
      <c r="U278" s="140"/>
      <c r="V278" s="141"/>
      <c r="W278" s="141"/>
      <c r="X278" s="141"/>
      <c r="Y278" s="141"/>
      <c r="Z278" s="141"/>
      <c r="AA278" s="141"/>
      <c r="AB278" s="141"/>
      <c r="AC278" s="141"/>
      <c r="AD278" s="141"/>
      <c r="AE278" s="141"/>
      <c r="AF278" s="141"/>
      <c r="AG278" s="141"/>
      <c r="AH278" s="141"/>
      <c r="AI278" s="141"/>
      <c r="AJ278" s="142"/>
      <c r="AK278" s="129"/>
      <c r="AL278" s="129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113"/>
      <c r="BD278" s="165"/>
      <c r="BE278" s="165"/>
      <c r="BF278" s="143" t="s">
        <v>23</v>
      </c>
      <c r="BG278" s="144"/>
      <c r="BH278" s="144"/>
      <c r="BI278" s="144"/>
      <c r="BJ278" s="143" t="s">
        <v>24</v>
      </c>
      <c r="BK278" s="144"/>
      <c r="BL278" s="144"/>
      <c r="BM278" s="144"/>
      <c r="BN278" s="143" t="s">
        <v>25</v>
      </c>
      <c r="BO278" s="144"/>
      <c r="BP278" s="144"/>
      <c r="BQ278" s="145"/>
      <c r="BR278" s="105"/>
    </row>
    <row r="279" spans="3:70" ht="15.6" customHeight="1" x14ac:dyDescent="0.4">
      <c r="C279" s="95"/>
      <c r="D279" s="166"/>
      <c r="E279" s="167"/>
      <c r="F279" s="167"/>
      <c r="G279" s="167"/>
      <c r="H279" s="167"/>
      <c r="I279" s="167"/>
      <c r="J279" s="167"/>
      <c r="K279" s="167"/>
      <c r="L279" s="167"/>
      <c r="M279" s="168"/>
      <c r="N279" s="137"/>
      <c r="O279" s="138"/>
      <c r="P279" s="138"/>
      <c r="Q279" s="139"/>
      <c r="R279" s="112"/>
      <c r="S279" s="112"/>
      <c r="T279" s="112"/>
      <c r="U279" s="140"/>
      <c r="V279" s="141"/>
      <c r="W279" s="141"/>
      <c r="X279" s="141"/>
      <c r="Y279" s="141"/>
      <c r="Z279" s="141"/>
      <c r="AA279" s="141"/>
      <c r="AB279" s="141"/>
      <c r="AC279" s="141"/>
      <c r="AD279" s="141"/>
      <c r="AE279" s="141"/>
      <c r="AF279" s="141"/>
      <c r="AG279" s="141"/>
      <c r="AH279" s="141"/>
      <c r="AI279" s="141"/>
      <c r="AJ279" s="142"/>
      <c r="AK279" s="129"/>
      <c r="AL279" s="129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113"/>
      <c r="BD279" s="165"/>
      <c r="BE279" s="165"/>
      <c r="BF279" s="143"/>
      <c r="BG279" s="144"/>
      <c r="BH279" s="144"/>
      <c r="BI279" s="144"/>
      <c r="BJ279" s="143"/>
      <c r="BK279" s="144"/>
      <c r="BL279" s="144"/>
      <c r="BM279" s="144"/>
      <c r="BN279" s="143"/>
      <c r="BO279" s="144"/>
      <c r="BP279" s="144"/>
      <c r="BQ279" s="145"/>
      <c r="BR279" s="105"/>
    </row>
    <row r="280" spans="3:70" ht="15.6" customHeight="1" x14ac:dyDescent="0.4">
      <c r="C280" s="95"/>
      <c r="D280" s="169"/>
      <c r="E280" s="170"/>
      <c r="F280" s="170"/>
      <c r="G280" s="170"/>
      <c r="H280" s="170"/>
      <c r="I280" s="170"/>
      <c r="J280" s="170"/>
      <c r="K280" s="170"/>
      <c r="L280" s="170"/>
      <c r="M280" s="171"/>
      <c r="N280" s="147"/>
      <c r="O280" s="148"/>
      <c r="P280" s="148"/>
      <c r="Q280" s="149"/>
      <c r="R280" s="112"/>
      <c r="S280" s="112"/>
      <c r="T280" s="112"/>
      <c r="U280" s="172"/>
      <c r="V280" s="173"/>
      <c r="W280" s="173"/>
      <c r="X280" s="173"/>
      <c r="Y280" s="173"/>
      <c r="Z280" s="173"/>
      <c r="AA280" s="173"/>
      <c r="AB280" s="173"/>
      <c r="AC280" s="173"/>
      <c r="AD280" s="173"/>
      <c r="AE280" s="173"/>
      <c r="AF280" s="173"/>
      <c r="AG280" s="173"/>
      <c r="AH280" s="173"/>
      <c r="AI280" s="173"/>
      <c r="AJ280" s="174"/>
      <c r="AK280" s="129"/>
      <c r="AL280" s="129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113"/>
      <c r="BD280" s="165"/>
      <c r="BE280" s="165"/>
      <c r="BF280" s="181"/>
      <c r="BG280" s="182"/>
      <c r="BH280" s="182"/>
      <c r="BI280" s="182"/>
      <c r="BJ280" s="181"/>
      <c r="BK280" s="182"/>
      <c r="BL280" s="182"/>
      <c r="BM280" s="182"/>
      <c r="BN280" s="181"/>
      <c r="BO280" s="182"/>
      <c r="BP280" s="182"/>
      <c r="BQ280" s="183"/>
      <c r="BR280" s="105"/>
    </row>
    <row r="281" spans="3:70" ht="15.6" customHeight="1" x14ac:dyDescent="0.5">
      <c r="C281" s="95"/>
      <c r="D281" s="150"/>
      <c r="E281" s="150"/>
      <c r="F281" s="150"/>
      <c r="G281" s="150"/>
      <c r="H281" s="150"/>
      <c r="I281" s="150"/>
      <c r="J281" s="150"/>
      <c r="K281" s="150"/>
      <c r="L281" s="150"/>
      <c r="M281" s="150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65"/>
      <c r="Y281" s="65"/>
      <c r="Z281" s="65"/>
      <c r="AA281" s="103"/>
      <c r="AB281" s="103"/>
      <c r="AC281" s="103"/>
      <c r="AD281" s="103"/>
      <c r="AE281" s="103"/>
      <c r="AF281" s="103"/>
      <c r="AG281" s="103"/>
      <c r="AH281" s="103"/>
      <c r="AI281" s="103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  <c r="BI281" s="65"/>
      <c r="BJ281" s="65"/>
      <c r="BK281" s="65"/>
      <c r="BL281" s="65"/>
      <c r="BM281" s="65"/>
      <c r="BN281" s="65"/>
      <c r="BO281" s="65"/>
      <c r="BP281" s="65"/>
      <c r="BQ281" s="65"/>
      <c r="BR281" s="105"/>
    </row>
    <row r="282" spans="3:70" ht="19.350000000000001" customHeight="1" x14ac:dyDescent="0.5">
      <c r="C282" s="95"/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12"/>
      <c r="O282" s="112"/>
      <c r="P282" s="112"/>
      <c r="Q282" s="112"/>
      <c r="R282" s="112"/>
      <c r="S282" s="112"/>
      <c r="T282" s="112"/>
      <c r="U282" s="116" t="s">
        <v>31</v>
      </c>
      <c r="V282" s="112"/>
      <c r="W282" s="112"/>
      <c r="X282" s="112"/>
      <c r="Y282" s="112"/>
      <c r="Z282" s="112"/>
      <c r="AA282" s="103"/>
      <c r="AB282" s="117"/>
      <c r="AC282" s="103"/>
      <c r="AD282" s="103"/>
      <c r="AE282" s="103"/>
      <c r="AF282" s="103"/>
      <c r="AG282" s="103"/>
      <c r="AH282" s="103"/>
      <c r="AI282" s="103"/>
      <c r="AJ282" s="103"/>
      <c r="AK282" s="103"/>
      <c r="AL282" s="103"/>
      <c r="AM282" s="116" t="s">
        <v>32</v>
      </c>
      <c r="AN282" s="103"/>
      <c r="AO282" s="103"/>
      <c r="AP282" s="103"/>
      <c r="AQ282" s="103"/>
      <c r="AR282" s="103"/>
      <c r="AS282" s="103"/>
      <c r="AT282" s="103"/>
      <c r="AU282" s="103"/>
      <c r="AV282" s="103"/>
      <c r="AW282" s="103"/>
      <c r="AX282" s="103"/>
      <c r="AY282" s="103"/>
      <c r="AZ282" s="103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65"/>
      <c r="BR282" s="105"/>
    </row>
    <row r="283" spans="3:70" ht="15.6" customHeight="1" x14ac:dyDescent="0.4">
      <c r="C283" s="95"/>
      <c r="D283" s="99" t="s">
        <v>33</v>
      </c>
      <c r="E283" s="100"/>
      <c r="F283" s="100"/>
      <c r="G283" s="100"/>
      <c r="H283" s="100"/>
      <c r="I283" s="100"/>
      <c r="J283" s="100"/>
      <c r="K283" s="100"/>
      <c r="L283" s="100"/>
      <c r="M283" s="101"/>
      <c r="N283" s="123" t="str">
        <f>IF([2]回答表!AD49="●","●","")</f>
        <v/>
      </c>
      <c r="O283" s="124"/>
      <c r="P283" s="124"/>
      <c r="Q283" s="125"/>
      <c r="R283" s="112"/>
      <c r="S283" s="112"/>
      <c r="T283" s="112"/>
      <c r="U283" s="126" t="str">
        <f>IF([2]回答表!AD49="●",[2]回答表!B492,"")</f>
        <v/>
      </c>
      <c r="V283" s="127"/>
      <c r="W283" s="127"/>
      <c r="X283" s="127"/>
      <c r="Y283" s="127"/>
      <c r="Z283" s="127"/>
      <c r="AA283" s="127"/>
      <c r="AB283" s="127"/>
      <c r="AC283" s="127"/>
      <c r="AD283" s="127"/>
      <c r="AE283" s="127"/>
      <c r="AF283" s="127"/>
      <c r="AG283" s="127"/>
      <c r="AH283" s="127"/>
      <c r="AI283" s="127"/>
      <c r="AJ283" s="128"/>
      <c r="AK283" s="129"/>
      <c r="AL283" s="129"/>
      <c r="AM283" s="126" t="str">
        <f>IF([2]回答表!AD49="●",[2]回答表!B498,"")</f>
        <v/>
      </c>
      <c r="AN283" s="127"/>
      <c r="AO283" s="127"/>
      <c r="AP283" s="127"/>
      <c r="AQ283" s="127"/>
      <c r="AR283" s="127"/>
      <c r="AS283" s="127"/>
      <c r="AT283" s="127"/>
      <c r="AU283" s="127"/>
      <c r="AV283" s="127"/>
      <c r="AW283" s="127"/>
      <c r="AX283" s="127"/>
      <c r="AY283" s="127"/>
      <c r="AZ283" s="127"/>
      <c r="BA283" s="127"/>
      <c r="BB283" s="127"/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7"/>
      <c r="BP283" s="127"/>
      <c r="BQ283" s="128"/>
      <c r="BR283" s="105"/>
    </row>
    <row r="284" spans="3:70" ht="15.6" customHeight="1" x14ac:dyDescent="0.4">
      <c r="C284" s="95"/>
      <c r="D284" s="134"/>
      <c r="E284" s="135"/>
      <c r="F284" s="135"/>
      <c r="G284" s="135"/>
      <c r="H284" s="135"/>
      <c r="I284" s="135"/>
      <c r="J284" s="135"/>
      <c r="K284" s="135"/>
      <c r="L284" s="135"/>
      <c r="M284" s="136"/>
      <c r="N284" s="137"/>
      <c r="O284" s="138"/>
      <c r="P284" s="138"/>
      <c r="Q284" s="139"/>
      <c r="R284" s="112"/>
      <c r="S284" s="112"/>
      <c r="T284" s="112"/>
      <c r="U284" s="140"/>
      <c r="V284" s="141"/>
      <c r="W284" s="141"/>
      <c r="X284" s="141"/>
      <c r="Y284" s="141"/>
      <c r="Z284" s="141"/>
      <c r="AA284" s="141"/>
      <c r="AB284" s="141"/>
      <c r="AC284" s="141"/>
      <c r="AD284" s="141"/>
      <c r="AE284" s="141"/>
      <c r="AF284" s="141"/>
      <c r="AG284" s="141"/>
      <c r="AH284" s="141"/>
      <c r="AI284" s="141"/>
      <c r="AJ284" s="142"/>
      <c r="AK284" s="129"/>
      <c r="AL284" s="129"/>
      <c r="AM284" s="140"/>
      <c r="AN284" s="141"/>
      <c r="AO284" s="141"/>
      <c r="AP284" s="141"/>
      <c r="AQ284" s="141"/>
      <c r="AR284" s="141"/>
      <c r="AS284" s="141"/>
      <c r="AT284" s="141"/>
      <c r="AU284" s="141"/>
      <c r="AV284" s="141"/>
      <c r="AW284" s="141"/>
      <c r="AX284" s="141"/>
      <c r="AY284" s="141"/>
      <c r="AZ284" s="141"/>
      <c r="BA284" s="141"/>
      <c r="BB284" s="141"/>
      <c r="BC284" s="141"/>
      <c r="BD284" s="141"/>
      <c r="BE284" s="141"/>
      <c r="BF284" s="141"/>
      <c r="BG284" s="141"/>
      <c r="BH284" s="141"/>
      <c r="BI284" s="141"/>
      <c r="BJ284" s="141"/>
      <c r="BK284" s="141"/>
      <c r="BL284" s="141"/>
      <c r="BM284" s="141"/>
      <c r="BN284" s="141"/>
      <c r="BO284" s="141"/>
      <c r="BP284" s="141"/>
      <c r="BQ284" s="142"/>
      <c r="BR284" s="105"/>
    </row>
    <row r="285" spans="3:70" ht="15.6" customHeight="1" x14ac:dyDescent="0.4">
      <c r="C285" s="95"/>
      <c r="D285" s="134"/>
      <c r="E285" s="135"/>
      <c r="F285" s="135"/>
      <c r="G285" s="135"/>
      <c r="H285" s="135"/>
      <c r="I285" s="135"/>
      <c r="J285" s="135"/>
      <c r="K285" s="135"/>
      <c r="L285" s="135"/>
      <c r="M285" s="136"/>
      <c r="N285" s="137"/>
      <c r="O285" s="138"/>
      <c r="P285" s="138"/>
      <c r="Q285" s="139"/>
      <c r="R285" s="112"/>
      <c r="S285" s="112"/>
      <c r="T285" s="112"/>
      <c r="U285" s="140"/>
      <c r="V285" s="141"/>
      <c r="W285" s="141"/>
      <c r="X285" s="141"/>
      <c r="Y285" s="141"/>
      <c r="Z285" s="141"/>
      <c r="AA285" s="141"/>
      <c r="AB285" s="141"/>
      <c r="AC285" s="141"/>
      <c r="AD285" s="141"/>
      <c r="AE285" s="141"/>
      <c r="AF285" s="141"/>
      <c r="AG285" s="141"/>
      <c r="AH285" s="141"/>
      <c r="AI285" s="141"/>
      <c r="AJ285" s="142"/>
      <c r="AK285" s="129"/>
      <c r="AL285" s="129"/>
      <c r="AM285" s="140"/>
      <c r="AN285" s="141"/>
      <c r="AO285" s="141"/>
      <c r="AP285" s="141"/>
      <c r="AQ285" s="141"/>
      <c r="AR285" s="141"/>
      <c r="AS285" s="141"/>
      <c r="AT285" s="141"/>
      <c r="AU285" s="141"/>
      <c r="AV285" s="141"/>
      <c r="AW285" s="141"/>
      <c r="AX285" s="141"/>
      <c r="AY285" s="141"/>
      <c r="AZ285" s="141"/>
      <c r="BA285" s="141"/>
      <c r="BB285" s="141"/>
      <c r="BC285" s="141"/>
      <c r="BD285" s="141"/>
      <c r="BE285" s="141"/>
      <c r="BF285" s="141"/>
      <c r="BG285" s="141"/>
      <c r="BH285" s="141"/>
      <c r="BI285" s="141"/>
      <c r="BJ285" s="141"/>
      <c r="BK285" s="141"/>
      <c r="BL285" s="141"/>
      <c r="BM285" s="141"/>
      <c r="BN285" s="141"/>
      <c r="BO285" s="141"/>
      <c r="BP285" s="141"/>
      <c r="BQ285" s="142"/>
      <c r="BR285" s="105"/>
    </row>
    <row r="286" spans="3:70" ht="15.6" customHeight="1" x14ac:dyDescent="0.4">
      <c r="C286" s="95"/>
      <c r="D286" s="109"/>
      <c r="E286" s="110"/>
      <c r="F286" s="110"/>
      <c r="G286" s="110"/>
      <c r="H286" s="110"/>
      <c r="I286" s="110"/>
      <c r="J286" s="110"/>
      <c r="K286" s="110"/>
      <c r="L286" s="110"/>
      <c r="M286" s="111"/>
      <c r="N286" s="147"/>
      <c r="O286" s="148"/>
      <c r="P286" s="148"/>
      <c r="Q286" s="149"/>
      <c r="R286" s="112"/>
      <c r="S286" s="112"/>
      <c r="T286" s="112"/>
      <c r="U286" s="172"/>
      <c r="V286" s="173"/>
      <c r="W286" s="173"/>
      <c r="X286" s="173"/>
      <c r="Y286" s="173"/>
      <c r="Z286" s="173"/>
      <c r="AA286" s="173"/>
      <c r="AB286" s="173"/>
      <c r="AC286" s="173"/>
      <c r="AD286" s="173"/>
      <c r="AE286" s="173"/>
      <c r="AF286" s="173"/>
      <c r="AG286" s="173"/>
      <c r="AH286" s="173"/>
      <c r="AI286" s="173"/>
      <c r="AJ286" s="174"/>
      <c r="AK286" s="129"/>
      <c r="AL286" s="129"/>
      <c r="AM286" s="172"/>
      <c r="AN286" s="173"/>
      <c r="AO286" s="173"/>
      <c r="AP286" s="173"/>
      <c r="AQ286" s="173"/>
      <c r="AR286" s="173"/>
      <c r="AS286" s="173"/>
      <c r="AT286" s="173"/>
      <c r="AU286" s="173"/>
      <c r="AV286" s="173"/>
      <c r="AW286" s="173"/>
      <c r="AX286" s="173"/>
      <c r="AY286" s="173"/>
      <c r="AZ286" s="173"/>
      <c r="BA286" s="173"/>
      <c r="BB286" s="173"/>
      <c r="BC286" s="173"/>
      <c r="BD286" s="173"/>
      <c r="BE286" s="173"/>
      <c r="BF286" s="173"/>
      <c r="BG286" s="173"/>
      <c r="BH286" s="173"/>
      <c r="BI286" s="173"/>
      <c r="BJ286" s="173"/>
      <c r="BK286" s="173"/>
      <c r="BL286" s="173"/>
      <c r="BM286" s="173"/>
      <c r="BN286" s="173"/>
      <c r="BO286" s="173"/>
      <c r="BP286" s="173"/>
      <c r="BQ286" s="174"/>
      <c r="BR286" s="105"/>
    </row>
    <row r="287" spans="3:70" ht="15.6" customHeight="1" x14ac:dyDescent="0.4">
      <c r="C287" s="176"/>
      <c r="D287" s="177"/>
      <c r="E287" s="177"/>
      <c r="F287" s="177"/>
      <c r="G287" s="177"/>
      <c r="H287" s="177"/>
      <c r="I287" s="177"/>
      <c r="J287" s="177"/>
      <c r="K287" s="177"/>
      <c r="L287" s="177"/>
      <c r="M287" s="177"/>
      <c r="N287" s="177"/>
      <c r="O287" s="177"/>
      <c r="P287" s="177"/>
      <c r="Q287" s="177"/>
      <c r="R287" s="177"/>
      <c r="S287" s="177"/>
      <c r="T287" s="177"/>
      <c r="U287" s="177"/>
      <c r="V287" s="177"/>
      <c r="W287" s="177"/>
      <c r="X287" s="177"/>
      <c r="Y287" s="177"/>
      <c r="Z287" s="177"/>
      <c r="AA287" s="177"/>
      <c r="AB287" s="177"/>
      <c r="AC287" s="177"/>
      <c r="AD287" s="177"/>
      <c r="AE287" s="177"/>
      <c r="AF287" s="177"/>
      <c r="AG287" s="177"/>
      <c r="AH287" s="177"/>
      <c r="AI287" s="177"/>
      <c r="AJ287" s="177"/>
      <c r="AK287" s="177"/>
      <c r="AL287" s="177"/>
      <c r="AM287" s="177"/>
      <c r="AN287" s="177"/>
      <c r="AO287" s="177"/>
      <c r="AP287" s="177"/>
      <c r="AQ287" s="177"/>
      <c r="AR287" s="177"/>
      <c r="AS287" s="177"/>
      <c r="AT287" s="177"/>
      <c r="AU287" s="177"/>
      <c r="AV287" s="177"/>
      <c r="AW287" s="177"/>
      <c r="AX287" s="177"/>
      <c r="AY287" s="177"/>
      <c r="AZ287" s="177"/>
      <c r="BA287" s="177"/>
      <c r="BB287" s="177"/>
      <c r="BC287" s="177"/>
      <c r="BD287" s="177"/>
      <c r="BE287" s="177"/>
      <c r="BF287" s="177"/>
      <c r="BG287" s="177"/>
      <c r="BH287" s="177"/>
      <c r="BI287" s="177"/>
      <c r="BJ287" s="177"/>
      <c r="BK287" s="177"/>
      <c r="BL287" s="177"/>
      <c r="BM287" s="177"/>
      <c r="BN287" s="177"/>
      <c r="BO287" s="177"/>
      <c r="BP287" s="177"/>
      <c r="BQ287" s="177"/>
      <c r="BR287" s="178"/>
    </row>
    <row r="288" spans="3:70" ht="15.6" customHeight="1" x14ac:dyDescent="0.4"/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87" t="s">
        <v>84</v>
      </c>
      <c r="D292" s="287"/>
      <c r="E292" s="287"/>
      <c r="F292" s="287"/>
      <c r="G292" s="287"/>
      <c r="H292" s="287"/>
      <c r="I292" s="287"/>
      <c r="J292" s="287"/>
      <c r="K292" s="287"/>
      <c r="L292" s="287"/>
      <c r="M292" s="287"/>
      <c r="N292" s="287"/>
      <c r="O292" s="287"/>
      <c r="P292" s="287"/>
      <c r="Q292" s="287"/>
      <c r="R292" s="287"/>
      <c r="S292" s="287"/>
      <c r="T292" s="287"/>
      <c r="U292" s="287"/>
      <c r="V292" s="287"/>
      <c r="W292" s="287"/>
      <c r="X292" s="287"/>
      <c r="Y292" s="287"/>
      <c r="Z292" s="287"/>
      <c r="AA292" s="287"/>
      <c r="AB292" s="287"/>
      <c r="AC292" s="287"/>
      <c r="AD292" s="287"/>
      <c r="AE292" s="287"/>
      <c r="AF292" s="287"/>
      <c r="AG292" s="287"/>
      <c r="AH292" s="287"/>
      <c r="AI292" s="287"/>
      <c r="AJ292" s="287"/>
      <c r="AK292" s="287"/>
      <c r="AL292" s="287"/>
      <c r="AM292" s="287"/>
      <c r="AN292" s="287"/>
      <c r="AO292" s="287"/>
      <c r="AP292" s="287"/>
      <c r="AQ292" s="287"/>
      <c r="AR292" s="287"/>
      <c r="AS292" s="287"/>
      <c r="AT292" s="287"/>
      <c r="AU292" s="287"/>
      <c r="AV292" s="287"/>
      <c r="AW292" s="287"/>
      <c r="AX292" s="287"/>
      <c r="AY292" s="287"/>
      <c r="AZ292" s="287"/>
      <c r="BA292" s="287"/>
      <c r="BB292" s="287"/>
      <c r="BC292" s="287"/>
      <c r="BD292" s="287"/>
      <c r="BE292" s="287"/>
      <c r="BF292" s="287"/>
      <c r="BG292" s="287"/>
      <c r="BH292" s="287"/>
      <c r="BI292" s="287"/>
      <c r="BJ292" s="287"/>
      <c r="BK292" s="287"/>
      <c r="BL292" s="287"/>
      <c r="BM292" s="287"/>
      <c r="BN292" s="287"/>
      <c r="BO292" s="287"/>
      <c r="BP292" s="287"/>
      <c r="BQ292" s="287"/>
      <c r="BR292" s="287"/>
    </row>
    <row r="293" spans="3:70" ht="21.95" customHeight="1" x14ac:dyDescent="0.4">
      <c r="C293" s="287"/>
      <c r="D293" s="287"/>
      <c r="E293" s="287"/>
      <c r="F293" s="287"/>
      <c r="G293" s="287"/>
      <c r="H293" s="287"/>
      <c r="I293" s="287"/>
      <c r="J293" s="287"/>
      <c r="K293" s="287"/>
      <c r="L293" s="287"/>
      <c r="M293" s="287"/>
      <c r="N293" s="287"/>
      <c r="O293" s="287"/>
      <c r="P293" s="287"/>
      <c r="Q293" s="287"/>
      <c r="R293" s="287"/>
      <c r="S293" s="287"/>
      <c r="T293" s="287"/>
      <c r="U293" s="287"/>
      <c r="V293" s="287"/>
      <c r="W293" s="287"/>
      <c r="X293" s="287"/>
      <c r="Y293" s="287"/>
      <c r="Z293" s="287"/>
      <c r="AA293" s="287"/>
      <c r="AB293" s="287"/>
      <c r="AC293" s="287"/>
      <c r="AD293" s="287"/>
      <c r="AE293" s="287"/>
      <c r="AF293" s="287"/>
      <c r="AG293" s="287"/>
      <c r="AH293" s="287"/>
      <c r="AI293" s="287"/>
      <c r="AJ293" s="287"/>
      <c r="AK293" s="287"/>
      <c r="AL293" s="287"/>
      <c r="AM293" s="287"/>
      <c r="AN293" s="287"/>
      <c r="AO293" s="287"/>
      <c r="AP293" s="287"/>
      <c r="AQ293" s="287"/>
      <c r="AR293" s="287"/>
      <c r="AS293" s="287"/>
      <c r="AT293" s="287"/>
      <c r="AU293" s="287"/>
      <c r="AV293" s="287"/>
      <c r="AW293" s="287"/>
      <c r="AX293" s="287"/>
      <c r="AY293" s="287"/>
      <c r="AZ293" s="287"/>
      <c r="BA293" s="287"/>
      <c r="BB293" s="287"/>
      <c r="BC293" s="287"/>
      <c r="BD293" s="287"/>
      <c r="BE293" s="287"/>
      <c r="BF293" s="287"/>
      <c r="BG293" s="287"/>
      <c r="BH293" s="287"/>
      <c r="BI293" s="287"/>
      <c r="BJ293" s="287"/>
      <c r="BK293" s="287"/>
      <c r="BL293" s="287"/>
      <c r="BM293" s="287"/>
      <c r="BN293" s="287"/>
      <c r="BO293" s="287"/>
      <c r="BP293" s="287"/>
      <c r="BQ293" s="287"/>
      <c r="BR293" s="287"/>
    </row>
    <row r="294" spans="3:70" ht="21.95" customHeight="1" x14ac:dyDescent="0.4">
      <c r="C294" s="287"/>
      <c r="D294" s="287"/>
      <c r="E294" s="287"/>
      <c r="F294" s="287"/>
      <c r="G294" s="287"/>
      <c r="H294" s="287"/>
      <c r="I294" s="287"/>
      <c r="J294" s="287"/>
      <c r="K294" s="287"/>
      <c r="L294" s="287"/>
      <c r="M294" s="287"/>
      <c r="N294" s="287"/>
      <c r="O294" s="287"/>
      <c r="P294" s="287"/>
      <c r="Q294" s="287"/>
      <c r="R294" s="287"/>
      <c r="S294" s="287"/>
      <c r="T294" s="287"/>
      <c r="U294" s="287"/>
      <c r="V294" s="287"/>
      <c r="W294" s="287"/>
      <c r="X294" s="287"/>
      <c r="Y294" s="287"/>
      <c r="Z294" s="287"/>
      <c r="AA294" s="287"/>
      <c r="AB294" s="287"/>
      <c r="AC294" s="287"/>
      <c r="AD294" s="287"/>
      <c r="AE294" s="287"/>
      <c r="AF294" s="287"/>
      <c r="AG294" s="287"/>
      <c r="AH294" s="287"/>
      <c r="AI294" s="287"/>
      <c r="AJ294" s="287"/>
      <c r="AK294" s="287"/>
      <c r="AL294" s="287"/>
      <c r="AM294" s="287"/>
      <c r="AN294" s="287"/>
      <c r="AO294" s="287"/>
      <c r="AP294" s="287"/>
      <c r="AQ294" s="287"/>
      <c r="AR294" s="287"/>
      <c r="AS294" s="287"/>
      <c r="AT294" s="287"/>
      <c r="AU294" s="287"/>
      <c r="AV294" s="287"/>
      <c r="AW294" s="287"/>
      <c r="AX294" s="287"/>
      <c r="AY294" s="287"/>
      <c r="AZ294" s="287"/>
      <c r="BA294" s="287"/>
      <c r="BB294" s="287"/>
      <c r="BC294" s="287"/>
      <c r="BD294" s="287"/>
      <c r="BE294" s="287"/>
      <c r="BF294" s="287"/>
      <c r="BG294" s="287"/>
      <c r="BH294" s="287"/>
      <c r="BI294" s="287"/>
      <c r="BJ294" s="287"/>
      <c r="BK294" s="287"/>
      <c r="BL294" s="287"/>
      <c r="BM294" s="287"/>
      <c r="BN294" s="287"/>
      <c r="BO294" s="287"/>
      <c r="BP294" s="287"/>
      <c r="BQ294" s="287"/>
      <c r="BR294" s="287"/>
    </row>
    <row r="295" spans="3:70" ht="15.6" customHeight="1" x14ac:dyDescent="0.4">
      <c r="C295" s="89"/>
      <c r="D295" s="288"/>
      <c r="E295" s="288"/>
      <c r="F295" s="288"/>
      <c r="G295" s="288"/>
      <c r="H295" s="288"/>
      <c r="I295" s="288"/>
      <c r="J295" s="288"/>
      <c r="K295" s="288"/>
      <c r="L295" s="288"/>
      <c r="M295" s="288"/>
      <c r="N295" s="288"/>
      <c r="O295" s="288"/>
      <c r="P295" s="288"/>
      <c r="Q295" s="288"/>
      <c r="R295" s="288"/>
      <c r="S295" s="288"/>
      <c r="T295" s="288"/>
      <c r="U295" s="288"/>
      <c r="V295" s="288"/>
      <c r="W295" s="288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4"/>
    </row>
    <row r="296" spans="3:70" ht="18.95" customHeight="1" x14ac:dyDescent="0.4">
      <c r="C296" s="95"/>
      <c r="D296" s="289" t="str">
        <f>IF([2]回答表!R50="●",[2]回答表!B511,"")</f>
        <v/>
      </c>
      <c r="E296" s="290"/>
      <c r="F296" s="290"/>
      <c r="G296" s="290"/>
      <c r="H296" s="290"/>
      <c r="I296" s="290"/>
      <c r="J296" s="290"/>
      <c r="K296" s="290"/>
      <c r="L296" s="290"/>
      <c r="M296" s="290"/>
      <c r="N296" s="290"/>
      <c r="O296" s="290"/>
      <c r="P296" s="290"/>
      <c r="Q296" s="290"/>
      <c r="R296" s="290"/>
      <c r="S296" s="290"/>
      <c r="T296" s="290"/>
      <c r="U296" s="290"/>
      <c r="V296" s="290"/>
      <c r="W296" s="290"/>
      <c r="X296" s="290"/>
      <c r="Y296" s="290"/>
      <c r="Z296" s="290"/>
      <c r="AA296" s="290"/>
      <c r="AB296" s="290"/>
      <c r="AC296" s="290"/>
      <c r="AD296" s="290"/>
      <c r="AE296" s="290"/>
      <c r="AF296" s="290"/>
      <c r="AG296" s="290"/>
      <c r="AH296" s="290"/>
      <c r="AI296" s="290"/>
      <c r="AJ296" s="290"/>
      <c r="AK296" s="290"/>
      <c r="AL296" s="290"/>
      <c r="AM296" s="290"/>
      <c r="AN296" s="290"/>
      <c r="AO296" s="290"/>
      <c r="AP296" s="290"/>
      <c r="AQ296" s="290"/>
      <c r="AR296" s="290"/>
      <c r="AS296" s="290"/>
      <c r="AT296" s="290"/>
      <c r="AU296" s="290"/>
      <c r="AV296" s="290"/>
      <c r="AW296" s="290"/>
      <c r="AX296" s="290"/>
      <c r="AY296" s="290"/>
      <c r="AZ296" s="290"/>
      <c r="BA296" s="290"/>
      <c r="BB296" s="290"/>
      <c r="BC296" s="290"/>
      <c r="BD296" s="290"/>
      <c r="BE296" s="290"/>
      <c r="BF296" s="290"/>
      <c r="BG296" s="290"/>
      <c r="BH296" s="290"/>
      <c r="BI296" s="290"/>
      <c r="BJ296" s="290"/>
      <c r="BK296" s="290"/>
      <c r="BL296" s="290"/>
      <c r="BM296" s="290"/>
      <c r="BN296" s="290"/>
      <c r="BO296" s="290"/>
      <c r="BP296" s="290"/>
      <c r="BQ296" s="291"/>
      <c r="BR296" s="105"/>
    </row>
    <row r="297" spans="3:70" ht="23.45" customHeight="1" x14ac:dyDescent="0.4">
      <c r="C297" s="95"/>
      <c r="D297" s="292"/>
      <c r="E297" s="293"/>
      <c r="F297" s="293"/>
      <c r="G297" s="293"/>
      <c r="H297" s="293"/>
      <c r="I297" s="293"/>
      <c r="J297" s="293"/>
      <c r="K297" s="293"/>
      <c r="L297" s="293"/>
      <c r="M297" s="293"/>
      <c r="N297" s="293"/>
      <c r="O297" s="293"/>
      <c r="P297" s="293"/>
      <c r="Q297" s="293"/>
      <c r="R297" s="293"/>
      <c r="S297" s="293"/>
      <c r="T297" s="293"/>
      <c r="U297" s="293"/>
      <c r="V297" s="293"/>
      <c r="W297" s="293"/>
      <c r="X297" s="293"/>
      <c r="Y297" s="293"/>
      <c r="Z297" s="293"/>
      <c r="AA297" s="293"/>
      <c r="AB297" s="293"/>
      <c r="AC297" s="293"/>
      <c r="AD297" s="293"/>
      <c r="AE297" s="293"/>
      <c r="AF297" s="293"/>
      <c r="AG297" s="293"/>
      <c r="AH297" s="293"/>
      <c r="AI297" s="293"/>
      <c r="AJ297" s="293"/>
      <c r="AK297" s="293"/>
      <c r="AL297" s="293"/>
      <c r="AM297" s="293"/>
      <c r="AN297" s="293"/>
      <c r="AO297" s="293"/>
      <c r="AP297" s="293"/>
      <c r="AQ297" s="293"/>
      <c r="AR297" s="293"/>
      <c r="AS297" s="293"/>
      <c r="AT297" s="293"/>
      <c r="AU297" s="293"/>
      <c r="AV297" s="293"/>
      <c r="AW297" s="293"/>
      <c r="AX297" s="293"/>
      <c r="AY297" s="293"/>
      <c r="AZ297" s="293"/>
      <c r="BA297" s="293"/>
      <c r="BB297" s="293"/>
      <c r="BC297" s="293"/>
      <c r="BD297" s="293"/>
      <c r="BE297" s="293"/>
      <c r="BF297" s="293"/>
      <c r="BG297" s="293"/>
      <c r="BH297" s="293"/>
      <c r="BI297" s="293"/>
      <c r="BJ297" s="293"/>
      <c r="BK297" s="293"/>
      <c r="BL297" s="293"/>
      <c r="BM297" s="293"/>
      <c r="BN297" s="293"/>
      <c r="BO297" s="293"/>
      <c r="BP297" s="293"/>
      <c r="BQ297" s="294"/>
      <c r="BR297" s="105"/>
    </row>
    <row r="298" spans="3:70" ht="23.45" customHeight="1" x14ac:dyDescent="0.4">
      <c r="C298" s="95"/>
      <c r="D298" s="292"/>
      <c r="E298" s="293"/>
      <c r="F298" s="293"/>
      <c r="G298" s="293"/>
      <c r="H298" s="293"/>
      <c r="I298" s="293"/>
      <c r="J298" s="293"/>
      <c r="K298" s="293"/>
      <c r="L298" s="293"/>
      <c r="M298" s="293"/>
      <c r="N298" s="293"/>
      <c r="O298" s="293"/>
      <c r="P298" s="293"/>
      <c r="Q298" s="293"/>
      <c r="R298" s="293"/>
      <c r="S298" s="293"/>
      <c r="T298" s="293"/>
      <c r="U298" s="293"/>
      <c r="V298" s="293"/>
      <c r="W298" s="293"/>
      <c r="X298" s="293"/>
      <c r="Y298" s="293"/>
      <c r="Z298" s="293"/>
      <c r="AA298" s="293"/>
      <c r="AB298" s="293"/>
      <c r="AC298" s="293"/>
      <c r="AD298" s="293"/>
      <c r="AE298" s="293"/>
      <c r="AF298" s="293"/>
      <c r="AG298" s="293"/>
      <c r="AH298" s="293"/>
      <c r="AI298" s="293"/>
      <c r="AJ298" s="293"/>
      <c r="AK298" s="293"/>
      <c r="AL298" s="293"/>
      <c r="AM298" s="293"/>
      <c r="AN298" s="293"/>
      <c r="AO298" s="293"/>
      <c r="AP298" s="293"/>
      <c r="AQ298" s="293"/>
      <c r="AR298" s="293"/>
      <c r="AS298" s="293"/>
      <c r="AT298" s="293"/>
      <c r="AU298" s="293"/>
      <c r="AV298" s="293"/>
      <c r="AW298" s="293"/>
      <c r="AX298" s="293"/>
      <c r="AY298" s="293"/>
      <c r="AZ298" s="293"/>
      <c r="BA298" s="293"/>
      <c r="BB298" s="293"/>
      <c r="BC298" s="293"/>
      <c r="BD298" s="293"/>
      <c r="BE298" s="293"/>
      <c r="BF298" s="293"/>
      <c r="BG298" s="293"/>
      <c r="BH298" s="293"/>
      <c r="BI298" s="293"/>
      <c r="BJ298" s="293"/>
      <c r="BK298" s="293"/>
      <c r="BL298" s="293"/>
      <c r="BM298" s="293"/>
      <c r="BN298" s="293"/>
      <c r="BO298" s="293"/>
      <c r="BP298" s="293"/>
      <c r="BQ298" s="294"/>
      <c r="BR298" s="105"/>
    </row>
    <row r="299" spans="3:70" ht="23.45" customHeight="1" x14ac:dyDescent="0.4">
      <c r="C299" s="95"/>
      <c r="D299" s="292"/>
      <c r="E299" s="293"/>
      <c r="F299" s="293"/>
      <c r="G299" s="293"/>
      <c r="H299" s="293"/>
      <c r="I299" s="293"/>
      <c r="J299" s="293"/>
      <c r="K299" s="293"/>
      <c r="L299" s="293"/>
      <c r="M299" s="293"/>
      <c r="N299" s="293"/>
      <c r="O299" s="293"/>
      <c r="P299" s="293"/>
      <c r="Q299" s="293"/>
      <c r="R299" s="293"/>
      <c r="S299" s="293"/>
      <c r="T299" s="293"/>
      <c r="U299" s="293"/>
      <c r="V299" s="293"/>
      <c r="W299" s="293"/>
      <c r="X299" s="293"/>
      <c r="Y299" s="293"/>
      <c r="Z299" s="293"/>
      <c r="AA299" s="293"/>
      <c r="AB299" s="293"/>
      <c r="AC299" s="293"/>
      <c r="AD299" s="293"/>
      <c r="AE299" s="293"/>
      <c r="AF299" s="293"/>
      <c r="AG299" s="293"/>
      <c r="AH299" s="293"/>
      <c r="AI299" s="293"/>
      <c r="AJ299" s="293"/>
      <c r="AK299" s="293"/>
      <c r="AL299" s="293"/>
      <c r="AM299" s="293"/>
      <c r="AN299" s="293"/>
      <c r="AO299" s="293"/>
      <c r="AP299" s="293"/>
      <c r="AQ299" s="293"/>
      <c r="AR299" s="293"/>
      <c r="AS299" s="293"/>
      <c r="AT299" s="293"/>
      <c r="AU299" s="293"/>
      <c r="AV299" s="293"/>
      <c r="AW299" s="293"/>
      <c r="AX299" s="293"/>
      <c r="AY299" s="293"/>
      <c r="AZ299" s="293"/>
      <c r="BA299" s="293"/>
      <c r="BB299" s="293"/>
      <c r="BC299" s="293"/>
      <c r="BD299" s="293"/>
      <c r="BE299" s="293"/>
      <c r="BF299" s="293"/>
      <c r="BG299" s="293"/>
      <c r="BH299" s="293"/>
      <c r="BI299" s="293"/>
      <c r="BJ299" s="293"/>
      <c r="BK299" s="293"/>
      <c r="BL299" s="293"/>
      <c r="BM299" s="293"/>
      <c r="BN299" s="293"/>
      <c r="BO299" s="293"/>
      <c r="BP299" s="293"/>
      <c r="BQ299" s="294"/>
      <c r="BR299" s="105"/>
    </row>
    <row r="300" spans="3:70" ht="23.45" customHeight="1" x14ac:dyDescent="0.4">
      <c r="C300" s="95"/>
      <c r="D300" s="292"/>
      <c r="E300" s="293"/>
      <c r="F300" s="293"/>
      <c r="G300" s="293"/>
      <c r="H300" s="293"/>
      <c r="I300" s="293"/>
      <c r="J300" s="293"/>
      <c r="K300" s="293"/>
      <c r="L300" s="293"/>
      <c r="M300" s="293"/>
      <c r="N300" s="293"/>
      <c r="O300" s="293"/>
      <c r="P300" s="293"/>
      <c r="Q300" s="293"/>
      <c r="R300" s="293"/>
      <c r="S300" s="293"/>
      <c r="T300" s="293"/>
      <c r="U300" s="293"/>
      <c r="V300" s="293"/>
      <c r="W300" s="293"/>
      <c r="X300" s="293"/>
      <c r="Y300" s="293"/>
      <c r="Z300" s="293"/>
      <c r="AA300" s="293"/>
      <c r="AB300" s="293"/>
      <c r="AC300" s="293"/>
      <c r="AD300" s="293"/>
      <c r="AE300" s="293"/>
      <c r="AF300" s="293"/>
      <c r="AG300" s="293"/>
      <c r="AH300" s="293"/>
      <c r="AI300" s="293"/>
      <c r="AJ300" s="293"/>
      <c r="AK300" s="293"/>
      <c r="AL300" s="293"/>
      <c r="AM300" s="293"/>
      <c r="AN300" s="293"/>
      <c r="AO300" s="293"/>
      <c r="AP300" s="293"/>
      <c r="AQ300" s="293"/>
      <c r="AR300" s="293"/>
      <c r="AS300" s="293"/>
      <c r="AT300" s="293"/>
      <c r="AU300" s="293"/>
      <c r="AV300" s="293"/>
      <c r="AW300" s="293"/>
      <c r="AX300" s="293"/>
      <c r="AY300" s="293"/>
      <c r="AZ300" s="293"/>
      <c r="BA300" s="293"/>
      <c r="BB300" s="293"/>
      <c r="BC300" s="293"/>
      <c r="BD300" s="293"/>
      <c r="BE300" s="293"/>
      <c r="BF300" s="293"/>
      <c r="BG300" s="293"/>
      <c r="BH300" s="293"/>
      <c r="BI300" s="293"/>
      <c r="BJ300" s="293"/>
      <c r="BK300" s="293"/>
      <c r="BL300" s="293"/>
      <c r="BM300" s="293"/>
      <c r="BN300" s="293"/>
      <c r="BO300" s="293"/>
      <c r="BP300" s="293"/>
      <c r="BQ300" s="294"/>
      <c r="BR300" s="105"/>
    </row>
    <row r="301" spans="3:70" ht="23.45" customHeight="1" x14ac:dyDescent="0.4">
      <c r="C301" s="95"/>
      <c r="D301" s="292"/>
      <c r="E301" s="293"/>
      <c r="F301" s="293"/>
      <c r="G301" s="293"/>
      <c r="H301" s="293"/>
      <c r="I301" s="293"/>
      <c r="J301" s="293"/>
      <c r="K301" s="293"/>
      <c r="L301" s="293"/>
      <c r="M301" s="293"/>
      <c r="N301" s="293"/>
      <c r="O301" s="293"/>
      <c r="P301" s="293"/>
      <c r="Q301" s="293"/>
      <c r="R301" s="293"/>
      <c r="S301" s="293"/>
      <c r="T301" s="293"/>
      <c r="U301" s="293"/>
      <c r="V301" s="293"/>
      <c r="W301" s="293"/>
      <c r="X301" s="293"/>
      <c r="Y301" s="293"/>
      <c r="Z301" s="293"/>
      <c r="AA301" s="293"/>
      <c r="AB301" s="293"/>
      <c r="AC301" s="293"/>
      <c r="AD301" s="293"/>
      <c r="AE301" s="293"/>
      <c r="AF301" s="293"/>
      <c r="AG301" s="293"/>
      <c r="AH301" s="293"/>
      <c r="AI301" s="293"/>
      <c r="AJ301" s="293"/>
      <c r="AK301" s="293"/>
      <c r="AL301" s="293"/>
      <c r="AM301" s="293"/>
      <c r="AN301" s="293"/>
      <c r="AO301" s="293"/>
      <c r="AP301" s="293"/>
      <c r="AQ301" s="293"/>
      <c r="AR301" s="293"/>
      <c r="AS301" s="293"/>
      <c r="AT301" s="293"/>
      <c r="AU301" s="293"/>
      <c r="AV301" s="293"/>
      <c r="AW301" s="293"/>
      <c r="AX301" s="293"/>
      <c r="AY301" s="293"/>
      <c r="AZ301" s="293"/>
      <c r="BA301" s="293"/>
      <c r="BB301" s="293"/>
      <c r="BC301" s="293"/>
      <c r="BD301" s="293"/>
      <c r="BE301" s="293"/>
      <c r="BF301" s="293"/>
      <c r="BG301" s="293"/>
      <c r="BH301" s="293"/>
      <c r="BI301" s="293"/>
      <c r="BJ301" s="293"/>
      <c r="BK301" s="293"/>
      <c r="BL301" s="293"/>
      <c r="BM301" s="293"/>
      <c r="BN301" s="293"/>
      <c r="BO301" s="293"/>
      <c r="BP301" s="293"/>
      <c r="BQ301" s="294"/>
      <c r="BR301" s="105"/>
    </row>
    <row r="302" spans="3:70" ht="23.45" customHeight="1" x14ac:dyDescent="0.4">
      <c r="C302" s="95"/>
      <c r="D302" s="292"/>
      <c r="E302" s="293"/>
      <c r="F302" s="293"/>
      <c r="G302" s="293"/>
      <c r="H302" s="293"/>
      <c r="I302" s="293"/>
      <c r="J302" s="293"/>
      <c r="K302" s="293"/>
      <c r="L302" s="293"/>
      <c r="M302" s="293"/>
      <c r="N302" s="293"/>
      <c r="O302" s="293"/>
      <c r="P302" s="293"/>
      <c r="Q302" s="293"/>
      <c r="R302" s="293"/>
      <c r="S302" s="293"/>
      <c r="T302" s="293"/>
      <c r="U302" s="293"/>
      <c r="V302" s="293"/>
      <c r="W302" s="293"/>
      <c r="X302" s="293"/>
      <c r="Y302" s="293"/>
      <c r="Z302" s="293"/>
      <c r="AA302" s="293"/>
      <c r="AB302" s="293"/>
      <c r="AC302" s="293"/>
      <c r="AD302" s="293"/>
      <c r="AE302" s="293"/>
      <c r="AF302" s="293"/>
      <c r="AG302" s="293"/>
      <c r="AH302" s="293"/>
      <c r="AI302" s="293"/>
      <c r="AJ302" s="293"/>
      <c r="AK302" s="293"/>
      <c r="AL302" s="293"/>
      <c r="AM302" s="293"/>
      <c r="AN302" s="293"/>
      <c r="AO302" s="293"/>
      <c r="AP302" s="293"/>
      <c r="AQ302" s="293"/>
      <c r="AR302" s="293"/>
      <c r="AS302" s="293"/>
      <c r="AT302" s="293"/>
      <c r="AU302" s="293"/>
      <c r="AV302" s="293"/>
      <c r="AW302" s="293"/>
      <c r="AX302" s="293"/>
      <c r="AY302" s="293"/>
      <c r="AZ302" s="293"/>
      <c r="BA302" s="293"/>
      <c r="BB302" s="293"/>
      <c r="BC302" s="293"/>
      <c r="BD302" s="293"/>
      <c r="BE302" s="293"/>
      <c r="BF302" s="293"/>
      <c r="BG302" s="293"/>
      <c r="BH302" s="293"/>
      <c r="BI302" s="293"/>
      <c r="BJ302" s="293"/>
      <c r="BK302" s="293"/>
      <c r="BL302" s="293"/>
      <c r="BM302" s="293"/>
      <c r="BN302" s="293"/>
      <c r="BO302" s="293"/>
      <c r="BP302" s="293"/>
      <c r="BQ302" s="294"/>
      <c r="BR302" s="105"/>
    </row>
    <row r="303" spans="3:70" ht="23.45" customHeight="1" x14ac:dyDescent="0.4">
      <c r="C303" s="95"/>
      <c r="D303" s="292"/>
      <c r="E303" s="293"/>
      <c r="F303" s="293"/>
      <c r="G303" s="293"/>
      <c r="H303" s="293"/>
      <c r="I303" s="293"/>
      <c r="J303" s="293"/>
      <c r="K303" s="293"/>
      <c r="L303" s="293"/>
      <c r="M303" s="293"/>
      <c r="N303" s="293"/>
      <c r="O303" s="293"/>
      <c r="P303" s="293"/>
      <c r="Q303" s="293"/>
      <c r="R303" s="293"/>
      <c r="S303" s="293"/>
      <c r="T303" s="293"/>
      <c r="U303" s="293"/>
      <c r="V303" s="293"/>
      <c r="W303" s="293"/>
      <c r="X303" s="293"/>
      <c r="Y303" s="293"/>
      <c r="Z303" s="293"/>
      <c r="AA303" s="293"/>
      <c r="AB303" s="293"/>
      <c r="AC303" s="293"/>
      <c r="AD303" s="293"/>
      <c r="AE303" s="293"/>
      <c r="AF303" s="293"/>
      <c r="AG303" s="293"/>
      <c r="AH303" s="293"/>
      <c r="AI303" s="293"/>
      <c r="AJ303" s="293"/>
      <c r="AK303" s="293"/>
      <c r="AL303" s="293"/>
      <c r="AM303" s="293"/>
      <c r="AN303" s="293"/>
      <c r="AO303" s="293"/>
      <c r="AP303" s="293"/>
      <c r="AQ303" s="293"/>
      <c r="AR303" s="293"/>
      <c r="AS303" s="293"/>
      <c r="AT303" s="293"/>
      <c r="AU303" s="293"/>
      <c r="AV303" s="293"/>
      <c r="AW303" s="293"/>
      <c r="AX303" s="293"/>
      <c r="AY303" s="293"/>
      <c r="AZ303" s="293"/>
      <c r="BA303" s="293"/>
      <c r="BB303" s="293"/>
      <c r="BC303" s="293"/>
      <c r="BD303" s="293"/>
      <c r="BE303" s="293"/>
      <c r="BF303" s="293"/>
      <c r="BG303" s="293"/>
      <c r="BH303" s="293"/>
      <c r="BI303" s="293"/>
      <c r="BJ303" s="293"/>
      <c r="BK303" s="293"/>
      <c r="BL303" s="293"/>
      <c r="BM303" s="293"/>
      <c r="BN303" s="293"/>
      <c r="BO303" s="293"/>
      <c r="BP303" s="293"/>
      <c r="BQ303" s="294"/>
      <c r="BR303" s="105"/>
    </row>
    <row r="304" spans="3:70" ht="23.45" customHeight="1" x14ac:dyDescent="0.4">
      <c r="C304" s="95"/>
      <c r="D304" s="292"/>
      <c r="E304" s="293"/>
      <c r="F304" s="293"/>
      <c r="G304" s="293"/>
      <c r="H304" s="293"/>
      <c r="I304" s="293"/>
      <c r="J304" s="293"/>
      <c r="K304" s="293"/>
      <c r="L304" s="293"/>
      <c r="M304" s="293"/>
      <c r="N304" s="293"/>
      <c r="O304" s="293"/>
      <c r="P304" s="293"/>
      <c r="Q304" s="293"/>
      <c r="R304" s="293"/>
      <c r="S304" s="293"/>
      <c r="T304" s="293"/>
      <c r="U304" s="293"/>
      <c r="V304" s="293"/>
      <c r="W304" s="293"/>
      <c r="X304" s="293"/>
      <c r="Y304" s="293"/>
      <c r="Z304" s="293"/>
      <c r="AA304" s="293"/>
      <c r="AB304" s="293"/>
      <c r="AC304" s="293"/>
      <c r="AD304" s="293"/>
      <c r="AE304" s="293"/>
      <c r="AF304" s="293"/>
      <c r="AG304" s="293"/>
      <c r="AH304" s="293"/>
      <c r="AI304" s="293"/>
      <c r="AJ304" s="293"/>
      <c r="AK304" s="293"/>
      <c r="AL304" s="293"/>
      <c r="AM304" s="293"/>
      <c r="AN304" s="293"/>
      <c r="AO304" s="293"/>
      <c r="AP304" s="293"/>
      <c r="AQ304" s="293"/>
      <c r="AR304" s="293"/>
      <c r="AS304" s="293"/>
      <c r="AT304" s="293"/>
      <c r="AU304" s="293"/>
      <c r="AV304" s="293"/>
      <c r="AW304" s="293"/>
      <c r="AX304" s="293"/>
      <c r="AY304" s="293"/>
      <c r="AZ304" s="293"/>
      <c r="BA304" s="293"/>
      <c r="BB304" s="293"/>
      <c r="BC304" s="293"/>
      <c r="BD304" s="293"/>
      <c r="BE304" s="293"/>
      <c r="BF304" s="293"/>
      <c r="BG304" s="293"/>
      <c r="BH304" s="293"/>
      <c r="BI304" s="293"/>
      <c r="BJ304" s="293"/>
      <c r="BK304" s="293"/>
      <c r="BL304" s="293"/>
      <c r="BM304" s="293"/>
      <c r="BN304" s="293"/>
      <c r="BO304" s="293"/>
      <c r="BP304" s="293"/>
      <c r="BQ304" s="294"/>
      <c r="BR304" s="105"/>
    </row>
    <row r="305" spans="3:70" ht="23.45" customHeight="1" x14ac:dyDescent="0.4">
      <c r="C305" s="95"/>
      <c r="D305" s="292"/>
      <c r="E305" s="293"/>
      <c r="F305" s="293"/>
      <c r="G305" s="293"/>
      <c r="H305" s="293"/>
      <c r="I305" s="293"/>
      <c r="J305" s="293"/>
      <c r="K305" s="293"/>
      <c r="L305" s="293"/>
      <c r="M305" s="293"/>
      <c r="N305" s="293"/>
      <c r="O305" s="293"/>
      <c r="P305" s="293"/>
      <c r="Q305" s="293"/>
      <c r="R305" s="293"/>
      <c r="S305" s="293"/>
      <c r="T305" s="293"/>
      <c r="U305" s="293"/>
      <c r="V305" s="293"/>
      <c r="W305" s="293"/>
      <c r="X305" s="293"/>
      <c r="Y305" s="293"/>
      <c r="Z305" s="293"/>
      <c r="AA305" s="293"/>
      <c r="AB305" s="293"/>
      <c r="AC305" s="293"/>
      <c r="AD305" s="293"/>
      <c r="AE305" s="293"/>
      <c r="AF305" s="293"/>
      <c r="AG305" s="293"/>
      <c r="AH305" s="293"/>
      <c r="AI305" s="293"/>
      <c r="AJ305" s="293"/>
      <c r="AK305" s="293"/>
      <c r="AL305" s="293"/>
      <c r="AM305" s="293"/>
      <c r="AN305" s="293"/>
      <c r="AO305" s="293"/>
      <c r="AP305" s="293"/>
      <c r="AQ305" s="293"/>
      <c r="AR305" s="293"/>
      <c r="AS305" s="293"/>
      <c r="AT305" s="293"/>
      <c r="AU305" s="293"/>
      <c r="AV305" s="293"/>
      <c r="AW305" s="293"/>
      <c r="AX305" s="293"/>
      <c r="AY305" s="293"/>
      <c r="AZ305" s="293"/>
      <c r="BA305" s="293"/>
      <c r="BB305" s="293"/>
      <c r="BC305" s="293"/>
      <c r="BD305" s="293"/>
      <c r="BE305" s="293"/>
      <c r="BF305" s="293"/>
      <c r="BG305" s="293"/>
      <c r="BH305" s="293"/>
      <c r="BI305" s="293"/>
      <c r="BJ305" s="293"/>
      <c r="BK305" s="293"/>
      <c r="BL305" s="293"/>
      <c r="BM305" s="293"/>
      <c r="BN305" s="293"/>
      <c r="BO305" s="293"/>
      <c r="BP305" s="293"/>
      <c r="BQ305" s="294"/>
      <c r="BR305" s="105"/>
    </row>
    <row r="306" spans="3:70" ht="23.45" customHeight="1" x14ac:dyDescent="0.4">
      <c r="C306" s="95"/>
      <c r="D306" s="292"/>
      <c r="E306" s="293"/>
      <c r="F306" s="293"/>
      <c r="G306" s="293"/>
      <c r="H306" s="293"/>
      <c r="I306" s="293"/>
      <c r="J306" s="293"/>
      <c r="K306" s="293"/>
      <c r="L306" s="293"/>
      <c r="M306" s="293"/>
      <c r="N306" s="293"/>
      <c r="O306" s="293"/>
      <c r="P306" s="293"/>
      <c r="Q306" s="293"/>
      <c r="R306" s="293"/>
      <c r="S306" s="293"/>
      <c r="T306" s="293"/>
      <c r="U306" s="293"/>
      <c r="V306" s="293"/>
      <c r="W306" s="293"/>
      <c r="X306" s="293"/>
      <c r="Y306" s="293"/>
      <c r="Z306" s="293"/>
      <c r="AA306" s="293"/>
      <c r="AB306" s="293"/>
      <c r="AC306" s="293"/>
      <c r="AD306" s="293"/>
      <c r="AE306" s="293"/>
      <c r="AF306" s="293"/>
      <c r="AG306" s="293"/>
      <c r="AH306" s="293"/>
      <c r="AI306" s="293"/>
      <c r="AJ306" s="293"/>
      <c r="AK306" s="293"/>
      <c r="AL306" s="293"/>
      <c r="AM306" s="293"/>
      <c r="AN306" s="293"/>
      <c r="AO306" s="293"/>
      <c r="AP306" s="293"/>
      <c r="AQ306" s="293"/>
      <c r="AR306" s="293"/>
      <c r="AS306" s="293"/>
      <c r="AT306" s="293"/>
      <c r="AU306" s="293"/>
      <c r="AV306" s="293"/>
      <c r="AW306" s="293"/>
      <c r="AX306" s="293"/>
      <c r="AY306" s="293"/>
      <c r="AZ306" s="293"/>
      <c r="BA306" s="293"/>
      <c r="BB306" s="293"/>
      <c r="BC306" s="293"/>
      <c r="BD306" s="293"/>
      <c r="BE306" s="293"/>
      <c r="BF306" s="293"/>
      <c r="BG306" s="293"/>
      <c r="BH306" s="293"/>
      <c r="BI306" s="293"/>
      <c r="BJ306" s="293"/>
      <c r="BK306" s="293"/>
      <c r="BL306" s="293"/>
      <c r="BM306" s="293"/>
      <c r="BN306" s="293"/>
      <c r="BO306" s="293"/>
      <c r="BP306" s="293"/>
      <c r="BQ306" s="294"/>
      <c r="BR306" s="105"/>
    </row>
    <row r="307" spans="3:70" ht="23.45" customHeight="1" x14ac:dyDescent="0.4">
      <c r="C307" s="95"/>
      <c r="D307" s="292"/>
      <c r="E307" s="293"/>
      <c r="F307" s="293"/>
      <c r="G307" s="293"/>
      <c r="H307" s="293"/>
      <c r="I307" s="293"/>
      <c r="J307" s="293"/>
      <c r="K307" s="293"/>
      <c r="L307" s="293"/>
      <c r="M307" s="293"/>
      <c r="N307" s="293"/>
      <c r="O307" s="293"/>
      <c r="P307" s="293"/>
      <c r="Q307" s="293"/>
      <c r="R307" s="293"/>
      <c r="S307" s="293"/>
      <c r="T307" s="293"/>
      <c r="U307" s="293"/>
      <c r="V307" s="293"/>
      <c r="W307" s="293"/>
      <c r="X307" s="293"/>
      <c r="Y307" s="293"/>
      <c r="Z307" s="293"/>
      <c r="AA307" s="293"/>
      <c r="AB307" s="293"/>
      <c r="AC307" s="293"/>
      <c r="AD307" s="293"/>
      <c r="AE307" s="293"/>
      <c r="AF307" s="293"/>
      <c r="AG307" s="293"/>
      <c r="AH307" s="293"/>
      <c r="AI307" s="293"/>
      <c r="AJ307" s="293"/>
      <c r="AK307" s="293"/>
      <c r="AL307" s="293"/>
      <c r="AM307" s="293"/>
      <c r="AN307" s="293"/>
      <c r="AO307" s="293"/>
      <c r="AP307" s="293"/>
      <c r="AQ307" s="293"/>
      <c r="AR307" s="293"/>
      <c r="AS307" s="293"/>
      <c r="AT307" s="293"/>
      <c r="AU307" s="293"/>
      <c r="AV307" s="293"/>
      <c r="AW307" s="293"/>
      <c r="AX307" s="293"/>
      <c r="AY307" s="293"/>
      <c r="AZ307" s="293"/>
      <c r="BA307" s="293"/>
      <c r="BB307" s="293"/>
      <c r="BC307" s="293"/>
      <c r="BD307" s="293"/>
      <c r="BE307" s="293"/>
      <c r="BF307" s="293"/>
      <c r="BG307" s="293"/>
      <c r="BH307" s="293"/>
      <c r="BI307" s="293"/>
      <c r="BJ307" s="293"/>
      <c r="BK307" s="293"/>
      <c r="BL307" s="293"/>
      <c r="BM307" s="293"/>
      <c r="BN307" s="293"/>
      <c r="BO307" s="293"/>
      <c r="BP307" s="293"/>
      <c r="BQ307" s="294"/>
      <c r="BR307" s="105"/>
    </row>
    <row r="308" spans="3:70" ht="23.45" customHeight="1" x14ac:dyDescent="0.4">
      <c r="C308" s="95"/>
      <c r="D308" s="292"/>
      <c r="E308" s="293"/>
      <c r="F308" s="293"/>
      <c r="G308" s="293"/>
      <c r="H308" s="293"/>
      <c r="I308" s="293"/>
      <c r="J308" s="293"/>
      <c r="K308" s="293"/>
      <c r="L308" s="293"/>
      <c r="M308" s="293"/>
      <c r="N308" s="293"/>
      <c r="O308" s="293"/>
      <c r="P308" s="293"/>
      <c r="Q308" s="293"/>
      <c r="R308" s="293"/>
      <c r="S308" s="293"/>
      <c r="T308" s="293"/>
      <c r="U308" s="293"/>
      <c r="V308" s="293"/>
      <c r="W308" s="293"/>
      <c r="X308" s="293"/>
      <c r="Y308" s="293"/>
      <c r="Z308" s="293"/>
      <c r="AA308" s="293"/>
      <c r="AB308" s="293"/>
      <c r="AC308" s="293"/>
      <c r="AD308" s="293"/>
      <c r="AE308" s="293"/>
      <c r="AF308" s="293"/>
      <c r="AG308" s="293"/>
      <c r="AH308" s="293"/>
      <c r="AI308" s="293"/>
      <c r="AJ308" s="293"/>
      <c r="AK308" s="293"/>
      <c r="AL308" s="293"/>
      <c r="AM308" s="293"/>
      <c r="AN308" s="293"/>
      <c r="AO308" s="293"/>
      <c r="AP308" s="293"/>
      <c r="AQ308" s="293"/>
      <c r="AR308" s="293"/>
      <c r="AS308" s="293"/>
      <c r="AT308" s="293"/>
      <c r="AU308" s="293"/>
      <c r="AV308" s="293"/>
      <c r="AW308" s="293"/>
      <c r="AX308" s="293"/>
      <c r="AY308" s="293"/>
      <c r="AZ308" s="293"/>
      <c r="BA308" s="293"/>
      <c r="BB308" s="293"/>
      <c r="BC308" s="293"/>
      <c r="BD308" s="293"/>
      <c r="BE308" s="293"/>
      <c r="BF308" s="293"/>
      <c r="BG308" s="293"/>
      <c r="BH308" s="293"/>
      <c r="BI308" s="293"/>
      <c r="BJ308" s="293"/>
      <c r="BK308" s="293"/>
      <c r="BL308" s="293"/>
      <c r="BM308" s="293"/>
      <c r="BN308" s="293"/>
      <c r="BO308" s="293"/>
      <c r="BP308" s="293"/>
      <c r="BQ308" s="294"/>
      <c r="BR308" s="105"/>
    </row>
    <row r="309" spans="3:70" ht="23.45" customHeight="1" x14ac:dyDescent="0.4">
      <c r="C309" s="95"/>
      <c r="D309" s="292"/>
      <c r="E309" s="293"/>
      <c r="F309" s="293"/>
      <c r="G309" s="293"/>
      <c r="H309" s="293"/>
      <c r="I309" s="293"/>
      <c r="J309" s="293"/>
      <c r="K309" s="293"/>
      <c r="L309" s="293"/>
      <c r="M309" s="293"/>
      <c r="N309" s="293"/>
      <c r="O309" s="293"/>
      <c r="P309" s="293"/>
      <c r="Q309" s="293"/>
      <c r="R309" s="293"/>
      <c r="S309" s="293"/>
      <c r="T309" s="293"/>
      <c r="U309" s="293"/>
      <c r="V309" s="293"/>
      <c r="W309" s="293"/>
      <c r="X309" s="293"/>
      <c r="Y309" s="293"/>
      <c r="Z309" s="293"/>
      <c r="AA309" s="293"/>
      <c r="AB309" s="293"/>
      <c r="AC309" s="293"/>
      <c r="AD309" s="293"/>
      <c r="AE309" s="293"/>
      <c r="AF309" s="293"/>
      <c r="AG309" s="293"/>
      <c r="AH309" s="293"/>
      <c r="AI309" s="293"/>
      <c r="AJ309" s="293"/>
      <c r="AK309" s="293"/>
      <c r="AL309" s="293"/>
      <c r="AM309" s="293"/>
      <c r="AN309" s="293"/>
      <c r="AO309" s="293"/>
      <c r="AP309" s="293"/>
      <c r="AQ309" s="293"/>
      <c r="AR309" s="293"/>
      <c r="AS309" s="293"/>
      <c r="AT309" s="293"/>
      <c r="AU309" s="293"/>
      <c r="AV309" s="293"/>
      <c r="AW309" s="293"/>
      <c r="AX309" s="293"/>
      <c r="AY309" s="293"/>
      <c r="AZ309" s="293"/>
      <c r="BA309" s="293"/>
      <c r="BB309" s="293"/>
      <c r="BC309" s="293"/>
      <c r="BD309" s="293"/>
      <c r="BE309" s="293"/>
      <c r="BF309" s="293"/>
      <c r="BG309" s="293"/>
      <c r="BH309" s="293"/>
      <c r="BI309" s="293"/>
      <c r="BJ309" s="293"/>
      <c r="BK309" s="293"/>
      <c r="BL309" s="293"/>
      <c r="BM309" s="293"/>
      <c r="BN309" s="293"/>
      <c r="BO309" s="293"/>
      <c r="BP309" s="293"/>
      <c r="BQ309" s="294"/>
      <c r="BR309" s="105"/>
    </row>
    <row r="310" spans="3:70" ht="23.45" customHeight="1" x14ac:dyDescent="0.4">
      <c r="C310" s="95"/>
      <c r="D310" s="292"/>
      <c r="E310" s="293"/>
      <c r="F310" s="293"/>
      <c r="G310" s="293"/>
      <c r="H310" s="293"/>
      <c r="I310" s="293"/>
      <c r="J310" s="293"/>
      <c r="K310" s="293"/>
      <c r="L310" s="293"/>
      <c r="M310" s="293"/>
      <c r="N310" s="293"/>
      <c r="O310" s="293"/>
      <c r="P310" s="293"/>
      <c r="Q310" s="293"/>
      <c r="R310" s="293"/>
      <c r="S310" s="293"/>
      <c r="T310" s="293"/>
      <c r="U310" s="293"/>
      <c r="V310" s="293"/>
      <c r="W310" s="293"/>
      <c r="X310" s="293"/>
      <c r="Y310" s="293"/>
      <c r="Z310" s="293"/>
      <c r="AA310" s="293"/>
      <c r="AB310" s="293"/>
      <c r="AC310" s="293"/>
      <c r="AD310" s="293"/>
      <c r="AE310" s="293"/>
      <c r="AF310" s="293"/>
      <c r="AG310" s="293"/>
      <c r="AH310" s="293"/>
      <c r="AI310" s="293"/>
      <c r="AJ310" s="293"/>
      <c r="AK310" s="293"/>
      <c r="AL310" s="293"/>
      <c r="AM310" s="293"/>
      <c r="AN310" s="293"/>
      <c r="AO310" s="293"/>
      <c r="AP310" s="293"/>
      <c r="AQ310" s="293"/>
      <c r="AR310" s="293"/>
      <c r="AS310" s="293"/>
      <c r="AT310" s="293"/>
      <c r="AU310" s="293"/>
      <c r="AV310" s="293"/>
      <c r="AW310" s="293"/>
      <c r="AX310" s="293"/>
      <c r="AY310" s="293"/>
      <c r="AZ310" s="293"/>
      <c r="BA310" s="293"/>
      <c r="BB310" s="293"/>
      <c r="BC310" s="293"/>
      <c r="BD310" s="293"/>
      <c r="BE310" s="293"/>
      <c r="BF310" s="293"/>
      <c r="BG310" s="293"/>
      <c r="BH310" s="293"/>
      <c r="BI310" s="293"/>
      <c r="BJ310" s="293"/>
      <c r="BK310" s="293"/>
      <c r="BL310" s="293"/>
      <c r="BM310" s="293"/>
      <c r="BN310" s="293"/>
      <c r="BO310" s="293"/>
      <c r="BP310" s="293"/>
      <c r="BQ310" s="294"/>
      <c r="BR310" s="105"/>
    </row>
    <row r="311" spans="3:70" ht="23.45" customHeight="1" x14ac:dyDescent="0.4">
      <c r="C311" s="95"/>
      <c r="D311" s="292"/>
      <c r="E311" s="293"/>
      <c r="F311" s="293"/>
      <c r="G311" s="293"/>
      <c r="H311" s="293"/>
      <c r="I311" s="293"/>
      <c r="J311" s="293"/>
      <c r="K311" s="293"/>
      <c r="L311" s="293"/>
      <c r="M311" s="293"/>
      <c r="N311" s="293"/>
      <c r="O311" s="293"/>
      <c r="P311" s="293"/>
      <c r="Q311" s="293"/>
      <c r="R311" s="293"/>
      <c r="S311" s="293"/>
      <c r="T311" s="293"/>
      <c r="U311" s="293"/>
      <c r="V311" s="293"/>
      <c r="W311" s="293"/>
      <c r="X311" s="293"/>
      <c r="Y311" s="293"/>
      <c r="Z311" s="293"/>
      <c r="AA311" s="293"/>
      <c r="AB311" s="293"/>
      <c r="AC311" s="293"/>
      <c r="AD311" s="293"/>
      <c r="AE311" s="293"/>
      <c r="AF311" s="293"/>
      <c r="AG311" s="293"/>
      <c r="AH311" s="293"/>
      <c r="AI311" s="293"/>
      <c r="AJ311" s="293"/>
      <c r="AK311" s="293"/>
      <c r="AL311" s="293"/>
      <c r="AM311" s="293"/>
      <c r="AN311" s="293"/>
      <c r="AO311" s="293"/>
      <c r="AP311" s="293"/>
      <c r="AQ311" s="293"/>
      <c r="AR311" s="293"/>
      <c r="AS311" s="293"/>
      <c r="AT311" s="293"/>
      <c r="AU311" s="293"/>
      <c r="AV311" s="293"/>
      <c r="AW311" s="293"/>
      <c r="AX311" s="293"/>
      <c r="AY311" s="293"/>
      <c r="AZ311" s="293"/>
      <c r="BA311" s="293"/>
      <c r="BB311" s="293"/>
      <c r="BC311" s="293"/>
      <c r="BD311" s="293"/>
      <c r="BE311" s="293"/>
      <c r="BF311" s="293"/>
      <c r="BG311" s="293"/>
      <c r="BH311" s="293"/>
      <c r="BI311" s="293"/>
      <c r="BJ311" s="293"/>
      <c r="BK311" s="293"/>
      <c r="BL311" s="293"/>
      <c r="BM311" s="293"/>
      <c r="BN311" s="293"/>
      <c r="BO311" s="293"/>
      <c r="BP311" s="293"/>
      <c r="BQ311" s="294"/>
      <c r="BR311" s="105"/>
    </row>
    <row r="312" spans="3:70" ht="23.45" customHeight="1" x14ac:dyDescent="0.4">
      <c r="C312" s="95"/>
      <c r="D312" s="292"/>
      <c r="E312" s="293"/>
      <c r="F312" s="293"/>
      <c r="G312" s="293"/>
      <c r="H312" s="293"/>
      <c r="I312" s="293"/>
      <c r="J312" s="293"/>
      <c r="K312" s="293"/>
      <c r="L312" s="293"/>
      <c r="M312" s="293"/>
      <c r="N312" s="293"/>
      <c r="O312" s="293"/>
      <c r="P312" s="293"/>
      <c r="Q312" s="293"/>
      <c r="R312" s="293"/>
      <c r="S312" s="293"/>
      <c r="T312" s="293"/>
      <c r="U312" s="293"/>
      <c r="V312" s="293"/>
      <c r="W312" s="293"/>
      <c r="X312" s="293"/>
      <c r="Y312" s="293"/>
      <c r="Z312" s="293"/>
      <c r="AA312" s="293"/>
      <c r="AB312" s="293"/>
      <c r="AC312" s="293"/>
      <c r="AD312" s="293"/>
      <c r="AE312" s="293"/>
      <c r="AF312" s="293"/>
      <c r="AG312" s="293"/>
      <c r="AH312" s="293"/>
      <c r="AI312" s="293"/>
      <c r="AJ312" s="293"/>
      <c r="AK312" s="293"/>
      <c r="AL312" s="293"/>
      <c r="AM312" s="293"/>
      <c r="AN312" s="293"/>
      <c r="AO312" s="293"/>
      <c r="AP312" s="293"/>
      <c r="AQ312" s="293"/>
      <c r="AR312" s="293"/>
      <c r="AS312" s="293"/>
      <c r="AT312" s="293"/>
      <c r="AU312" s="293"/>
      <c r="AV312" s="293"/>
      <c r="AW312" s="293"/>
      <c r="AX312" s="293"/>
      <c r="AY312" s="293"/>
      <c r="AZ312" s="293"/>
      <c r="BA312" s="293"/>
      <c r="BB312" s="293"/>
      <c r="BC312" s="293"/>
      <c r="BD312" s="293"/>
      <c r="BE312" s="293"/>
      <c r="BF312" s="293"/>
      <c r="BG312" s="293"/>
      <c r="BH312" s="293"/>
      <c r="BI312" s="293"/>
      <c r="BJ312" s="293"/>
      <c r="BK312" s="293"/>
      <c r="BL312" s="293"/>
      <c r="BM312" s="293"/>
      <c r="BN312" s="293"/>
      <c r="BO312" s="293"/>
      <c r="BP312" s="293"/>
      <c r="BQ312" s="294"/>
      <c r="BR312" s="105"/>
    </row>
    <row r="313" spans="3:70" ht="23.45" customHeight="1" x14ac:dyDescent="0.4">
      <c r="C313" s="95"/>
      <c r="D313" s="292"/>
      <c r="E313" s="293"/>
      <c r="F313" s="293"/>
      <c r="G313" s="293"/>
      <c r="H313" s="293"/>
      <c r="I313" s="293"/>
      <c r="J313" s="293"/>
      <c r="K313" s="293"/>
      <c r="L313" s="293"/>
      <c r="M313" s="293"/>
      <c r="N313" s="293"/>
      <c r="O313" s="293"/>
      <c r="P313" s="293"/>
      <c r="Q313" s="293"/>
      <c r="R313" s="293"/>
      <c r="S313" s="293"/>
      <c r="T313" s="293"/>
      <c r="U313" s="293"/>
      <c r="V313" s="293"/>
      <c r="W313" s="293"/>
      <c r="X313" s="293"/>
      <c r="Y313" s="293"/>
      <c r="Z313" s="293"/>
      <c r="AA313" s="293"/>
      <c r="AB313" s="293"/>
      <c r="AC313" s="293"/>
      <c r="AD313" s="293"/>
      <c r="AE313" s="293"/>
      <c r="AF313" s="293"/>
      <c r="AG313" s="293"/>
      <c r="AH313" s="293"/>
      <c r="AI313" s="293"/>
      <c r="AJ313" s="293"/>
      <c r="AK313" s="293"/>
      <c r="AL313" s="293"/>
      <c r="AM313" s="293"/>
      <c r="AN313" s="293"/>
      <c r="AO313" s="293"/>
      <c r="AP313" s="293"/>
      <c r="AQ313" s="293"/>
      <c r="AR313" s="293"/>
      <c r="AS313" s="293"/>
      <c r="AT313" s="293"/>
      <c r="AU313" s="293"/>
      <c r="AV313" s="293"/>
      <c r="AW313" s="293"/>
      <c r="AX313" s="293"/>
      <c r="AY313" s="293"/>
      <c r="AZ313" s="293"/>
      <c r="BA313" s="293"/>
      <c r="BB313" s="293"/>
      <c r="BC313" s="293"/>
      <c r="BD313" s="293"/>
      <c r="BE313" s="293"/>
      <c r="BF313" s="293"/>
      <c r="BG313" s="293"/>
      <c r="BH313" s="293"/>
      <c r="BI313" s="293"/>
      <c r="BJ313" s="293"/>
      <c r="BK313" s="293"/>
      <c r="BL313" s="293"/>
      <c r="BM313" s="293"/>
      <c r="BN313" s="293"/>
      <c r="BO313" s="293"/>
      <c r="BP313" s="293"/>
      <c r="BQ313" s="294"/>
      <c r="BR313" s="105"/>
    </row>
    <row r="314" spans="3:70" ht="23.45" customHeight="1" x14ac:dyDescent="0.4">
      <c r="C314" s="95"/>
      <c r="D314" s="295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6"/>
      <c r="W314" s="296"/>
      <c r="X314" s="296"/>
      <c r="Y314" s="296"/>
      <c r="Z314" s="296"/>
      <c r="AA314" s="296"/>
      <c r="AB314" s="296"/>
      <c r="AC314" s="296"/>
      <c r="AD314" s="296"/>
      <c r="AE314" s="296"/>
      <c r="AF314" s="296"/>
      <c r="AG314" s="296"/>
      <c r="AH314" s="296"/>
      <c r="AI314" s="296"/>
      <c r="AJ314" s="296"/>
      <c r="AK314" s="296"/>
      <c r="AL314" s="296"/>
      <c r="AM314" s="296"/>
      <c r="AN314" s="296"/>
      <c r="AO314" s="296"/>
      <c r="AP314" s="296"/>
      <c r="AQ314" s="296"/>
      <c r="AR314" s="296"/>
      <c r="AS314" s="296"/>
      <c r="AT314" s="296"/>
      <c r="AU314" s="296"/>
      <c r="AV314" s="296"/>
      <c r="AW314" s="296"/>
      <c r="AX314" s="296"/>
      <c r="AY314" s="296"/>
      <c r="AZ314" s="296"/>
      <c r="BA314" s="296"/>
      <c r="BB314" s="296"/>
      <c r="BC314" s="296"/>
      <c r="BD314" s="296"/>
      <c r="BE314" s="296"/>
      <c r="BF314" s="296"/>
      <c r="BG314" s="296"/>
      <c r="BH314" s="296"/>
      <c r="BI314" s="296"/>
      <c r="BJ314" s="296"/>
      <c r="BK314" s="296"/>
      <c r="BL314" s="296"/>
      <c r="BM314" s="296"/>
      <c r="BN314" s="296"/>
      <c r="BO314" s="296"/>
      <c r="BP314" s="296"/>
      <c r="BQ314" s="297"/>
      <c r="BR314" s="105"/>
    </row>
    <row r="315" spans="3:70" ht="12.6" customHeight="1" x14ac:dyDescent="0.4">
      <c r="C315" s="176"/>
      <c r="D315" s="177"/>
      <c r="E315" s="177"/>
      <c r="F315" s="177"/>
      <c r="G315" s="177"/>
      <c r="H315" s="177"/>
      <c r="I315" s="177"/>
      <c r="J315" s="177"/>
      <c r="K315" s="177"/>
      <c r="L315" s="177"/>
      <c r="M315" s="177"/>
      <c r="N315" s="177"/>
      <c r="O315" s="177"/>
      <c r="P315" s="177"/>
      <c r="Q315" s="177"/>
      <c r="R315" s="177"/>
      <c r="S315" s="177"/>
      <c r="T315" s="177"/>
      <c r="U315" s="177"/>
      <c r="V315" s="177"/>
      <c r="W315" s="177"/>
      <c r="X315" s="177"/>
      <c r="Y315" s="177"/>
      <c r="Z315" s="177"/>
      <c r="AA315" s="177"/>
      <c r="AB315" s="177"/>
      <c r="AC315" s="177"/>
      <c r="AD315" s="177"/>
      <c r="AE315" s="177"/>
      <c r="AF315" s="177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  <c r="AQ315" s="177"/>
      <c r="AR315" s="177"/>
      <c r="AS315" s="177"/>
      <c r="AT315" s="177"/>
      <c r="AU315" s="177"/>
      <c r="AV315" s="177"/>
      <c r="AW315" s="177"/>
      <c r="AX315" s="177"/>
      <c r="AY315" s="177"/>
      <c r="AZ315" s="177"/>
      <c r="BA315" s="177"/>
      <c r="BB315" s="177"/>
      <c r="BC315" s="177"/>
      <c r="BD315" s="177"/>
      <c r="BE315" s="177"/>
      <c r="BF315" s="177"/>
      <c r="BG315" s="177"/>
      <c r="BH315" s="177"/>
      <c r="BI315" s="177"/>
      <c r="BJ315" s="177"/>
      <c r="BK315" s="177"/>
      <c r="BL315" s="177"/>
      <c r="BM315" s="177"/>
      <c r="BN315" s="177"/>
      <c r="BO315" s="177"/>
      <c r="BP315" s="177"/>
      <c r="BQ315" s="177"/>
      <c r="BR315" s="178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7" priority="2">
      <formula>$BB$25="○"</formula>
    </cfRule>
  </conditionalFormatting>
  <conditionalFormatting sqref="BD28:BD30">
    <cfRule type="expression" dxfId="6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05F4F-BC07-4B46-BCB4-63344EE9E777}">
  <sheetPr>
    <pageSetUpPr fitToPage="1"/>
  </sheetPr>
  <dimension ref="C1:CN315"/>
  <sheetViews>
    <sheetView showZeros="0" view="pageBreakPreview" zoomScale="60" zoomScaleNormal="55" workbookViewId="0">
      <selection activeCell="U11" sqref="U11:AN13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298"/>
      <c r="D2" s="298"/>
      <c r="E2" s="298"/>
      <c r="F2" s="298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</row>
    <row r="3" spans="3:71" ht="15.6" customHeight="1" x14ac:dyDescent="0.4"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</row>
    <row r="4" spans="3:71" ht="15.6" customHeight="1" x14ac:dyDescent="0.4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</row>
    <row r="5" spans="3:71" ht="15.6" customHeight="1" x14ac:dyDescent="0.4"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</row>
    <row r="6" spans="3:71" ht="15.6" customHeight="1" x14ac:dyDescent="0.4"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5"/>
      <c r="AR6" s="5"/>
      <c r="AS6" s="5"/>
      <c r="AT6" s="5"/>
      <c r="AU6" s="5"/>
      <c r="AV6" s="5"/>
      <c r="AW6" s="5"/>
      <c r="AX6" s="5"/>
      <c r="AY6" s="5"/>
    </row>
    <row r="7" spans="3:71" ht="15.6" customHeight="1" x14ac:dyDescent="0.4"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5"/>
      <c r="AR7" s="5"/>
      <c r="AS7" s="5"/>
      <c r="AT7" s="5"/>
      <c r="AU7" s="5"/>
      <c r="AV7" s="5"/>
      <c r="AW7" s="5"/>
      <c r="AX7" s="5"/>
      <c r="AY7" s="5"/>
    </row>
    <row r="8" spans="3:71" ht="15.6" customHeight="1" x14ac:dyDescent="0.4">
      <c r="C8" s="6" t="s">
        <v>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8" t="s">
        <v>1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10"/>
      <c r="AO8" s="8" t="s">
        <v>2</v>
      </c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10"/>
      <c r="BG8" s="6" t="s">
        <v>3</v>
      </c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2"/>
    </row>
    <row r="9" spans="3:71" ht="15.6" customHeight="1" x14ac:dyDescent="0.4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13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5"/>
      <c r="AO9" s="13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5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2"/>
    </row>
    <row r="10" spans="3:71" ht="15.6" customHeight="1" x14ac:dyDescent="0.4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16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8"/>
      <c r="AO10" s="16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8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2"/>
    </row>
    <row r="11" spans="3:71" ht="15.6" customHeight="1" x14ac:dyDescent="0.4">
      <c r="C11" s="19" t="str">
        <f>IF(COUNTIF([3]回答表!K15,"*")&gt;0,[3]回答表!K15,"")</f>
        <v>八峰町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20" t="str">
        <f>IF(COUNTIF([3]回答表!F17,"*")&gt;0,[3]回答表!F17,"")</f>
        <v>下水道事業</v>
      </c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9"/>
      <c r="AG11" s="9"/>
      <c r="AH11" s="9"/>
      <c r="AI11" s="9"/>
      <c r="AJ11" s="9"/>
      <c r="AK11" s="9"/>
      <c r="AL11" s="9"/>
      <c r="AM11" s="9"/>
      <c r="AN11" s="10"/>
      <c r="AO11" s="22" t="str">
        <f>IF(COUNTIF([3]回答表!W17,"*")&gt;0,[3]回答表!W17,"")</f>
        <v>農業集落排水施設</v>
      </c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10"/>
      <c r="BG11" s="19" t="str">
        <f>IF(COUNTIF([3]回答表!F19,"*")&gt;0,[3]回答表!F19,"")</f>
        <v>ー</v>
      </c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4"/>
    </row>
    <row r="12" spans="3:71" ht="15.6" customHeight="1" x14ac:dyDescent="0.4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23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14"/>
      <c r="AG12" s="14"/>
      <c r="AH12" s="14"/>
      <c r="AI12" s="14"/>
      <c r="AJ12" s="14"/>
      <c r="AK12" s="14"/>
      <c r="AL12" s="14"/>
      <c r="AM12" s="14"/>
      <c r="AN12" s="15"/>
      <c r="AO12" s="13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5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4"/>
    </row>
    <row r="13" spans="3:71" ht="15.6" customHeight="1" x14ac:dyDescent="0.4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25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17"/>
      <c r="AG13" s="17"/>
      <c r="AH13" s="17"/>
      <c r="AI13" s="17"/>
      <c r="AJ13" s="17"/>
      <c r="AK13" s="17"/>
      <c r="AL13" s="17"/>
      <c r="AM13" s="17"/>
      <c r="AN13" s="18"/>
      <c r="AO13" s="16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8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4"/>
    </row>
    <row r="14" spans="3:71" ht="15.6" customHeight="1" x14ac:dyDescent="0.4"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</row>
    <row r="15" spans="3:71" ht="15.6" customHeight="1" x14ac:dyDescent="0.4"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6" spans="3:71" ht="15.6" customHeight="1" x14ac:dyDescent="0.4"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3:71" ht="15.6" customHeight="1" x14ac:dyDescent="0.4"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30"/>
      <c r="BS17" s="31"/>
    </row>
    <row r="18" spans="3:71" ht="15.6" customHeight="1" x14ac:dyDescent="0.4">
      <c r="C18" s="32"/>
      <c r="D18" s="33" t="s">
        <v>4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5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7"/>
      <c r="BS18" s="31"/>
    </row>
    <row r="19" spans="3:71" ht="15.6" customHeight="1" x14ac:dyDescent="0.4">
      <c r="C19" s="32"/>
      <c r="D19" s="38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40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7"/>
      <c r="BS19" s="31"/>
    </row>
    <row r="20" spans="3:71" ht="13.35" customHeight="1" x14ac:dyDescent="0.4">
      <c r="C20" s="32"/>
      <c r="D20" s="41" t="s">
        <v>5</v>
      </c>
      <c r="E20" s="42"/>
      <c r="F20" s="42"/>
      <c r="G20" s="42"/>
      <c r="H20" s="42"/>
      <c r="I20" s="42"/>
      <c r="J20" s="43"/>
      <c r="K20" s="41" t="s">
        <v>6</v>
      </c>
      <c r="L20" s="42"/>
      <c r="M20" s="42"/>
      <c r="N20" s="42"/>
      <c r="O20" s="42"/>
      <c r="P20" s="42"/>
      <c r="Q20" s="43"/>
      <c r="R20" s="41" t="s">
        <v>7</v>
      </c>
      <c r="S20" s="42"/>
      <c r="T20" s="42"/>
      <c r="U20" s="42"/>
      <c r="V20" s="42"/>
      <c r="W20" s="42"/>
      <c r="X20" s="43"/>
      <c r="Y20" s="44" t="s">
        <v>8</v>
      </c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6"/>
      <c r="BA20" s="47"/>
      <c r="BB20" s="48" t="s">
        <v>9</v>
      </c>
      <c r="BC20" s="49"/>
      <c r="BD20" s="49"/>
      <c r="BE20" s="49"/>
      <c r="BF20" s="49"/>
      <c r="BG20" s="49"/>
      <c r="BH20" s="49"/>
      <c r="BI20" s="49"/>
      <c r="BJ20" s="50"/>
      <c r="BK20" s="51"/>
      <c r="BL20" s="37"/>
      <c r="BS20" s="31"/>
    </row>
    <row r="21" spans="3:71" ht="13.35" customHeight="1" x14ac:dyDescent="0.4">
      <c r="C21" s="32"/>
      <c r="D21" s="52"/>
      <c r="E21" s="53"/>
      <c r="F21" s="53"/>
      <c r="G21" s="53"/>
      <c r="H21" s="53"/>
      <c r="I21" s="53"/>
      <c r="J21" s="54"/>
      <c r="K21" s="52"/>
      <c r="L21" s="53"/>
      <c r="M21" s="53"/>
      <c r="N21" s="53"/>
      <c r="O21" s="53"/>
      <c r="P21" s="53"/>
      <c r="Q21" s="54"/>
      <c r="R21" s="52"/>
      <c r="S21" s="53"/>
      <c r="T21" s="53"/>
      <c r="U21" s="53"/>
      <c r="V21" s="53"/>
      <c r="W21" s="53"/>
      <c r="X21" s="54"/>
      <c r="Y21" s="55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7"/>
      <c r="BA21" s="47"/>
      <c r="BB21" s="58"/>
      <c r="BC21" s="59"/>
      <c r="BD21" s="59"/>
      <c r="BE21" s="59"/>
      <c r="BF21" s="59"/>
      <c r="BG21" s="59"/>
      <c r="BH21" s="59"/>
      <c r="BI21" s="59"/>
      <c r="BJ21" s="60"/>
      <c r="BK21" s="61"/>
      <c r="BL21" s="37"/>
      <c r="BS21" s="31"/>
    </row>
    <row r="22" spans="3:71" ht="13.35" customHeight="1" x14ac:dyDescent="0.4">
      <c r="C22" s="32"/>
      <c r="D22" s="52"/>
      <c r="E22" s="53"/>
      <c r="F22" s="53"/>
      <c r="G22" s="53"/>
      <c r="H22" s="53"/>
      <c r="I22" s="53"/>
      <c r="J22" s="54"/>
      <c r="K22" s="52"/>
      <c r="L22" s="53"/>
      <c r="M22" s="53"/>
      <c r="N22" s="53"/>
      <c r="O22" s="53"/>
      <c r="P22" s="53"/>
      <c r="Q22" s="54"/>
      <c r="R22" s="52"/>
      <c r="S22" s="53"/>
      <c r="T22" s="53"/>
      <c r="U22" s="53"/>
      <c r="V22" s="53"/>
      <c r="W22" s="53"/>
      <c r="X22" s="54"/>
      <c r="Y22" s="62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4"/>
      <c r="BA22" s="65"/>
      <c r="BB22" s="58"/>
      <c r="BC22" s="59"/>
      <c r="BD22" s="59"/>
      <c r="BE22" s="59"/>
      <c r="BF22" s="59"/>
      <c r="BG22" s="59"/>
      <c r="BH22" s="59"/>
      <c r="BI22" s="59"/>
      <c r="BJ22" s="60"/>
      <c r="BK22" s="61"/>
      <c r="BL22" s="37"/>
      <c r="BS22" s="31"/>
    </row>
    <row r="23" spans="3:71" ht="31.35" customHeight="1" x14ac:dyDescent="0.4">
      <c r="C23" s="32"/>
      <c r="D23" s="66"/>
      <c r="E23" s="67"/>
      <c r="F23" s="67"/>
      <c r="G23" s="67"/>
      <c r="H23" s="67"/>
      <c r="I23" s="67"/>
      <c r="J23" s="68"/>
      <c r="K23" s="66"/>
      <c r="L23" s="67"/>
      <c r="M23" s="67"/>
      <c r="N23" s="67"/>
      <c r="O23" s="67"/>
      <c r="P23" s="67"/>
      <c r="Q23" s="68"/>
      <c r="R23" s="66"/>
      <c r="S23" s="67"/>
      <c r="T23" s="67"/>
      <c r="U23" s="67"/>
      <c r="V23" s="67"/>
      <c r="W23" s="67"/>
      <c r="X23" s="68"/>
      <c r="Y23" s="69" t="s">
        <v>10</v>
      </c>
      <c r="Z23" s="70"/>
      <c r="AA23" s="70"/>
      <c r="AB23" s="70"/>
      <c r="AC23" s="70"/>
      <c r="AD23" s="70"/>
      <c r="AE23" s="71"/>
      <c r="AF23" s="69" t="s">
        <v>11</v>
      </c>
      <c r="AG23" s="70"/>
      <c r="AH23" s="70"/>
      <c r="AI23" s="70"/>
      <c r="AJ23" s="70"/>
      <c r="AK23" s="70"/>
      <c r="AL23" s="71"/>
      <c r="AM23" s="69" t="s">
        <v>12</v>
      </c>
      <c r="AN23" s="70"/>
      <c r="AO23" s="70"/>
      <c r="AP23" s="70"/>
      <c r="AQ23" s="70"/>
      <c r="AR23" s="70"/>
      <c r="AS23" s="71"/>
      <c r="AT23" s="69" t="s">
        <v>13</v>
      </c>
      <c r="AU23" s="70"/>
      <c r="AV23" s="70"/>
      <c r="AW23" s="70"/>
      <c r="AX23" s="70"/>
      <c r="AY23" s="70"/>
      <c r="AZ23" s="71"/>
      <c r="BA23" s="65"/>
      <c r="BB23" s="72"/>
      <c r="BC23" s="73"/>
      <c r="BD23" s="73"/>
      <c r="BE23" s="73"/>
      <c r="BF23" s="73"/>
      <c r="BG23" s="73"/>
      <c r="BH23" s="73"/>
      <c r="BI23" s="73"/>
      <c r="BJ23" s="74"/>
      <c r="BK23" s="75"/>
      <c r="BL23" s="37"/>
      <c r="BS23" s="31"/>
    </row>
    <row r="24" spans="3:71" ht="15.6" customHeight="1" x14ac:dyDescent="0.4">
      <c r="C24" s="32"/>
      <c r="D24" s="76" t="str">
        <f>IF([3]回答表!R43="●","●","")</f>
        <v/>
      </c>
      <c r="E24" s="77"/>
      <c r="F24" s="77"/>
      <c r="G24" s="77"/>
      <c r="H24" s="77"/>
      <c r="I24" s="77"/>
      <c r="J24" s="78"/>
      <c r="K24" s="76" t="str">
        <f>IF([3]回答表!R44="●","●","")</f>
        <v/>
      </c>
      <c r="L24" s="77"/>
      <c r="M24" s="77"/>
      <c r="N24" s="77"/>
      <c r="O24" s="77"/>
      <c r="P24" s="77"/>
      <c r="Q24" s="78"/>
      <c r="R24" s="76" t="str">
        <f>IF([3]回答表!R45="●","●","")</f>
        <v/>
      </c>
      <c r="S24" s="77"/>
      <c r="T24" s="77"/>
      <c r="U24" s="77"/>
      <c r="V24" s="77"/>
      <c r="W24" s="77"/>
      <c r="X24" s="78"/>
      <c r="Y24" s="76" t="str">
        <f>IF([3]回答表!R46="●","●","")</f>
        <v/>
      </c>
      <c r="Z24" s="77"/>
      <c r="AA24" s="77"/>
      <c r="AB24" s="77"/>
      <c r="AC24" s="77"/>
      <c r="AD24" s="77"/>
      <c r="AE24" s="78"/>
      <c r="AF24" s="76" t="str">
        <f>IF([3]回答表!R47="●","●","")</f>
        <v>●</v>
      </c>
      <c r="AG24" s="77"/>
      <c r="AH24" s="77"/>
      <c r="AI24" s="77"/>
      <c r="AJ24" s="77"/>
      <c r="AK24" s="77"/>
      <c r="AL24" s="78"/>
      <c r="AM24" s="76" t="str">
        <f>IF([3]回答表!R48="●","●","")</f>
        <v/>
      </c>
      <c r="AN24" s="77"/>
      <c r="AO24" s="77"/>
      <c r="AP24" s="77"/>
      <c r="AQ24" s="77"/>
      <c r="AR24" s="77"/>
      <c r="AS24" s="78"/>
      <c r="AT24" s="76" t="str">
        <f>IF([3]回答表!R49="●","●","")</f>
        <v/>
      </c>
      <c r="AU24" s="77"/>
      <c r="AV24" s="77"/>
      <c r="AW24" s="77"/>
      <c r="AX24" s="77"/>
      <c r="AY24" s="77"/>
      <c r="AZ24" s="78"/>
      <c r="BA24" s="65"/>
      <c r="BB24" s="79" t="str">
        <f>IF([3]回答表!R50="●","●","")</f>
        <v/>
      </c>
      <c r="BC24" s="80"/>
      <c r="BD24" s="80"/>
      <c r="BE24" s="80"/>
      <c r="BF24" s="80"/>
      <c r="BG24" s="80"/>
      <c r="BH24" s="80"/>
      <c r="BI24" s="80"/>
      <c r="BJ24" s="50"/>
      <c r="BK24" s="51"/>
      <c r="BL24" s="37"/>
      <c r="BS24" s="31"/>
    </row>
    <row r="25" spans="3:71" ht="15.6" customHeight="1" x14ac:dyDescent="0.4">
      <c r="C25" s="32"/>
      <c r="D25" s="76"/>
      <c r="E25" s="77"/>
      <c r="F25" s="77"/>
      <c r="G25" s="77"/>
      <c r="H25" s="77"/>
      <c r="I25" s="77"/>
      <c r="J25" s="78"/>
      <c r="K25" s="76"/>
      <c r="L25" s="77"/>
      <c r="M25" s="77"/>
      <c r="N25" s="77"/>
      <c r="O25" s="77"/>
      <c r="P25" s="77"/>
      <c r="Q25" s="78"/>
      <c r="R25" s="76"/>
      <c r="S25" s="77"/>
      <c r="T25" s="77"/>
      <c r="U25" s="77"/>
      <c r="V25" s="77"/>
      <c r="W25" s="77"/>
      <c r="X25" s="78"/>
      <c r="Y25" s="76"/>
      <c r="Z25" s="77"/>
      <c r="AA25" s="77"/>
      <c r="AB25" s="77"/>
      <c r="AC25" s="77"/>
      <c r="AD25" s="77"/>
      <c r="AE25" s="78"/>
      <c r="AF25" s="76"/>
      <c r="AG25" s="77"/>
      <c r="AH25" s="77"/>
      <c r="AI25" s="77"/>
      <c r="AJ25" s="77"/>
      <c r="AK25" s="77"/>
      <c r="AL25" s="78"/>
      <c r="AM25" s="76"/>
      <c r="AN25" s="77"/>
      <c r="AO25" s="77"/>
      <c r="AP25" s="77"/>
      <c r="AQ25" s="77"/>
      <c r="AR25" s="77"/>
      <c r="AS25" s="78"/>
      <c r="AT25" s="76"/>
      <c r="AU25" s="77"/>
      <c r="AV25" s="77"/>
      <c r="AW25" s="77"/>
      <c r="AX25" s="77"/>
      <c r="AY25" s="77"/>
      <c r="AZ25" s="78"/>
      <c r="BA25" s="81"/>
      <c r="BB25" s="76"/>
      <c r="BC25" s="77"/>
      <c r="BD25" s="77"/>
      <c r="BE25" s="77"/>
      <c r="BF25" s="77"/>
      <c r="BG25" s="77"/>
      <c r="BH25" s="77"/>
      <c r="BI25" s="77"/>
      <c r="BJ25" s="60"/>
      <c r="BK25" s="61"/>
      <c r="BL25" s="37"/>
      <c r="BS25" s="31"/>
    </row>
    <row r="26" spans="3:71" ht="15.6" customHeight="1" x14ac:dyDescent="0.4">
      <c r="C26" s="32"/>
      <c r="D26" s="82"/>
      <c r="E26" s="83"/>
      <c r="F26" s="83"/>
      <c r="G26" s="83"/>
      <c r="H26" s="83"/>
      <c r="I26" s="83"/>
      <c r="J26" s="84"/>
      <c r="K26" s="82"/>
      <c r="L26" s="83"/>
      <c r="M26" s="83"/>
      <c r="N26" s="83"/>
      <c r="O26" s="83"/>
      <c r="P26" s="83"/>
      <c r="Q26" s="84"/>
      <c r="R26" s="82"/>
      <c r="S26" s="83"/>
      <c r="T26" s="83"/>
      <c r="U26" s="83"/>
      <c r="V26" s="83"/>
      <c r="W26" s="83"/>
      <c r="X26" s="84"/>
      <c r="Y26" s="82"/>
      <c r="Z26" s="83"/>
      <c r="AA26" s="83"/>
      <c r="AB26" s="83"/>
      <c r="AC26" s="83"/>
      <c r="AD26" s="83"/>
      <c r="AE26" s="84"/>
      <c r="AF26" s="82"/>
      <c r="AG26" s="83"/>
      <c r="AH26" s="83"/>
      <c r="AI26" s="83"/>
      <c r="AJ26" s="83"/>
      <c r="AK26" s="83"/>
      <c r="AL26" s="84"/>
      <c r="AM26" s="82"/>
      <c r="AN26" s="83"/>
      <c r="AO26" s="83"/>
      <c r="AP26" s="83"/>
      <c r="AQ26" s="83"/>
      <c r="AR26" s="83"/>
      <c r="AS26" s="84"/>
      <c r="AT26" s="82"/>
      <c r="AU26" s="83"/>
      <c r="AV26" s="83"/>
      <c r="AW26" s="83"/>
      <c r="AX26" s="83"/>
      <c r="AY26" s="83"/>
      <c r="AZ26" s="84"/>
      <c r="BA26" s="81"/>
      <c r="BB26" s="82"/>
      <c r="BC26" s="83"/>
      <c r="BD26" s="83"/>
      <c r="BE26" s="83"/>
      <c r="BF26" s="83"/>
      <c r="BG26" s="83"/>
      <c r="BH26" s="83"/>
      <c r="BI26" s="83"/>
      <c r="BJ26" s="74"/>
      <c r="BK26" s="75"/>
      <c r="BL26" s="37"/>
      <c r="BS26" s="31"/>
    </row>
    <row r="27" spans="3:71" ht="15.6" customHeight="1" x14ac:dyDescent="0.4">
      <c r="C27" s="85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7"/>
      <c r="BS27" s="31"/>
    </row>
    <row r="28" spans="3:71" ht="15.6" customHeight="1" x14ac:dyDescent="0.4"/>
    <row r="29" spans="3:71" ht="15.6" customHeight="1" x14ac:dyDescent="0.4">
      <c r="BS29" s="88"/>
    </row>
    <row r="30" spans="3:71" ht="15.6" customHeight="1" x14ac:dyDescent="0.4"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3:71" ht="15.6" customHeight="1" x14ac:dyDescent="0.4">
      <c r="C31" s="89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2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4"/>
    </row>
    <row r="32" spans="3:71" ht="15.6" customHeight="1" x14ac:dyDescent="0.5">
      <c r="C32" s="95"/>
      <c r="D32" s="96" t="s">
        <v>14</v>
      </c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8"/>
      <c r="R32" s="99" t="s">
        <v>5</v>
      </c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1"/>
      <c r="BC32" s="102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103"/>
      <c r="BO32" s="103"/>
      <c r="BP32" s="103"/>
      <c r="BQ32" s="299"/>
      <c r="BR32" s="105"/>
    </row>
    <row r="33" spans="3:70" ht="15.6" customHeight="1" x14ac:dyDescent="0.5">
      <c r="C33" s="95"/>
      <c r="D33" s="106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8"/>
      <c r="R33" s="109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1"/>
      <c r="BC33" s="102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103"/>
      <c r="BO33" s="103"/>
      <c r="BP33" s="103"/>
      <c r="BQ33" s="299"/>
      <c r="BR33" s="105"/>
    </row>
    <row r="34" spans="3:70" ht="15.6" customHeight="1" x14ac:dyDescent="0.5">
      <c r="C34" s="9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65"/>
      <c r="Y34" s="65"/>
      <c r="Z34" s="65"/>
      <c r="AA34" s="36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299"/>
      <c r="AO34" s="113"/>
      <c r="AP34" s="300"/>
      <c r="AQ34" s="300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02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103"/>
      <c r="BO34" s="103"/>
      <c r="BP34" s="103"/>
      <c r="BQ34" s="299"/>
      <c r="BR34" s="105"/>
    </row>
    <row r="35" spans="3:70" ht="25.5" x14ac:dyDescent="0.5">
      <c r="C35" s="95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6" t="s">
        <v>15</v>
      </c>
      <c r="V35" s="112"/>
      <c r="W35" s="112"/>
      <c r="X35" s="112"/>
      <c r="Y35" s="112"/>
      <c r="Z35" s="112"/>
      <c r="AA35" s="103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6" t="s">
        <v>16</v>
      </c>
      <c r="AN35" s="118"/>
      <c r="AO35" s="117"/>
      <c r="AP35" s="119"/>
      <c r="AQ35" s="119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1"/>
      <c r="BD35" s="103"/>
      <c r="BE35" s="103"/>
      <c r="BF35" s="122" t="s">
        <v>17</v>
      </c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299"/>
      <c r="BR35" s="105"/>
    </row>
    <row r="36" spans="3:70" ht="15.6" customHeight="1" x14ac:dyDescent="0.4">
      <c r="C36" s="95"/>
      <c r="D36" s="99" t="s">
        <v>18</v>
      </c>
      <c r="E36" s="100"/>
      <c r="F36" s="100"/>
      <c r="G36" s="100"/>
      <c r="H36" s="100"/>
      <c r="I36" s="100"/>
      <c r="J36" s="100"/>
      <c r="K36" s="100"/>
      <c r="L36" s="100"/>
      <c r="M36" s="101"/>
      <c r="N36" s="123" t="str">
        <f>IF([3]回答表!X43="●","●","")</f>
        <v/>
      </c>
      <c r="O36" s="124"/>
      <c r="P36" s="124"/>
      <c r="Q36" s="125"/>
      <c r="R36" s="112"/>
      <c r="S36" s="112"/>
      <c r="T36" s="112"/>
      <c r="U36" s="126" t="str">
        <f>IF([3]回答表!X43="●",[3]回答表!B59,IF([3]回答表!AA43="●",[3]回答表!B79,""))</f>
        <v/>
      </c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8"/>
      <c r="AK36" s="129"/>
      <c r="AL36" s="129"/>
      <c r="AM36" s="130" t="s">
        <v>19</v>
      </c>
      <c r="AN36" s="130"/>
      <c r="AO36" s="130"/>
      <c r="AP36" s="130"/>
      <c r="AQ36" s="130"/>
      <c r="AR36" s="130"/>
      <c r="AS36" s="130"/>
      <c r="AT36" s="130"/>
      <c r="AU36" s="130" t="s">
        <v>20</v>
      </c>
      <c r="AV36" s="130"/>
      <c r="AW36" s="130"/>
      <c r="AX36" s="130"/>
      <c r="AY36" s="130"/>
      <c r="AZ36" s="130"/>
      <c r="BA36" s="130"/>
      <c r="BB36" s="130"/>
      <c r="BC36" s="113"/>
      <c r="BD36" s="36"/>
      <c r="BE36" s="36"/>
      <c r="BF36" s="131" t="str">
        <f>IF([3]回答表!X43="●",[3]回答表!S65,IF([3]回答表!AA43="●",[3]回答表!S85,""))</f>
        <v/>
      </c>
      <c r="BG36" s="132"/>
      <c r="BH36" s="132"/>
      <c r="BI36" s="132"/>
      <c r="BJ36" s="131"/>
      <c r="BK36" s="132"/>
      <c r="BL36" s="132"/>
      <c r="BM36" s="132"/>
      <c r="BN36" s="131"/>
      <c r="BO36" s="132"/>
      <c r="BP36" s="132"/>
      <c r="BQ36" s="133"/>
      <c r="BR36" s="105"/>
    </row>
    <row r="37" spans="3:70" ht="15.6" customHeight="1" x14ac:dyDescent="0.4">
      <c r="C37" s="95"/>
      <c r="D37" s="134"/>
      <c r="E37" s="135"/>
      <c r="F37" s="135"/>
      <c r="G37" s="135"/>
      <c r="H37" s="135"/>
      <c r="I37" s="135"/>
      <c r="J37" s="135"/>
      <c r="K37" s="135"/>
      <c r="L37" s="135"/>
      <c r="M37" s="136"/>
      <c r="N37" s="137"/>
      <c r="O37" s="138"/>
      <c r="P37" s="138"/>
      <c r="Q37" s="139"/>
      <c r="R37" s="112"/>
      <c r="S37" s="112"/>
      <c r="T37" s="112"/>
      <c r="U37" s="140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2"/>
      <c r="AK37" s="129"/>
      <c r="AL37" s="129"/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13"/>
      <c r="BD37" s="36"/>
      <c r="BE37" s="36"/>
      <c r="BF37" s="143"/>
      <c r="BG37" s="144"/>
      <c r="BH37" s="144"/>
      <c r="BI37" s="144"/>
      <c r="BJ37" s="143"/>
      <c r="BK37" s="144"/>
      <c r="BL37" s="144"/>
      <c r="BM37" s="144"/>
      <c r="BN37" s="143"/>
      <c r="BO37" s="144"/>
      <c r="BP37" s="144"/>
      <c r="BQ37" s="145"/>
      <c r="BR37" s="105"/>
    </row>
    <row r="38" spans="3:70" ht="15.6" customHeight="1" x14ac:dyDescent="0.4">
      <c r="C38" s="95"/>
      <c r="D38" s="134"/>
      <c r="E38" s="135"/>
      <c r="F38" s="135"/>
      <c r="G38" s="135"/>
      <c r="H38" s="135"/>
      <c r="I38" s="135"/>
      <c r="J38" s="135"/>
      <c r="K38" s="135"/>
      <c r="L38" s="135"/>
      <c r="M38" s="136"/>
      <c r="N38" s="137"/>
      <c r="O38" s="138"/>
      <c r="P38" s="138"/>
      <c r="Q38" s="139"/>
      <c r="R38" s="112"/>
      <c r="S38" s="112"/>
      <c r="T38" s="112"/>
      <c r="U38" s="140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2"/>
      <c r="AK38" s="129"/>
      <c r="AL38" s="129"/>
      <c r="AM38" s="79" t="str">
        <f>IF([3]回答表!X43="●",[3]回答表!G65,IF([3]回答表!AA43="●",[3]回答表!G85,""))</f>
        <v/>
      </c>
      <c r="AN38" s="80"/>
      <c r="AO38" s="80"/>
      <c r="AP38" s="80"/>
      <c r="AQ38" s="80"/>
      <c r="AR38" s="80"/>
      <c r="AS38" s="80"/>
      <c r="AT38" s="146"/>
      <c r="AU38" s="79" t="str">
        <f>IF([3]回答表!X43="●",[3]回答表!G66,IF([3]回答表!AA43="●",[3]回答表!G86,""))</f>
        <v/>
      </c>
      <c r="AV38" s="80"/>
      <c r="AW38" s="80"/>
      <c r="AX38" s="80"/>
      <c r="AY38" s="80"/>
      <c r="AZ38" s="80"/>
      <c r="BA38" s="80"/>
      <c r="BB38" s="146"/>
      <c r="BC38" s="113"/>
      <c r="BD38" s="36"/>
      <c r="BE38" s="36"/>
      <c r="BF38" s="143"/>
      <c r="BG38" s="144"/>
      <c r="BH38" s="144"/>
      <c r="BI38" s="144"/>
      <c r="BJ38" s="143"/>
      <c r="BK38" s="144"/>
      <c r="BL38" s="144"/>
      <c r="BM38" s="144"/>
      <c r="BN38" s="143"/>
      <c r="BO38" s="144"/>
      <c r="BP38" s="144"/>
      <c r="BQ38" s="145"/>
      <c r="BR38" s="105"/>
    </row>
    <row r="39" spans="3:70" ht="15.6" customHeight="1" x14ac:dyDescent="0.4">
      <c r="C39" s="95"/>
      <c r="D39" s="109"/>
      <c r="E39" s="110"/>
      <c r="F39" s="110"/>
      <c r="G39" s="110"/>
      <c r="H39" s="110"/>
      <c r="I39" s="110"/>
      <c r="J39" s="110"/>
      <c r="K39" s="110"/>
      <c r="L39" s="110"/>
      <c r="M39" s="111"/>
      <c r="N39" s="147"/>
      <c r="O39" s="148"/>
      <c r="P39" s="148"/>
      <c r="Q39" s="149"/>
      <c r="R39" s="112"/>
      <c r="S39" s="112"/>
      <c r="T39" s="112"/>
      <c r="U39" s="140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2"/>
      <c r="AK39" s="129"/>
      <c r="AL39" s="129"/>
      <c r="AM39" s="76"/>
      <c r="AN39" s="77"/>
      <c r="AO39" s="77"/>
      <c r="AP39" s="77"/>
      <c r="AQ39" s="77"/>
      <c r="AR39" s="77"/>
      <c r="AS39" s="77"/>
      <c r="AT39" s="78"/>
      <c r="AU39" s="76"/>
      <c r="AV39" s="77"/>
      <c r="AW39" s="77"/>
      <c r="AX39" s="77"/>
      <c r="AY39" s="77"/>
      <c r="AZ39" s="77"/>
      <c r="BA39" s="77"/>
      <c r="BB39" s="78"/>
      <c r="BC39" s="113"/>
      <c r="BD39" s="36"/>
      <c r="BE39" s="36"/>
      <c r="BF39" s="143" t="str">
        <f>IF([3]回答表!X43="●",[3]回答表!V65,IF([3]回答表!AA43="●",[3]回答表!V85,""))</f>
        <v/>
      </c>
      <c r="BG39" s="14"/>
      <c r="BH39" s="14"/>
      <c r="BI39" s="15"/>
      <c r="BJ39" s="143" t="str">
        <f>IF([3]回答表!X43="●",[3]回答表!V66,IF([3]回答表!AA43="●",[3]回答表!V86,""))</f>
        <v/>
      </c>
      <c r="BK39" s="14"/>
      <c r="BL39" s="14"/>
      <c r="BM39" s="15"/>
      <c r="BN39" s="143" t="str">
        <f>IF([3]回答表!X43="●",[3]回答表!V67,IF([3]回答表!AA43="●",[3]回答表!V87,""))</f>
        <v/>
      </c>
      <c r="BO39" s="14"/>
      <c r="BP39" s="14"/>
      <c r="BQ39" s="15"/>
      <c r="BR39" s="105"/>
    </row>
    <row r="40" spans="3:70" ht="15.6" customHeight="1" x14ac:dyDescent="0.4">
      <c r="C40" s="95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1"/>
      <c r="O40" s="151"/>
      <c r="P40" s="151"/>
      <c r="Q40" s="151"/>
      <c r="R40" s="152"/>
      <c r="S40" s="152"/>
      <c r="T40" s="152"/>
      <c r="U40" s="140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2"/>
      <c r="AK40" s="129"/>
      <c r="AL40" s="129"/>
      <c r="AM40" s="82"/>
      <c r="AN40" s="83"/>
      <c r="AO40" s="83"/>
      <c r="AP40" s="83"/>
      <c r="AQ40" s="83"/>
      <c r="AR40" s="83"/>
      <c r="AS40" s="83"/>
      <c r="AT40" s="84"/>
      <c r="AU40" s="82"/>
      <c r="AV40" s="83"/>
      <c r="AW40" s="83"/>
      <c r="AX40" s="83"/>
      <c r="AY40" s="83"/>
      <c r="AZ40" s="83"/>
      <c r="BA40" s="83"/>
      <c r="BB40" s="84"/>
      <c r="BC40" s="113"/>
      <c r="BD40" s="113"/>
      <c r="BE40" s="113"/>
      <c r="BF40" s="13"/>
      <c r="BG40" s="14"/>
      <c r="BH40" s="14"/>
      <c r="BI40" s="15"/>
      <c r="BJ40" s="13"/>
      <c r="BK40" s="14"/>
      <c r="BL40" s="14"/>
      <c r="BM40" s="15"/>
      <c r="BN40" s="13"/>
      <c r="BO40" s="14"/>
      <c r="BP40" s="14"/>
      <c r="BQ40" s="15"/>
      <c r="BR40" s="105"/>
    </row>
    <row r="41" spans="3:70" ht="15.6" customHeight="1" x14ac:dyDescent="0.4">
      <c r="C41" s="95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1"/>
      <c r="O41" s="151"/>
      <c r="P41" s="151"/>
      <c r="Q41" s="151"/>
      <c r="R41" s="152"/>
      <c r="S41" s="152"/>
      <c r="T41" s="152"/>
      <c r="U41" s="140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2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13"/>
      <c r="BD41" s="113"/>
      <c r="BE41" s="113"/>
      <c r="BF41" s="13"/>
      <c r="BG41" s="14"/>
      <c r="BH41" s="14"/>
      <c r="BI41" s="15"/>
      <c r="BJ41" s="13"/>
      <c r="BK41" s="14"/>
      <c r="BL41" s="14"/>
      <c r="BM41" s="15"/>
      <c r="BN41" s="13"/>
      <c r="BO41" s="14"/>
      <c r="BP41" s="14"/>
      <c r="BQ41" s="15"/>
      <c r="BR41" s="105"/>
    </row>
    <row r="42" spans="3:70" ht="15.6" customHeight="1" x14ac:dyDescent="0.4">
      <c r="C42" s="95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1"/>
      <c r="O42" s="151"/>
      <c r="P42" s="151"/>
      <c r="Q42" s="151"/>
      <c r="R42" s="152"/>
      <c r="S42" s="152"/>
      <c r="T42" s="152"/>
      <c r="U42" s="140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2"/>
      <c r="AK42" s="129"/>
      <c r="AL42" s="129"/>
      <c r="AM42" s="153" t="str">
        <f>IF([3]回答表!X43="●",[3]回答表!O71,IF([3]回答表!AA43="●",[3]回答表!O91,""))</f>
        <v/>
      </c>
      <c r="AN42" s="154"/>
      <c r="AO42" s="155" t="s">
        <v>21</v>
      </c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6"/>
      <c r="BC42" s="113"/>
      <c r="BD42" s="113"/>
      <c r="BE42" s="113"/>
      <c r="BF42" s="13"/>
      <c r="BG42" s="14"/>
      <c r="BH42" s="14"/>
      <c r="BI42" s="15"/>
      <c r="BJ42" s="13"/>
      <c r="BK42" s="14"/>
      <c r="BL42" s="14"/>
      <c r="BM42" s="15"/>
      <c r="BN42" s="13"/>
      <c r="BO42" s="14"/>
      <c r="BP42" s="14"/>
      <c r="BQ42" s="15"/>
      <c r="BR42" s="105"/>
    </row>
    <row r="43" spans="3:70" ht="23.1" customHeight="1" x14ac:dyDescent="0.4">
      <c r="C43" s="95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1"/>
      <c r="O43" s="151"/>
      <c r="P43" s="151"/>
      <c r="Q43" s="151"/>
      <c r="R43" s="152"/>
      <c r="S43" s="152"/>
      <c r="T43" s="152"/>
      <c r="U43" s="140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2"/>
      <c r="AK43" s="129"/>
      <c r="AL43" s="129"/>
      <c r="AM43" s="153" t="str">
        <f>IF([3]回答表!X43="●",[3]回答表!O72,IF([3]回答表!AA43="●",[3]回答表!O92,""))</f>
        <v/>
      </c>
      <c r="AN43" s="154"/>
      <c r="AO43" s="157" t="s">
        <v>22</v>
      </c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8"/>
      <c r="BC43" s="113"/>
      <c r="BD43" s="36"/>
      <c r="BE43" s="36"/>
      <c r="BF43" s="143" t="s">
        <v>23</v>
      </c>
      <c r="BG43" s="14"/>
      <c r="BH43" s="14"/>
      <c r="BI43" s="15"/>
      <c r="BJ43" s="143" t="s">
        <v>24</v>
      </c>
      <c r="BK43" s="14"/>
      <c r="BL43" s="14"/>
      <c r="BM43" s="15"/>
      <c r="BN43" s="143" t="s">
        <v>25</v>
      </c>
      <c r="BO43" s="14"/>
      <c r="BP43" s="14"/>
      <c r="BQ43" s="15"/>
      <c r="BR43" s="105"/>
    </row>
    <row r="44" spans="3:70" ht="29.1" customHeight="1" x14ac:dyDescent="0.4">
      <c r="C44" s="95"/>
      <c r="D44" s="159" t="s">
        <v>26</v>
      </c>
      <c r="E44" s="160"/>
      <c r="F44" s="160"/>
      <c r="G44" s="160"/>
      <c r="H44" s="160"/>
      <c r="I44" s="160"/>
      <c r="J44" s="160"/>
      <c r="K44" s="160"/>
      <c r="L44" s="160"/>
      <c r="M44" s="161"/>
      <c r="N44" s="123" t="str">
        <f>IF([3]回答表!AA43="●","●","")</f>
        <v/>
      </c>
      <c r="O44" s="124"/>
      <c r="P44" s="124"/>
      <c r="Q44" s="125"/>
      <c r="R44" s="112"/>
      <c r="S44" s="112"/>
      <c r="T44" s="112"/>
      <c r="U44" s="140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2"/>
      <c r="AK44" s="129"/>
      <c r="AL44" s="129"/>
      <c r="AM44" s="153" t="str">
        <f>IF([3]回答表!X43="●",[3]回答表!O73,IF([3]回答表!AA43="●",[3]回答表!O93,""))</f>
        <v/>
      </c>
      <c r="AN44" s="154"/>
      <c r="AO44" s="162" t="s">
        <v>27</v>
      </c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4"/>
      <c r="BC44" s="113"/>
      <c r="BD44" s="165"/>
      <c r="BE44" s="165"/>
      <c r="BF44" s="13"/>
      <c r="BG44" s="14"/>
      <c r="BH44" s="14"/>
      <c r="BI44" s="15"/>
      <c r="BJ44" s="13"/>
      <c r="BK44" s="14"/>
      <c r="BL44" s="14"/>
      <c r="BM44" s="15"/>
      <c r="BN44" s="13"/>
      <c r="BO44" s="14"/>
      <c r="BP44" s="14"/>
      <c r="BQ44" s="15"/>
      <c r="BR44" s="105"/>
    </row>
    <row r="45" spans="3:70" ht="15.6" customHeight="1" x14ac:dyDescent="0.4">
      <c r="C45" s="95"/>
      <c r="D45" s="166"/>
      <c r="E45" s="167"/>
      <c r="F45" s="167"/>
      <c r="G45" s="167"/>
      <c r="H45" s="167"/>
      <c r="I45" s="167"/>
      <c r="J45" s="167"/>
      <c r="K45" s="167"/>
      <c r="L45" s="167"/>
      <c r="M45" s="168"/>
      <c r="N45" s="137"/>
      <c r="O45" s="138"/>
      <c r="P45" s="138"/>
      <c r="Q45" s="139"/>
      <c r="R45" s="112"/>
      <c r="S45" s="112"/>
      <c r="T45" s="112"/>
      <c r="U45" s="140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2"/>
      <c r="AK45" s="129"/>
      <c r="AL45" s="129"/>
      <c r="AM45" s="153" t="str">
        <f>IF([3]回答表!X43="●",[3]回答表!O74,IF([3]回答表!AA43="●",[3]回答表!O94,""))</f>
        <v/>
      </c>
      <c r="AN45" s="154"/>
      <c r="AO45" s="155" t="s">
        <v>28</v>
      </c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6"/>
      <c r="BC45" s="113"/>
      <c r="BD45" s="165"/>
      <c r="BE45" s="165"/>
      <c r="BF45" s="16"/>
      <c r="BG45" s="17"/>
      <c r="BH45" s="17"/>
      <c r="BI45" s="18"/>
      <c r="BJ45" s="16"/>
      <c r="BK45" s="17"/>
      <c r="BL45" s="17"/>
      <c r="BM45" s="18"/>
      <c r="BN45" s="16"/>
      <c r="BO45" s="17"/>
      <c r="BP45" s="17"/>
      <c r="BQ45" s="18"/>
      <c r="BR45" s="105"/>
    </row>
    <row r="46" spans="3:70" ht="15.6" customHeight="1" x14ac:dyDescent="0.4">
      <c r="C46" s="95"/>
      <c r="D46" s="166"/>
      <c r="E46" s="167"/>
      <c r="F46" s="167"/>
      <c r="G46" s="167"/>
      <c r="H46" s="167"/>
      <c r="I46" s="167"/>
      <c r="J46" s="167"/>
      <c r="K46" s="167"/>
      <c r="L46" s="167"/>
      <c r="M46" s="168"/>
      <c r="N46" s="137"/>
      <c r="O46" s="138"/>
      <c r="P46" s="138"/>
      <c r="Q46" s="139"/>
      <c r="R46" s="112"/>
      <c r="S46" s="112"/>
      <c r="T46" s="112"/>
      <c r="U46" s="140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2"/>
      <c r="AK46" s="129"/>
      <c r="AL46" s="129"/>
      <c r="AM46" s="153" t="str">
        <f>IF([3]回答表!X43="●",[3]回答表!AG71,IF([3]回答表!AA43="●",[3]回答表!AG91,""))</f>
        <v/>
      </c>
      <c r="AN46" s="154"/>
      <c r="AO46" s="155" t="s">
        <v>29</v>
      </c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6"/>
      <c r="BC46" s="113"/>
      <c r="BD46" s="165"/>
      <c r="BE46" s="1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105"/>
    </row>
    <row r="47" spans="3:70" ht="15.6" customHeight="1" x14ac:dyDescent="0.4">
      <c r="C47" s="95"/>
      <c r="D47" s="169"/>
      <c r="E47" s="170"/>
      <c r="F47" s="170"/>
      <c r="G47" s="170"/>
      <c r="H47" s="170"/>
      <c r="I47" s="170"/>
      <c r="J47" s="170"/>
      <c r="K47" s="170"/>
      <c r="L47" s="170"/>
      <c r="M47" s="171"/>
      <c r="N47" s="147"/>
      <c r="O47" s="148"/>
      <c r="P47" s="148"/>
      <c r="Q47" s="149"/>
      <c r="R47" s="112"/>
      <c r="S47" s="112"/>
      <c r="T47" s="112"/>
      <c r="U47" s="172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4"/>
      <c r="AK47" s="129"/>
      <c r="AL47" s="129"/>
      <c r="AM47" s="153" t="str">
        <f>IF([3]回答表!X43="●",[3]回答表!AG72,IF([3]回答表!AA43="●",[3]回答表!AG92,""))</f>
        <v/>
      </c>
      <c r="AN47" s="154"/>
      <c r="AO47" s="155" t="s">
        <v>30</v>
      </c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6"/>
      <c r="BC47" s="113"/>
      <c r="BD47" s="165"/>
      <c r="BE47" s="1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105"/>
    </row>
    <row r="48" spans="3:70" ht="15.6" customHeight="1" x14ac:dyDescent="0.4">
      <c r="C48" s="95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29"/>
      <c r="AL48" s="129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113"/>
      <c r="BD48" s="165"/>
      <c r="BE48" s="1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105"/>
    </row>
    <row r="49" spans="3:70" ht="6.95" customHeight="1" x14ac:dyDescent="0.5">
      <c r="C49" s="95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81"/>
      <c r="O49" s="81"/>
      <c r="P49" s="81"/>
      <c r="Q49" s="81"/>
      <c r="R49" s="112"/>
      <c r="S49" s="112"/>
      <c r="T49" s="112"/>
      <c r="U49" s="112"/>
      <c r="V49" s="112"/>
      <c r="W49" s="112"/>
      <c r="X49" s="65"/>
      <c r="Y49" s="65"/>
      <c r="Z49" s="65"/>
      <c r="AA49" s="103"/>
      <c r="AB49" s="103"/>
      <c r="AC49" s="103"/>
      <c r="AD49" s="103"/>
      <c r="AE49" s="103"/>
      <c r="AF49" s="103"/>
      <c r="AG49" s="103"/>
      <c r="AH49" s="103"/>
      <c r="AI49" s="103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105"/>
    </row>
    <row r="50" spans="3:70" ht="18.600000000000001" customHeight="1" x14ac:dyDescent="0.5">
      <c r="C50" s="95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81"/>
      <c r="O50" s="81"/>
      <c r="P50" s="81"/>
      <c r="Q50" s="81"/>
      <c r="R50" s="112"/>
      <c r="S50" s="112"/>
      <c r="T50" s="112"/>
      <c r="U50" s="116" t="s">
        <v>31</v>
      </c>
      <c r="V50" s="112"/>
      <c r="W50" s="112"/>
      <c r="X50" s="112"/>
      <c r="Y50" s="112"/>
      <c r="Z50" s="112"/>
      <c r="AA50" s="103"/>
      <c r="AB50" s="117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16" t="s">
        <v>32</v>
      </c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65"/>
      <c r="BR50" s="105"/>
    </row>
    <row r="51" spans="3:70" ht="15.6" customHeight="1" x14ac:dyDescent="0.4">
      <c r="C51" s="95"/>
      <c r="D51" s="99" t="s">
        <v>33</v>
      </c>
      <c r="E51" s="100"/>
      <c r="F51" s="100"/>
      <c r="G51" s="100"/>
      <c r="H51" s="100"/>
      <c r="I51" s="100"/>
      <c r="J51" s="100"/>
      <c r="K51" s="100"/>
      <c r="L51" s="100"/>
      <c r="M51" s="101"/>
      <c r="N51" s="123" t="str">
        <f>IF([3]回答表!AD43="●","●","")</f>
        <v/>
      </c>
      <c r="O51" s="124"/>
      <c r="P51" s="124"/>
      <c r="Q51" s="125"/>
      <c r="R51" s="112"/>
      <c r="S51" s="112"/>
      <c r="T51" s="112"/>
      <c r="U51" s="126" t="str">
        <f>IF([3]回答表!AD43="●",[3]回答表!B99,"")</f>
        <v/>
      </c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8"/>
      <c r="AK51" s="175"/>
      <c r="AL51" s="175"/>
      <c r="AM51" s="126" t="str">
        <f>IF([3]回答表!AD43="●",[3]回答表!B104,"")</f>
        <v/>
      </c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8"/>
      <c r="BR51" s="105"/>
    </row>
    <row r="52" spans="3:70" ht="15.6" customHeight="1" x14ac:dyDescent="0.4">
      <c r="C52" s="95"/>
      <c r="D52" s="134"/>
      <c r="E52" s="135"/>
      <c r="F52" s="135"/>
      <c r="G52" s="135"/>
      <c r="H52" s="135"/>
      <c r="I52" s="135"/>
      <c r="J52" s="135"/>
      <c r="K52" s="135"/>
      <c r="L52" s="135"/>
      <c r="M52" s="136"/>
      <c r="N52" s="137"/>
      <c r="O52" s="138"/>
      <c r="P52" s="138"/>
      <c r="Q52" s="139"/>
      <c r="R52" s="112"/>
      <c r="S52" s="112"/>
      <c r="T52" s="112"/>
      <c r="U52" s="140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2"/>
      <c r="AK52" s="175"/>
      <c r="AL52" s="175"/>
      <c r="AM52" s="140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  <c r="BJ52" s="141"/>
      <c r="BK52" s="141"/>
      <c r="BL52" s="141"/>
      <c r="BM52" s="141"/>
      <c r="BN52" s="141"/>
      <c r="BO52" s="141"/>
      <c r="BP52" s="141"/>
      <c r="BQ52" s="142"/>
      <c r="BR52" s="105"/>
    </row>
    <row r="53" spans="3:70" ht="15.6" customHeight="1" x14ac:dyDescent="0.4">
      <c r="C53" s="95"/>
      <c r="D53" s="134"/>
      <c r="E53" s="135"/>
      <c r="F53" s="135"/>
      <c r="G53" s="135"/>
      <c r="H53" s="135"/>
      <c r="I53" s="135"/>
      <c r="J53" s="135"/>
      <c r="K53" s="135"/>
      <c r="L53" s="135"/>
      <c r="M53" s="136"/>
      <c r="N53" s="137"/>
      <c r="O53" s="138"/>
      <c r="P53" s="138"/>
      <c r="Q53" s="139"/>
      <c r="R53" s="112"/>
      <c r="S53" s="112"/>
      <c r="T53" s="112"/>
      <c r="U53" s="140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  <c r="AJ53" s="142"/>
      <c r="AK53" s="175"/>
      <c r="AL53" s="175"/>
      <c r="AM53" s="140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  <c r="BI53" s="141"/>
      <c r="BJ53" s="141"/>
      <c r="BK53" s="141"/>
      <c r="BL53" s="141"/>
      <c r="BM53" s="141"/>
      <c r="BN53" s="141"/>
      <c r="BO53" s="141"/>
      <c r="BP53" s="141"/>
      <c r="BQ53" s="142"/>
      <c r="BR53" s="105"/>
    </row>
    <row r="54" spans="3:70" ht="15.6" customHeight="1" x14ac:dyDescent="0.4">
      <c r="C54" s="95"/>
      <c r="D54" s="109"/>
      <c r="E54" s="110"/>
      <c r="F54" s="110"/>
      <c r="G54" s="110"/>
      <c r="H54" s="110"/>
      <c r="I54" s="110"/>
      <c r="J54" s="110"/>
      <c r="K54" s="110"/>
      <c r="L54" s="110"/>
      <c r="M54" s="111"/>
      <c r="N54" s="147"/>
      <c r="O54" s="148"/>
      <c r="P54" s="148"/>
      <c r="Q54" s="149"/>
      <c r="R54" s="112"/>
      <c r="S54" s="112"/>
      <c r="T54" s="112"/>
      <c r="U54" s="172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4"/>
      <c r="AK54" s="175"/>
      <c r="AL54" s="175"/>
      <c r="AM54" s="172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4"/>
      <c r="BR54" s="105"/>
    </row>
    <row r="55" spans="3:70" ht="15.6" customHeight="1" x14ac:dyDescent="0.4">
      <c r="C55" s="176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R55" s="178"/>
    </row>
    <row r="56" spans="3:70" ht="15.6" customHeight="1" x14ac:dyDescent="0.4"/>
    <row r="57" spans="3:70" ht="15.6" customHeight="1" x14ac:dyDescent="0.4">
      <c r="C57" s="89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2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4"/>
    </row>
    <row r="58" spans="3:70" ht="15.6" customHeight="1" x14ac:dyDescent="0.5">
      <c r="C58" s="95"/>
      <c r="D58" s="96" t="s">
        <v>14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8"/>
      <c r="R58" s="99" t="s">
        <v>34</v>
      </c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1"/>
      <c r="BC58" s="102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103"/>
      <c r="BO58" s="103"/>
      <c r="BP58" s="103"/>
      <c r="BQ58" s="299"/>
      <c r="BR58" s="105"/>
    </row>
    <row r="59" spans="3:70" ht="15.6" customHeight="1" x14ac:dyDescent="0.5">
      <c r="C59" s="95"/>
      <c r="D59" s="106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8"/>
      <c r="R59" s="109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1"/>
      <c r="BC59" s="102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103"/>
      <c r="BO59" s="103"/>
      <c r="BP59" s="103"/>
      <c r="BQ59" s="299"/>
      <c r="BR59" s="105"/>
    </row>
    <row r="60" spans="3:70" ht="15.6" customHeight="1" x14ac:dyDescent="0.5">
      <c r="C60" s="95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65"/>
      <c r="Y60" s="65"/>
      <c r="Z60" s="65"/>
      <c r="AA60" s="36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299"/>
      <c r="AO60" s="113"/>
      <c r="AP60" s="300"/>
      <c r="AQ60" s="300"/>
      <c r="AR60" s="115"/>
      <c r="AS60" s="115"/>
      <c r="AT60" s="115"/>
      <c r="AU60" s="115"/>
      <c r="AV60" s="115"/>
      <c r="AW60" s="115"/>
      <c r="AX60" s="115"/>
      <c r="AY60" s="115"/>
      <c r="AZ60" s="115"/>
      <c r="BA60" s="115"/>
      <c r="BB60" s="115"/>
      <c r="BC60" s="102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103"/>
      <c r="BO60" s="103"/>
      <c r="BP60" s="103"/>
      <c r="BQ60" s="299"/>
      <c r="BR60" s="105"/>
    </row>
    <row r="61" spans="3:70" ht="25.5" x14ac:dyDescent="0.5">
      <c r="C61" s="95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6" t="s">
        <v>35</v>
      </c>
      <c r="V61" s="112"/>
      <c r="W61" s="112"/>
      <c r="X61" s="112"/>
      <c r="Y61" s="112"/>
      <c r="Z61" s="112"/>
      <c r="AA61" s="103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6" t="s">
        <v>16</v>
      </c>
      <c r="AN61" s="118"/>
      <c r="AO61" s="117"/>
      <c r="AP61" s="119"/>
      <c r="AQ61" s="119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1"/>
      <c r="BD61" s="103"/>
      <c r="BE61" s="103"/>
      <c r="BF61" s="122" t="s">
        <v>17</v>
      </c>
      <c r="BG61" s="179"/>
      <c r="BH61" s="179"/>
      <c r="BI61" s="179"/>
      <c r="BJ61" s="179"/>
      <c r="BK61" s="179"/>
      <c r="BL61" s="179"/>
      <c r="BM61" s="103"/>
      <c r="BN61" s="103"/>
      <c r="BO61" s="103"/>
      <c r="BP61" s="103"/>
      <c r="BQ61" s="118"/>
      <c r="BR61" s="105"/>
    </row>
    <row r="62" spans="3:70" ht="15.6" customHeight="1" x14ac:dyDescent="0.4">
      <c r="C62" s="95"/>
      <c r="D62" s="99" t="s">
        <v>18</v>
      </c>
      <c r="E62" s="100"/>
      <c r="F62" s="100"/>
      <c r="G62" s="100"/>
      <c r="H62" s="100"/>
      <c r="I62" s="100"/>
      <c r="J62" s="100"/>
      <c r="K62" s="100"/>
      <c r="L62" s="100"/>
      <c r="M62" s="101"/>
      <c r="N62" s="123" t="str">
        <f>IF([3]回答表!X44="●","●","")</f>
        <v/>
      </c>
      <c r="O62" s="124"/>
      <c r="P62" s="124"/>
      <c r="Q62" s="125"/>
      <c r="R62" s="112"/>
      <c r="S62" s="112"/>
      <c r="T62" s="112"/>
      <c r="U62" s="126" t="str">
        <f>IF([3]回答表!X44="●",[3]回答表!B115,IF([3]回答表!AA44="●",[3]回答表!B127,""))</f>
        <v/>
      </c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8"/>
      <c r="AK62" s="129"/>
      <c r="AL62" s="129"/>
      <c r="AM62" s="180" t="s">
        <v>36</v>
      </c>
      <c r="AN62" s="180"/>
      <c r="AO62" s="180"/>
      <c r="AP62" s="180"/>
      <c r="AQ62" s="180"/>
      <c r="AR62" s="180"/>
      <c r="AS62" s="180"/>
      <c r="AT62" s="180"/>
      <c r="AU62" s="180" t="s">
        <v>37</v>
      </c>
      <c r="AV62" s="180"/>
      <c r="AW62" s="180"/>
      <c r="AX62" s="180"/>
      <c r="AY62" s="180"/>
      <c r="AZ62" s="180"/>
      <c r="BA62" s="180"/>
      <c r="BB62" s="180"/>
      <c r="BC62" s="113"/>
      <c r="BD62" s="36"/>
      <c r="BE62" s="36"/>
      <c r="BF62" s="131" t="str">
        <f>IF([3]回答表!X44="●",[3]回答表!S121,IF([3]回答表!AA44="●",[3]回答表!S133,""))</f>
        <v/>
      </c>
      <c r="BG62" s="132"/>
      <c r="BH62" s="132"/>
      <c r="BI62" s="132"/>
      <c r="BJ62" s="131"/>
      <c r="BK62" s="132"/>
      <c r="BL62" s="132"/>
      <c r="BM62" s="132"/>
      <c r="BN62" s="131"/>
      <c r="BO62" s="132"/>
      <c r="BP62" s="132"/>
      <c r="BQ62" s="133"/>
      <c r="BR62" s="105"/>
    </row>
    <row r="63" spans="3:70" ht="15.6" customHeight="1" x14ac:dyDescent="0.4">
      <c r="C63" s="95"/>
      <c r="D63" s="134"/>
      <c r="E63" s="135"/>
      <c r="F63" s="135"/>
      <c r="G63" s="135"/>
      <c r="H63" s="135"/>
      <c r="I63" s="135"/>
      <c r="J63" s="135"/>
      <c r="K63" s="135"/>
      <c r="L63" s="135"/>
      <c r="M63" s="136"/>
      <c r="N63" s="137"/>
      <c r="O63" s="138"/>
      <c r="P63" s="138"/>
      <c r="Q63" s="139"/>
      <c r="R63" s="112"/>
      <c r="S63" s="112"/>
      <c r="T63" s="112"/>
      <c r="U63" s="140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2"/>
      <c r="AK63" s="129"/>
      <c r="AL63" s="129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13"/>
      <c r="BD63" s="36"/>
      <c r="BE63" s="36"/>
      <c r="BF63" s="143"/>
      <c r="BG63" s="144"/>
      <c r="BH63" s="144"/>
      <c r="BI63" s="144"/>
      <c r="BJ63" s="143"/>
      <c r="BK63" s="144"/>
      <c r="BL63" s="144"/>
      <c r="BM63" s="144"/>
      <c r="BN63" s="143"/>
      <c r="BO63" s="144"/>
      <c r="BP63" s="144"/>
      <c r="BQ63" s="145"/>
      <c r="BR63" s="105"/>
    </row>
    <row r="64" spans="3:70" ht="15.6" customHeight="1" x14ac:dyDescent="0.4">
      <c r="C64" s="95"/>
      <c r="D64" s="134"/>
      <c r="E64" s="135"/>
      <c r="F64" s="135"/>
      <c r="G64" s="135"/>
      <c r="H64" s="135"/>
      <c r="I64" s="135"/>
      <c r="J64" s="135"/>
      <c r="K64" s="135"/>
      <c r="L64" s="135"/>
      <c r="M64" s="136"/>
      <c r="N64" s="137"/>
      <c r="O64" s="138"/>
      <c r="P64" s="138"/>
      <c r="Q64" s="139"/>
      <c r="R64" s="112"/>
      <c r="S64" s="112"/>
      <c r="T64" s="112"/>
      <c r="U64" s="140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2"/>
      <c r="AK64" s="129"/>
      <c r="AL64" s="129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13"/>
      <c r="BD64" s="36"/>
      <c r="BE64" s="36"/>
      <c r="BF64" s="143"/>
      <c r="BG64" s="144"/>
      <c r="BH64" s="144"/>
      <c r="BI64" s="144"/>
      <c r="BJ64" s="143"/>
      <c r="BK64" s="144"/>
      <c r="BL64" s="144"/>
      <c r="BM64" s="144"/>
      <c r="BN64" s="143"/>
      <c r="BO64" s="144"/>
      <c r="BP64" s="144"/>
      <c r="BQ64" s="145"/>
      <c r="BR64" s="105"/>
    </row>
    <row r="65" spans="3:70" ht="15.6" customHeight="1" x14ac:dyDescent="0.4">
      <c r="C65" s="95"/>
      <c r="D65" s="109"/>
      <c r="E65" s="110"/>
      <c r="F65" s="110"/>
      <c r="G65" s="110"/>
      <c r="H65" s="110"/>
      <c r="I65" s="110"/>
      <c r="J65" s="110"/>
      <c r="K65" s="110"/>
      <c r="L65" s="110"/>
      <c r="M65" s="111"/>
      <c r="N65" s="147"/>
      <c r="O65" s="148"/>
      <c r="P65" s="148"/>
      <c r="Q65" s="149"/>
      <c r="R65" s="112"/>
      <c r="S65" s="112"/>
      <c r="T65" s="112"/>
      <c r="U65" s="140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2"/>
      <c r="AK65" s="129"/>
      <c r="AL65" s="129"/>
      <c r="AM65" s="79" t="str">
        <f>IF([3]回答表!X44="●",[3]回答表!J121,IF([3]回答表!AA44="●",[3]回答表!J133,""))</f>
        <v/>
      </c>
      <c r="AN65" s="80"/>
      <c r="AO65" s="80"/>
      <c r="AP65" s="80"/>
      <c r="AQ65" s="80"/>
      <c r="AR65" s="80"/>
      <c r="AS65" s="80"/>
      <c r="AT65" s="146"/>
      <c r="AU65" s="79" t="str">
        <f>IF([3]回答表!X44="●",[3]回答表!J122,IF([3]回答表!AA44="●",[3]回答表!J134,""))</f>
        <v/>
      </c>
      <c r="AV65" s="80"/>
      <c r="AW65" s="80"/>
      <c r="AX65" s="80"/>
      <c r="AY65" s="80"/>
      <c r="AZ65" s="80"/>
      <c r="BA65" s="80"/>
      <c r="BB65" s="146"/>
      <c r="BC65" s="113"/>
      <c r="BD65" s="36"/>
      <c r="BE65" s="36"/>
      <c r="BF65" s="143" t="str">
        <f>IF([3]回答表!X44="●",[3]回答表!V121,IF([3]回答表!AA44="●",[3]回答表!V133,""))</f>
        <v/>
      </c>
      <c r="BG65" s="144"/>
      <c r="BH65" s="144"/>
      <c r="BI65" s="144"/>
      <c r="BJ65" s="143" t="str">
        <f>IF([3]回答表!X44="●",[3]回答表!V122,IF([3]回答表!AA44="●",[3]回答表!V134,""))</f>
        <v/>
      </c>
      <c r="BK65" s="144"/>
      <c r="BL65" s="144"/>
      <c r="BM65" s="144"/>
      <c r="BN65" s="143" t="str">
        <f>IF([3]回答表!X44="●",[3]回答表!V123,IF([3]回答表!AA44="●",[3]回答表!V135,""))</f>
        <v/>
      </c>
      <c r="BO65" s="144"/>
      <c r="BP65" s="144"/>
      <c r="BQ65" s="145"/>
      <c r="BR65" s="105"/>
    </row>
    <row r="66" spans="3:70" ht="15.6" customHeight="1" x14ac:dyDescent="0.4">
      <c r="C66" s="95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1"/>
      <c r="O66" s="151"/>
      <c r="P66" s="151"/>
      <c r="Q66" s="151"/>
      <c r="R66" s="152"/>
      <c r="S66" s="152"/>
      <c r="T66" s="152"/>
      <c r="U66" s="140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2"/>
      <c r="AK66" s="129"/>
      <c r="AL66" s="129"/>
      <c r="AM66" s="76"/>
      <c r="AN66" s="77"/>
      <c r="AO66" s="77"/>
      <c r="AP66" s="77"/>
      <c r="AQ66" s="77"/>
      <c r="AR66" s="77"/>
      <c r="AS66" s="77"/>
      <c r="AT66" s="78"/>
      <c r="AU66" s="76"/>
      <c r="AV66" s="77"/>
      <c r="AW66" s="77"/>
      <c r="AX66" s="77"/>
      <c r="AY66" s="77"/>
      <c r="AZ66" s="77"/>
      <c r="BA66" s="77"/>
      <c r="BB66" s="78"/>
      <c r="BC66" s="113"/>
      <c r="BD66" s="113"/>
      <c r="BE66" s="113"/>
      <c r="BF66" s="143"/>
      <c r="BG66" s="144"/>
      <c r="BH66" s="144"/>
      <c r="BI66" s="144"/>
      <c r="BJ66" s="143"/>
      <c r="BK66" s="144"/>
      <c r="BL66" s="144"/>
      <c r="BM66" s="144"/>
      <c r="BN66" s="143"/>
      <c r="BO66" s="144"/>
      <c r="BP66" s="144"/>
      <c r="BQ66" s="145"/>
      <c r="BR66" s="105"/>
    </row>
    <row r="67" spans="3:70" ht="15.6" customHeight="1" x14ac:dyDescent="0.4">
      <c r="C67" s="95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1"/>
      <c r="O67" s="151"/>
      <c r="P67" s="151"/>
      <c r="Q67" s="151"/>
      <c r="R67" s="152"/>
      <c r="S67" s="152"/>
      <c r="T67" s="152"/>
      <c r="U67" s="140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2"/>
      <c r="AK67" s="129"/>
      <c r="AL67" s="129"/>
      <c r="AM67" s="82"/>
      <c r="AN67" s="83"/>
      <c r="AO67" s="83"/>
      <c r="AP67" s="83"/>
      <c r="AQ67" s="83"/>
      <c r="AR67" s="83"/>
      <c r="AS67" s="83"/>
      <c r="AT67" s="84"/>
      <c r="AU67" s="82"/>
      <c r="AV67" s="83"/>
      <c r="AW67" s="83"/>
      <c r="AX67" s="83"/>
      <c r="AY67" s="83"/>
      <c r="AZ67" s="83"/>
      <c r="BA67" s="83"/>
      <c r="BB67" s="84"/>
      <c r="BC67" s="113"/>
      <c r="BD67" s="36"/>
      <c r="BE67" s="36"/>
      <c r="BF67" s="143"/>
      <c r="BG67" s="144"/>
      <c r="BH67" s="144"/>
      <c r="BI67" s="144"/>
      <c r="BJ67" s="143"/>
      <c r="BK67" s="144"/>
      <c r="BL67" s="144"/>
      <c r="BM67" s="144"/>
      <c r="BN67" s="143"/>
      <c r="BO67" s="144"/>
      <c r="BP67" s="144"/>
      <c r="BQ67" s="145"/>
      <c r="BR67" s="105"/>
    </row>
    <row r="68" spans="3:70" ht="15.6" customHeight="1" x14ac:dyDescent="0.4">
      <c r="C68" s="95"/>
      <c r="D68" s="159" t="s">
        <v>26</v>
      </c>
      <c r="E68" s="160"/>
      <c r="F68" s="160"/>
      <c r="G68" s="160"/>
      <c r="H68" s="160"/>
      <c r="I68" s="160"/>
      <c r="J68" s="160"/>
      <c r="K68" s="160"/>
      <c r="L68" s="160"/>
      <c r="M68" s="161"/>
      <c r="N68" s="123" t="str">
        <f>IF([3]回答表!AA44="●","●","")</f>
        <v/>
      </c>
      <c r="O68" s="124"/>
      <c r="P68" s="124"/>
      <c r="Q68" s="125"/>
      <c r="R68" s="112"/>
      <c r="S68" s="112"/>
      <c r="T68" s="112"/>
      <c r="U68" s="140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2"/>
      <c r="AK68" s="129"/>
      <c r="AL68" s="129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113"/>
      <c r="BD68" s="165"/>
      <c r="BE68" s="165"/>
      <c r="BF68" s="143"/>
      <c r="BG68" s="144"/>
      <c r="BH68" s="144"/>
      <c r="BI68" s="144"/>
      <c r="BJ68" s="143"/>
      <c r="BK68" s="144"/>
      <c r="BL68" s="144"/>
      <c r="BM68" s="144"/>
      <c r="BN68" s="143"/>
      <c r="BO68" s="144"/>
      <c r="BP68" s="144"/>
      <c r="BQ68" s="145"/>
      <c r="BR68" s="105"/>
    </row>
    <row r="69" spans="3:70" ht="15.6" customHeight="1" x14ac:dyDescent="0.4">
      <c r="C69" s="95"/>
      <c r="D69" s="166"/>
      <c r="E69" s="167"/>
      <c r="F69" s="167"/>
      <c r="G69" s="167"/>
      <c r="H69" s="167"/>
      <c r="I69" s="167"/>
      <c r="J69" s="167"/>
      <c r="K69" s="167"/>
      <c r="L69" s="167"/>
      <c r="M69" s="168"/>
      <c r="N69" s="137"/>
      <c r="O69" s="138"/>
      <c r="P69" s="138"/>
      <c r="Q69" s="139"/>
      <c r="R69" s="112"/>
      <c r="S69" s="112"/>
      <c r="T69" s="112"/>
      <c r="U69" s="140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2"/>
      <c r="AK69" s="129"/>
      <c r="AL69" s="129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113"/>
      <c r="BD69" s="165"/>
      <c r="BE69" s="165"/>
      <c r="BF69" s="143" t="s">
        <v>23</v>
      </c>
      <c r="BG69" s="144"/>
      <c r="BH69" s="144"/>
      <c r="BI69" s="144"/>
      <c r="BJ69" s="143" t="s">
        <v>24</v>
      </c>
      <c r="BK69" s="144"/>
      <c r="BL69" s="144"/>
      <c r="BM69" s="144"/>
      <c r="BN69" s="143" t="s">
        <v>25</v>
      </c>
      <c r="BO69" s="144"/>
      <c r="BP69" s="144"/>
      <c r="BQ69" s="145"/>
      <c r="BR69" s="105"/>
    </row>
    <row r="70" spans="3:70" ht="15.6" customHeight="1" x14ac:dyDescent="0.4">
      <c r="C70" s="95"/>
      <c r="D70" s="166"/>
      <c r="E70" s="167"/>
      <c r="F70" s="167"/>
      <c r="G70" s="167"/>
      <c r="H70" s="167"/>
      <c r="I70" s="167"/>
      <c r="J70" s="167"/>
      <c r="K70" s="167"/>
      <c r="L70" s="167"/>
      <c r="M70" s="168"/>
      <c r="N70" s="137"/>
      <c r="O70" s="138"/>
      <c r="P70" s="138"/>
      <c r="Q70" s="139"/>
      <c r="R70" s="112"/>
      <c r="S70" s="112"/>
      <c r="T70" s="112"/>
      <c r="U70" s="140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2"/>
      <c r="AK70" s="129"/>
      <c r="AL70" s="129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113"/>
      <c r="BD70" s="165"/>
      <c r="BE70" s="165"/>
      <c r="BF70" s="143"/>
      <c r="BG70" s="144"/>
      <c r="BH70" s="144"/>
      <c r="BI70" s="144"/>
      <c r="BJ70" s="143"/>
      <c r="BK70" s="144"/>
      <c r="BL70" s="144"/>
      <c r="BM70" s="144"/>
      <c r="BN70" s="143"/>
      <c r="BO70" s="144"/>
      <c r="BP70" s="144"/>
      <c r="BQ70" s="145"/>
      <c r="BR70" s="105"/>
    </row>
    <row r="71" spans="3:70" ht="15.6" customHeight="1" x14ac:dyDescent="0.4">
      <c r="C71" s="95"/>
      <c r="D71" s="169"/>
      <c r="E71" s="170"/>
      <c r="F71" s="170"/>
      <c r="G71" s="170"/>
      <c r="H71" s="170"/>
      <c r="I71" s="170"/>
      <c r="J71" s="170"/>
      <c r="K71" s="170"/>
      <c r="L71" s="170"/>
      <c r="M71" s="171"/>
      <c r="N71" s="147"/>
      <c r="O71" s="148"/>
      <c r="P71" s="148"/>
      <c r="Q71" s="149"/>
      <c r="R71" s="112"/>
      <c r="S71" s="112"/>
      <c r="T71" s="112"/>
      <c r="U71" s="172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4"/>
      <c r="AK71" s="129"/>
      <c r="AL71" s="129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113"/>
      <c r="BD71" s="165"/>
      <c r="BE71" s="165"/>
      <c r="BF71" s="181"/>
      <c r="BG71" s="182"/>
      <c r="BH71" s="182"/>
      <c r="BI71" s="182"/>
      <c r="BJ71" s="181"/>
      <c r="BK71" s="182"/>
      <c r="BL71" s="182"/>
      <c r="BM71" s="182"/>
      <c r="BN71" s="181"/>
      <c r="BO71" s="182"/>
      <c r="BP71" s="182"/>
      <c r="BQ71" s="183"/>
      <c r="BR71" s="105"/>
    </row>
    <row r="72" spans="3:70" ht="15.6" customHeight="1" x14ac:dyDescent="0.5">
      <c r="C72" s="95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81"/>
      <c r="O72" s="81"/>
      <c r="P72" s="81"/>
      <c r="Q72" s="81"/>
      <c r="R72" s="112"/>
      <c r="S72" s="112"/>
      <c r="T72" s="112"/>
      <c r="U72" s="112"/>
      <c r="V72" s="112"/>
      <c r="W72" s="112"/>
      <c r="X72" s="65"/>
      <c r="Y72" s="65"/>
      <c r="Z72" s="65"/>
      <c r="AA72" s="103"/>
      <c r="AB72" s="103"/>
      <c r="AC72" s="103"/>
      <c r="AD72" s="103"/>
      <c r="AE72" s="103"/>
      <c r="AF72" s="103"/>
      <c r="AG72" s="103"/>
      <c r="AH72" s="103"/>
      <c r="AI72" s="103"/>
      <c r="AJ72" s="65"/>
      <c r="AK72" s="65"/>
      <c r="AL72" s="65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105"/>
    </row>
    <row r="73" spans="3:70" ht="18.600000000000001" customHeight="1" x14ac:dyDescent="0.5">
      <c r="C73" s="95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81"/>
      <c r="O73" s="81"/>
      <c r="P73" s="81"/>
      <c r="Q73" s="81"/>
      <c r="R73" s="112"/>
      <c r="S73" s="112"/>
      <c r="T73" s="112"/>
      <c r="U73" s="116" t="s">
        <v>31</v>
      </c>
      <c r="V73" s="112"/>
      <c r="W73" s="112"/>
      <c r="X73" s="112"/>
      <c r="Y73" s="112"/>
      <c r="Z73" s="112"/>
      <c r="AA73" s="103"/>
      <c r="AB73" s="117"/>
      <c r="AC73" s="103"/>
      <c r="AD73" s="103"/>
      <c r="AE73" s="103"/>
      <c r="AF73" s="103"/>
      <c r="AG73" s="103"/>
      <c r="AH73" s="103"/>
      <c r="AI73" s="103"/>
      <c r="AJ73" s="103"/>
      <c r="AK73" s="103"/>
      <c r="AL73" s="103"/>
      <c r="AM73" s="116" t="s">
        <v>32</v>
      </c>
      <c r="AN73" s="103"/>
      <c r="AO73" s="103"/>
      <c r="AP73" s="103"/>
      <c r="AQ73" s="103"/>
      <c r="AR73" s="103"/>
      <c r="AS73" s="103"/>
      <c r="AT73" s="103"/>
      <c r="AU73" s="103"/>
      <c r="AV73" s="103"/>
      <c r="AW73" s="103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65"/>
      <c r="BR73" s="105"/>
    </row>
    <row r="74" spans="3:70" ht="15.6" customHeight="1" x14ac:dyDescent="0.4">
      <c r="C74" s="95"/>
      <c r="D74" s="99" t="s">
        <v>33</v>
      </c>
      <c r="E74" s="100"/>
      <c r="F74" s="100"/>
      <c r="G74" s="100"/>
      <c r="H74" s="100"/>
      <c r="I74" s="100"/>
      <c r="J74" s="100"/>
      <c r="K74" s="100"/>
      <c r="L74" s="100"/>
      <c r="M74" s="101"/>
      <c r="N74" s="123" t="str">
        <f>IF([3]回答表!AD44="●","●","")</f>
        <v/>
      </c>
      <c r="O74" s="124"/>
      <c r="P74" s="124"/>
      <c r="Q74" s="125"/>
      <c r="R74" s="112"/>
      <c r="S74" s="112"/>
      <c r="T74" s="112"/>
      <c r="U74" s="126" t="str">
        <f>IF([3]回答表!AD44="●",[3]回答表!B140,"")</f>
        <v/>
      </c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8"/>
      <c r="AK74" s="175"/>
      <c r="AL74" s="175"/>
      <c r="AM74" s="126" t="str">
        <f>IF([3]回答表!AD44="●",[3]回答表!B146,"")</f>
        <v/>
      </c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8"/>
      <c r="BR74" s="105"/>
    </row>
    <row r="75" spans="3:70" ht="15.6" customHeight="1" x14ac:dyDescent="0.4">
      <c r="C75" s="95"/>
      <c r="D75" s="134"/>
      <c r="E75" s="135"/>
      <c r="F75" s="135"/>
      <c r="G75" s="135"/>
      <c r="H75" s="135"/>
      <c r="I75" s="135"/>
      <c r="J75" s="135"/>
      <c r="K75" s="135"/>
      <c r="L75" s="135"/>
      <c r="M75" s="136"/>
      <c r="N75" s="137"/>
      <c r="O75" s="138"/>
      <c r="P75" s="138"/>
      <c r="Q75" s="139"/>
      <c r="R75" s="112"/>
      <c r="S75" s="112"/>
      <c r="T75" s="112"/>
      <c r="U75" s="140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  <c r="AH75" s="141"/>
      <c r="AI75" s="141"/>
      <c r="AJ75" s="142"/>
      <c r="AK75" s="175"/>
      <c r="AL75" s="175"/>
      <c r="AM75" s="140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  <c r="BI75" s="141"/>
      <c r="BJ75" s="141"/>
      <c r="BK75" s="141"/>
      <c r="BL75" s="141"/>
      <c r="BM75" s="141"/>
      <c r="BN75" s="141"/>
      <c r="BO75" s="141"/>
      <c r="BP75" s="141"/>
      <c r="BQ75" s="142"/>
      <c r="BR75" s="105"/>
    </row>
    <row r="76" spans="3:70" ht="15.6" customHeight="1" x14ac:dyDescent="0.4">
      <c r="C76" s="95"/>
      <c r="D76" s="134"/>
      <c r="E76" s="135"/>
      <c r="F76" s="135"/>
      <c r="G76" s="135"/>
      <c r="H76" s="135"/>
      <c r="I76" s="135"/>
      <c r="J76" s="135"/>
      <c r="K76" s="135"/>
      <c r="L76" s="135"/>
      <c r="M76" s="136"/>
      <c r="N76" s="137"/>
      <c r="O76" s="138"/>
      <c r="P76" s="138"/>
      <c r="Q76" s="139"/>
      <c r="R76" s="112"/>
      <c r="S76" s="112"/>
      <c r="T76" s="112"/>
      <c r="U76" s="140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2"/>
      <c r="AK76" s="175"/>
      <c r="AL76" s="175"/>
      <c r="AM76" s="140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1"/>
      <c r="BC76" s="141"/>
      <c r="BD76" s="141"/>
      <c r="BE76" s="141"/>
      <c r="BF76" s="141"/>
      <c r="BG76" s="141"/>
      <c r="BH76" s="141"/>
      <c r="BI76" s="141"/>
      <c r="BJ76" s="141"/>
      <c r="BK76" s="141"/>
      <c r="BL76" s="141"/>
      <c r="BM76" s="141"/>
      <c r="BN76" s="141"/>
      <c r="BO76" s="141"/>
      <c r="BP76" s="141"/>
      <c r="BQ76" s="142"/>
      <c r="BR76" s="105"/>
    </row>
    <row r="77" spans="3:70" ht="15.6" customHeight="1" x14ac:dyDescent="0.4">
      <c r="C77" s="95"/>
      <c r="D77" s="109"/>
      <c r="E77" s="110"/>
      <c r="F77" s="110"/>
      <c r="G77" s="110"/>
      <c r="H77" s="110"/>
      <c r="I77" s="110"/>
      <c r="J77" s="110"/>
      <c r="K77" s="110"/>
      <c r="L77" s="110"/>
      <c r="M77" s="111"/>
      <c r="N77" s="147"/>
      <c r="O77" s="148"/>
      <c r="P77" s="148"/>
      <c r="Q77" s="149"/>
      <c r="R77" s="112"/>
      <c r="S77" s="112"/>
      <c r="T77" s="112"/>
      <c r="U77" s="172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4"/>
      <c r="AK77" s="175"/>
      <c r="AL77" s="175"/>
      <c r="AM77" s="172"/>
      <c r="AN77" s="173"/>
      <c r="AO77" s="173"/>
      <c r="AP77" s="173"/>
      <c r="AQ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  <c r="BQ77" s="174"/>
      <c r="BR77" s="105"/>
    </row>
    <row r="78" spans="3:70" ht="15.6" customHeight="1" x14ac:dyDescent="0.4">
      <c r="C78" s="176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7"/>
      <c r="AX78" s="177"/>
      <c r="AY78" s="177"/>
      <c r="AZ78" s="177"/>
      <c r="BA78" s="177"/>
      <c r="BB78" s="177"/>
      <c r="BC78" s="177"/>
      <c r="BD78" s="177"/>
      <c r="BE78" s="177"/>
      <c r="BF78" s="177"/>
      <c r="BG78" s="177"/>
      <c r="BH78" s="177"/>
      <c r="BI78" s="177"/>
      <c r="BJ78" s="177"/>
      <c r="BK78" s="177"/>
      <c r="BL78" s="177"/>
      <c r="BM78" s="177"/>
      <c r="BN78" s="177"/>
      <c r="BO78" s="177"/>
      <c r="BP78" s="177"/>
      <c r="BQ78" s="177"/>
      <c r="BR78" s="178"/>
    </row>
    <row r="79" spans="3:70" ht="15.6" customHeight="1" x14ac:dyDescent="0.4"/>
    <row r="80" spans="3:70" ht="15.6" customHeight="1" x14ac:dyDescent="0.4">
      <c r="C80" s="89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184"/>
      <c r="AS80" s="184"/>
      <c r="AT80" s="184"/>
      <c r="AU80" s="184"/>
      <c r="AV80" s="184"/>
      <c r="AW80" s="184"/>
      <c r="AX80" s="184"/>
      <c r="AY80" s="184"/>
      <c r="AZ80" s="184"/>
      <c r="BA80" s="184"/>
      <c r="BB80" s="184"/>
      <c r="BC80" s="92"/>
      <c r="BD80" s="93"/>
      <c r="BE80" s="93"/>
      <c r="BF80" s="93"/>
      <c r="BG80" s="93"/>
      <c r="BH80" s="93"/>
      <c r="BI80" s="93"/>
      <c r="BJ80" s="93"/>
      <c r="BK80" s="93"/>
      <c r="BL80" s="93"/>
      <c r="BM80" s="93"/>
      <c r="BN80" s="93"/>
      <c r="BO80" s="93"/>
      <c r="BP80" s="93"/>
      <c r="BQ80" s="93"/>
      <c r="BR80" s="94"/>
    </row>
    <row r="81" spans="3:70" ht="15.6" customHeight="1" x14ac:dyDescent="0.5">
      <c r="C81" s="95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65"/>
      <c r="Y81" s="65"/>
      <c r="Z81" s="65"/>
      <c r="AA81" s="36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299"/>
      <c r="AO81" s="113"/>
      <c r="AP81" s="300"/>
      <c r="AQ81" s="300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85"/>
      <c r="BC81" s="102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103"/>
      <c r="BO81" s="103"/>
      <c r="BP81" s="103"/>
      <c r="BQ81" s="299"/>
      <c r="BR81" s="105"/>
    </row>
    <row r="82" spans="3:70" ht="15.6" customHeight="1" x14ac:dyDescent="0.5">
      <c r="C82" s="95"/>
      <c r="D82" s="96" t="s">
        <v>14</v>
      </c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8"/>
      <c r="R82" s="99" t="s">
        <v>38</v>
      </c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1"/>
      <c r="BC82" s="102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103"/>
      <c r="BO82" s="103"/>
      <c r="BP82" s="103"/>
      <c r="BQ82" s="299"/>
      <c r="BR82" s="105"/>
    </row>
    <row r="83" spans="3:70" ht="15.6" customHeight="1" x14ac:dyDescent="0.5">
      <c r="C83" s="95"/>
      <c r="D83" s="106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8"/>
      <c r="R83" s="109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1"/>
      <c r="BC83" s="102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103"/>
      <c r="BO83" s="103"/>
      <c r="BP83" s="103"/>
      <c r="BQ83" s="299"/>
      <c r="BR83" s="105"/>
    </row>
    <row r="84" spans="3:70" ht="15.6" customHeight="1" x14ac:dyDescent="0.5">
      <c r="C84" s="95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65"/>
      <c r="Y84" s="65"/>
      <c r="Z84" s="65"/>
      <c r="AA84" s="36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299"/>
      <c r="AO84" s="113"/>
      <c r="AP84" s="300"/>
      <c r="AQ84" s="300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02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103"/>
      <c r="BO84" s="103"/>
      <c r="BP84" s="103"/>
      <c r="BQ84" s="299"/>
      <c r="BR84" s="105"/>
    </row>
    <row r="85" spans="3:70" ht="25.5" x14ac:dyDescent="0.5">
      <c r="C85" s="95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6" t="s">
        <v>39</v>
      </c>
      <c r="V85" s="118"/>
      <c r="W85" s="117"/>
      <c r="X85" s="119"/>
      <c r="Y85" s="119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17"/>
      <c r="AL85" s="117"/>
      <c r="AM85" s="116" t="s">
        <v>35</v>
      </c>
      <c r="AN85" s="112"/>
      <c r="AO85" s="112"/>
      <c r="AP85" s="112"/>
      <c r="AQ85" s="112"/>
      <c r="AR85" s="112"/>
      <c r="AS85" s="103"/>
      <c r="AT85" s="117"/>
      <c r="AU85" s="117"/>
      <c r="AV85" s="117"/>
      <c r="AW85" s="117"/>
      <c r="AX85" s="117"/>
      <c r="AY85" s="117"/>
      <c r="AZ85" s="117"/>
      <c r="BA85" s="117"/>
      <c r="BB85" s="117"/>
      <c r="BC85" s="121"/>
      <c r="BD85" s="103"/>
      <c r="BE85" s="103"/>
      <c r="BF85" s="122" t="s">
        <v>17</v>
      </c>
      <c r="BG85" s="179"/>
      <c r="BH85" s="179"/>
      <c r="BI85" s="179"/>
      <c r="BJ85" s="179"/>
      <c r="BK85" s="179"/>
      <c r="BL85" s="179"/>
      <c r="BM85" s="103"/>
      <c r="BN85" s="103"/>
      <c r="BO85" s="103"/>
      <c r="BP85" s="103"/>
      <c r="BQ85" s="299"/>
      <c r="BR85" s="105"/>
    </row>
    <row r="86" spans="3:70" ht="19.350000000000001" customHeight="1" x14ac:dyDescent="0.4">
      <c r="C86" s="95"/>
      <c r="D86" s="186" t="s">
        <v>18</v>
      </c>
      <c r="E86" s="186"/>
      <c r="F86" s="186"/>
      <c r="G86" s="186"/>
      <c r="H86" s="186"/>
      <c r="I86" s="186"/>
      <c r="J86" s="186"/>
      <c r="K86" s="186"/>
      <c r="L86" s="186"/>
      <c r="M86" s="186"/>
      <c r="N86" s="123" t="str">
        <f>IF([3]回答表!F17="水道事業",IF([3]回答表!X45="●","●",""),"")</f>
        <v/>
      </c>
      <c r="O86" s="124"/>
      <c r="P86" s="124"/>
      <c r="Q86" s="125"/>
      <c r="R86" s="112"/>
      <c r="S86" s="112"/>
      <c r="T86" s="112"/>
      <c r="U86" s="187" t="s">
        <v>40</v>
      </c>
      <c r="V86" s="188"/>
      <c r="W86" s="188"/>
      <c r="X86" s="188"/>
      <c r="Y86" s="188"/>
      <c r="Z86" s="188"/>
      <c r="AA86" s="188"/>
      <c r="AB86" s="188"/>
      <c r="AC86" s="189" t="s">
        <v>41</v>
      </c>
      <c r="AD86" s="190"/>
      <c r="AE86" s="190"/>
      <c r="AF86" s="190"/>
      <c r="AG86" s="190"/>
      <c r="AH86" s="190"/>
      <c r="AI86" s="190"/>
      <c r="AJ86" s="191"/>
      <c r="AK86" s="129"/>
      <c r="AL86" s="129"/>
      <c r="AM86" s="192" t="str">
        <f>IF([3]回答表!F17="水道事業",IF([3]回答表!X45="●",[3]回答表!B158,IF([3]回答表!AA45="●",[3]回答表!B223,"")),"")</f>
        <v/>
      </c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4"/>
      <c r="BD86" s="36"/>
      <c r="BE86" s="36"/>
      <c r="BF86" s="131" t="str">
        <f>IF([3]回答表!F17="水道事業",IF([3]回答表!X45="●",[3]回答表!B212,IF([3]回答表!AA45="●",[3]回答表!B278,"")),"")</f>
        <v/>
      </c>
      <c r="BG86" s="132"/>
      <c r="BH86" s="132"/>
      <c r="BI86" s="132"/>
      <c r="BJ86" s="131"/>
      <c r="BK86" s="132"/>
      <c r="BL86" s="132"/>
      <c r="BM86" s="132"/>
      <c r="BN86" s="131"/>
      <c r="BO86" s="132"/>
      <c r="BP86" s="132"/>
      <c r="BQ86" s="133"/>
      <c r="BR86" s="105"/>
    </row>
    <row r="87" spans="3:70" ht="19.350000000000001" customHeight="1" x14ac:dyDescent="0.4">
      <c r="C87" s="95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37"/>
      <c r="O87" s="138"/>
      <c r="P87" s="138"/>
      <c r="Q87" s="139"/>
      <c r="R87" s="112"/>
      <c r="S87" s="112"/>
      <c r="T87" s="112"/>
      <c r="U87" s="195"/>
      <c r="V87" s="196"/>
      <c r="W87" s="196"/>
      <c r="X87" s="196"/>
      <c r="Y87" s="196"/>
      <c r="Z87" s="196"/>
      <c r="AA87" s="196"/>
      <c r="AB87" s="196"/>
      <c r="AC87" s="197"/>
      <c r="AD87" s="198"/>
      <c r="AE87" s="198"/>
      <c r="AF87" s="198"/>
      <c r="AG87" s="198"/>
      <c r="AH87" s="198"/>
      <c r="AI87" s="198"/>
      <c r="AJ87" s="199"/>
      <c r="AK87" s="129"/>
      <c r="AL87" s="129"/>
      <c r="AM87" s="200"/>
      <c r="AN87" s="201"/>
      <c r="AO87" s="201"/>
      <c r="AP87" s="201"/>
      <c r="AQ87" s="201"/>
      <c r="AR87" s="201"/>
      <c r="AS87" s="201"/>
      <c r="AT87" s="201"/>
      <c r="AU87" s="201"/>
      <c r="AV87" s="201"/>
      <c r="AW87" s="201"/>
      <c r="AX87" s="201"/>
      <c r="AY87" s="201"/>
      <c r="AZ87" s="201"/>
      <c r="BA87" s="201"/>
      <c r="BB87" s="201"/>
      <c r="BC87" s="202"/>
      <c r="BD87" s="36"/>
      <c r="BE87" s="36"/>
      <c r="BF87" s="143"/>
      <c r="BG87" s="144"/>
      <c r="BH87" s="144"/>
      <c r="BI87" s="144"/>
      <c r="BJ87" s="143"/>
      <c r="BK87" s="144"/>
      <c r="BL87" s="144"/>
      <c r="BM87" s="144"/>
      <c r="BN87" s="143"/>
      <c r="BO87" s="144"/>
      <c r="BP87" s="144"/>
      <c r="BQ87" s="145"/>
      <c r="BR87" s="105"/>
    </row>
    <row r="88" spans="3:70" ht="15.6" customHeight="1" x14ac:dyDescent="0.4">
      <c r="C88" s="95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37"/>
      <c r="O88" s="138"/>
      <c r="P88" s="138"/>
      <c r="Q88" s="139"/>
      <c r="R88" s="112"/>
      <c r="S88" s="112"/>
      <c r="T88" s="112"/>
      <c r="U88" s="79" t="str">
        <f>IF([3]回答表!F17="水道事業",IF([3]回答表!X45="●",[3]回答表!J166,IF([3]回答表!AA45="●",[3]回答表!J231,"")),"")</f>
        <v/>
      </c>
      <c r="V88" s="80"/>
      <c r="W88" s="80"/>
      <c r="X88" s="80"/>
      <c r="Y88" s="80"/>
      <c r="Z88" s="80"/>
      <c r="AA88" s="80"/>
      <c r="AB88" s="146"/>
      <c r="AC88" s="79" t="str">
        <f>IF([3]回答表!F17="水道事業",IF([3]回答表!X45="●",[3]回答表!J173,IF([3]回答表!AA45="●",[3]回答表!J238,"")),"")</f>
        <v/>
      </c>
      <c r="AD88" s="80"/>
      <c r="AE88" s="80"/>
      <c r="AF88" s="80"/>
      <c r="AG88" s="80"/>
      <c r="AH88" s="80"/>
      <c r="AI88" s="80"/>
      <c r="AJ88" s="146"/>
      <c r="AK88" s="129"/>
      <c r="AL88" s="129"/>
      <c r="AM88" s="200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2"/>
      <c r="BD88" s="36"/>
      <c r="BE88" s="36"/>
      <c r="BF88" s="143"/>
      <c r="BG88" s="144"/>
      <c r="BH88" s="144"/>
      <c r="BI88" s="144"/>
      <c r="BJ88" s="143"/>
      <c r="BK88" s="144"/>
      <c r="BL88" s="144"/>
      <c r="BM88" s="144"/>
      <c r="BN88" s="143"/>
      <c r="BO88" s="144"/>
      <c r="BP88" s="144"/>
      <c r="BQ88" s="145"/>
      <c r="BR88" s="105"/>
    </row>
    <row r="89" spans="3:70" ht="15.6" customHeight="1" x14ac:dyDescent="0.4">
      <c r="C89" s="95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47"/>
      <c r="O89" s="148"/>
      <c r="P89" s="148"/>
      <c r="Q89" s="149"/>
      <c r="R89" s="112"/>
      <c r="S89" s="112"/>
      <c r="T89" s="112"/>
      <c r="U89" s="76"/>
      <c r="V89" s="77"/>
      <c r="W89" s="77"/>
      <c r="X89" s="77"/>
      <c r="Y89" s="77"/>
      <c r="Z89" s="77"/>
      <c r="AA89" s="77"/>
      <c r="AB89" s="78"/>
      <c r="AC89" s="76"/>
      <c r="AD89" s="77"/>
      <c r="AE89" s="77"/>
      <c r="AF89" s="77"/>
      <c r="AG89" s="77"/>
      <c r="AH89" s="77"/>
      <c r="AI89" s="77"/>
      <c r="AJ89" s="78"/>
      <c r="AK89" s="129"/>
      <c r="AL89" s="129"/>
      <c r="AM89" s="200"/>
      <c r="AN89" s="201"/>
      <c r="AO89" s="201"/>
      <c r="AP89" s="201"/>
      <c r="AQ89" s="201"/>
      <c r="AR89" s="201"/>
      <c r="AS89" s="201"/>
      <c r="AT89" s="201"/>
      <c r="AU89" s="201"/>
      <c r="AV89" s="201"/>
      <c r="AW89" s="201"/>
      <c r="AX89" s="201"/>
      <c r="AY89" s="201"/>
      <c r="AZ89" s="201"/>
      <c r="BA89" s="201"/>
      <c r="BB89" s="201"/>
      <c r="BC89" s="202"/>
      <c r="BD89" s="36"/>
      <c r="BE89" s="36"/>
      <c r="BF89" s="143" t="str">
        <f>IF([3]回答表!F17="水道事業",IF([3]回答表!X45="●",[3]回答表!E212,IF([3]回答表!AA45="●",[3]回答表!E278,"")),"")</f>
        <v/>
      </c>
      <c r="BG89" s="144"/>
      <c r="BH89" s="144"/>
      <c r="BI89" s="144"/>
      <c r="BJ89" s="143" t="str">
        <f>IF([3]回答表!F17="水道事業",IF([3]回答表!X45="●",[3]回答表!E213,IF([3]回答表!AA45="●",[3]回答表!E279,"")),"")</f>
        <v/>
      </c>
      <c r="BK89" s="144"/>
      <c r="BL89" s="144"/>
      <c r="BM89" s="144"/>
      <c r="BN89" s="143" t="str">
        <f>IF([3]回答表!F17="水道事業",IF([3]回答表!X45="●",[3]回答表!E214,IF([3]回答表!AA45="●",[3]回答表!E280,"")),"")</f>
        <v/>
      </c>
      <c r="BO89" s="144"/>
      <c r="BP89" s="144"/>
      <c r="BQ89" s="145"/>
      <c r="BR89" s="105"/>
    </row>
    <row r="90" spans="3:70" ht="15.6" customHeight="1" x14ac:dyDescent="0.4">
      <c r="C90" s="95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1"/>
      <c r="O90" s="151"/>
      <c r="P90" s="151"/>
      <c r="Q90" s="151"/>
      <c r="R90" s="152"/>
      <c r="S90" s="152"/>
      <c r="T90" s="152"/>
      <c r="U90" s="82"/>
      <c r="V90" s="83"/>
      <c r="W90" s="83"/>
      <c r="X90" s="83"/>
      <c r="Y90" s="83"/>
      <c r="Z90" s="83"/>
      <c r="AA90" s="83"/>
      <c r="AB90" s="84"/>
      <c r="AC90" s="82"/>
      <c r="AD90" s="83"/>
      <c r="AE90" s="83"/>
      <c r="AF90" s="83"/>
      <c r="AG90" s="83"/>
      <c r="AH90" s="83"/>
      <c r="AI90" s="83"/>
      <c r="AJ90" s="84"/>
      <c r="AK90" s="129"/>
      <c r="AL90" s="129"/>
      <c r="AM90" s="200"/>
      <c r="AN90" s="201"/>
      <c r="AO90" s="201"/>
      <c r="AP90" s="201"/>
      <c r="AQ90" s="201"/>
      <c r="AR90" s="201"/>
      <c r="AS90" s="201"/>
      <c r="AT90" s="201"/>
      <c r="AU90" s="201"/>
      <c r="AV90" s="201"/>
      <c r="AW90" s="201"/>
      <c r="AX90" s="201"/>
      <c r="AY90" s="201"/>
      <c r="AZ90" s="201"/>
      <c r="BA90" s="201"/>
      <c r="BB90" s="201"/>
      <c r="BC90" s="202"/>
      <c r="BD90" s="113"/>
      <c r="BE90" s="113"/>
      <c r="BF90" s="143"/>
      <c r="BG90" s="144"/>
      <c r="BH90" s="144"/>
      <c r="BI90" s="144"/>
      <c r="BJ90" s="143"/>
      <c r="BK90" s="144"/>
      <c r="BL90" s="144"/>
      <c r="BM90" s="144"/>
      <c r="BN90" s="143"/>
      <c r="BO90" s="144"/>
      <c r="BP90" s="144"/>
      <c r="BQ90" s="145"/>
      <c r="BR90" s="105"/>
    </row>
    <row r="91" spans="3:70" ht="19.350000000000001" customHeight="1" x14ac:dyDescent="0.4">
      <c r="C91" s="95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1"/>
      <c r="O91" s="151"/>
      <c r="P91" s="151"/>
      <c r="Q91" s="151"/>
      <c r="R91" s="152"/>
      <c r="S91" s="152"/>
      <c r="T91" s="152"/>
      <c r="U91" s="187" t="s">
        <v>42</v>
      </c>
      <c r="V91" s="188"/>
      <c r="W91" s="188"/>
      <c r="X91" s="188"/>
      <c r="Y91" s="188"/>
      <c r="Z91" s="188"/>
      <c r="AA91" s="188"/>
      <c r="AB91" s="188"/>
      <c r="AC91" s="187" t="s">
        <v>43</v>
      </c>
      <c r="AD91" s="188"/>
      <c r="AE91" s="188"/>
      <c r="AF91" s="188"/>
      <c r="AG91" s="188"/>
      <c r="AH91" s="188"/>
      <c r="AI91" s="188"/>
      <c r="AJ91" s="203"/>
      <c r="AK91" s="129"/>
      <c r="AL91" s="129"/>
      <c r="AM91" s="200"/>
      <c r="AN91" s="201"/>
      <c r="AO91" s="201"/>
      <c r="AP91" s="201"/>
      <c r="AQ91" s="201"/>
      <c r="AR91" s="201"/>
      <c r="AS91" s="201"/>
      <c r="AT91" s="201"/>
      <c r="AU91" s="201"/>
      <c r="AV91" s="201"/>
      <c r="AW91" s="201"/>
      <c r="AX91" s="201"/>
      <c r="AY91" s="201"/>
      <c r="AZ91" s="201"/>
      <c r="BA91" s="201"/>
      <c r="BB91" s="201"/>
      <c r="BC91" s="202"/>
      <c r="BD91" s="36"/>
      <c r="BE91" s="36"/>
      <c r="BF91" s="143"/>
      <c r="BG91" s="144"/>
      <c r="BH91" s="144"/>
      <c r="BI91" s="144"/>
      <c r="BJ91" s="143"/>
      <c r="BK91" s="144"/>
      <c r="BL91" s="144"/>
      <c r="BM91" s="144"/>
      <c r="BN91" s="143"/>
      <c r="BO91" s="144"/>
      <c r="BP91" s="144"/>
      <c r="BQ91" s="145"/>
      <c r="BR91" s="105"/>
    </row>
    <row r="92" spans="3:70" ht="19.350000000000001" customHeight="1" x14ac:dyDescent="0.4">
      <c r="C92" s="95"/>
      <c r="D92" s="204" t="s">
        <v>26</v>
      </c>
      <c r="E92" s="186"/>
      <c r="F92" s="186"/>
      <c r="G92" s="186"/>
      <c r="H92" s="186"/>
      <c r="I92" s="186"/>
      <c r="J92" s="186"/>
      <c r="K92" s="186"/>
      <c r="L92" s="186"/>
      <c r="M92" s="205"/>
      <c r="N92" s="123" t="str">
        <f>IF([3]回答表!F17="水道事業",IF([3]回答表!AA45="●","●",""),"")</f>
        <v/>
      </c>
      <c r="O92" s="124"/>
      <c r="P92" s="124"/>
      <c r="Q92" s="125"/>
      <c r="R92" s="112"/>
      <c r="S92" s="112"/>
      <c r="T92" s="112"/>
      <c r="U92" s="195"/>
      <c r="V92" s="196"/>
      <c r="W92" s="196"/>
      <c r="X92" s="196"/>
      <c r="Y92" s="196"/>
      <c r="Z92" s="196"/>
      <c r="AA92" s="196"/>
      <c r="AB92" s="196"/>
      <c r="AC92" s="195"/>
      <c r="AD92" s="196"/>
      <c r="AE92" s="196"/>
      <c r="AF92" s="196"/>
      <c r="AG92" s="196"/>
      <c r="AH92" s="196"/>
      <c r="AI92" s="196"/>
      <c r="AJ92" s="206"/>
      <c r="AK92" s="129"/>
      <c r="AL92" s="129"/>
      <c r="AM92" s="200"/>
      <c r="AN92" s="201"/>
      <c r="AO92" s="201"/>
      <c r="AP92" s="201"/>
      <c r="AQ92" s="201"/>
      <c r="AR92" s="201"/>
      <c r="AS92" s="201"/>
      <c r="AT92" s="201"/>
      <c r="AU92" s="201"/>
      <c r="AV92" s="201"/>
      <c r="AW92" s="201"/>
      <c r="AX92" s="201"/>
      <c r="AY92" s="201"/>
      <c r="AZ92" s="201"/>
      <c r="BA92" s="201"/>
      <c r="BB92" s="201"/>
      <c r="BC92" s="202"/>
      <c r="BD92" s="165"/>
      <c r="BE92" s="165"/>
      <c r="BF92" s="143"/>
      <c r="BG92" s="144"/>
      <c r="BH92" s="144"/>
      <c r="BI92" s="144"/>
      <c r="BJ92" s="143"/>
      <c r="BK92" s="144"/>
      <c r="BL92" s="144"/>
      <c r="BM92" s="144"/>
      <c r="BN92" s="143"/>
      <c r="BO92" s="144"/>
      <c r="BP92" s="144"/>
      <c r="BQ92" s="145"/>
      <c r="BR92" s="105"/>
    </row>
    <row r="93" spans="3:70" ht="15.6" customHeight="1" x14ac:dyDescent="0.4">
      <c r="C93" s="95"/>
      <c r="D93" s="186"/>
      <c r="E93" s="186"/>
      <c r="F93" s="186"/>
      <c r="G93" s="186"/>
      <c r="H93" s="186"/>
      <c r="I93" s="186"/>
      <c r="J93" s="186"/>
      <c r="K93" s="186"/>
      <c r="L93" s="186"/>
      <c r="M93" s="205"/>
      <c r="N93" s="137"/>
      <c r="O93" s="138"/>
      <c r="P93" s="138"/>
      <c r="Q93" s="139"/>
      <c r="R93" s="112"/>
      <c r="S93" s="112"/>
      <c r="T93" s="112"/>
      <c r="U93" s="79" t="str">
        <f>IF([3]回答表!F17="水道事業",IF([3]回答表!X45="●",[3]回答表!J176,IF([3]回答表!AA45="●",[3]回答表!J241,"")),"")</f>
        <v/>
      </c>
      <c r="V93" s="80"/>
      <c r="W93" s="80"/>
      <c r="X93" s="80"/>
      <c r="Y93" s="80"/>
      <c r="Z93" s="80"/>
      <c r="AA93" s="80"/>
      <c r="AB93" s="146"/>
      <c r="AC93" s="79" t="str">
        <f>IF([3]回答表!F17="水道事業",IF([3]回答表!X45="●",[3]回答表!J180,IF([3]回答表!AA45="●",[3]回答表!J245,"")),"")</f>
        <v/>
      </c>
      <c r="AD93" s="80"/>
      <c r="AE93" s="80"/>
      <c r="AF93" s="80"/>
      <c r="AG93" s="80"/>
      <c r="AH93" s="80"/>
      <c r="AI93" s="80"/>
      <c r="AJ93" s="146"/>
      <c r="AK93" s="129"/>
      <c r="AL93" s="129"/>
      <c r="AM93" s="200"/>
      <c r="AN93" s="201"/>
      <c r="AO93" s="201"/>
      <c r="AP93" s="201"/>
      <c r="AQ93" s="201"/>
      <c r="AR93" s="201"/>
      <c r="AS93" s="201"/>
      <c r="AT93" s="201"/>
      <c r="AU93" s="201"/>
      <c r="AV93" s="201"/>
      <c r="AW93" s="201"/>
      <c r="AX93" s="201"/>
      <c r="AY93" s="201"/>
      <c r="AZ93" s="201"/>
      <c r="BA93" s="201"/>
      <c r="BB93" s="201"/>
      <c r="BC93" s="202"/>
      <c r="BD93" s="165"/>
      <c r="BE93" s="165"/>
      <c r="BF93" s="143" t="s">
        <v>23</v>
      </c>
      <c r="BG93" s="144"/>
      <c r="BH93" s="144"/>
      <c r="BI93" s="144"/>
      <c r="BJ93" s="143" t="s">
        <v>24</v>
      </c>
      <c r="BK93" s="144"/>
      <c r="BL93" s="144"/>
      <c r="BM93" s="144"/>
      <c r="BN93" s="143" t="s">
        <v>25</v>
      </c>
      <c r="BO93" s="144"/>
      <c r="BP93" s="144"/>
      <c r="BQ93" s="145"/>
      <c r="BR93" s="105"/>
    </row>
    <row r="94" spans="3:70" ht="15.6" customHeight="1" x14ac:dyDescent="0.4">
      <c r="C94" s="95"/>
      <c r="D94" s="186"/>
      <c r="E94" s="186"/>
      <c r="F94" s="186"/>
      <c r="G94" s="186"/>
      <c r="H94" s="186"/>
      <c r="I94" s="186"/>
      <c r="J94" s="186"/>
      <c r="K94" s="186"/>
      <c r="L94" s="186"/>
      <c r="M94" s="205"/>
      <c r="N94" s="137"/>
      <c r="O94" s="138"/>
      <c r="P94" s="138"/>
      <c r="Q94" s="139"/>
      <c r="R94" s="112"/>
      <c r="S94" s="112"/>
      <c r="T94" s="112"/>
      <c r="U94" s="76"/>
      <c r="V94" s="77"/>
      <c r="W94" s="77"/>
      <c r="X94" s="77"/>
      <c r="Y94" s="77"/>
      <c r="Z94" s="77"/>
      <c r="AA94" s="77"/>
      <c r="AB94" s="78"/>
      <c r="AC94" s="76"/>
      <c r="AD94" s="77"/>
      <c r="AE94" s="77"/>
      <c r="AF94" s="77"/>
      <c r="AG94" s="77"/>
      <c r="AH94" s="77"/>
      <c r="AI94" s="77"/>
      <c r="AJ94" s="78"/>
      <c r="AK94" s="129"/>
      <c r="AL94" s="129"/>
      <c r="AM94" s="200"/>
      <c r="AN94" s="201"/>
      <c r="AO94" s="201"/>
      <c r="AP94" s="201"/>
      <c r="AQ94" s="201"/>
      <c r="AR94" s="201"/>
      <c r="AS94" s="201"/>
      <c r="AT94" s="201"/>
      <c r="AU94" s="201"/>
      <c r="AV94" s="201"/>
      <c r="AW94" s="201"/>
      <c r="AX94" s="201"/>
      <c r="AY94" s="201"/>
      <c r="AZ94" s="201"/>
      <c r="BA94" s="201"/>
      <c r="BB94" s="201"/>
      <c r="BC94" s="202"/>
      <c r="BD94" s="165"/>
      <c r="BE94" s="165"/>
      <c r="BF94" s="143"/>
      <c r="BG94" s="144"/>
      <c r="BH94" s="144"/>
      <c r="BI94" s="144"/>
      <c r="BJ94" s="143"/>
      <c r="BK94" s="144"/>
      <c r="BL94" s="144"/>
      <c r="BM94" s="144"/>
      <c r="BN94" s="143"/>
      <c r="BO94" s="144"/>
      <c r="BP94" s="144"/>
      <c r="BQ94" s="145"/>
      <c r="BR94" s="105"/>
    </row>
    <row r="95" spans="3:70" ht="15.6" customHeight="1" x14ac:dyDescent="0.4">
      <c r="C95" s="95"/>
      <c r="D95" s="186"/>
      <c r="E95" s="186"/>
      <c r="F95" s="186"/>
      <c r="G95" s="186"/>
      <c r="H95" s="186"/>
      <c r="I95" s="186"/>
      <c r="J95" s="186"/>
      <c r="K95" s="186"/>
      <c r="L95" s="186"/>
      <c r="M95" s="205"/>
      <c r="N95" s="147"/>
      <c r="O95" s="148"/>
      <c r="P95" s="148"/>
      <c r="Q95" s="149"/>
      <c r="R95" s="112"/>
      <c r="S95" s="112"/>
      <c r="T95" s="112"/>
      <c r="U95" s="82"/>
      <c r="V95" s="83"/>
      <c r="W95" s="83"/>
      <c r="X95" s="83"/>
      <c r="Y95" s="83"/>
      <c r="Z95" s="83"/>
      <c r="AA95" s="83"/>
      <c r="AB95" s="84"/>
      <c r="AC95" s="82"/>
      <c r="AD95" s="83"/>
      <c r="AE95" s="83"/>
      <c r="AF95" s="83"/>
      <c r="AG95" s="83"/>
      <c r="AH95" s="83"/>
      <c r="AI95" s="83"/>
      <c r="AJ95" s="84"/>
      <c r="AK95" s="129"/>
      <c r="AL95" s="129"/>
      <c r="AM95" s="207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9"/>
      <c r="BD95" s="165"/>
      <c r="BE95" s="165"/>
      <c r="BF95" s="181"/>
      <c r="BG95" s="182"/>
      <c r="BH95" s="182"/>
      <c r="BI95" s="182"/>
      <c r="BJ95" s="181"/>
      <c r="BK95" s="182"/>
      <c r="BL95" s="182"/>
      <c r="BM95" s="182"/>
      <c r="BN95" s="181"/>
      <c r="BO95" s="182"/>
      <c r="BP95" s="182"/>
      <c r="BQ95" s="183"/>
      <c r="BR95" s="105"/>
    </row>
    <row r="96" spans="3:70" ht="15.6" customHeight="1" x14ac:dyDescent="0.5">
      <c r="C96" s="95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81"/>
      <c r="O96" s="81"/>
      <c r="P96" s="81"/>
      <c r="Q96" s="81"/>
      <c r="R96" s="112"/>
      <c r="S96" s="112"/>
      <c r="T96" s="112"/>
      <c r="U96" s="112"/>
      <c r="V96" s="112"/>
      <c r="W96" s="112"/>
      <c r="X96" s="65"/>
      <c r="Y96" s="65"/>
      <c r="Z96" s="65"/>
      <c r="AA96" s="103"/>
      <c r="AB96" s="103"/>
      <c r="AC96" s="103"/>
      <c r="AD96" s="103"/>
      <c r="AE96" s="103"/>
      <c r="AF96" s="103"/>
      <c r="AG96" s="103"/>
      <c r="AH96" s="103"/>
      <c r="AI96" s="103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105"/>
    </row>
    <row r="97" spans="3:70" ht="18.600000000000001" customHeight="1" x14ac:dyDescent="0.5">
      <c r="C97" s="95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81"/>
      <c r="O97" s="81"/>
      <c r="P97" s="81"/>
      <c r="Q97" s="81"/>
      <c r="R97" s="112"/>
      <c r="S97" s="112"/>
      <c r="T97" s="112"/>
      <c r="U97" s="116" t="s">
        <v>31</v>
      </c>
      <c r="V97" s="112"/>
      <c r="W97" s="112"/>
      <c r="X97" s="112"/>
      <c r="Y97" s="112"/>
      <c r="Z97" s="112"/>
      <c r="AA97" s="103"/>
      <c r="AB97" s="117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16" t="s">
        <v>32</v>
      </c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65"/>
      <c r="BR97" s="105"/>
    </row>
    <row r="98" spans="3:70" ht="15.6" customHeight="1" x14ac:dyDescent="0.4">
      <c r="C98" s="95"/>
      <c r="D98" s="186" t="s">
        <v>33</v>
      </c>
      <c r="E98" s="186"/>
      <c r="F98" s="186"/>
      <c r="G98" s="186"/>
      <c r="H98" s="186"/>
      <c r="I98" s="186"/>
      <c r="J98" s="186"/>
      <c r="K98" s="186"/>
      <c r="L98" s="186"/>
      <c r="M98" s="205"/>
      <c r="N98" s="123" t="str">
        <f>IF([3]回答表!F17="水道事業",IF([3]回答表!AD45="●","●",""),"")</f>
        <v/>
      </c>
      <c r="O98" s="124"/>
      <c r="P98" s="124"/>
      <c r="Q98" s="125"/>
      <c r="R98" s="112"/>
      <c r="S98" s="112"/>
      <c r="T98" s="112"/>
      <c r="U98" s="126" t="str">
        <f>IF([3]回答表!F17="水道事業",IF([3]回答表!AD45="●",[3]回答表!B289,""),"")</f>
        <v/>
      </c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8"/>
      <c r="AK98" s="175"/>
      <c r="AL98" s="175"/>
      <c r="AM98" s="126" t="str">
        <f>IF([3]回答表!F17="水道事業",IF([3]回答表!AD45="●",[3]回答表!B295,""),"")</f>
        <v/>
      </c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7"/>
      <c r="BP98" s="127"/>
      <c r="BQ98" s="128"/>
      <c r="BR98" s="105"/>
    </row>
    <row r="99" spans="3:70" ht="15.6" customHeight="1" x14ac:dyDescent="0.4">
      <c r="C99" s="95"/>
      <c r="D99" s="186"/>
      <c r="E99" s="186"/>
      <c r="F99" s="186"/>
      <c r="G99" s="186"/>
      <c r="H99" s="186"/>
      <c r="I99" s="186"/>
      <c r="J99" s="186"/>
      <c r="K99" s="186"/>
      <c r="L99" s="186"/>
      <c r="M99" s="205"/>
      <c r="N99" s="137"/>
      <c r="O99" s="138"/>
      <c r="P99" s="138"/>
      <c r="Q99" s="139"/>
      <c r="R99" s="112"/>
      <c r="S99" s="112"/>
      <c r="T99" s="112"/>
      <c r="U99" s="140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2"/>
      <c r="AK99" s="175"/>
      <c r="AL99" s="175"/>
      <c r="AM99" s="140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  <c r="BI99" s="141"/>
      <c r="BJ99" s="141"/>
      <c r="BK99" s="141"/>
      <c r="BL99" s="141"/>
      <c r="BM99" s="141"/>
      <c r="BN99" s="141"/>
      <c r="BO99" s="141"/>
      <c r="BP99" s="141"/>
      <c r="BQ99" s="142"/>
      <c r="BR99" s="105"/>
    </row>
    <row r="100" spans="3:70" ht="15.6" customHeight="1" x14ac:dyDescent="0.4">
      <c r="C100" s="95"/>
      <c r="D100" s="186"/>
      <c r="E100" s="186"/>
      <c r="F100" s="186"/>
      <c r="G100" s="186"/>
      <c r="H100" s="186"/>
      <c r="I100" s="186"/>
      <c r="J100" s="186"/>
      <c r="K100" s="186"/>
      <c r="L100" s="186"/>
      <c r="M100" s="205"/>
      <c r="N100" s="137"/>
      <c r="O100" s="138"/>
      <c r="P100" s="138"/>
      <c r="Q100" s="139"/>
      <c r="R100" s="112"/>
      <c r="S100" s="112"/>
      <c r="T100" s="112"/>
      <c r="U100" s="140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2"/>
      <c r="AK100" s="175"/>
      <c r="AL100" s="175"/>
      <c r="AM100" s="140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  <c r="BI100" s="141"/>
      <c r="BJ100" s="141"/>
      <c r="BK100" s="141"/>
      <c r="BL100" s="141"/>
      <c r="BM100" s="141"/>
      <c r="BN100" s="141"/>
      <c r="BO100" s="141"/>
      <c r="BP100" s="141"/>
      <c r="BQ100" s="142"/>
      <c r="BR100" s="105"/>
    </row>
    <row r="101" spans="3:70" ht="15.6" customHeight="1" x14ac:dyDescent="0.4">
      <c r="C101" s="95"/>
      <c r="D101" s="186"/>
      <c r="E101" s="186"/>
      <c r="F101" s="186"/>
      <c r="G101" s="186"/>
      <c r="H101" s="186"/>
      <c r="I101" s="186"/>
      <c r="J101" s="186"/>
      <c r="K101" s="186"/>
      <c r="L101" s="186"/>
      <c r="M101" s="205"/>
      <c r="N101" s="147"/>
      <c r="O101" s="148"/>
      <c r="P101" s="148"/>
      <c r="Q101" s="149"/>
      <c r="R101" s="112"/>
      <c r="S101" s="112"/>
      <c r="T101" s="112"/>
      <c r="U101" s="172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H101" s="173"/>
      <c r="AI101" s="173"/>
      <c r="AJ101" s="174"/>
      <c r="AK101" s="175"/>
      <c r="AL101" s="175"/>
      <c r="AM101" s="172"/>
      <c r="AN101" s="173"/>
      <c r="AO101" s="173"/>
      <c r="AP101" s="173"/>
      <c r="AQ101" s="173"/>
      <c r="AR101" s="173"/>
      <c r="AS101" s="173"/>
      <c r="AT101" s="173"/>
      <c r="AU101" s="173"/>
      <c r="AV101" s="173"/>
      <c r="AW101" s="173"/>
      <c r="AX101" s="173"/>
      <c r="AY101" s="173"/>
      <c r="AZ101" s="173"/>
      <c r="BA101" s="173"/>
      <c r="BB101" s="173"/>
      <c r="BC101" s="173"/>
      <c r="BD101" s="173"/>
      <c r="BE101" s="173"/>
      <c r="BF101" s="173"/>
      <c r="BG101" s="173"/>
      <c r="BH101" s="173"/>
      <c r="BI101" s="173"/>
      <c r="BJ101" s="173"/>
      <c r="BK101" s="173"/>
      <c r="BL101" s="173"/>
      <c r="BM101" s="173"/>
      <c r="BN101" s="173"/>
      <c r="BO101" s="173"/>
      <c r="BP101" s="173"/>
      <c r="BQ101" s="174"/>
      <c r="BR101" s="105"/>
    </row>
    <row r="102" spans="3:70" ht="15.6" customHeight="1" x14ac:dyDescent="0.4">
      <c r="C102" s="176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7"/>
      <c r="AX102" s="177"/>
      <c r="AY102" s="177"/>
      <c r="AZ102" s="177"/>
      <c r="BA102" s="177"/>
      <c r="BB102" s="177"/>
      <c r="BC102" s="177"/>
      <c r="BD102" s="177"/>
      <c r="BE102" s="177"/>
      <c r="BF102" s="177"/>
      <c r="BG102" s="177"/>
      <c r="BH102" s="177"/>
      <c r="BI102" s="177"/>
      <c r="BJ102" s="177"/>
      <c r="BK102" s="177"/>
      <c r="BL102" s="177"/>
      <c r="BM102" s="177"/>
      <c r="BN102" s="177"/>
      <c r="BO102" s="177"/>
      <c r="BP102" s="177"/>
      <c r="BQ102" s="177"/>
      <c r="BR102" s="178"/>
    </row>
    <row r="103" spans="3:70" ht="15.6" customHeight="1" x14ac:dyDescent="0.4"/>
    <row r="104" spans="3:70" ht="15.6" customHeight="1" x14ac:dyDescent="0.4">
      <c r="C104" s="89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184"/>
      <c r="AS104" s="184"/>
      <c r="AT104" s="184"/>
      <c r="AU104" s="184"/>
      <c r="AV104" s="184"/>
      <c r="AW104" s="184"/>
      <c r="AX104" s="184"/>
      <c r="AY104" s="184"/>
      <c r="AZ104" s="184"/>
      <c r="BA104" s="184"/>
      <c r="BB104" s="184"/>
      <c r="BC104" s="92"/>
      <c r="BD104" s="93"/>
      <c r="BE104" s="93"/>
      <c r="BF104" s="93"/>
      <c r="BG104" s="93"/>
      <c r="BH104" s="93"/>
      <c r="BI104" s="93"/>
      <c r="BJ104" s="93"/>
      <c r="BK104" s="93"/>
      <c r="BL104" s="93"/>
      <c r="BM104" s="93"/>
      <c r="BN104" s="93"/>
      <c r="BO104" s="93"/>
      <c r="BP104" s="93"/>
      <c r="BQ104" s="93"/>
      <c r="BR104" s="94"/>
    </row>
    <row r="105" spans="3:70" ht="15.6" customHeight="1" x14ac:dyDescent="0.5">
      <c r="C105" s="95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65"/>
      <c r="Y105" s="65"/>
      <c r="Z105" s="65"/>
      <c r="AA105" s="36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299"/>
      <c r="AO105" s="113"/>
      <c r="AP105" s="300"/>
      <c r="AQ105" s="300"/>
      <c r="AR105" s="185"/>
      <c r="AS105" s="185"/>
      <c r="AT105" s="185"/>
      <c r="AU105" s="185"/>
      <c r="AV105" s="185"/>
      <c r="AW105" s="185"/>
      <c r="AX105" s="185"/>
      <c r="AY105" s="185"/>
      <c r="AZ105" s="185"/>
      <c r="BA105" s="185"/>
      <c r="BB105" s="185"/>
      <c r="BC105" s="102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103"/>
      <c r="BO105" s="103"/>
      <c r="BP105" s="103"/>
      <c r="BQ105" s="299"/>
      <c r="BR105" s="105"/>
    </row>
    <row r="106" spans="3:70" ht="15.6" customHeight="1" x14ac:dyDescent="0.5">
      <c r="C106" s="95"/>
      <c r="D106" s="96" t="s">
        <v>14</v>
      </c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8"/>
      <c r="R106" s="99" t="s">
        <v>44</v>
      </c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  <c r="AR106" s="100"/>
      <c r="AS106" s="100"/>
      <c r="AT106" s="100"/>
      <c r="AU106" s="100"/>
      <c r="AV106" s="100"/>
      <c r="AW106" s="100"/>
      <c r="AX106" s="100"/>
      <c r="AY106" s="100"/>
      <c r="AZ106" s="100"/>
      <c r="BA106" s="100"/>
      <c r="BB106" s="101"/>
      <c r="BC106" s="102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103"/>
      <c r="BO106" s="103"/>
      <c r="BP106" s="103"/>
      <c r="BQ106" s="299"/>
      <c r="BR106" s="105"/>
    </row>
    <row r="107" spans="3:70" ht="15.6" customHeight="1" x14ac:dyDescent="0.5">
      <c r="C107" s="95"/>
      <c r="D107" s="106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8"/>
      <c r="R107" s="109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1"/>
      <c r="BC107" s="102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103"/>
      <c r="BO107" s="103"/>
      <c r="BP107" s="103"/>
      <c r="BQ107" s="299"/>
      <c r="BR107" s="105"/>
    </row>
    <row r="108" spans="3:70" ht="15.6" customHeight="1" x14ac:dyDescent="0.5">
      <c r="C108" s="95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65"/>
      <c r="Y108" s="65"/>
      <c r="Z108" s="65"/>
      <c r="AA108" s="36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299"/>
      <c r="AO108" s="113"/>
      <c r="AP108" s="300"/>
      <c r="AQ108" s="300"/>
      <c r="AR108" s="115"/>
      <c r="AS108" s="115"/>
      <c r="AT108" s="115"/>
      <c r="AU108" s="115"/>
      <c r="AV108" s="115"/>
      <c r="AW108" s="115"/>
      <c r="AX108" s="115"/>
      <c r="AY108" s="115"/>
      <c r="AZ108" s="115"/>
      <c r="BA108" s="115"/>
      <c r="BB108" s="115"/>
      <c r="BC108" s="102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103"/>
      <c r="BO108" s="103"/>
      <c r="BP108" s="103"/>
      <c r="BQ108" s="299"/>
      <c r="BR108" s="105"/>
    </row>
    <row r="109" spans="3:70" ht="25.5" x14ac:dyDescent="0.5">
      <c r="C109" s="95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6" t="s">
        <v>39</v>
      </c>
      <c r="V109" s="118"/>
      <c r="W109" s="117"/>
      <c r="X109" s="119"/>
      <c r="Y109" s="119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17"/>
      <c r="AL109" s="117"/>
      <c r="AM109" s="116" t="s">
        <v>35</v>
      </c>
      <c r="AN109" s="112"/>
      <c r="AO109" s="112"/>
      <c r="AP109" s="112"/>
      <c r="AQ109" s="112"/>
      <c r="AR109" s="112"/>
      <c r="AS109" s="103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21"/>
      <c r="BD109" s="103"/>
      <c r="BE109" s="103"/>
      <c r="BF109" s="122" t="s">
        <v>17</v>
      </c>
      <c r="BG109" s="179"/>
      <c r="BH109" s="179"/>
      <c r="BI109" s="179"/>
      <c r="BJ109" s="179"/>
      <c r="BK109" s="179"/>
      <c r="BL109" s="179"/>
      <c r="BM109" s="103"/>
      <c r="BN109" s="103"/>
      <c r="BO109" s="103"/>
      <c r="BP109" s="103"/>
      <c r="BQ109" s="299"/>
      <c r="BR109" s="105"/>
    </row>
    <row r="110" spans="3:70" ht="19.350000000000001" customHeight="1" x14ac:dyDescent="0.4">
      <c r="C110" s="9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112"/>
      <c r="S110" s="112"/>
      <c r="T110" s="112"/>
      <c r="U110" s="187" t="s">
        <v>45</v>
      </c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203"/>
      <c r="AK110" s="129"/>
      <c r="AL110" s="129"/>
      <c r="AM110" s="192" t="str">
        <f>IF([3]回答表!F17="簡易水道事業",IF([3]回答表!X45="●",[3]回答表!B158,IF([3]回答表!AA45="●",[3]回答表!B223,"")),"")</f>
        <v/>
      </c>
      <c r="AN110" s="193"/>
      <c r="AO110" s="193"/>
      <c r="AP110" s="193"/>
      <c r="AQ110" s="193"/>
      <c r="AR110" s="193"/>
      <c r="AS110" s="193"/>
      <c r="AT110" s="193"/>
      <c r="AU110" s="193"/>
      <c r="AV110" s="193"/>
      <c r="AW110" s="193"/>
      <c r="AX110" s="193"/>
      <c r="AY110" s="193"/>
      <c r="AZ110" s="193"/>
      <c r="BA110" s="193"/>
      <c r="BB110" s="194"/>
      <c r="BC110" s="113"/>
      <c r="BD110" s="36"/>
      <c r="BE110" s="36"/>
      <c r="BF110" s="131" t="str">
        <f>IF([3]回答表!F17="簡易水道事業",IF([3]回答表!X45="●",[3]回答表!B212,IF([3]回答表!AA45="●",[3]回答表!B278,"")),"")</f>
        <v/>
      </c>
      <c r="BG110" s="132"/>
      <c r="BH110" s="132"/>
      <c r="BI110" s="132"/>
      <c r="BJ110" s="131"/>
      <c r="BK110" s="132"/>
      <c r="BL110" s="132"/>
      <c r="BM110" s="132"/>
      <c r="BN110" s="131"/>
      <c r="BO110" s="132"/>
      <c r="BP110" s="132"/>
      <c r="BQ110" s="133"/>
      <c r="BR110" s="105"/>
    </row>
    <row r="111" spans="3:70" ht="19.350000000000001" customHeight="1" x14ac:dyDescent="0.4">
      <c r="C111" s="9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112"/>
      <c r="S111" s="112"/>
      <c r="T111" s="112"/>
      <c r="U111" s="210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211"/>
      <c r="AH111" s="211"/>
      <c r="AI111" s="211"/>
      <c r="AJ111" s="212"/>
      <c r="AK111" s="129"/>
      <c r="AL111" s="129"/>
      <c r="AM111" s="200"/>
      <c r="AN111" s="201"/>
      <c r="AO111" s="201"/>
      <c r="AP111" s="201"/>
      <c r="AQ111" s="201"/>
      <c r="AR111" s="201"/>
      <c r="AS111" s="201"/>
      <c r="AT111" s="201"/>
      <c r="AU111" s="201"/>
      <c r="AV111" s="201"/>
      <c r="AW111" s="201"/>
      <c r="AX111" s="201"/>
      <c r="AY111" s="201"/>
      <c r="AZ111" s="201"/>
      <c r="BA111" s="201"/>
      <c r="BB111" s="202"/>
      <c r="BC111" s="113"/>
      <c r="BD111" s="36"/>
      <c r="BE111" s="36"/>
      <c r="BF111" s="143"/>
      <c r="BG111" s="144"/>
      <c r="BH111" s="144"/>
      <c r="BI111" s="144"/>
      <c r="BJ111" s="143"/>
      <c r="BK111" s="144"/>
      <c r="BL111" s="144"/>
      <c r="BM111" s="144"/>
      <c r="BN111" s="143"/>
      <c r="BO111" s="144"/>
      <c r="BP111" s="144"/>
      <c r="BQ111" s="145"/>
      <c r="BR111" s="105"/>
    </row>
    <row r="112" spans="3:70" ht="15.6" customHeight="1" x14ac:dyDescent="0.4">
      <c r="C112" s="95"/>
      <c r="D112" s="99" t="s">
        <v>18</v>
      </c>
      <c r="E112" s="100"/>
      <c r="F112" s="100"/>
      <c r="G112" s="100"/>
      <c r="H112" s="100"/>
      <c r="I112" s="100"/>
      <c r="J112" s="100"/>
      <c r="K112" s="100"/>
      <c r="L112" s="100"/>
      <c r="M112" s="101"/>
      <c r="N112" s="123" t="str">
        <f>IF([3]回答表!F17="簡易水道事業",IF([3]回答表!X45="●","●",""),"")</f>
        <v/>
      </c>
      <c r="O112" s="124"/>
      <c r="P112" s="124"/>
      <c r="Q112" s="125"/>
      <c r="R112" s="112"/>
      <c r="S112" s="112"/>
      <c r="T112" s="112"/>
      <c r="U112" s="79" t="str">
        <f>IF([3]回答表!F17="簡易水道事業",IF([3]回答表!X45="●",[3]回答表!Y185,IF([3]回答表!AA45="●",[3]回答表!Y251,"")),"")</f>
        <v/>
      </c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146"/>
      <c r="AK112" s="129"/>
      <c r="AL112" s="129"/>
      <c r="AM112" s="200"/>
      <c r="AN112" s="201"/>
      <c r="AO112" s="201"/>
      <c r="AP112" s="201"/>
      <c r="AQ112" s="201"/>
      <c r="AR112" s="201"/>
      <c r="AS112" s="201"/>
      <c r="AT112" s="201"/>
      <c r="AU112" s="201"/>
      <c r="AV112" s="201"/>
      <c r="AW112" s="201"/>
      <c r="AX112" s="201"/>
      <c r="AY112" s="201"/>
      <c r="AZ112" s="201"/>
      <c r="BA112" s="201"/>
      <c r="BB112" s="202"/>
      <c r="BC112" s="113"/>
      <c r="BD112" s="36"/>
      <c r="BE112" s="36"/>
      <c r="BF112" s="143"/>
      <c r="BG112" s="144"/>
      <c r="BH112" s="144"/>
      <c r="BI112" s="144"/>
      <c r="BJ112" s="143"/>
      <c r="BK112" s="144"/>
      <c r="BL112" s="144"/>
      <c r="BM112" s="144"/>
      <c r="BN112" s="143"/>
      <c r="BO112" s="144"/>
      <c r="BP112" s="144"/>
      <c r="BQ112" s="145"/>
      <c r="BR112" s="105"/>
    </row>
    <row r="113" spans="3:70" ht="15.6" customHeight="1" x14ac:dyDescent="0.4">
      <c r="C113" s="95"/>
      <c r="D113" s="134"/>
      <c r="E113" s="135"/>
      <c r="F113" s="135"/>
      <c r="G113" s="135"/>
      <c r="H113" s="135"/>
      <c r="I113" s="135"/>
      <c r="J113" s="135"/>
      <c r="K113" s="135"/>
      <c r="L113" s="135"/>
      <c r="M113" s="136"/>
      <c r="N113" s="137"/>
      <c r="O113" s="138"/>
      <c r="P113" s="138"/>
      <c r="Q113" s="139"/>
      <c r="R113" s="112"/>
      <c r="S113" s="112"/>
      <c r="T113" s="112"/>
      <c r="U113" s="76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8"/>
      <c r="AK113" s="129"/>
      <c r="AL113" s="129"/>
      <c r="AM113" s="200"/>
      <c r="AN113" s="201"/>
      <c r="AO113" s="201"/>
      <c r="AP113" s="201"/>
      <c r="AQ113" s="201"/>
      <c r="AR113" s="201"/>
      <c r="AS113" s="201"/>
      <c r="AT113" s="201"/>
      <c r="AU113" s="201"/>
      <c r="AV113" s="201"/>
      <c r="AW113" s="201"/>
      <c r="AX113" s="201"/>
      <c r="AY113" s="201"/>
      <c r="AZ113" s="201"/>
      <c r="BA113" s="201"/>
      <c r="BB113" s="202"/>
      <c r="BC113" s="113"/>
      <c r="BD113" s="36"/>
      <c r="BE113" s="36"/>
      <c r="BF113" s="143" t="str">
        <f>IF([3]回答表!F17="簡易水道事業",IF([3]回答表!X45="●",[3]回答表!E212,IF([3]回答表!AA45="●",[3]回答表!E278,"")),"")</f>
        <v/>
      </c>
      <c r="BG113" s="144"/>
      <c r="BH113" s="144"/>
      <c r="BI113" s="144"/>
      <c r="BJ113" s="143" t="str">
        <f>IF([3]回答表!F17="簡易水道事業",IF([3]回答表!X45="●",[3]回答表!E213,IF([3]回答表!AA45="●",[3]回答表!E279,"")),"")</f>
        <v/>
      </c>
      <c r="BK113" s="144"/>
      <c r="BL113" s="144"/>
      <c r="BM113" s="144"/>
      <c r="BN113" s="143" t="str">
        <f>IF([3]回答表!F17="簡易水道事業",IF([3]回答表!X45="●",[3]回答表!E214,IF([3]回答表!AA45="●",[3]回答表!E280,"")),"")</f>
        <v/>
      </c>
      <c r="BO113" s="144"/>
      <c r="BP113" s="144"/>
      <c r="BQ113" s="145"/>
      <c r="BR113" s="105"/>
    </row>
    <row r="114" spans="3:70" ht="15.6" customHeight="1" x14ac:dyDescent="0.4">
      <c r="C114" s="95"/>
      <c r="D114" s="134"/>
      <c r="E114" s="135"/>
      <c r="F114" s="135"/>
      <c r="G114" s="135"/>
      <c r="H114" s="135"/>
      <c r="I114" s="135"/>
      <c r="J114" s="135"/>
      <c r="K114" s="135"/>
      <c r="L114" s="135"/>
      <c r="M114" s="136"/>
      <c r="N114" s="137"/>
      <c r="O114" s="138"/>
      <c r="P114" s="138"/>
      <c r="Q114" s="139"/>
      <c r="R114" s="152"/>
      <c r="S114" s="152"/>
      <c r="T114" s="152"/>
      <c r="U114" s="82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4"/>
      <c r="AK114" s="129"/>
      <c r="AL114" s="129"/>
      <c r="AM114" s="200"/>
      <c r="AN114" s="201"/>
      <c r="AO114" s="201"/>
      <c r="AP114" s="201"/>
      <c r="AQ114" s="201"/>
      <c r="AR114" s="201"/>
      <c r="AS114" s="201"/>
      <c r="AT114" s="201"/>
      <c r="AU114" s="201"/>
      <c r="AV114" s="201"/>
      <c r="AW114" s="201"/>
      <c r="AX114" s="201"/>
      <c r="AY114" s="201"/>
      <c r="AZ114" s="201"/>
      <c r="BA114" s="201"/>
      <c r="BB114" s="202"/>
      <c r="BC114" s="113"/>
      <c r="BD114" s="113"/>
      <c r="BE114" s="113"/>
      <c r="BF114" s="143"/>
      <c r="BG114" s="144"/>
      <c r="BH114" s="144"/>
      <c r="BI114" s="144"/>
      <c r="BJ114" s="143"/>
      <c r="BK114" s="144"/>
      <c r="BL114" s="144"/>
      <c r="BM114" s="144"/>
      <c r="BN114" s="143"/>
      <c r="BO114" s="144"/>
      <c r="BP114" s="144"/>
      <c r="BQ114" s="145"/>
      <c r="BR114" s="105"/>
    </row>
    <row r="115" spans="3:70" ht="19.350000000000001" customHeight="1" x14ac:dyDescent="0.4">
      <c r="C115" s="95"/>
      <c r="D115" s="109"/>
      <c r="E115" s="110"/>
      <c r="F115" s="110"/>
      <c r="G115" s="110"/>
      <c r="H115" s="110"/>
      <c r="I115" s="110"/>
      <c r="J115" s="110"/>
      <c r="K115" s="110"/>
      <c r="L115" s="110"/>
      <c r="M115" s="111"/>
      <c r="N115" s="147"/>
      <c r="O115" s="148"/>
      <c r="P115" s="148"/>
      <c r="Q115" s="149"/>
      <c r="R115" s="152"/>
      <c r="S115" s="152"/>
      <c r="T115" s="152"/>
      <c r="U115" s="187" t="s">
        <v>46</v>
      </c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203"/>
      <c r="AK115" s="129"/>
      <c r="AL115" s="129"/>
      <c r="AM115" s="200"/>
      <c r="AN115" s="201"/>
      <c r="AO115" s="201"/>
      <c r="AP115" s="201"/>
      <c r="AQ115" s="201"/>
      <c r="AR115" s="201"/>
      <c r="AS115" s="201"/>
      <c r="AT115" s="201"/>
      <c r="AU115" s="201"/>
      <c r="AV115" s="201"/>
      <c r="AW115" s="201"/>
      <c r="AX115" s="201"/>
      <c r="AY115" s="201"/>
      <c r="AZ115" s="201"/>
      <c r="BA115" s="201"/>
      <c r="BB115" s="202"/>
      <c r="BC115" s="113"/>
      <c r="BD115" s="36"/>
      <c r="BE115" s="36"/>
      <c r="BF115" s="143"/>
      <c r="BG115" s="144"/>
      <c r="BH115" s="144"/>
      <c r="BI115" s="144"/>
      <c r="BJ115" s="143"/>
      <c r="BK115" s="144"/>
      <c r="BL115" s="144"/>
      <c r="BM115" s="144"/>
      <c r="BN115" s="143"/>
      <c r="BO115" s="144"/>
      <c r="BP115" s="144"/>
      <c r="BQ115" s="145"/>
      <c r="BR115" s="105"/>
    </row>
    <row r="116" spans="3:70" ht="19.350000000000001" customHeight="1" x14ac:dyDescent="0.4">
      <c r="C116" s="95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210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1"/>
      <c r="AJ116" s="212"/>
      <c r="AK116" s="129"/>
      <c r="AL116" s="129"/>
      <c r="AM116" s="200"/>
      <c r="AN116" s="201"/>
      <c r="AO116" s="201"/>
      <c r="AP116" s="201"/>
      <c r="AQ116" s="201"/>
      <c r="AR116" s="201"/>
      <c r="AS116" s="201"/>
      <c r="AT116" s="201"/>
      <c r="AU116" s="201"/>
      <c r="AV116" s="201"/>
      <c r="AW116" s="201"/>
      <c r="AX116" s="201"/>
      <c r="AY116" s="201"/>
      <c r="AZ116" s="201"/>
      <c r="BA116" s="201"/>
      <c r="BB116" s="202"/>
      <c r="BC116" s="113"/>
      <c r="BD116" s="165"/>
      <c r="BE116" s="165"/>
      <c r="BF116" s="143"/>
      <c r="BG116" s="144"/>
      <c r="BH116" s="144"/>
      <c r="BI116" s="144"/>
      <c r="BJ116" s="143"/>
      <c r="BK116" s="144"/>
      <c r="BL116" s="144"/>
      <c r="BM116" s="144"/>
      <c r="BN116" s="143"/>
      <c r="BO116" s="144"/>
      <c r="BP116" s="144"/>
      <c r="BQ116" s="145"/>
      <c r="BR116" s="105"/>
    </row>
    <row r="117" spans="3:70" ht="15.6" customHeight="1" x14ac:dyDescent="0.4">
      <c r="C117" s="9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112"/>
      <c r="S117" s="112"/>
      <c r="T117" s="112"/>
      <c r="U117" s="79" t="str">
        <f>IF([3]回答表!F17="簡易水道事業",IF([3]回答表!X45="●",[3]回答表!Y186,IF([3]回答表!AA45="●",[3]回答表!Y252,"")),"")</f>
        <v/>
      </c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146"/>
      <c r="AK117" s="129"/>
      <c r="AL117" s="129"/>
      <c r="AM117" s="200"/>
      <c r="AN117" s="201"/>
      <c r="AO117" s="201"/>
      <c r="AP117" s="201"/>
      <c r="AQ117" s="201"/>
      <c r="AR117" s="201"/>
      <c r="AS117" s="201"/>
      <c r="AT117" s="201"/>
      <c r="AU117" s="201"/>
      <c r="AV117" s="201"/>
      <c r="AW117" s="201"/>
      <c r="AX117" s="201"/>
      <c r="AY117" s="201"/>
      <c r="AZ117" s="201"/>
      <c r="BA117" s="201"/>
      <c r="BB117" s="202"/>
      <c r="BC117" s="113"/>
      <c r="BD117" s="165"/>
      <c r="BE117" s="165"/>
      <c r="BF117" s="143" t="s">
        <v>23</v>
      </c>
      <c r="BG117" s="144"/>
      <c r="BH117" s="144"/>
      <c r="BI117" s="144"/>
      <c r="BJ117" s="143" t="s">
        <v>24</v>
      </c>
      <c r="BK117" s="144"/>
      <c r="BL117" s="144"/>
      <c r="BM117" s="144"/>
      <c r="BN117" s="143" t="s">
        <v>25</v>
      </c>
      <c r="BO117" s="144"/>
      <c r="BP117" s="144"/>
      <c r="BQ117" s="145"/>
      <c r="BR117" s="105"/>
    </row>
    <row r="118" spans="3:70" ht="15.6" customHeight="1" x14ac:dyDescent="0.4">
      <c r="C118" s="9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112"/>
      <c r="S118" s="112"/>
      <c r="T118" s="112"/>
      <c r="U118" s="76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8"/>
      <c r="AK118" s="129"/>
      <c r="AL118" s="129"/>
      <c r="AM118" s="207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9"/>
      <c r="BC118" s="113"/>
      <c r="BD118" s="165"/>
      <c r="BE118" s="165"/>
      <c r="BF118" s="143"/>
      <c r="BG118" s="144"/>
      <c r="BH118" s="144"/>
      <c r="BI118" s="144"/>
      <c r="BJ118" s="143"/>
      <c r="BK118" s="144"/>
      <c r="BL118" s="144"/>
      <c r="BM118" s="144"/>
      <c r="BN118" s="143"/>
      <c r="BO118" s="144"/>
      <c r="BP118" s="144"/>
      <c r="BQ118" s="145"/>
      <c r="BR118" s="105"/>
    </row>
    <row r="119" spans="3:70" ht="15.6" customHeight="1" x14ac:dyDescent="0.4">
      <c r="C119" s="95"/>
      <c r="D119" s="159" t="s">
        <v>26</v>
      </c>
      <c r="E119" s="160"/>
      <c r="F119" s="160"/>
      <c r="G119" s="160"/>
      <c r="H119" s="160"/>
      <c r="I119" s="160"/>
      <c r="J119" s="160"/>
      <c r="K119" s="160"/>
      <c r="L119" s="160"/>
      <c r="M119" s="161"/>
      <c r="N119" s="123" t="str">
        <f>IF([3]回答表!F17="簡易水道事業",IF([3]回答表!AA45="●","●",""),"")</f>
        <v/>
      </c>
      <c r="O119" s="124"/>
      <c r="P119" s="124"/>
      <c r="Q119" s="125"/>
      <c r="R119" s="112"/>
      <c r="S119" s="112"/>
      <c r="T119" s="112"/>
      <c r="U119" s="82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4"/>
      <c r="AK119" s="129"/>
      <c r="AL119" s="129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113"/>
      <c r="BD119" s="165"/>
      <c r="BE119" s="165"/>
      <c r="BF119" s="181"/>
      <c r="BG119" s="182"/>
      <c r="BH119" s="182"/>
      <c r="BI119" s="182"/>
      <c r="BJ119" s="181"/>
      <c r="BK119" s="182"/>
      <c r="BL119" s="182"/>
      <c r="BM119" s="182"/>
      <c r="BN119" s="181"/>
      <c r="BO119" s="182"/>
      <c r="BP119" s="182"/>
      <c r="BQ119" s="183"/>
      <c r="BR119" s="105"/>
    </row>
    <row r="120" spans="3:70" ht="15.6" customHeight="1" x14ac:dyDescent="0.4">
      <c r="C120" s="95"/>
      <c r="D120" s="166"/>
      <c r="E120" s="167"/>
      <c r="F120" s="167"/>
      <c r="G120" s="167"/>
      <c r="H120" s="167"/>
      <c r="I120" s="167"/>
      <c r="J120" s="167"/>
      <c r="K120" s="167"/>
      <c r="L120" s="167"/>
      <c r="M120" s="168"/>
      <c r="N120" s="137"/>
      <c r="O120" s="138"/>
      <c r="P120" s="138"/>
      <c r="Q120" s="139"/>
      <c r="R120" s="112"/>
      <c r="S120" s="112"/>
      <c r="T120" s="112"/>
      <c r="U120" s="187" t="s">
        <v>47</v>
      </c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203"/>
      <c r="AK120" s="65"/>
      <c r="AL120" s="65"/>
      <c r="AM120" s="213" t="s">
        <v>48</v>
      </c>
      <c r="AN120" s="214"/>
      <c r="AO120" s="214"/>
      <c r="AP120" s="214"/>
      <c r="AQ120" s="214"/>
      <c r="AR120" s="215"/>
      <c r="AS120" s="213" t="s">
        <v>49</v>
      </c>
      <c r="AT120" s="214"/>
      <c r="AU120" s="214"/>
      <c r="AV120" s="214"/>
      <c r="AW120" s="214"/>
      <c r="AX120" s="215"/>
      <c r="AY120" s="216" t="s">
        <v>50</v>
      </c>
      <c r="AZ120" s="217"/>
      <c r="BA120" s="217"/>
      <c r="BB120" s="217"/>
      <c r="BC120" s="217"/>
      <c r="BD120" s="218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5"/>
      <c r="BR120" s="105"/>
    </row>
    <row r="121" spans="3:70" ht="15.6" customHeight="1" x14ac:dyDescent="0.4">
      <c r="C121" s="95"/>
      <c r="D121" s="166"/>
      <c r="E121" s="167"/>
      <c r="F121" s="167"/>
      <c r="G121" s="167"/>
      <c r="H121" s="167"/>
      <c r="I121" s="167"/>
      <c r="J121" s="167"/>
      <c r="K121" s="167"/>
      <c r="L121" s="167"/>
      <c r="M121" s="168"/>
      <c r="N121" s="137"/>
      <c r="O121" s="138"/>
      <c r="P121" s="138"/>
      <c r="Q121" s="139"/>
      <c r="R121" s="112"/>
      <c r="S121" s="112"/>
      <c r="T121" s="112"/>
      <c r="U121" s="210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2"/>
      <c r="AK121" s="65"/>
      <c r="AL121" s="65"/>
      <c r="AM121" s="219"/>
      <c r="AN121" s="220"/>
      <c r="AO121" s="220"/>
      <c r="AP121" s="220"/>
      <c r="AQ121" s="220"/>
      <c r="AR121" s="221"/>
      <c r="AS121" s="219"/>
      <c r="AT121" s="220"/>
      <c r="AU121" s="220"/>
      <c r="AV121" s="220"/>
      <c r="AW121" s="220"/>
      <c r="AX121" s="221"/>
      <c r="AY121" s="222"/>
      <c r="AZ121" s="223"/>
      <c r="BA121" s="223"/>
      <c r="BB121" s="223"/>
      <c r="BC121" s="223"/>
      <c r="BD121" s="224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105"/>
    </row>
    <row r="122" spans="3:70" ht="15.6" customHeight="1" x14ac:dyDescent="0.4">
      <c r="C122" s="95"/>
      <c r="D122" s="169"/>
      <c r="E122" s="170"/>
      <c r="F122" s="170"/>
      <c r="G122" s="170"/>
      <c r="H122" s="170"/>
      <c r="I122" s="170"/>
      <c r="J122" s="170"/>
      <c r="K122" s="170"/>
      <c r="L122" s="170"/>
      <c r="M122" s="171"/>
      <c r="N122" s="147"/>
      <c r="O122" s="148"/>
      <c r="P122" s="148"/>
      <c r="Q122" s="149"/>
      <c r="R122" s="112"/>
      <c r="S122" s="112"/>
      <c r="T122" s="112"/>
      <c r="U122" s="79" t="str">
        <f>IF([3]回答表!F17="簡易水道事業",IF([3]回答表!X45="●",[3]回答表!Y187,IF([3]回答表!AA45="●",[3]回答表!Y253,"")),"")</f>
        <v/>
      </c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146"/>
      <c r="AK122" s="65"/>
      <c r="AL122" s="65"/>
      <c r="AM122" s="225" t="str">
        <f>IF([3]回答表!F17="簡易水道事業",IF([3]回答表!X45="●",[3]回答表!Y189,IF([3]回答表!AA45="●",[3]回答表!Y255,"")),"")</f>
        <v/>
      </c>
      <c r="AN122" s="225"/>
      <c r="AO122" s="225"/>
      <c r="AP122" s="225"/>
      <c r="AQ122" s="225"/>
      <c r="AR122" s="225"/>
      <c r="AS122" s="225" t="str">
        <f>IF([3]回答表!F17="簡易水道事業",IF([3]回答表!X45="●",[3]回答表!Y190,IF([3]回答表!AA45="●",[3]回答表!Y256,"")),"")</f>
        <v/>
      </c>
      <c r="AT122" s="225"/>
      <c r="AU122" s="225"/>
      <c r="AV122" s="225"/>
      <c r="AW122" s="225"/>
      <c r="AX122" s="225"/>
      <c r="AY122" s="225" t="str">
        <f>IF([3]回答表!F17="簡易水道事業",IF([3]回答表!X45="●",[3]回答表!Y191,IF([3]回答表!AA45="●",[3]回答表!Y257,"")),"")</f>
        <v/>
      </c>
      <c r="AZ122" s="225"/>
      <c r="BA122" s="225"/>
      <c r="BB122" s="225"/>
      <c r="BC122" s="225"/>
      <c r="BD122" s="22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105"/>
    </row>
    <row r="123" spans="3:70" ht="15.6" customHeight="1" x14ac:dyDescent="0.4">
      <c r="C123" s="9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112"/>
      <c r="S123" s="112"/>
      <c r="T123" s="112"/>
      <c r="U123" s="76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8"/>
      <c r="AK123" s="65"/>
      <c r="AL123" s="65"/>
      <c r="AM123" s="225"/>
      <c r="AN123" s="225"/>
      <c r="AO123" s="225"/>
      <c r="AP123" s="225"/>
      <c r="AQ123" s="225"/>
      <c r="AR123" s="225"/>
      <c r="AS123" s="225"/>
      <c r="AT123" s="225"/>
      <c r="AU123" s="225"/>
      <c r="AV123" s="225"/>
      <c r="AW123" s="225"/>
      <c r="AX123" s="225"/>
      <c r="AY123" s="225"/>
      <c r="AZ123" s="225"/>
      <c r="BA123" s="225"/>
      <c r="BB123" s="225"/>
      <c r="BC123" s="225"/>
      <c r="BD123" s="22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105"/>
    </row>
    <row r="124" spans="3:70" ht="15.6" customHeight="1" x14ac:dyDescent="0.4">
      <c r="C124" s="95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81"/>
      <c r="O124" s="81"/>
      <c r="P124" s="81"/>
      <c r="Q124" s="81"/>
      <c r="R124" s="112"/>
      <c r="S124" s="112"/>
      <c r="T124" s="226"/>
      <c r="U124" s="82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4"/>
      <c r="AK124" s="65"/>
      <c r="AL124" s="105"/>
      <c r="AM124" s="225"/>
      <c r="AN124" s="225"/>
      <c r="AO124" s="225"/>
      <c r="AP124" s="225"/>
      <c r="AQ124" s="225"/>
      <c r="AR124" s="225"/>
      <c r="AS124" s="225"/>
      <c r="AT124" s="225"/>
      <c r="AU124" s="225"/>
      <c r="AV124" s="225"/>
      <c r="AW124" s="225"/>
      <c r="AX124" s="225"/>
      <c r="AY124" s="225"/>
      <c r="AZ124" s="225"/>
      <c r="BA124" s="225"/>
      <c r="BB124" s="225"/>
      <c r="BC124" s="225"/>
      <c r="BD124" s="22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105"/>
    </row>
    <row r="125" spans="3:70" ht="15.6" customHeight="1" x14ac:dyDescent="0.4">
      <c r="C125" s="9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102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05"/>
    </row>
    <row r="126" spans="3:70" ht="18.600000000000001" customHeight="1" x14ac:dyDescent="0.5">
      <c r="C126" s="95"/>
      <c r="D126" s="227"/>
      <c r="E126" s="150"/>
      <c r="F126" s="150"/>
      <c r="G126" s="150"/>
      <c r="H126" s="150"/>
      <c r="I126" s="150"/>
      <c r="J126" s="150"/>
      <c r="K126" s="150"/>
      <c r="L126" s="150"/>
      <c r="M126" s="150"/>
      <c r="N126" s="81"/>
      <c r="O126" s="81"/>
      <c r="P126" s="81"/>
      <c r="Q126" s="81"/>
      <c r="R126" s="112"/>
      <c r="S126" s="112"/>
      <c r="T126" s="112"/>
      <c r="U126" s="116" t="s">
        <v>31</v>
      </c>
      <c r="V126" s="112"/>
      <c r="W126" s="112"/>
      <c r="X126" s="112"/>
      <c r="Y126" s="112"/>
      <c r="Z126" s="112"/>
      <c r="AA126" s="103"/>
      <c r="AB126" s="117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16" t="s">
        <v>32</v>
      </c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65"/>
      <c r="BR126" s="105"/>
    </row>
    <row r="127" spans="3:70" ht="15.6" customHeight="1" x14ac:dyDescent="0.4">
      <c r="C127" s="95"/>
      <c r="D127" s="186" t="s">
        <v>33</v>
      </c>
      <c r="E127" s="186"/>
      <c r="F127" s="186"/>
      <c r="G127" s="186"/>
      <c r="H127" s="186"/>
      <c r="I127" s="186"/>
      <c r="J127" s="186"/>
      <c r="K127" s="186"/>
      <c r="L127" s="186"/>
      <c r="M127" s="205"/>
      <c r="N127" s="123" t="str">
        <f>IF([3]回答表!F17="簡易水道事業",IF([3]回答表!AD45="●","●",""),"")</f>
        <v/>
      </c>
      <c r="O127" s="124"/>
      <c r="P127" s="124"/>
      <c r="Q127" s="125"/>
      <c r="R127" s="112"/>
      <c r="S127" s="112"/>
      <c r="T127" s="112"/>
      <c r="U127" s="126" t="str">
        <f>IF([3]回答表!F17="簡易水道事業",IF([3]回答表!AD45="●",[3]回答表!B289,""),"")</f>
        <v/>
      </c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  <c r="AF127" s="127"/>
      <c r="AG127" s="127"/>
      <c r="AH127" s="127"/>
      <c r="AI127" s="127"/>
      <c r="AJ127" s="128"/>
      <c r="AK127" s="175"/>
      <c r="AL127" s="175"/>
      <c r="AM127" s="126" t="str">
        <f>IF([3]回答表!F17="簡易水道事業",IF([3]回答表!AD45="●",[3]回答表!B295,""),"")</f>
        <v/>
      </c>
      <c r="AN127" s="127"/>
      <c r="AO127" s="127"/>
      <c r="AP127" s="127"/>
      <c r="AQ127" s="127"/>
      <c r="AR127" s="127"/>
      <c r="AS127" s="127"/>
      <c r="AT127" s="127"/>
      <c r="AU127" s="127"/>
      <c r="AV127" s="127"/>
      <c r="AW127" s="127"/>
      <c r="AX127" s="127"/>
      <c r="AY127" s="127"/>
      <c r="AZ127" s="127"/>
      <c r="BA127" s="127"/>
      <c r="BB127" s="127"/>
      <c r="BC127" s="127"/>
      <c r="BD127" s="127"/>
      <c r="BE127" s="127"/>
      <c r="BF127" s="127"/>
      <c r="BG127" s="127"/>
      <c r="BH127" s="127"/>
      <c r="BI127" s="127"/>
      <c r="BJ127" s="127"/>
      <c r="BK127" s="127"/>
      <c r="BL127" s="127"/>
      <c r="BM127" s="127"/>
      <c r="BN127" s="127"/>
      <c r="BO127" s="127"/>
      <c r="BP127" s="127"/>
      <c r="BQ127" s="128"/>
      <c r="BR127" s="105"/>
    </row>
    <row r="128" spans="3:70" ht="15.6" customHeight="1" x14ac:dyDescent="0.4">
      <c r="C128" s="95"/>
      <c r="D128" s="186"/>
      <c r="E128" s="186"/>
      <c r="F128" s="186"/>
      <c r="G128" s="186"/>
      <c r="H128" s="186"/>
      <c r="I128" s="186"/>
      <c r="J128" s="186"/>
      <c r="K128" s="186"/>
      <c r="L128" s="186"/>
      <c r="M128" s="205"/>
      <c r="N128" s="137"/>
      <c r="O128" s="138"/>
      <c r="P128" s="138"/>
      <c r="Q128" s="139"/>
      <c r="R128" s="112"/>
      <c r="S128" s="112"/>
      <c r="T128" s="112"/>
      <c r="U128" s="140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2"/>
      <c r="AK128" s="175"/>
      <c r="AL128" s="175"/>
      <c r="AM128" s="140"/>
      <c r="AN128" s="141"/>
      <c r="AO128" s="141"/>
      <c r="AP128" s="141"/>
      <c r="AQ128" s="141"/>
      <c r="AR128" s="141"/>
      <c r="AS128" s="141"/>
      <c r="AT128" s="141"/>
      <c r="AU128" s="141"/>
      <c r="AV128" s="141"/>
      <c r="AW128" s="141"/>
      <c r="AX128" s="141"/>
      <c r="AY128" s="141"/>
      <c r="AZ128" s="141"/>
      <c r="BA128" s="141"/>
      <c r="BB128" s="141"/>
      <c r="BC128" s="141"/>
      <c r="BD128" s="141"/>
      <c r="BE128" s="141"/>
      <c r="BF128" s="141"/>
      <c r="BG128" s="141"/>
      <c r="BH128" s="141"/>
      <c r="BI128" s="141"/>
      <c r="BJ128" s="141"/>
      <c r="BK128" s="141"/>
      <c r="BL128" s="141"/>
      <c r="BM128" s="141"/>
      <c r="BN128" s="141"/>
      <c r="BO128" s="141"/>
      <c r="BP128" s="141"/>
      <c r="BQ128" s="142"/>
      <c r="BR128" s="105"/>
    </row>
    <row r="129" spans="3:92" ht="15.6" customHeight="1" x14ac:dyDescent="0.4">
      <c r="C129" s="95"/>
      <c r="D129" s="186"/>
      <c r="E129" s="186"/>
      <c r="F129" s="186"/>
      <c r="G129" s="186"/>
      <c r="H129" s="186"/>
      <c r="I129" s="186"/>
      <c r="J129" s="186"/>
      <c r="K129" s="186"/>
      <c r="L129" s="186"/>
      <c r="M129" s="205"/>
      <c r="N129" s="137"/>
      <c r="O129" s="138"/>
      <c r="P129" s="138"/>
      <c r="Q129" s="139"/>
      <c r="R129" s="112"/>
      <c r="S129" s="112"/>
      <c r="T129" s="112"/>
      <c r="U129" s="140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2"/>
      <c r="AK129" s="175"/>
      <c r="AL129" s="175"/>
      <c r="AM129" s="140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1"/>
      <c r="AZ129" s="141"/>
      <c r="BA129" s="141"/>
      <c r="BB129" s="141"/>
      <c r="BC129" s="141"/>
      <c r="BD129" s="141"/>
      <c r="BE129" s="141"/>
      <c r="BF129" s="141"/>
      <c r="BG129" s="141"/>
      <c r="BH129" s="141"/>
      <c r="BI129" s="141"/>
      <c r="BJ129" s="141"/>
      <c r="BK129" s="141"/>
      <c r="BL129" s="141"/>
      <c r="BM129" s="141"/>
      <c r="BN129" s="141"/>
      <c r="BO129" s="141"/>
      <c r="BP129" s="141"/>
      <c r="BQ129" s="142"/>
      <c r="BR129" s="105"/>
    </row>
    <row r="130" spans="3:92" ht="15.6" customHeight="1" x14ac:dyDescent="0.4">
      <c r="C130" s="95"/>
      <c r="D130" s="186"/>
      <c r="E130" s="186"/>
      <c r="F130" s="186"/>
      <c r="G130" s="186"/>
      <c r="H130" s="186"/>
      <c r="I130" s="186"/>
      <c r="J130" s="186"/>
      <c r="K130" s="186"/>
      <c r="L130" s="186"/>
      <c r="M130" s="205"/>
      <c r="N130" s="147"/>
      <c r="O130" s="148"/>
      <c r="P130" s="148"/>
      <c r="Q130" s="149"/>
      <c r="R130" s="112"/>
      <c r="S130" s="112"/>
      <c r="T130" s="112"/>
      <c r="U130" s="172"/>
      <c r="V130" s="173"/>
      <c r="W130" s="173"/>
      <c r="X130" s="173"/>
      <c r="Y130" s="173"/>
      <c r="Z130" s="173"/>
      <c r="AA130" s="173"/>
      <c r="AB130" s="173"/>
      <c r="AC130" s="173"/>
      <c r="AD130" s="173"/>
      <c r="AE130" s="173"/>
      <c r="AF130" s="173"/>
      <c r="AG130" s="173"/>
      <c r="AH130" s="173"/>
      <c r="AI130" s="173"/>
      <c r="AJ130" s="174"/>
      <c r="AK130" s="175"/>
      <c r="AL130" s="175"/>
      <c r="AM130" s="172"/>
      <c r="AN130" s="173"/>
      <c r="AO130" s="173"/>
      <c r="AP130" s="173"/>
      <c r="AQ130" s="173"/>
      <c r="AR130" s="173"/>
      <c r="AS130" s="173"/>
      <c r="AT130" s="173"/>
      <c r="AU130" s="173"/>
      <c r="AV130" s="173"/>
      <c r="AW130" s="173"/>
      <c r="AX130" s="173"/>
      <c r="AY130" s="173"/>
      <c r="AZ130" s="173"/>
      <c r="BA130" s="173"/>
      <c r="BB130" s="173"/>
      <c r="BC130" s="173"/>
      <c r="BD130" s="173"/>
      <c r="BE130" s="173"/>
      <c r="BF130" s="173"/>
      <c r="BG130" s="173"/>
      <c r="BH130" s="173"/>
      <c r="BI130" s="173"/>
      <c r="BJ130" s="173"/>
      <c r="BK130" s="173"/>
      <c r="BL130" s="173"/>
      <c r="BM130" s="173"/>
      <c r="BN130" s="173"/>
      <c r="BO130" s="173"/>
      <c r="BP130" s="173"/>
      <c r="BQ130" s="174"/>
      <c r="BR130" s="105"/>
    </row>
    <row r="131" spans="3:92" ht="15.6" customHeight="1" x14ac:dyDescent="0.4">
      <c r="C131" s="176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7"/>
      <c r="AX131" s="177"/>
      <c r="AY131" s="177"/>
      <c r="AZ131" s="177"/>
      <c r="BA131" s="177"/>
      <c r="BB131" s="177"/>
      <c r="BC131" s="177"/>
      <c r="BD131" s="177"/>
      <c r="BE131" s="177"/>
      <c r="BF131" s="177"/>
      <c r="BG131" s="177"/>
      <c r="BH131" s="177"/>
      <c r="BI131" s="177"/>
      <c r="BJ131" s="177"/>
      <c r="BK131" s="177"/>
      <c r="BL131" s="177"/>
      <c r="BM131" s="177"/>
      <c r="BN131" s="177"/>
      <c r="BO131" s="177"/>
      <c r="BP131" s="177"/>
      <c r="BQ131" s="177"/>
      <c r="BR131" s="178"/>
    </row>
    <row r="132" spans="3:92" ht="15.6" customHeight="1" x14ac:dyDescent="0.4"/>
    <row r="133" spans="3:92" ht="15.6" customHeight="1" x14ac:dyDescent="0.4">
      <c r="C133" s="89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184"/>
      <c r="BB133" s="184"/>
      <c r="BC133" s="92"/>
      <c r="BD133" s="93"/>
      <c r="BE133" s="93"/>
      <c r="BF133" s="93"/>
      <c r="BG133" s="93"/>
      <c r="BH133" s="93"/>
      <c r="BI133" s="93"/>
      <c r="BJ133" s="93"/>
      <c r="BK133" s="93"/>
      <c r="BL133" s="93"/>
      <c r="BM133" s="93"/>
      <c r="BN133" s="93"/>
      <c r="BO133" s="93"/>
      <c r="BP133" s="93"/>
      <c r="BQ133" s="93"/>
      <c r="BR133" s="94"/>
    </row>
    <row r="134" spans="3:92" ht="15.6" customHeight="1" x14ac:dyDescent="0.5">
      <c r="C134" s="95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65"/>
      <c r="Y134" s="65"/>
      <c r="Z134" s="65"/>
      <c r="AA134" s="36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299"/>
      <c r="AO134" s="113"/>
      <c r="AP134" s="300"/>
      <c r="AQ134" s="300"/>
      <c r="AR134" s="185"/>
      <c r="AS134" s="185"/>
      <c r="AT134" s="185"/>
      <c r="AU134" s="185"/>
      <c r="AV134" s="185"/>
      <c r="AW134" s="185"/>
      <c r="AX134" s="185"/>
      <c r="AY134" s="185"/>
      <c r="AZ134" s="185"/>
      <c r="BA134" s="185"/>
      <c r="BB134" s="185"/>
      <c r="BC134" s="102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103"/>
      <c r="BO134" s="103"/>
      <c r="BP134" s="103"/>
      <c r="BQ134" s="299"/>
      <c r="BR134" s="105"/>
    </row>
    <row r="135" spans="3:92" ht="15.6" customHeight="1" x14ac:dyDescent="0.5">
      <c r="C135" s="95"/>
      <c r="D135" s="96" t="s">
        <v>14</v>
      </c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8"/>
      <c r="R135" s="99" t="s">
        <v>51</v>
      </c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  <c r="AU135" s="100"/>
      <c r="AV135" s="100"/>
      <c r="AW135" s="100"/>
      <c r="AX135" s="100"/>
      <c r="AY135" s="100"/>
      <c r="AZ135" s="100"/>
      <c r="BA135" s="100"/>
      <c r="BB135" s="101"/>
      <c r="BC135" s="102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103"/>
      <c r="BO135" s="103"/>
      <c r="BP135" s="103"/>
      <c r="BQ135" s="299"/>
      <c r="BR135" s="105"/>
    </row>
    <row r="136" spans="3:92" ht="15.6" customHeight="1" x14ac:dyDescent="0.5">
      <c r="C136" s="95"/>
      <c r="D136" s="106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8"/>
      <c r="R136" s="109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10"/>
      <c r="AN136" s="110"/>
      <c r="AO136" s="110"/>
      <c r="AP136" s="110"/>
      <c r="AQ136" s="110"/>
      <c r="AR136" s="110"/>
      <c r="AS136" s="110"/>
      <c r="AT136" s="110"/>
      <c r="AU136" s="110"/>
      <c r="AV136" s="110"/>
      <c r="AW136" s="110"/>
      <c r="AX136" s="110"/>
      <c r="AY136" s="110"/>
      <c r="AZ136" s="110"/>
      <c r="BA136" s="110"/>
      <c r="BB136" s="111"/>
      <c r="BC136" s="102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103"/>
      <c r="BO136" s="103"/>
      <c r="BP136" s="103"/>
      <c r="BQ136" s="299"/>
      <c r="BR136" s="105"/>
    </row>
    <row r="137" spans="3:92" ht="15.6" customHeight="1" x14ac:dyDescent="0.5">
      <c r="C137" s="95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65"/>
      <c r="Y137" s="65"/>
      <c r="Z137" s="65"/>
      <c r="AA137" s="36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299"/>
      <c r="AO137" s="113"/>
      <c r="AP137" s="300"/>
      <c r="AQ137" s="300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5"/>
      <c r="BB137" s="115"/>
      <c r="BC137" s="102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103"/>
      <c r="BO137" s="103"/>
      <c r="BP137" s="103"/>
      <c r="BQ137" s="299"/>
      <c r="BR137" s="105"/>
    </row>
    <row r="138" spans="3:92" ht="25.5" x14ac:dyDescent="0.5">
      <c r="C138" s="95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6" t="s">
        <v>39</v>
      </c>
      <c r="V138" s="118"/>
      <c r="W138" s="117"/>
      <c r="X138" s="119"/>
      <c r="Y138" s="119"/>
      <c r="Z138" s="120"/>
      <c r="AA138" s="120"/>
      <c r="AB138" s="120"/>
      <c r="AC138" s="121"/>
      <c r="AD138" s="121"/>
      <c r="AE138" s="121"/>
      <c r="AF138" s="121"/>
      <c r="AG138" s="121"/>
      <c r="AH138" s="121"/>
      <c r="AI138" s="121"/>
      <c r="AJ138" s="121"/>
      <c r="AK138" s="117"/>
      <c r="AL138" s="117"/>
      <c r="AM138" s="116" t="s">
        <v>35</v>
      </c>
      <c r="AN138" s="112"/>
      <c r="AO138" s="112"/>
      <c r="AP138" s="112"/>
      <c r="AQ138" s="112"/>
      <c r="AR138" s="112"/>
      <c r="AS138" s="103"/>
      <c r="AT138" s="117"/>
      <c r="AU138" s="117"/>
      <c r="AV138" s="117"/>
      <c r="AW138" s="117"/>
      <c r="AX138" s="117"/>
      <c r="AY138" s="117"/>
      <c r="AZ138" s="117"/>
      <c r="BA138" s="117"/>
      <c r="BB138" s="117"/>
      <c r="BC138" s="121"/>
      <c r="BD138" s="103"/>
      <c r="BE138" s="103"/>
      <c r="BF138" s="122" t="s">
        <v>17</v>
      </c>
      <c r="BG138" s="179"/>
      <c r="BH138" s="179"/>
      <c r="BI138" s="179"/>
      <c r="BJ138" s="179"/>
      <c r="BK138" s="179"/>
      <c r="BL138" s="179"/>
      <c r="BM138" s="103"/>
      <c r="BN138" s="103"/>
      <c r="BO138" s="103"/>
      <c r="BP138" s="103"/>
      <c r="BQ138" s="299"/>
      <c r="BR138" s="105"/>
    </row>
    <row r="139" spans="3:92" ht="19.350000000000001" customHeight="1" x14ac:dyDescent="0.4">
      <c r="C139" s="95"/>
      <c r="D139" s="186" t="s">
        <v>18</v>
      </c>
      <c r="E139" s="186"/>
      <c r="F139" s="186"/>
      <c r="G139" s="186"/>
      <c r="H139" s="186"/>
      <c r="I139" s="186"/>
      <c r="J139" s="186"/>
      <c r="K139" s="186"/>
      <c r="L139" s="186"/>
      <c r="M139" s="186"/>
      <c r="N139" s="123" t="str">
        <f>IF([3]回答表!F17="下水道事業",IF([3]回答表!X45="●","●",""),"")</f>
        <v/>
      </c>
      <c r="O139" s="124"/>
      <c r="P139" s="124"/>
      <c r="Q139" s="125"/>
      <c r="R139" s="112"/>
      <c r="S139" s="112"/>
      <c r="T139" s="112"/>
      <c r="U139" s="189" t="s">
        <v>52</v>
      </c>
      <c r="V139" s="190"/>
      <c r="W139" s="190"/>
      <c r="X139" s="190"/>
      <c r="Y139" s="190"/>
      <c r="Z139" s="190"/>
      <c r="AA139" s="190"/>
      <c r="AB139" s="190"/>
      <c r="AC139" s="95"/>
      <c r="AD139" s="65"/>
      <c r="AE139" s="65"/>
      <c r="AF139" s="65"/>
      <c r="AG139" s="65"/>
      <c r="AH139" s="65"/>
      <c r="AI139" s="65"/>
      <c r="AJ139" s="65"/>
      <c r="AK139" s="129"/>
      <c r="AL139" s="65"/>
      <c r="AM139" s="192" t="str">
        <f>IF([3]回答表!F17="下水道事業",IF([3]回答表!X45="●",[3]回答表!B158,IF([3]回答表!AA45="●",[3]回答表!B223,"")),"")</f>
        <v/>
      </c>
      <c r="AN139" s="193"/>
      <c r="AO139" s="193"/>
      <c r="AP139" s="193"/>
      <c r="AQ139" s="193"/>
      <c r="AR139" s="193"/>
      <c r="AS139" s="193"/>
      <c r="AT139" s="193"/>
      <c r="AU139" s="193"/>
      <c r="AV139" s="193"/>
      <c r="AW139" s="193"/>
      <c r="AX139" s="193"/>
      <c r="AY139" s="193"/>
      <c r="AZ139" s="193"/>
      <c r="BA139" s="193"/>
      <c r="BB139" s="193"/>
      <c r="BC139" s="194"/>
      <c r="BD139" s="36"/>
      <c r="BE139" s="36"/>
      <c r="BF139" s="131" t="str">
        <f>IF([3]回答表!F17="下水道事業",IF([3]回答表!X45="●",[3]回答表!B212,IF([3]回答表!AA45="●",[3]回答表!B278,"")),"")</f>
        <v/>
      </c>
      <c r="BG139" s="132"/>
      <c r="BH139" s="132"/>
      <c r="BI139" s="132"/>
      <c r="BJ139" s="131"/>
      <c r="BK139" s="132"/>
      <c r="BL139" s="132"/>
      <c r="BM139" s="132"/>
      <c r="BN139" s="131"/>
      <c r="BO139" s="132"/>
      <c r="BP139" s="132"/>
      <c r="BQ139" s="133"/>
      <c r="BR139" s="105"/>
    </row>
    <row r="140" spans="3:92" ht="19.350000000000001" customHeight="1" x14ac:dyDescent="0.4">
      <c r="C140" s="95"/>
      <c r="D140" s="186"/>
      <c r="E140" s="186"/>
      <c r="F140" s="186"/>
      <c r="G140" s="186"/>
      <c r="H140" s="186"/>
      <c r="I140" s="186"/>
      <c r="J140" s="186"/>
      <c r="K140" s="186"/>
      <c r="L140" s="186"/>
      <c r="M140" s="186"/>
      <c r="N140" s="137"/>
      <c r="O140" s="138"/>
      <c r="P140" s="138"/>
      <c r="Q140" s="139"/>
      <c r="R140" s="112"/>
      <c r="S140" s="112"/>
      <c r="T140" s="112"/>
      <c r="U140" s="197"/>
      <c r="V140" s="198"/>
      <c r="W140" s="198"/>
      <c r="X140" s="198"/>
      <c r="Y140" s="198"/>
      <c r="Z140" s="198"/>
      <c r="AA140" s="198"/>
      <c r="AB140" s="198"/>
      <c r="AC140" s="95"/>
      <c r="AD140" s="65"/>
      <c r="AE140" s="65"/>
      <c r="AF140" s="65"/>
      <c r="AG140" s="65"/>
      <c r="AH140" s="65"/>
      <c r="AI140" s="65"/>
      <c r="AJ140" s="65"/>
      <c r="AK140" s="129"/>
      <c r="AL140" s="65"/>
      <c r="AM140" s="200"/>
      <c r="AN140" s="201"/>
      <c r="AO140" s="201"/>
      <c r="AP140" s="201"/>
      <c r="AQ140" s="201"/>
      <c r="AR140" s="201"/>
      <c r="AS140" s="201"/>
      <c r="AT140" s="201"/>
      <c r="AU140" s="201"/>
      <c r="AV140" s="201"/>
      <c r="AW140" s="201"/>
      <c r="AX140" s="201"/>
      <c r="AY140" s="201"/>
      <c r="AZ140" s="201"/>
      <c r="BA140" s="201"/>
      <c r="BB140" s="201"/>
      <c r="BC140" s="202"/>
      <c r="BD140" s="36"/>
      <c r="BE140" s="36"/>
      <c r="BF140" s="143"/>
      <c r="BG140" s="144"/>
      <c r="BH140" s="144"/>
      <c r="BI140" s="144"/>
      <c r="BJ140" s="143"/>
      <c r="BK140" s="144"/>
      <c r="BL140" s="144"/>
      <c r="BM140" s="144"/>
      <c r="BN140" s="143"/>
      <c r="BO140" s="144"/>
      <c r="BP140" s="144"/>
      <c r="BQ140" s="145"/>
      <c r="BR140" s="105"/>
    </row>
    <row r="141" spans="3:92" ht="15.6" customHeight="1" x14ac:dyDescent="0.4">
      <c r="C141" s="95"/>
      <c r="D141" s="186"/>
      <c r="E141" s="186"/>
      <c r="F141" s="186"/>
      <c r="G141" s="186"/>
      <c r="H141" s="186"/>
      <c r="I141" s="186"/>
      <c r="J141" s="186"/>
      <c r="K141" s="186"/>
      <c r="L141" s="186"/>
      <c r="M141" s="186"/>
      <c r="N141" s="137"/>
      <c r="O141" s="138"/>
      <c r="P141" s="138"/>
      <c r="Q141" s="139"/>
      <c r="R141" s="112"/>
      <c r="S141" s="112"/>
      <c r="T141" s="112"/>
      <c r="U141" s="79" t="str">
        <f>IF([3]回答表!F17="下水道事業",IF([3]回答表!X45="●",[3]回答表!Y193,IF([3]回答表!AA45="●",[3]回答表!Y259,"")),"")</f>
        <v/>
      </c>
      <c r="V141" s="80"/>
      <c r="W141" s="80"/>
      <c r="X141" s="80"/>
      <c r="Y141" s="80"/>
      <c r="Z141" s="80"/>
      <c r="AA141" s="80"/>
      <c r="AB141" s="146"/>
      <c r="AC141" s="65"/>
      <c r="AD141" s="65"/>
      <c r="AE141" s="65"/>
      <c r="AF141" s="65"/>
      <c r="AG141" s="65"/>
      <c r="AH141" s="65"/>
      <c r="AI141" s="65"/>
      <c r="AJ141" s="65"/>
      <c r="AK141" s="129"/>
      <c r="AL141" s="65"/>
      <c r="AM141" s="200"/>
      <c r="AN141" s="201"/>
      <c r="AO141" s="201"/>
      <c r="AP141" s="201"/>
      <c r="AQ141" s="201"/>
      <c r="AR141" s="201"/>
      <c r="AS141" s="201"/>
      <c r="AT141" s="201"/>
      <c r="AU141" s="201"/>
      <c r="AV141" s="201"/>
      <c r="AW141" s="201"/>
      <c r="AX141" s="201"/>
      <c r="AY141" s="201"/>
      <c r="AZ141" s="201"/>
      <c r="BA141" s="201"/>
      <c r="BB141" s="201"/>
      <c r="BC141" s="202"/>
      <c r="BD141" s="36"/>
      <c r="BE141" s="36"/>
      <c r="BF141" s="143"/>
      <c r="BG141" s="144"/>
      <c r="BH141" s="144"/>
      <c r="BI141" s="144"/>
      <c r="BJ141" s="143"/>
      <c r="BK141" s="144"/>
      <c r="BL141" s="144"/>
      <c r="BM141" s="144"/>
      <c r="BN141" s="143"/>
      <c r="BO141" s="144"/>
      <c r="BP141" s="144"/>
      <c r="BQ141" s="145"/>
      <c r="BR141" s="105"/>
    </row>
    <row r="142" spans="3:92" ht="15.6" customHeight="1" x14ac:dyDescent="0.5">
      <c r="C142" s="95"/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147"/>
      <c r="O142" s="148"/>
      <c r="P142" s="148"/>
      <c r="Q142" s="149"/>
      <c r="R142" s="112"/>
      <c r="S142" s="112"/>
      <c r="T142" s="112"/>
      <c r="U142" s="76"/>
      <c r="V142" s="77"/>
      <c r="W142" s="77"/>
      <c r="X142" s="77"/>
      <c r="Y142" s="77"/>
      <c r="Z142" s="77"/>
      <c r="AA142" s="77"/>
      <c r="AB142" s="78"/>
      <c r="AC142" s="36"/>
      <c r="AD142" s="36"/>
      <c r="AE142" s="36"/>
      <c r="AF142" s="36"/>
      <c r="AG142" s="36"/>
      <c r="AH142" s="36"/>
      <c r="AI142" s="36"/>
      <c r="AJ142" s="103"/>
      <c r="AK142" s="129"/>
      <c r="AL142" s="65"/>
      <c r="AM142" s="200"/>
      <c r="AN142" s="201"/>
      <c r="AO142" s="201"/>
      <c r="AP142" s="201"/>
      <c r="AQ142" s="201"/>
      <c r="AR142" s="201"/>
      <c r="AS142" s="201"/>
      <c r="AT142" s="201"/>
      <c r="AU142" s="201"/>
      <c r="AV142" s="201"/>
      <c r="AW142" s="201"/>
      <c r="AX142" s="201"/>
      <c r="AY142" s="201"/>
      <c r="AZ142" s="201"/>
      <c r="BA142" s="201"/>
      <c r="BB142" s="201"/>
      <c r="BC142" s="202"/>
      <c r="BD142" s="36"/>
      <c r="BE142" s="36"/>
      <c r="BF142" s="143" t="str">
        <f>IF([3]回答表!F17="下水道事業",IF([3]回答表!X45="●",[3]回答表!E212,IF([3]回答表!AA45="●",[3]回答表!E278,"")),"")</f>
        <v/>
      </c>
      <c r="BG142" s="144"/>
      <c r="BH142" s="144"/>
      <c r="BI142" s="144"/>
      <c r="BJ142" s="143" t="str">
        <f>IF([3]回答表!F17="下水道事業",IF([3]回答表!X45="●",[3]回答表!E213,IF([3]回答表!AA45="●",[3]回答表!E279,"")),"")</f>
        <v/>
      </c>
      <c r="BK142" s="144"/>
      <c r="BL142" s="144"/>
      <c r="BM142" s="144"/>
      <c r="BN142" s="143" t="str">
        <f>IF([3]回答表!F17="下水道事業",IF([3]回答表!X45="●",[3]回答表!E214,IF([3]回答表!AA45="●",[3]回答表!E280,"")),"")</f>
        <v/>
      </c>
      <c r="BO142" s="144"/>
      <c r="BP142" s="144"/>
      <c r="BQ142" s="145"/>
      <c r="BR142" s="105"/>
      <c r="BX142" s="192" t="str">
        <f>IF([3]回答表!AQ20="下水道事業",IF([3]回答表!BI48="○",[3]回答表!AM161,IF([3]回答表!BL48="○",[3]回答表!AM226,"")),"")</f>
        <v/>
      </c>
      <c r="BY142" s="193"/>
      <c r="BZ142" s="193"/>
      <c r="CA142" s="193"/>
      <c r="CB142" s="193"/>
      <c r="CC142" s="193"/>
      <c r="CD142" s="193"/>
      <c r="CE142" s="193"/>
      <c r="CF142" s="193"/>
      <c r="CG142" s="193"/>
      <c r="CH142" s="193"/>
      <c r="CI142" s="193"/>
      <c r="CJ142" s="193"/>
      <c r="CK142" s="193"/>
      <c r="CL142" s="193"/>
      <c r="CM142" s="193"/>
      <c r="CN142" s="194"/>
    </row>
    <row r="143" spans="3:92" ht="15.6" customHeight="1" x14ac:dyDescent="0.5">
      <c r="C143" s="95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1"/>
      <c r="O143" s="151"/>
      <c r="P143" s="151"/>
      <c r="Q143" s="151"/>
      <c r="R143" s="152"/>
      <c r="S143" s="152"/>
      <c r="T143" s="152"/>
      <c r="U143" s="82"/>
      <c r="V143" s="83"/>
      <c r="W143" s="83"/>
      <c r="X143" s="83"/>
      <c r="Y143" s="83"/>
      <c r="Z143" s="83"/>
      <c r="AA143" s="83"/>
      <c r="AB143" s="84"/>
      <c r="AC143" s="36"/>
      <c r="AD143" s="36"/>
      <c r="AE143" s="36"/>
      <c r="AF143" s="36"/>
      <c r="AG143" s="36"/>
      <c r="AH143" s="36"/>
      <c r="AI143" s="36"/>
      <c r="AJ143" s="103"/>
      <c r="AK143" s="129"/>
      <c r="AL143" s="36"/>
      <c r="AM143" s="200"/>
      <c r="AN143" s="201"/>
      <c r="AO143" s="201"/>
      <c r="AP143" s="201"/>
      <c r="AQ143" s="201"/>
      <c r="AR143" s="201"/>
      <c r="AS143" s="201"/>
      <c r="AT143" s="201"/>
      <c r="AU143" s="201"/>
      <c r="AV143" s="201"/>
      <c r="AW143" s="201"/>
      <c r="AX143" s="201"/>
      <c r="AY143" s="201"/>
      <c r="AZ143" s="201"/>
      <c r="BA143" s="201"/>
      <c r="BB143" s="201"/>
      <c r="BC143" s="202"/>
      <c r="BD143" s="113"/>
      <c r="BE143" s="113"/>
      <c r="BF143" s="143"/>
      <c r="BG143" s="144"/>
      <c r="BH143" s="144"/>
      <c r="BI143" s="144"/>
      <c r="BJ143" s="143"/>
      <c r="BK143" s="144"/>
      <c r="BL143" s="144"/>
      <c r="BM143" s="144"/>
      <c r="BN143" s="143"/>
      <c r="BO143" s="144"/>
      <c r="BP143" s="144"/>
      <c r="BQ143" s="145"/>
      <c r="BR143" s="105"/>
      <c r="BX143" s="200"/>
      <c r="BY143" s="201"/>
      <c r="BZ143" s="201"/>
      <c r="CA143" s="201"/>
      <c r="CB143" s="201"/>
      <c r="CC143" s="201"/>
      <c r="CD143" s="201"/>
      <c r="CE143" s="201"/>
      <c r="CF143" s="201"/>
      <c r="CG143" s="201"/>
      <c r="CH143" s="201"/>
      <c r="CI143" s="201"/>
      <c r="CJ143" s="201"/>
      <c r="CK143" s="201"/>
      <c r="CL143" s="201"/>
      <c r="CM143" s="201"/>
      <c r="CN143" s="202"/>
    </row>
    <row r="144" spans="3:92" ht="18" customHeight="1" x14ac:dyDescent="0.4">
      <c r="C144" s="9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36"/>
      <c r="Q144" s="36"/>
      <c r="R144" s="112"/>
      <c r="S144" s="112"/>
      <c r="T144" s="112"/>
      <c r="U144" s="65"/>
      <c r="V144" s="65"/>
      <c r="W144" s="65"/>
      <c r="X144" s="65"/>
      <c r="Y144" s="65"/>
      <c r="Z144" s="65"/>
      <c r="AA144" s="65"/>
      <c r="AB144" s="65"/>
      <c r="AC144" s="65"/>
      <c r="AD144" s="102"/>
      <c r="AE144" s="36"/>
      <c r="AF144" s="36"/>
      <c r="AG144" s="36"/>
      <c r="AH144" s="36"/>
      <c r="AI144" s="36"/>
      <c r="AJ144" s="36"/>
      <c r="AK144" s="36"/>
      <c r="AL144" s="36"/>
      <c r="AM144" s="200"/>
      <c r="AN144" s="201"/>
      <c r="AO144" s="201"/>
      <c r="AP144" s="201"/>
      <c r="AQ144" s="201"/>
      <c r="AR144" s="201"/>
      <c r="AS144" s="201"/>
      <c r="AT144" s="201"/>
      <c r="AU144" s="201"/>
      <c r="AV144" s="201"/>
      <c r="AW144" s="201"/>
      <c r="AX144" s="201"/>
      <c r="AY144" s="201"/>
      <c r="AZ144" s="201"/>
      <c r="BA144" s="201"/>
      <c r="BB144" s="201"/>
      <c r="BC144" s="202"/>
      <c r="BD144" s="65"/>
      <c r="BE144" s="65"/>
      <c r="BF144" s="143"/>
      <c r="BG144" s="144"/>
      <c r="BH144" s="144"/>
      <c r="BI144" s="144"/>
      <c r="BJ144" s="143"/>
      <c r="BK144" s="144"/>
      <c r="BL144" s="144"/>
      <c r="BM144" s="144"/>
      <c r="BN144" s="143"/>
      <c r="BO144" s="144"/>
      <c r="BP144" s="144"/>
      <c r="BQ144" s="145"/>
      <c r="BR144" s="105"/>
      <c r="BT144" s="65"/>
      <c r="BU144" s="65"/>
      <c r="BV144" s="65"/>
      <c r="BW144" s="65"/>
      <c r="BX144" s="200"/>
      <c r="BY144" s="201"/>
      <c r="BZ144" s="201"/>
      <c r="CA144" s="201"/>
      <c r="CB144" s="201"/>
      <c r="CC144" s="201"/>
      <c r="CD144" s="201"/>
      <c r="CE144" s="201"/>
      <c r="CF144" s="201"/>
      <c r="CG144" s="201"/>
      <c r="CH144" s="201"/>
      <c r="CI144" s="201"/>
      <c r="CJ144" s="201"/>
      <c r="CK144" s="201"/>
      <c r="CL144" s="201"/>
      <c r="CM144" s="201"/>
      <c r="CN144" s="202"/>
    </row>
    <row r="145" spans="3:92" ht="19.350000000000001" customHeight="1" x14ac:dyDescent="0.4">
      <c r="C145" s="95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1"/>
      <c r="O145" s="151"/>
      <c r="P145" s="151"/>
      <c r="Q145" s="151"/>
      <c r="R145" s="152"/>
      <c r="S145" s="152"/>
      <c r="T145" s="152"/>
      <c r="U145" s="189" t="s">
        <v>53</v>
      </c>
      <c r="V145" s="190"/>
      <c r="W145" s="190"/>
      <c r="X145" s="190"/>
      <c r="Y145" s="190"/>
      <c r="Z145" s="190"/>
      <c r="AA145" s="190"/>
      <c r="AB145" s="190"/>
      <c r="AC145" s="189" t="s">
        <v>54</v>
      </c>
      <c r="AD145" s="190"/>
      <c r="AE145" s="190"/>
      <c r="AF145" s="190"/>
      <c r="AG145" s="190"/>
      <c r="AH145" s="190"/>
      <c r="AI145" s="190"/>
      <c r="AJ145" s="191"/>
      <c r="AK145" s="129"/>
      <c r="AL145" s="36"/>
      <c r="AM145" s="200"/>
      <c r="AN145" s="201"/>
      <c r="AO145" s="201"/>
      <c r="AP145" s="201"/>
      <c r="AQ145" s="201"/>
      <c r="AR145" s="201"/>
      <c r="AS145" s="201"/>
      <c r="AT145" s="201"/>
      <c r="AU145" s="201"/>
      <c r="AV145" s="201"/>
      <c r="AW145" s="201"/>
      <c r="AX145" s="201"/>
      <c r="AY145" s="201"/>
      <c r="AZ145" s="201"/>
      <c r="BA145" s="201"/>
      <c r="BB145" s="201"/>
      <c r="BC145" s="202"/>
      <c r="BD145" s="36"/>
      <c r="BE145" s="36"/>
      <c r="BF145" s="143"/>
      <c r="BG145" s="144"/>
      <c r="BH145" s="144"/>
      <c r="BI145" s="144"/>
      <c r="BJ145" s="143"/>
      <c r="BK145" s="144"/>
      <c r="BL145" s="144"/>
      <c r="BM145" s="144"/>
      <c r="BN145" s="143"/>
      <c r="BO145" s="144"/>
      <c r="BP145" s="144"/>
      <c r="BQ145" s="145"/>
      <c r="BR145" s="105"/>
      <c r="BX145" s="200"/>
      <c r="BY145" s="201"/>
      <c r="BZ145" s="201"/>
      <c r="CA145" s="201"/>
      <c r="CB145" s="201"/>
      <c r="CC145" s="201"/>
      <c r="CD145" s="201"/>
      <c r="CE145" s="201"/>
      <c r="CF145" s="201"/>
      <c r="CG145" s="201"/>
      <c r="CH145" s="201"/>
      <c r="CI145" s="201"/>
      <c r="CJ145" s="201"/>
      <c r="CK145" s="201"/>
      <c r="CL145" s="201"/>
      <c r="CM145" s="201"/>
      <c r="CN145" s="202"/>
    </row>
    <row r="146" spans="3:92" ht="19.350000000000001" customHeight="1" x14ac:dyDescent="0.4">
      <c r="C146" s="9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36"/>
      <c r="Q146" s="36"/>
      <c r="R146" s="36"/>
      <c r="S146" s="112"/>
      <c r="T146" s="112"/>
      <c r="U146" s="197"/>
      <c r="V146" s="198"/>
      <c r="W146" s="198"/>
      <c r="X146" s="198"/>
      <c r="Y146" s="198"/>
      <c r="Z146" s="198"/>
      <c r="AA146" s="198"/>
      <c r="AB146" s="198"/>
      <c r="AC146" s="228"/>
      <c r="AD146" s="229"/>
      <c r="AE146" s="229"/>
      <c r="AF146" s="229"/>
      <c r="AG146" s="229"/>
      <c r="AH146" s="229"/>
      <c r="AI146" s="229"/>
      <c r="AJ146" s="230"/>
      <c r="AK146" s="129"/>
      <c r="AL146" s="36"/>
      <c r="AM146" s="200"/>
      <c r="AN146" s="201"/>
      <c r="AO146" s="201"/>
      <c r="AP146" s="201"/>
      <c r="AQ146" s="201"/>
      <c r="AR146" s="201"/>
      <c r="AS146" s="201"/>
      <c r="AT146" s="201"/>
      <c r="AU146" s="201"/>
      <c r="AV146" s="201"/>
      <c r="AW146" s="201"/>
      <c r="AX146" s="201"/>
      <c r="AY146" s="201"/>
      <c r="AZ146" s="201"/>
      <c r="BA146" s="201"/>
      <c r="BB146" s="201"/>
      <c r="BC146" s="202"/>
      <c r="BD146" s="165"/>
      <c r="BE146" s="165"/>
      <c r="BF146" s="143"/>
      <c r="BG146" s="144"/>
      <c r="BH146" s="144"/>
      <c r="BI146" s="144"/>
      <c r="BJ146" s="143"/>
      <c r="BK146" s="144"/>
      <c r="BL146" s="144"/>
      <c r="BM146" s="144"/>
      <c r="BN146" s="143"/>
      <c r="BO146" s="144"/>
      <c r="BP146" s="144"/>
      <c r="BQ146" s="145"/>
      <c r="BR146" s="105"/>
      <c r="BX146" s="200"/>
      <c r="BY146" s="201"/>
      <c r="BZ146" s="201"/>
      <c r="CA146" s="201"/>
      <c r="CB146" s="201"/>
      <c r="CC146" s="201"/>
      <c r="CD146" s="201"/>
      <c r="CE146" s="201"/>
      <c r="CF146" s="201"/>
      <c r="CG146" s="201"/>
      <c r="CH146" s="201"/>
      <c r="CI146" s="201"/>
      <c r="CJ146" s="201"/>
      <c r="CK146" s="201"/>
      <c r="CL146" s="201"/>
      <c r="CM146" s="201"/>
      <c r="CN146" s="202"/>
    </row>
    <row r="147" spans="3:92" ht="15.6" customHeight="1" x14ac:dyDescent="0.4">
      <c r="C147" s="9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36"/>
      <c r="Q147" s="36"/>
      <c r="R147" s="36"/>
      <c r="S147" s="112"/>
      <c r="T147" s="112"/>
      <c r="U147" s="79" t="str">
        <f>IF([3]回答表!F17="下水道事業",IF([3]回答表!X45="●",[3]回答表!Y195,IF([3]回答表!AA45="●",[3]回答表!Y261,"")),"")</f>
        <v/>
      </c>
      <c r="V147" s="80"/>
      <c r="W147" s="80"/>
      <c r="X147" s="80"/>
      <c r="Y147" s="80"/>
      <c r="Z147" s="80"/>
      <c r="AA147" s="80"/>
      <c r="AB147" s="146"/>
      <c r="AC147" s="79" t="str">
        <f>IF([3]回答表!F17="下水道事業",IF([3]回答表!X45="●",[3]回答表!Y196,IF([3]回答表!AA45="●",[3]回答表!Y262,"")),"")</f>
        <v/>
      </c>
      <c r="AD147" s="80"/>
      <c r="AE147" s="80"/>
      <c r="AF147" s="80"/>
      <c r="AG147" s="80"/>
      <c r="AH147" s="80"/>
      <c r="AI147" s="80"/>
      <c r="AJ147" s="146"/>
      <c r="AK147" s="129"/>
      <c r="AL147" s="36"/>
      <c r="AM147" s="200"/>
      <c r="AN147" s="201"/>
      <c r="AO147" s="201"/>
      <c r="AP147" s="201"/>
      <c r="AQ147" s="201"/>
      <c r="AR147" s="201"/>
      <c r="AS147" s="201"/>
      <c r="AT147" s="201"/>
      <c r="AU147" s="201"/>
      <c r="AV147" s="201"/>
      <c r="AW147" s="201"/>
      <c r="AX147" s="201"/>
      <c r="AY147" s="201"/>
      <c r="AZ147" s="201"/>
      <c r="BA147" s="201"/>
      <c r="BB147" s="201"/>
      <c r="BC147" s="202"/>
      <c r="BD147" s="165"/>
      <c r="BE147" s="165"/>
      <c r="BF147" s="143" t="s">
        <v>23</v>
      </c>
      <c r="BG147" s="144"/>
      <c r="BH147" s="144"/>
      <c r="BI147" s="144"/>
      <c r="BJ147" s="143" t="s">
        <v>24</v>
      </c>
      <c r="BK147" s="144"/>
      <c r="BL147" s="144"/>
      <c r="BM147" s="144"/>
      <c r="BN147" s="143" t="s">
        <v>25</v>
      </c>
      <c r="BO147" s="144"/>
      <c r="BP147" s="144"/>
      <c r="BQ147" s="145"/>
      <c r="BR147" s="105"/>
      <c r="BX147" s="200"/>
      <c r="BY147" s="201"/>
      <c r="BZ147" s="201"/>
      <c r="CA147" s="201"/>
      <c r="CB147" s="201"/>
      <c r="CC147" s="201"/>
      <c r="CD147" s="201"/>
      <c r="CE147" s="201"/>
      <c r="CF147" s="201"/>
      <c r="CG147" s="201"/>
      <c r="CH147" s="201"/>
      <c r="CI147" s="201"/>
      <c r="CJ147" s="201"/>
      <c r="CK147" s="201"/>
      <c r="CL147" s="201"/>
      <c r="CM147" s="201"/>
      <c r="CN147" s="202"/>
    </row>
    <row r="148" spans="3:92" ht="15.6" customHeight="1" x14ac:dyDescent="0.4">
      <c r="C148" s="9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36"/>
      <c r="Q148" s="36"/>
      <c r="R148" s="36"/>
      <c r="S148" s="112"/>
      <c r="T148" s="112"/>
      <c r="U148" s="76"/>
      <c r="V148" s="77"/>
      <c r="W148" s="77"/>
      <c r="X148" s="77"/>
      <c r="Y148" s="77"/>
      <c r="Z148" s="77"/>
      <c r="AA148" s="77"/>
      <c r="AB148" s="78"/>
      <c r="AC148" s="76"/>
      <c r="AD148" s="77"/>
      <c r="AE148" s="77"/>
      <c r="AF148" s="77"/>
      <c r="AG148" s="77"/>
      <c r="AH148" s="77"/>
      <c r="AI148" s="77"/>
      <c r="AJ148" s="78"/>
      <c r="AK148" s="129"/>
      <c r="AL148" s="36"/>
      <c r="AM148" s="207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9"/>
      <c r="BD148" s="165"/>
      <c r="BE148" s="165"/>
      <c r="BF148" s="143"/>
      <c r="BG148" s="144"/>
      <c r="BH148" s="144"/>
      <c r="BI148" s="144"/>
      <c r="BJ148" s="143"/>
      <c r="BK148" s="144"/>
      <c r="BL148" s="144"/>
      <c r="BM148" s="144"/>
      <c r="BN148" s="143"/>
      <c r="BO148" s="144"/>
      <c r="BP148" s="144"/>
      <c r="BQ148" s="145"/>
      <c r="BR148" s="105"/>
      <c r="BX148" s="200"/>
      <c r="BY148" s="201"/>
      <c r="BZ148" s="201"/>
      <c r="CA148" s="201"/>
      <c r="CB148" s="201"/>
      <c r="CC148" s="201"/>
      <c r="CD148" s="201"/>
      <c r="CE148" s="201"/>
      <c r="CF148" s="201"/>
      <c r="CG148" s="201"/>
      <c r="CH148" s="201"/>
      <c r="CI148" s="201"/>
      <c r="CJ148" s="201"/>
      <c r="CK148" s="201"/>
      <c r="CL148" s="201"/>
      <c r="CM148" s="201"/>
      <c r="CN148" s="202"/>
    </row>
    <row r="149" spans="3:92" ht="15.6" customHeight="1" x14ac:dyDescent="0.4">
      <c r="C149" s="9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36"/>
      <c r="Q149" s="36"/>
      <c r="R149" s="36"/>
      <c r="S149" s="112"/>
      <c r="T149" s="112"/>
      <c r="U149" s="82"/>
      <c r="V149" s="83"/>
      <c r="W149" s="83"/>
      <c r="X149" s="83"/>
      <c r="Y149" s="83"/>
      <c r="Z149" s="83"/>
      <c r="AA149" s="83"/>
      <c r="AB149" s="84"/>
      <c r="AC149" s="82"/>
      <c r="AD149" s="83"/>
      <c r="AE149" s="83"/>
      <c r="AF149" s="83"/>
      <c r="AG149" s="83"/>
      <c r="AH149" s="83"/>
      <c r="AI149" s="83"/>
      <c r="AJ149" s="84"/>
      <c r="AK149" s="129"/>
      <c r="AL149" s="36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113"/>
      <c r="BD149" s="165"/>
      <c r="BE149" s="165"/>
      <c r="BF149" s="181"/>
      <c r="BG149" s="182"/>
      <c r="BH149" s="182"/>
      <c r="BI149" s="182"/>
      <c r="BJ149" s="181"/>
      <c r="BK149" s="182"/>
      <c r="BL149" s="182"/>
      <c r="BM149" s="182"/>
      <c r="BN149" s="181"/>
      <c r="BO149" s="182"/>
      <c r="BP149" s="182"/>
      <c r="BQ149" s="183"/>
      <c r="BR149" s="105"/>
      <c r="BX149" s="200"/>
      <c r="BY149" s="201"/>
      <c r="BZ149" s="201"/>
      <c r="CA149" s="201"/>
      <c r="CB149" s="201"/>
      <c r="CC149" s="201"/>
      <c r="CD149" s="201"/>
      <c r="CE149" s="201"/>
      <c r="CF149" s="201"/>
      <c r="CG149" s="201"/>
      <c r="CH149" s="201"/>
      <c r="CI149" s="201"/>
      <c r="CJ149" s="201"/>
      <c r="CK149" s="201"/>
      <c r="CL149" s="201"/>
      <c r="CM149" s="201"/>
      <c r="CN149" s="202"/>
    </row>
    <row r="150" spans="3:92" ht="18" customHeight="1" x14ac:dyDescent="0.5">
      <c r="C150" s="9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36"/>
      <c r="Q150" s="36"/>
      <c r="R150" s="112"/>
      <c r="S150" s="112"/>
      <c r="T150" s="112"/>
      <c r="U150" s="65"/>
      <c r="V150" s="65"/>
      <c r="W150" s="65"/>
      <c r="X150" s="65"/>
      <c r="Y150" s="65"/>
      <c r="Z150" s="65"/>
      <c r="AA150" s="65"/>
      <c r="AB150" s="65"/>
      <c r="AC150" s="65"/>
      <c r="AD150" s="102"/>
      <c r="AE150" s="36"/>
      <c r="AF150" s="36"/>
      <c r="AG150" s="36"/>
      <c r="AH150" s="36"/>
      <c r="AI150" s="36"/>
      <c r="AJ150" s="36"/>
      <c r="AK150" s="36"/>
      <c r="AL150" s="36"/>
      <c r="AM150" s="36"/>
      <c r="AN150" s="103"/>
      <c r="AO150" s="103"/>
      <c r="AP150" s="103"/>
      <c r="AQ150" s="299"/>
      <c r="AR150" s="65"/>
      <c r="AS150" s="177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105"/>
      <c r="BT150" s="65"/>
      <c r="BU150" s="65"/>
      <c r="BV150" s="65"/>
      <c r="BW150" s="65"/>
      <c r="BX150" s="200"/>
      <c r="BY150" s="201"/>
      <c r="BZ150" s="201"/>
      <c r="CA150" s="201"/>
      <c r="CB150" s="201"/>
      <c r="CC150" s="201"/>
      <c r="CD150" s="201"/>
      <c r="CE150" s="201"/>
      <c r="CF150" s="201"/>
      <c r="CG150" s="201"/>
      <c r="CH150" s="201"/>
      <c r="CI150" s="201"/>
      <c r="CJ150" s="201"/>
      <c r="CK150" s="201"/>
      <c r="CL150" s="201"/>
      <c r="CM150" s="201"/>
      <c r="CN150" s="202"/>
    </row>
    <row r="151" spans="3:92" ht="18.95" customHeight="1" x14ac:dyDescent="0.4">
      <c r="C151" s="95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1"/>
      <c r="O151" s="151"/>
      <c r="P151" s="151"/>
      <c r="Q151" s="151"/>
      <c r="R151" s="112"/>
      <c r="S151" s="112"/>
      <c r="T151" s="112"/>
      <c r="U151" s="213" t="s">
        <v>55</v>
      </c>
      <c r="V151" s="214"/>
      <c r="W151" s="214"/>
      <c r="X151" s="214"/>
      <c r="Y151" s="214"/>
      <c r="Z151" s="214"/>
      <c r="AA151" s="214"/>
      <c r="AB151" s="214"/>
      <c r="AC151" s="213" t="s">
        <v>56</v>
      </c>
      <c r="AD151" s="214"/>
      <c r="AE151" s="214"/>
      <c r="AF151" s="214"/>
      <c r="AG151" s="214"/>
      <c r="AH151" s="214"/>
      <c r="AI151" s="214"/>
      <c r="AJ151" s="215"/>
      <c r="AK151" s="213" t="s">
        <v>57</v>
      </c>
      <c r="AL151" s="214"/>
      <c r="AM151" s="214"/>
      <c r="AN151" s="214"/>
      <c r="AO151" s="214"/>
      <c r="AP151" s="214"/>
      <c r="AQ151" s="214"/>
      <c r="AR151" s="214"/>
      <c r="AS151" s="213" t="s">
        <v>58</v>
      </c>
      <c r="AT151" s="214"/>
      <c r="AU151" s="214"/>
      <c r="AV151" s="214"/>
      <c r="AW151" s="214"/>
      <c r="AX151" s="214"/>
      <c r="AY151" s="214"/>
      <c r="AZ151" s="215"/>
      <c r="BA151" s="213" t="s">
        <v>59</v>
      </c>
      <c r="BB151" s="214"/>
      <c r="BC151" s="214"/>
      <c r="BD151" s="214"/>
      <c r="BE151" s="214"/>
      <c r="BF151" s="214"/>
      <c r="BG151" s="214"/>
      <c r="BH151" s="215"/>
      <c r="BI151" s="65"/>
      <c r="BJ151" s="65"/>
      <c r="BK151" s="65"/>
      <c r="BL151" s="65"/>
      <c r="BM151" s="65"/>
      <c r="BN151" s="65"/>
      <c r="BO151" s="65"/>
      <c r="BP151" s="65"/>
      <c r="BQ151" s="65"/>
      <c r="BR151" s="105"/>
      <c r="BT151" s="65"/>
      <c r="BU151" s="65"/>
      <c r="BV151" s="65"/>
      <c r="BW151" s="65"/>
      <c r="BX151" s="207"/>
      <c r="BY151" s="208"/>
      <c r="BZ151" s="208"/>
      <c r="CA151" s="208"/>
      <c r="CB151" s="208"/>
      <c r="CC151" s="208"/>
      <c r="CD151" s="208"/>
      <c r="CE151" s="208"/>
      <c r="CF151" s="208"/>
      <c r="CG151" s="208"/>
      <c r="CH151" s="208"/>
      <c r="CI151" s="208"/>
      <c r="CJ151" s="208"/>
      <c r="CK151" s="208"/>
      <c r="CL151" s="208"/>
      <c r="CM151" s="208"/>
      <c r="CN151" s="209"/>
    </row>
    <row r="152" spans="3:92" ht="15.6" customHeight="1" x14ac:dyDescent="0.4">
      <c r="C152" s="9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36"/>
      <c r="Q152" s="36"/>
      <c r="R152" s="112"/>
      <c r="S152" s="112"/>
      <c r="T152" s="112"/>
      <c r="U152" s="231"/>
      <c r="V152" s="232"/>
      <c r="W152" s="232"/>
      <c r="X152" s="232"/>
      <c r="Y152" s="232"/>
      <c r="Z152" s="232"/>
      <c r="AA152" s="232"/>
      <c r="AB152" s="232"/>
      <c r="AC152" s="231"/>
      <c r="AD152" s="232"/>
      <c r="AE152" s="232"/>
      <c r="AF152" s="232"/>
      <c r="AG152" s="232"/>
      <c r="AH152" s="232"/>
      <c r="AI152" s="232"/>
      <c r="AJ152" s="233"/>
      <c r="AK152" s="231"/>
      <c r="AL152" s="232"/>
      <c r="AM152" s="232"/>
      <c r="AN152" s="232"/>
      <c r="AO152" s="232"/>
      <c r="AP152" s="232"/>
      <c r="AQ152" s="232"/>
      <c r="AR152" s="232"/>
      <c r="AS152" s="231"/>
      <c r="AT152" s="232"/>
      <c r="AU152" s="232"/>
      <c r="AV152" s="232"/>
      <c r="AW152" s="232"/>
      <c r="AX152" s="232"/>
      <c r="AY152" s="232"/>
      <c r="AZ152" s="233"/>
      <c r="BA152" s="231"/>
      <c r="BB152" s="232"/>
      <c r="BC152" s="232"/>
      <c r="BD152" s="232"/>
      <c r="BE152" s="232"/>
      <c r="BF152" s="232"/>
      <c r="BG152" s="232"/>
      <c r="BH152" s="233"/>
      <c r="BI152" s="65"/>
      <c r="BJ152" s="65"/>
      <c r="BK152" s="65"/>
      <c r="BL152" s="65"/>
      <c r="BM152" s="65"/>
      <c r="BN152" s="65"/>
      <c r="BO152" s="65"/>
      <c r="BP152" s="65"/>
      <c r="BQ152" s="65"/>
      <c r="BR152" s="10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105"/>
    </row>
    <row r="153" spans="3:92" ht="15.6" customHeight="1" x14ac:dyDescent="0.4">
      <c r="C153" s="9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36"/>
      <c r="Q153" s="36"/>
      <c r="R153" s="112"/>
      <c r="S153" s="112"/>
      <c r="T153" s="112"/>
      <c r="U153" s="79" t="str">
        <f>IF([3]回答表!F17="下水道事業",IF([3]回答表!X45="●",[3]回答表!Y198,IF([3]回答表!AA45="●",[3]回答表!Y264,"")),"")</f>
        <v/>
      </c>
      <c r="V153" s="80"/>
      <c r="W153" s="80"/>
      <c r="X153" s="80"/>
      <c r="Y153" s="80"/>
      <c r="Z153" s="80"/>
      <c r="AA153" s="80"/>
      <c r="AB153" s="146"/>
      <c r="AC153" s="79" t="str">
        <f>IF([3]回答表!F17="下水道事業",IF([3]回答表!X45="●",[3]回答表!Y199,IF([3]回答表!AA45="●",[3]回答表!Y265,"")),"")</f>
        <v/>
      </c>
      <c r="AD153" s="80"/>
      <c r="AE153" s="80"/>
      <c r="AF153" s="80"/>
      <c r="AG153" s="80"/>
      <c r="AH153" s="80"/>
      <c r="AI153" s="80"/>
      <c r="AJ153" s="146"/>
      <c r="AK153" s="79" t="str">
        <f>IF([3]回答表!F17="下水道事業",IF([3]回答表!X45="●",[3]回答表!Y200,IF([3]回答表!AA45="●",[3]回答表!Y266,"")),"")</f>
        <v/>
      </c>
      <c r="AL153" s="80"/>
      <c r="AM153" s="80"/>
      <c r="AN153" s="80"/>
      <c r="AO153" s="80"/>
      <c r="AP153" s="80"/>
      <c r="AQ153" s="80"/>
      <c r="AR153" s="146"/>
      <c r="AS153" s="79" t="str">
        <f>IF([3]回答表!F17="下水道事業",IF([3]回答表!X45="●",[3]回答表!Y201,IF([3]回答表!AA45="●",[3]回答表!Y267,"")),"")</f>
        <v/>
      </c>
      <c r="AT153" s="80"/>
      <c r="AU153" s="80"/>
      <c r="AV153" s="80"/>
      <c r="AW153" s="80"/>
      <c r="AX153" s="80"/>
      <c r="AY153" s="80"/>
      <c r="AZ153" s="146"/>
      <c r="BA153" s="79" t="str">
        <f>IF([3]回答表!F17="下水道事業",IF([3]回答表!X45="●",[3]回答表!Y202,IF([3]回答表!AA45="●",[3]回答表!Y268,"")),"")</f>
        <v/>
      </c>
      <c r="BB153" s="80"/>
      <c r="BC153" s="80"/>
      <c r="BD153" s="80"/>
      <c r="BE153" s="80"/>
      <c r="BF153" s="80"/>
      <c r="BG153" s="80"/>
      <c r="BH153" s="146"/>
      <c r="BI153" s="65"/>
      <c r="BJ153" s="65"/>
      <c r="BK153" s="65"/>
      <c r="BL153" s="65"/>
      <c r="BM153" s="65"/>
      <c r="BN153" s="65"/>
      <c r="BO153" s="65"/>
      <c r="BP153" s="65"/>
      <c r="BQ153" s="65"/>
      <c r="BR153" s="105"/>
      <c r="BT153" s="65"/>
      <c r="BU153" s="65"/>
      <c r="BV153" s="65"/>
      <c r="BW153" s="65"/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  <c r="CH153" s="105"/>
    </row>
    <row r="154" spans="3:92" ht="15.6" customHeight="1" x14ac:dyDescent="0.4">
      <c r="C154" s="9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36"/>
      <c r="Q154" s="36"/>
      <c r="R154" s="112"/>
      <c r="S154" s="112"/>
      <c r="T154" s="112"/>
      <c r="U154" s="76"/>
      <c r="V154" s="77"/>
      <c r="W154" s="77"/>
      <c r="X154" s="77"/>
      <c r="Y154" s="77"/>
      <c r="Z154" s="77"/>
      <c r="AA154" s="77"/>
      <c r="AB154" s="78"/>
      <c r="AC154" s="76"/>
      <c r="AD154" s="77"/>
      <c r="AE154" s="77"/>
      <c r="AF154" s="77"/>
      <c r="AG154" s="77"/>
      <c r="AH154" s="77"/>
      <c r="AI154" s="77"/>
      <c r="AJ154" s="78"/>
      <c r="AK154" s="76"/>
      <c r="AL154" s="77"/>
      <c r="AM154" s="77"/>
      <c r="AN154" s="77"/>
      <c r="AO154" s="77"/>
      <c r="AP154" s="77"/>
      <c r="AQ154" s="77"/>
      <c r="AR154" s="78"/>
      <c r="AS154" s="76"/>
      <c r="AT154" s="77"/>
      <c r="AU154" s="77"/>
      <c r="AV154" s="77"/>
      <c r="AW154" s="77"/>
      <c r="AX154" s="77"/>
      <c r="AY154" s="77"/>
      <c r="AZ154" s="78"/>
      <c r="BA154" s="76"/>
      <c r="BB154" s="77"/>
      <c r="BC154" s="77"/>
      <c r="BD154" s="77"/>
      <c r="BE154" s="77"/>
      <c r="BF154" s="77"/>
      <c r="BG154" s="77"/>
      <c r="BH154" s="78"/>
      <c r="BI154" s="65"/>
      <c r="BJ154" s="65"/>
      <c r="BK154" s="65"/>
      <c r="BL154" s="65"/>
      <c r="BM154" s="65"/>
      <c r="BN154" s="65"/>
      <c r="BO154" s="65"/>
      <c r="BP154" s="65"/>
      <c r="BQ154" s="65"/>
      <c r="BR154" s="10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105"/>
    </row>
    <row r="155" spans="3:92" ht="15.6" customHeight="1" x14ac:dyDescent="0.4">
      <c r="C155" s="9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36"/>
      <c r="Q155" s="36"/>
      <c r="R155" s="112"/>
      <c r="S155" s="112"/>
      <c r="T155" s="112"/>
      <c r="U155" s="82"/>
      <c r="V155" s="83"/>
      <c r="W155" s="83"/>
      <c r="X155" s="83"/>
      <c r="Y155" s="83"/>
      <c r="Z155" s="83"/>
      <c r="AA155" s="83"/>
      <c r="AB155" s="84"/>
      <c r="AC155" s="82"/>
      <c r="AD155" s="83"/>
      <c r="AE155" s="83"/>
      <c r="AF155" s="83"/>
      <c r="AG155" s="83"/>
      <c r="AH155" s="83"/>
      <c r="AI155" s="83"/>
      <c r="AJ155" s="84"/>
      <c r="AK155" s="82"/>
      <c r="AL155" s="83"/>
      <c r="AM155" s="83"/>
      <c r="AN155" s="83"/>
      <c r="AO155" s="83"/>
      <c r="AP155" s="83"/>
      <c r="AQ155" s="83"/>
      <c r="AR155" s="84"/>
      <c r="AS155" s="82"/>
      <c r="AT155" s="83"/>
      <c r="AU155" s="83"/>
      <c r="AV155" s="83"/>
      <c r="AW155" s="83"/>
      <c r="AX155" s="83"/>
      <c r="AY155" s="83"/>
      <c r="AZ155" s="84"/>
      <c r="BA155" s="82"/>
      <c r="BB155" s="83"/>
      <c r="BC155" s="83"/>
      <c r="BD155" s="83"/>
      <c r="BE155" s="83"/>
      <c r="BF155" s="83"/>
      <c r="BG155" s="83"/>
      <c r="BH155" s="84"/>
      <c r="BI155" s="65"/>
      <c r="BJ155" s="65"/>
      <c r="BK155" s="65"/>
      <c r="BL155" s="65"/>
      <c r="BM155" s="65"/>
      <c r="BN155" s="65"/>
      <c r="BO155" s="65"/>
      <c r="BP155" s="65"/>
      <c r="BQ155" s="65"/>
      <c r="BR155" s="10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105"/>
    </row>
    <row r="156" spans="3:92" ht="29.45" customHeight="1" x14ac:dyDescent="0.5">
      <c r="C156" s="9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36"/>
      <c r="Q156" s="36"/>
      <c r="R156" s="112"/>
      <c r="S156" s="112"/>
      <c r="T156" s="112"/>
      <c r="U156" s="65"/>
      <c r="V156" s="65"/>
      <c r="W156" s="65"/>
      <c r="X156" s="65"/>
      <c r="Y156" s="65"/>
      <c r="Z156" s="65"/>
      <c r="AA156" s="65"/>
      <c r="AB156" s="65"/>
      <c r="AC156" s="65"/>
      <c r="AD156" s="102"/>
      <c r="AE156" s="36"/>
      <c r="AF156" s="36"/>
      <c r="AG156" s="36"/>
      <c r="AH156" s="36"/>
      <c r="AI156" s="36"/>
      <c r="AJ156" s="36"/>
      <c r="AK156" s="36"/>
      <c r="AL156" s="36"/>
      <c r="AM156" s="36"/>
      <c r="AN156" s="103"/>
      <c r="AO156" s="103"/>
      <c r="AP156" s="103"/>
      <c r="AQ156" s="299"/>
      <c r="AR156" s="65"/>
      <c r="AS156" s="90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105"/>
      <c r="BT156" s="65"/>
      <c r="BU156" s="65"/>
      <c r="BV156" s="65"/>
      <c r="BW156" s="65"/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/>
    </row>
    <row r="157" spans="3:92" ht="15.6" customHeight="1" x14ac:dyDescent="0.5">
      <c r="C157" s="95"/>
      <c r="D157" s="36"/>
      <c r="E157" s="36"/>
      <c r="F157" s="36"/>
      <c r="G157" s="36"/>
      <c r="H157" s="36"/>
      <c r="I157" s="36"/>
      <c r="J157" s="36"/>
      <c r="K157" s="36"/>
      <c r="L157" s="103"/>
      <c r="M157" s="103"/>
      <c r="N157" s="103"/>
      <c r="O157" s="299"/>
      <c r="P157" s="81"/>
      <c r="Q157" s="81"/>
      <c r="R157" s="112"/>
      <c r="S157" s="112"/>
      <c r="T157" s="112"/>
      <c r="U157" s="234" t="s">
        <v>60</v>
      </c>
      <c r="V157" s="235"/>
      <c r="W157" s="235"/>
      <c r="X157" s="235"/>
      <c r="Y157" s="235"/>
      <c r="Z157" s="235"/>
      <c r="AA157" s="235"/>
      <c r="AB157" s="235"/>
      <c r="AC157" s="234" t="s">
        <v>61</v>
      </c>
      <c r="AD157" s="235"/>
      <c r="AE157" s="235"/>
      <c r="AF157" s="235"/>
      <c r="AG157" s="235"/>
      <c r="AH157" s="235"/>
      <c r="AI157" s="235"/>
      <c r="AJ157" s="235"/>
      <c r="AK157" s="234" t="s">
        <v>62</v>
      </c>
      <c r="AL157" s="235"/>
      <c r="AM157" s="235"/>
      <c r="AN157" s="235"/>
      <c r="AO157" s="235"/>
      <c r="AP157" s="235"/>
      <c r="AQ157" s="235"/>
      <c r="AR157" s="236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102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103"/>
      <c r="BO157" s="103"/>
      <c r="BP157" s="103"/>
      <c r="BQ157" s="299"/>
      <c r="BR157" s="105"/>
    </row>
    <row r="158" spans="3:92" ht="15.6" customHeight="1" x14ac:dyDescent="0.5">
      <c r="C158" s="95"/>
      <c r="D158" s="204" t="s">
        <v>26</v>
      </c>
      <c r="E158" s="186"/>
      <c r="F158" s="186"/>
      <c r="G158" s="186"/>
      <c r="H158" s="186"/>
      <c r="I158" s="186"/>
      <c r="J158" s="186"/>
      <c r="K158" s="186"/>
      <c r="L158" s="186"/>
      <c r="M158" s="205"/>
      <c r="N158" s="123" t="str">
        <f>IF([3]回答表!F17="下水道事業",IF([3]回答表!AA45="●","●",""),"")</f>
        <v/>
      </c>
      <c r="O158" s="124"/>
      <c r="P158" s="124"/>
      <c r="Q158" s="125"/>
      <c r="R158" s="112"/>
      <c r="S158" s="112"/>
      <c r="T158" s="112"/>
      <c r="U158" s="237"/>
      <c r="V158" s="238"/>
      <c r="W158" s="238"/>
      <c r="X158" s="238"/>
      <c r="Y158" s="238"/>
      <c r="Z158" s="238"/>
      <c r="AA158" s="238"/>
      <c r="AB158" s="238"/>
      <c r="AC158" s="237"/>
      <c r="AD158" s="238"/>
      <c r="AE158" s="238"/>
      <c r="AF158" s="238"/>
      <c r="AG158" s="238"/>
      <c r="AH158" s="238"/>
      <c r="AI158" s="238"/>
      <c r="AJ158" s="238"/>
      <c r="AK158" s="239"/>
      <c r="AL158" s="240"/>
      <c r="AM158" s="240"/>
      <c r="AN158" s="240"/>
      <c r="AO158" s="240"/>
      <c r="AP158" s="240"/>
      <c r="AQ158" s="240"/>
      <c r="AR158" s="241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102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103"/>
      <c r="BO158" s="103"/>
      <c r="BP158" s="103"/>
      <c r="BQ158" s="299"/>
      <c r="BR158" s="105"/>
    </row>
    <row r="159" spans="3:92" ht="15.6" customHeight="1" x14ac:dyDescent="0.5">
      <c r="C159" s="95"/>
      <c r="D159" s="186"/>
      <c r="E159" s="186"/>
      <c r="F159" s="186"/>
      <c r="G159" s="186"/>
      <c r="H159" s="186"/>
      <c r="I159" s="186"/>
      <c r="J159" s="186"/>
      <c r="K159" s="186"/>
      <c r="L159" s="186"/>
      <c r="M159" s="205"/>
      <c r="N159" s="137"/>
      <c r="O159" s="138"/>
      <c r="P159" s="138"/>
      <c r="Q159" s="139"/>
      <c r="R159" s="112"/>
      <c r="S159" s="112"/>
      <c r="T159" s="112"/>
      <c r="U159" s="79" t="str">
        <f>IF([3]回答表!F17="下水道事業",IF([3]回答表!X45="●",[3]回答表!Y207,IF([3]回答表!AA45="●",[3]回答表!Y273,"")),"")</f>
        <v/>
      </c>
      <c r="V159" s="80"/>
      <c r="W159" s="80"/>
      <c r="X159" s="80"/>
      <c r="Y159" s="80"/>
      <c r="Z159" s="80"/>
      <c r="AA159" s="80"/>
      <c r="AB159" s="146"/>
      <c r="AC159" s="79" t="str">
        <f>IF([3]回答表!F17="下水道事業",IF([3]回答表!X45="●",[3]回答表!Y208,IF([3]回答表!AA45="●",[3]回答表!Y274,"")),"")</f>
        <v/>
      </c>
      <c r="AD159" s="80"/>
      <c r="AE159" s="80"/>
      <c r="AF159" s="80"/>
      <c r="AG159" s="80"/>
      <c r="AH159" s="80"/>
      <c r="AI159" s="80"/>
      <c r="AJ159" s="146"/>
      <c r="AK159" s="79" t="str">
        <f>IF([3]回答表!F17="下水道事業",IF([3]回答表!X45="●",[3]回答表!Y209,IF([3]回答表!AA45="●",[3]回答表!Y275,"")),"")</f>
        <v/>
      </c>
      <c r="AL159" s="80"/>
      <c r="AM159" s="80"/>
      <c r="AN159" s="80"/>
      <c r="AO159" s="80"/>
      <c r="AP159" s="80"/>
      <c r="AQ159" s="80"/>
      <c r="AR159" s="146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102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103"/>
      <c r="BO159" s="103"/>
      <c r="BP159" s="103"/>
      <c r="BQ159" s="299"/>
      <c r="BR159" s="105"/>
    </row>
    <row r="160" spans="3:92" ht="15.6" customHeight="1" x14ac:dyDescent="0.5">
      <c r="C160" s="95"/>
      <c r="D160" s="186"/>
      <c r="E160" s="186"/>
      <c r="F160" s="186"/>
      <c r="G160" s="186"/>
      <c r="H160" s="186"/>
      <c r="I160" s="186"/>
      <c r="J160" s="186"/>
      <c r="K160" s="186"/>
      <c r="L160" s="186"/>
      <c r="M160" s="205"/>
      <c r="N160" s="137"/>
      <c r="O160" s="138"/>
      <c r="P160" s="138"/>
      <c r="Q160" s="139"/>
      <c r="R160" s="112"/>
      <c r="S160" s="112"/>
      <c r="T160" s="112"/>
      <c r="U160" s="76"/>
      <c r="V160" s="77"/>
      <c r="W160" s="77"/>
      <c r="X160" s="77"/>
      <c r="Y160" s="77"/>
      <c r="Z160" s="77"/>
      <c r="AA160" s="77"/>
      <c r="AB160" s="78"/>
      <c r="AC160" s="76"/>
      <c r="AD160" s="77"/>
      <c r="AE160" s="77"/>
      <c r="AF160" s="77"/>
      <c r="AG160" s="77"/>
      <c r="AH160" s="77"/>
      <c r="AI160" s="77"/>
      <c r="AJ160" s="78"/>
      <c r="AK160" s="76"/>
      <c r="AL160" s="77"/>
      <c r="AM160" s="77"/>
      <c r="AN160" s="77"/>
      <c r="AO160" s="77"/>
      <c r="AP160" s="77"/>
      <c r="AQ160" s="77"/>
      <c r="AR160" s="78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102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103"/>
      <c r="BO160" s="103"/>
      <c r="BP160" s="103"/>
      <c r="BQ160" s="299"/>
      <c r="BR160" s="105"/>
    </row>
    <row r="161" spans="3:70" ht="15.6" customHeight="1" x14ac:dyDescent="0.5">
      <c r="C161" s="95"/>
      <c r="D161" s="186"/>
      <c r="E161" s="186"/>
      <c r="F161" s="186"/>
      <c r="G161" s="186"/>
      <c r="H161" s="186"/>
      <c r="I161" s="186"/>
      <c r="J161" s="186"/>
      <c r="K161" s="186"/>
      <c r="L161" s="186"/>
      <c r="M161" s="205"/>
      <c r="N161" s="147"/>
      <c r="O161" s="148"/>
      <c r="P161" s="148"/>
      <c r="Q161" s="149"/>
      <c r="R161" s="112"/>
      <c r="S161" s="112"/>
      <c r="T161" s="112"/>
      <c r="U161" s="82"/>
      <c r="V161" s="83"/>
      <c r="W161" s="83"/>
      <c r="X161" s="83"/>
      <c r="Y161" s="83"/>
      <c r="Z161" s="83"/>
      <c r="AA161" s="83"/>
      <c r="AB161" s="84"/>
      <c r="AC161" s="82"/>
      <c r="AD161" s="83"/>
      <c r="AE161" s="83"/>
      <c r="AF161" s="83"/>
      <c r="AG161" s="83"/>
      <c r="AH161" s="83"/>
      <c r="AI161" s="83"/>
      <c r="AJ161" s="84"/>
      <c r="AK161" s="82"/>
      <c r="AL161" s="83"/>
      <c r="AM161" s="83"/>
      <c r="AN161" s="83"/>
      <c r="AO161" s="83"/>
      <c r="AP161" s="83"/>
      <c r="AQ161" s="83"/>
      <c r="AR161" s="84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102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103"/>
      <c r="BO161" s="103"/>
      <c r="BP161" s="103"/>
      <c r="BQ161" s="299"/>
      <c r="BR161" s="105"/>
    </row>
    <row r="162" spans="3:70" ht="15.6" customHeight="1" x14ac:dyDescent="0.5">
      <c r="C162" s="95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65"/>
      <c r="V162" s="65"/>
      <c r="W162" s="65"/>
      <c r="X162" s="65"/>
      <c r="Y162" s="65"/>
      <c r="Z162" s="102"/>
      <c r="AA162" s="36"/>
      <c r="AB162" s="36"/>
      <c r="AC162" s="36"/>
      <c r="AD162" s="36"/>
      <c r="AE162" s="36"/>
      <c r="AF162" s="36"/>
      <c r="AG162" s="36"/>
      <c r="AH162" s="36"/>
      <c r="AI162" s="36"/>
      <c r="AJ162" s="300"/>
      <c r="AK162" s="65"/>
      <c r="AL162" s="113"/>
      <c r="AM162" s="113"/>
      <c r="AN162" s="299"/>
      <c r="AO162" s="113"/>
      <c r="AP162" s="300"/>
      <c r="AQ162" s="300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102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103"/>
      <c r="BO162" s="103"/>
      <c r="BP162" s="103"/>
      <c r="BQ162" s="299"/>
      <c r="BR162" s="105"/>
    </row>
    <row r="163" spans="3:70" ht="33.6" customHeight="1" x14ac:dyDescent="0.5">
      <c r="C163" s="95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81"/>
      <c r="O163" s="81"/>
      <c r="P163" s="81"/>
      <c r="Q163" s="81"/>
      <c r="R163" s="112"/>
      <c r="S163" s="112"/>
      <c r="T163" s="112"/>
      <c r="U163" s="116" t="s">
        <v>31</v>
      </c>
      <c r="V163" s="112"/>
      <c r="W163" s="112"/>
      <c r="X163" s="112"/>
      <c r="Y163" s="112"/>
      <c r="Z163" s="112"/>
      <c r="AA163" s="103"/>
      <c r="AB163" s="117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16" t="s">
        <v>32</v>
      </c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65"/>
      <c r="BR163" s="105"/>
    </row>
    <row r="164" spans="3:70" ht="15.6" customHeight="1" x14ac:dyDescent="0.4">
      <c r="C164" s="95"/>
      <c r="D164" s="186" t="s">
        <v>33</v>
      </c>
      <c r="E164" s="186"/>
      <c r="F164" s="186"/>
      <c r="G164" s="186"/>
      <c r="H164" s="186"/>
      <c r="I164" s="186"/>
      <c r="J164" s="186"/>
      <c r="K164" s="186"/>
      <c r="L164" s="186"/>
      <c r="M164" s="205"/>
      <c r="N164" s="123" t="str">
        <f>IF([3]回答表!F17="下水道事業",IF([3]回答表!AD45="●","●",""),"")</f>
        <v/>
      </c>
      <c r="O164" s="124"/>
      <c r="P164" s="124"/>
      <c r="Q164" s="125"/>
      <c r="R164" s="112"/>
      <c r="S164" s="112"/>
      <c r="T164" s="112"/>
      <c r="U164" s="126" t="str">
        <f>IF([3]回答表!F17="下水道事業",IF([3]回答表!AD45="●",[3]回答表!B289,""),"")</f>
        <v/>
      </c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/>
      <c r="AI164" s="127"/>
      <c r="AJ164" s="128"/>
      <c r="AK164" s="175"/>
      <c r="AL164" s="175"/>
      <c r="AM164" s="126" t="str">
        <f>IF([3]回答表!F17="下水道事業",IF([3]回答表!AD45="●",[3]回答表!B295,""),"")</f>
        <v/>
      </c>
      <c r="AN164" s="127"/>
      <c r="AO164" s="127"/>
      <c r="AP164" s="127"/>
      <c r="AQ164" s="127"/>
      <c r="AR164" s="127"/>
      <c r="AS164" s="127"/>
      <c r="AT164" s="127"/>
      <c r="AU164" s="127"/>
      <c r="AV164" s="127"/>
      <c r="AW164" s="127"/>
      <c r="AX164" s="127"/>
      <c r="AY164" s="127"/>
      <c r="AZ164" s="127"/>
      <c r="BA164" s="127"/>
      <c r="BB164" s="127"/>
      <c r="BC164" s="127"/>
      <c r="BD164" s="127"/>
      <c r="BE164" s="127"/>
      <c r="BF164" s="127"/>
      <c r="BG164" s="127"/>
      <c r="BH164" s="127"/>
      <c r="BI164" s="127"/>
      <c r="BJ164" s="127"/>
      <c r="BK164" s="127"/>
      <c r="BL164" s="127"/>
      <c r="BM164" s="127"/>
      <c r="BN164" s="127"/>
      <c r="BO164" s="127"/>
      <c r="BP164" s="127"/>
      <c r="BQ164" s="128"/>
      <c r="BR164" s="105"/>
    </row>
    <row r="165" spans="3:70" ht="15.6" customHeight="1" x14ac:dyDescent="0.4">
      <c r="C165" s="95"/>
      <c r="D165" s="186"/>
      <c r="E165" s="186"/>
      <c r="F165" s="186"/>
      <c r="G165" s="186"/>
      <c r="H165" s="186"/>
      <c r="I165" s="186"/>
      <c r="J165" s="186"/>
      <c r="K165" s="186"/>
      <c r="L165" s="186"/>
      <c r="M165" s="205"/>
      <c r="N165" s="137"/>
      <c r="O165" s="138"/>
      <c r="P165" s="138"/>
      <c r="Q165" s="139"/>
      <c r="R165" s="112"/>
      <c r="S165" s="112"/>
      <c r="T165" s="112"/>
      <c r="U165" s="140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2"/>
      <c r="AK165" s="175"/>
      <c r="AL165" s="175"/>
      <c r="AM165" s="140"/>
      <c r="AN165" s="141"/>
      <c r="AO165" s="141"/>
      <c r="AP165" s="141"/>
      <c r="AQ165" s="141"/>
      <c r="AR165" s="141"/>
      <c r="AS165" s="141"/>
      <c r="AT165" s="141"/>
      <c r="AU165" s="141"/>
      <c r="AV165" s="141"/>
      <c r="AW165" s="141"/>
      <c r="AX165" s="141"/>
      <c r="AY165" s="141"/>
      <c r="AZ165" s="141"/>
      <c r="BA165" s="141"/>
      <c r="BB165" s="141"/>
      <c r="BC165" s="141"/>
      <c r="BD165" s="141"/>
      <c r="BE165" s="141"/>
      <c r="BF165" s="141"/>
      <c r="BG165" s="141"/>
      <c r="BH165" s="141"/>
      <c r="BI165" s="141"/>
      <c r="BJ165" s="141"/>
      <c r="BK165" s="141"/>
      <c r="BL165" s="141"/>
      <c r="BM165" s="141"/>
      <c r="BN165" s="141"/>
      <c r="BO165" s="141"/>
      <c r="BP165" s="141"/>
      <c r="BQ165" s="142"/>
      <c r="BR165" s="105"/>
    </row>
    <row r="166" spans="3:70" ht="15.6" customHeight="1" x14ac:dyDescent="0.4">
      <c r="C166" s="95"/>
      <c r="D166" s="186"/>
      <c r="E166" s="186"/>
      <c r="F166" s="186"/>
      <c r="G166" s="186"/>
      <c r="H166" s="186"/>
      <c r="I166" s="186"/>
      <c r="J166" s="186"/>
      <c r="K166" s="186"/>
      <c r="L166" s="186"/>
      <c r="M166" s="205"/>
      <c r="N166" s="137"/>
      <c r="O166" s="138"/>
      <c r="P166" s="138"/>
      <c r="Q166" s="139"/>
      <c r="R166" s="112"/>
      <c r="S166" s="112"/>
      <c r="T166" s="112"/>
      <c r="U166" s="140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2"/>
      <c r="AK166" s="175"/>
      <c r="AL166" s="175"/>
      <c r="AM166" s="140"/>
      <c r="AN166" s="141"/>
      <c r="AO166" s="141"/>
      <c r="AP166" s="141"/>
      <c r="AQ166" s="141"/>
      <c r="AR166" s="141"/>
      <c r="AS166" s="141"/>
      <c r="AT166" s="141"/>
      <c r="AU166" s="141"/>
      <c r="AV166" s="141"/>
      <c r="AW166" s="141"/>
      <c r="AX166" s="141"/>
      <c r="AY166" s="141"/>
      <c r="AZ166" s="141"/>
      <c r="BA166" s="141"/>
      <c r="BB166" s="141"/>
      <c r="BC166" s="141"/>
      <c r="BD166" s="141"/>
      <c r="BE166" s="141"/>
      <c r="BF166" s="141"/>
      <c r="BG166" s="141"/>
      <c r="BH166" s="141"/>
      <c r="BI166" s="141"/>
      <c r="BJ166" s="141"/>
      <c r="BK166" s="141"/>
      <c r="BL166" s="141"/>
      <c r="BM166" s="141"/>
      <c r="BN166" s="141"/>
      <c r="BO166" s="141"/>
      <c r="BP166" s="141"/>
      <c r="BQ166" s="142"/>
      <c r="BR166" s="105"/>
    </row>
    <row r="167" spans="3:70" ht="15.6" customHeight="1" x14ac:dyDescent="0.4">
      <c r="C167" s="95"/>
      <c r="D167" s="186"/>
      <c r="E167" s="186"/>
      <c r="F167" s="186"/>
      <c r="G167" s="186"/>
      <c r="H167" s="186"/>
      <c r="I167" s="186"/>
      <c r="J167" s="186"/>
      <c r="K167" s="186"/>
      <c r="L167" s="186"/>
      <c r="M167" s="205"/>
      <c r="N167" s="147"/>
      <c r="O167" s="148"/>
      <c r="P167" s="148"/>
      <c r="Q167" s="149"/>
      <c r="R167" s="112"/>
      <c r="S167" s="112"/>
      <c r="T167" s="112"/>
      <c r="U167" s="172"/>
      <c r="V167" s="173"/>
      <c r="W167" s="173"/>
      <c r="X167" s="173"/>
      <c r="Y167" s="173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4"/>
      <c r="AK167" s="175"/>
      <c r="AL167" s="175"/>
      <c r="AM167" s="172"/>
      <c r="AN167" s="173"/>
      <c r="AO167" s="173"/>
      <c r="AP167" s="173"/>
      <c r="AQ167" s="173"/>
      <c r="AR167" s="173"/>
      <c r="AS167" s="173"/>
      <c r="AT167" s="173"/>
      <c r="AU167" s="173"/>
      <c r="AV167" s="173"/>
      <c r="AW167" s="173"/>
      <c r="AX167" s="173"/>
      <c r="AY167" s="173"/>
      <c r="AZ167" s="173"/>
      <c r="BA167" s="173"/>
      <c r="BB167" s="173"/>
      <c r="BC167" s="173"/>
      <c r="BD167" s="173"/>
      <c r="BE167" s="173"/>
      <c r="BF167" s="173"/>
      <c r="BG167" s="173"/>
      <c r="BH167" s="173"/>
      <c r="BI167" s="173"/>
      <c r="BJ167" s="173"/>
      <c r="BK167" s="173"/>
      <c r="BL167" s="173"/>
      <c r="BM167" s="173"/>
      <c r="BN167" s="173"/>
      <c r="BO167" s="173"/>
      <c r="BP167" s="173"/>
      <c r="BQ167" s="174"/>
      <c r="BR167" s="105"/>
    </row>
    <row r="168" spans="3:70" ht="15.6" customHeight="1" x14ac:dyDescent="0.4">
      <c r="C168" s="176"/>
      <c r="D168" s="177"/>
      <c r="E168" s="177"/>
      <c r="F168" s="177"/>
      <c r="G168" s="177"/>
      <c r="H168" s="177"/>
      <c r="I168" s="177"/>
      <c r="J168" s="177"/>
      <c r="K168" s="177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  <c r="AA168" s="177"/>
      <c r="AB168" s="177"/>
      <c r="AC168" s="177"/>
      <c r="AD168" s="177"/>
      <c r="AE168" s="177"/>
      <c r="AF168" s="177"/>
      <c r="AG168" s="177"/>
      <c r="AH168" s="177"/>
      <c r="AI168" s="177"/>
      <c r="AJ168" s="177"/>
      <c r="AK168" s="177"/>
      <c r="AL168" s="177"/>
      <c r="AM168" s="177"/>
      <c r="AN168" s="177"/>
      <c r="AO168" s="177"/>
      <c r="AP168" s="177"/>
      <c r="AQ168" s="177"/>
      <c r="AR168" s="177"/>
      <c r="AS168" s="177"/>
      <c r="AT168" s="177"/>
      <c r="AU168" s="177"/>
      <c r="AV168" s="177"/>
      <c r="AW168" s="177"/>
      <c r="AX168" s="177"/>
      <c r="AY168" s="177"/>
      <c r="AZ168" s="177"/>
      <c r="BA168" s="177"/>
      <c r="BB168" s="177"/>
      <c r="BC168" s="177"/>
      <c r="BD168" s="177"/>
      <c r="BE168" s="177"/>
      <c r="BF168" s="177"/>
      <c r="BG168" s="177"/>
      <c r="BH168" s="177"/>
      <c r="BI168" s="177"/>
      <c r="BJ168" s="177"/>
      <c r="BK168" s="177"/>
      <c r="BL168" s="177"/>
      <c r="BM168" s="177"/>
      <c r="BN168" s="177"/>
      <c r="BO168" s="177"/>
      <c r="BP168" s="177"/>
      <c r="BQ168" s="177"/>
      <c r="BR168" s="178"/>
    </row>
    <row r="169" spans="3:70" ht="15.6" customHeight="1" x14ac:dyDescent="0.4"/>
    <row r="170" spans="3:70" ht="15.6" customHeight="1" x14ac:dyDescent="0.4">
      <c r="C170" s="89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184"/>
      <c r="AS170" s="184"/>
      <c r="AT170" s="184"/>
      <c r="AU170" s="184"/>
      <c r="AV170" s="184"/>
      <c r="AW170" s="184"/>
      <c r="AX170" s="184"/>
      <c r="AY170" s="184"/>
      <c r="AZ170" s="184"/>
      <c r="BA170" s="184"/>
      <c r="BB170" s="184"/>
      <c r="BC170" s="92"/>
      <c r="BD170" s="93"/>
      <c r="BE170" s="93"/>
      <c r="BF170" s="93"/>
      <c r="BG170" s="93"/>
      <c r="BH170" s="93"/>
      <c r="BI170" s="93"/>
      <c r="BJ170" s="93"/>
      <c r="BK170" s="93"/>
      <c r="BL170" s="93"/>
      <c r="BM170" s="93"/>
      <c r="BN170" s="93"/>
      <c r="BO170" s="93"/>
      <c r="BP170" s="93"/>
      <c r="BQ170" s="93"/>
      <c r="BR170" s="94"/>
    </row>
    <row r="171" spans="3:70" ht="15.6" customHeight="1" x14ac:dyDescent="0.5">
      <c r="C171" s="95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65"/>
      <c r="Y171" s="65"/>
      <c r="Z171" s="65"/>
      <c r="AA171" s="36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299"/>
      <c r="AO171" s="113"/>
      <c r="AP171" s="300"/>
      <c r="AQ171" s="300"/>
      <c r="AR171" s="185"/>
      <c r="AS171" s="185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02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103"/>
      <c r="BO171" s="103"/>
      <c r="BP171" s="103"/>
      <c r="BQ171" s="299"/>
      <c r="BR171" s="105"/>
    </row>
    <row r="172" spans="3:70" ht="15.6" customHeight="1" x14ac:dyDescent="0.5">
      <c r="C172" s="95"/>
      <c r="D172" s="96" t="s">
        <v>14</v>
      </c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8"/>
      <c r="R172" s="99" t="s">
        <v>63</v>
      </c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  <c r="AU172" s="100"/>
      <c r="AV172" s="100"/>
      <c r="AW172" s="100"/>
      <c r="AX172" s="100"/>
      <c r="AY172" s="100"/>
      <c r="AZ172" s="100"/>
      <c r="BA172" s="100"/>
      <c r="BB172" s="101"/>
      <c r="BC172" s="102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103"/>
      <c r="BO172" s="103"/>
      <c r="BP172" s="103"/>
      <c r="BQ172" s="299"/>
      <c r="BR172" s="105"/>
    </row>
    <row r="173" spans="3:70" ht="15.6" customHeight="1" x14ac:dyDescent="0.5">
      <c r="C173" s="95"/>
      <c r="D173" s="106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8"/>
      <c r="R173" s="109"/>
      <c r="S173" s="110"/>
      <c r="T173" s="110"/>
      <c r="U173" s="110"/>
      <c r="V173" s="110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  <c r="AK173" s="110"/>
      <c r="AL173" s="110"/>
      <c r="AM173" s="110"/>
      <c r="AN173" s="110"/>
      <c r="AO173" s="110"/>
      <c r="AP173" s="110"/>
      <c r="AQ173" s="110"/>
      <c r="AR173" s="110"/>
      <c r="AS173" s="110"/>
      <c r="AT173" s="110"/>
      <c r="AU173" s="110"/>
      <c r="AV173" s="110"/>
      <c r="AW173" s="110"/>
      <c r="AX173" s="110"/>
      <c r="AY173" s="110"/>
      <c r="AZ173" s="110"/>
      <c r="BA173" s="110"/>
      <c r="BB173" s="111"/>
      <c r="BC173" s="102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103"/>
      <c r="BO173" s="103"/>
      <c r="BP173" s="103"/>
      <c r="BQ173" s="299"/>
      <c r="BR173" s="105"/>
    </row>
    <row r="174" spans="3:70" ht="15.6" customHeight="1" x14ac:dyDescent="0.5">
      <c r="C174" s="95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65"/>
      <c r="Y174" s="65"/>
      <c r="Z174" s="65"/>
      <c r="AA174" s="36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299"/>
      <c r="AO174" s="113"/>
      <c r="AP174" s="300"/>
      <c r="AQ174" s="300"/>
      <c r="AR174" s="115"/>
      <c r="AS174" s="115"/>
      <c r="AT174" s="115"/>
      <c r="AU174" s="115"/>
      <c r="AV174" s="115"/>
      <c r="AW174" s="115"/>
      <c r="AX174" s="115"/>
      <c r="AY174" s="115"/>
      <c r="AZ174" s="115"/>
      <c r="BA174" s="115"/>
      <c r="BB174" s="115"/>
      <c r="BC174" s="102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103"/>
      <c r="BO174" s="103"/>
      <c r="BP174" s="103"/>
      <c r="BQ174" s="299"/>
      <c r="BR174" s="105"/>
    </row>
    <row r="175" spans="3:70" ht="25.5" x14ac:dyDescent="0.5">
      <c r="C175" s="95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6" t="s">
        <v>35</v>
      </c>
      <c r="V175" s="112"/>
      <c r="W175" s="112"/>
      <c r="X175" s="112"/>
      <c r="Y175" s="112"/>
      <c r="Z175" s="112"/>
      <c r="AA175" s="103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22" t="s">
        <v>17</v>
      </c>
      <c r="AN175" s="179"/>
      <c r="AO175" s="179"/>
      <c r="AP175" s="179"/>
      <c r="AQ175" s="179"/>
      <c r="AR175" s="179"/>
      <c r="AS175" s="179"/>
      <c r="AT175" s="103"/>
      <c r="AU175" s="103"/>
      <c r="AV175" s="103"/>
      <c r="AW175" s="103"/>
      <c r="AX175" s="299"/>
      <c r="AY175" s="121"/>
      <c r="AZ175" s="121"/>
      <c r="BA175" s="121"/>
      <c r="BB175" s="121"/>
      <c r="BC175" s="121"/>
      <c r="BD175" s="103"/>
      <c r="BE175" s="103"/>
      <c r="BF175" s="122"/>
      <c r="BG175" s="103"/>
      <c r="BH175" s="103"/>
      <c r="BI175" s="103"/>
      <c r="BJ175" s="103"/>
      <c r="BK175" s="103"/>
      <c r="BL175" s="103"/>
      <c r="BM175" s="103"/>
      <c r="BN175" s="103"/>
      <c r="BO175" s="103"/>
      <c r="BP175" s="103"/>
      <c r="BQ175" s="299"/>
      <c r="BR175" s="105"/>
    </row>
    <row r="176" spans="3:70" ht="19.350000000000001" customHeight="1" x14ac:dyDescent="0.5">
      <c r="C176" s="95"/>
      <c r="D176" s="186" t="s">
        <v>18</v>
      </c>
      <c r="E176" s="186"/>
      <c r="F176" s="186"/>
      <c r="G176" s="186"/>
      <c r="H176" s="186"/>
      <c r="I176" s="186"/>
      <c r="J176" s="186"/>
      <c r="K176" s="186"/>
      <c r="L176" s="186"/>
      <c r="M176" s="186"/>
      <c r="N176" s="123" t="str">
        <f>IF([3]回答表!BD17="●",IF([3]回答表!X45="●","●",""),"")</f>
        <v/>
      </c>
      <c r="O176" s="124"/>
      <c r="P176" s="124"/>
      <c r="Q176" s="125"/>
      <c r="R176" s="112"/>
      <c r="S176" s="112"/>
      <c r="T176" s="112"/>
      <c r="U176" s="126" t="str">
        <f>IF([3]回答表!BD17="●",IF([3]回答表!X45="●",[3]回答表!B158,IF([3]回答表!AA45="●",[3]回答表!B223,"")),"")</f>
        <v/>
      </c>
      <c r="V176" s="127"/>
      <c r="W176" s="127"/>
      <c r="X176" s="127"/>
      <c r="Y176" s="127"/>
      <c r="Z176" s="127"/>
      <c r="AA176" s="127"/>
      <c r="AB176" s="127"/>
      <c r="AC176" s="127"/>
      <c r="AD176" s="127"/>
      <c r="AE176" s="127"/>
      <c r="AF176" s="127"/>
      <c r="AG176" s="127"/>
      <c r="AH176" s="127"/>
      <c r="AI176" s="127"/>
      <c r="AJ176" s="128"/>
      <c r="AK176" s="129"/>
      <c r="AL176" s="129"/>
      <c r="AM176" s="131" t="str">
        <f>IF([3]回答表!BD17="●",IF([3]回答表!X45="●",[3]回答表!B212,IF([3]回答表!AA45="●",[3]回答表!B278,"")),"")</f>
        <v/>
      </c>
      <c r="AN176" s="132"/>
      <c r="AO176" s="132"/>
      <c r="AP176" s="132"/>
      <c r="AQ176" s="131"/>
      <c r="AR176" s="132"/>
      <c r="AS176" s="132"/>
      <c r="AT176" s="132"/>
      <c r="AU176" s="131"/>
      <c r="AV176" s="132"/>
      <c r="AW176" s="132"/>
      <c r="AX176" s="133"/>
      <c r="AY176" s="121"/>
      <c r="AZ176" s="121"/>
      <c r="BA176" s="121"/>
      <c r="BB176" s="121"/>
      <c r="BC176" s="121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105"/>
    </row>
    <row r="177" spans="3:70" ht="19.350000000000001" customHeight="1" x14ac:dyDescent="0.5">
      <c r="C177" s="95"/>
      <c r="D177" s="186"/>
      <c r="E177" s="186"/>
      <c r="F177" s="186"/>
      <c r="G177" s="186"/>
      <c r="H177" s="186"/>
      <c r="I177" s="186"/>
      <c r="J177" s="186"/>
      <c r="K177" s="186"/>
      <c r="L177" s="186"/>
      <c r="M177" s="186"/>
      <c r="N177" s="137"/>
      <c r="O177" s="138"/>
      <c r="P177" s="138"/>
      <c r="Q177" s="139"/>
      <c r="R177" s="112"/>
      <c r="S177" s="112"/>
      <c r="T177" s="112"/>
      <c r="U177" s="140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2"/>
      <c r="AK177" s="129"/>
      <c r="AL177" s="129"/>
      <c r="AM177" s="143"/>
      <c r="AN177" s="144"/>
      <c r="AO177" s="144"/>
      <c r="AP177" s="144"/>
      <c r="AQ177" s="143"/>
      <c r="AR177" s="144"/>
      <c r="AS177" s="144"/>
      <c r="AT177" s="144"/>
      <c r="AU177" s="143"/>
      <c r="AV177" s="144"/>
      <c r="AW177" s="144"/>
      <c r="AX177" s="145"/>
      <c r="AY177" s="121"/>
      <c r="AZ177" s="121"/>
      <c r="BA177" s="121"/>
      <c r="BB177" s="121"/>
      <c r="BC177" s="121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105"/>
    </row>
    <row r="178" spans="3:70" ht="15.6" customHeight="1" x14ac:dyDescent="0.5">
      <c r="C178" s="95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37"/>
      <c r="O178" s="138"/>
      <c r="P178" s="138"/>
      <c r="Q178" s="139"/>
      <c r="R178" s="112"/>
      <c r="S178" s="112"/>
      <c r="T178" s="112"/>
      <c r="U178" s="140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2"/>
      <c r="AK178" s="129"/>
      <c r="AL178" s="129"/>
      <c r="AM178" s="143"/>
      <c r="AN178" s="144"/>
      <c r="AO178" s="144"/>
      <c r="AP178" s="144"/>
      <c r="AQ178" s="143"/>
      <c r="AR178" s="144"/>
      <c r="AS178" s="144"/>
      <c r="AT178" s="144"/>
      <c r="AU178" s="143"/>
      <c r="AV178" s="144"/>
      <c r="AW178" s="144"/>
      <c r="AX178" s="145"/>
      <c r="AY178" s="121"/>
      <c r="AZ178" s="121"/>
      <c r="BA178" s="121"/>
      <c r="BB178" s="121"/>
      <c r="BC178" s="121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105"/>
    </row>
    <row r="179" spans="3:70" ht="15.6" customHeight="1" x14ac:dyDescent="0.5">
      <c r="C179" s="95"/>
      <c r="D179" s="186"/>
      <c r="E179" s="186"/>
      <c r="F179" s="186"/>
      <c r="G179" s="186"/>
      <c r="H179" s="186"/>
      <c r="I179" s="186"/>
      <c r="J179" s="186"/>
      <c r="K179" s="186"/>
      <c r="L179" s="186"/>
      <c r="M179" s="186"/>
      <c r="N179" s="147"/>
      <c r="O179" s="148"/>
      <c r="P179" s="148"/>
      <c r="Q179" s="149"/>
      <c r="R179" s="112"/>
      <c r="S179" s="112"/>
      <c r="T179" s="112"/>
      <c r="U179" s="140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2"/>
      <c r="AK179" s="129"/>
      <c r="AL179" s="129"/>
      <c r="AM179" s="143" t="str">
        <f>IF([3]回答表!BD17="●",IF([3]回答表!X45="●",[3]回答表!E212,IF([3]回答表!AA45="●",[3]回答表!E278,"")),"")</f>
        <v/>
      </c>
      <c r="AN179" s="144"/>
      <c r="AO179" s="144"/>
      <c r="AP179" s="144"/>
      <c r="AQ179" s="143" t="str">
        <f>IF([3]回答表!BD17="●",IF([3]回答表!X45="●",[3]回答表!E213,IF([3]回答表!AA45="●",[3]回答表!E279,"")),"")</f>
        <v/>
      </c>
      <c r="AR179" s="144"/>
      <c r="AS179" s="144"/>
      <c r="AT179" s="144"/>
      <c r="AU179" s="143" t="str">
        <f>IF([3]回答表!BD17="●",IF([3]回答表!X45="●",[3]回答表!E214,IF([3]回答表!AA45="●",[3]回答表!E280,"")),"")</f>
        <v/>
      </c>
      <c r="AV179" s="144"/>
      <c r="AW179" s="144"/>
      <c r="AX179" s="145"/>
      <c r="AY179" s="121"/>
      <c r="AZ179" s="121"/>
      <c r="BA179" s="121"/>
      <c r="BB179" s="121"/>
      <c r="BC179" s="121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105"/>
    </row>
    <row r="180" spans="3:70" ht="15.6" customHeight="1" x14ac:dyDescent="0.5">
      <c r="C180" s="95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1"/>
      <c r="O180" s="151"/>
      <c r="P180" s="151"/>
      <c r="Q180" s="151"/>
      <c r="R180" s="152"/>
      <c r="S180" s="152"/>
      <c r="T180" s="152"/>
      <c r="U180" s="140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2"/>
      <c r="AK180" s="129"/>
      <c r="AL180" s="129"/>
      <c r="AM180" s="143"/>
      <c r="AN180" s="144"/>
      <c r="AO180" s="144"/>
      <c r="AP180" s="144"/>
      <c r="AQ180" s="143"/>
      <c r="AR180" s="144"/>
      <c r="AS180" s="144"/>
      <c r="AT180" s="144"/>
      <c r="AU180" s="143"/>
      <c r="AV180" s="144"/>
      <c r="AW180" s="144"/>
      <c r="AX180" s="145"/>
      <c r="AY180" s="121"/>
      <c r="AZ180" s="121"/>
      <c r="BA180" s="121"/>
      <c r="BB180" s="121"/>
      <c r="BC180" s="121"/>
      <c r="BD180" s="113"/>
      <c r="BE180" s="113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105"/>
    </row>
    <row r="181" spans="3:70" ht="19.350000000000001" customHeight="1" x14ac:dyDescent="0.5">
      <c r="C181" s="95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1"/>
      <c r="O181" s="151"/>
      <c r="P181" s="151"/>
      <c r="Q181" s="151"/>
      <c r="R181" s="152"/>
      <c r="S181" s="152"/>
      <c r="T181" s="152"/>
      <c r="U181" s="140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2"/>
      <c r="AK181" s="129"/>
      <c r="AL181" s="129"/>
      <c r="AM181" s="143"/>
      <c r="AN181" s="144"/>
      <c r="AO181" s="144"/>
      <c r="AP181" s="144"/>
      <c r="AQ181" s="143"/>
      <c r="AR181" s="144"/>
      <c r="AS181" s="144"/>
      <c r="AT181" s="144"/>
      <c r="AU181" s="143"/>
      <c r="AV181" s="144"/>
      <c r="AW181" s="144"/>
      <c r="AX181" s="145"/>
      <c r="AY181" s="121"/>
      <c r="AZ181" s="121"/>
      <c r="BA181" s="121"/>
      <c r="BB181" s="121"/>
      <c r="BC181" s="121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105"/>
    </row>
    <row r="182" spans="3:70" ht="19.350000000000001" customHeight="1" x14ac:dyDescent="0.5">
      <c r="C182" s="95"/>
      <c r="D182" s="204" t="s">
        <v>26</v>
      </c>
      <c r="E182" s="186"/>
      <c r="F182" s="186"/>
      <c r="G182" s="186"/>
      <c r="H182" s="186"/>
      <c r="I182" s="186"/>
      <c r="J182" s="186"/>
      <c r="K182" s="186"/>
      <c r="L182" s="186"/>
      <c r="M182" s="205"/>
      <c r="N182" s="123" t="str">
        <f>IF([3]回答表!BD17="●",IF([3]回答表!AA45="●","●",""),"")</f>
        <v/>
      </c>
      <c r="O182" s="124"/>
      <c r="P182" s="124"/>
      <c r="Q182" s="125"/>
      <c r="R182" s="112"/>
      <c r="S182" s="112"/>
      <c r="T182" s="112"/>
      <c r="U182" s="140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2"/>
      <c r="AK182" s="129"/>
      <c r="AL182" s="129"/>
      <c r="AM182" s="143"/>
      <c r="AN182" s="144"/>
      <c r="AO182" s="144"/>
      <c r="AP182" s="144"/>
      <c r="AQ182" s="143"/>
      <c r="AR182" s="144"/>
      <c r="AS182" s="144"/>
      <c r="AT182" s="144"/>
      <c r="AU182" s="143"/>
      <c r="AV182" s="144"/>
      <c r="AW182" s="144"/>
      <c r="AX182" s="145"/>
      <c r="AY182" s="121"/>
      <c r="AZ182" s="121"/>
      <c r="BA182" s="121"/>
      <c r="BB182" s="121"/>
      <c r="BC182" s="121"/>
      <c r="BD182" s="165"/>
      <c r="BE182" s="165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105"/>
    </row>
    <row r="183" spans="3:70" ht="15.6" customHeight="1" x14ac:dyDescent="0.5">
      <c r="C183" s="95"/>
      <c r="D183" s="186"/>
      <c r="E183" s="186"/>
      <c r="F183" s="186"/>
      <c r="G183" s="186"/>
      <c r="H183" s="186"/>
      <c r="I183" s="186"/>
      <c r="J183" s="186"/>
      <c r="K183" s="186"/>
      <c r="L183" s="186"/>
      <c r="M183" s="205"/>
      <c r="N183" s="137"/>
      <c r="O183" s="138"/>
      <c r="P183" s="138"/>
      <c r="Q183" s="139"/>
      <c r="R183" s="112"/>
      <c r="S183" s="112"/>
      <c r="T183" s="112"/>
      <c r="U183" s="140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2"/>
      <c r="AK183" s="129"/>
      <c r="AL183" s="129"/>
      <c r="AM183" s="143" t="s">
        <v>23</v>
      </c>
      <c r="AN183" s="144"/>
      <c r="AO183" s="144"/>
      <c r="AP183" s="144"/>
      <c r="AQ183" s="143" t="s">
        <v>24</v>
      </c>
      <c r="AR183" s="144"/>
      <c r="AS183" s="144"/>
      <c r="AT183" s="144"/>
      <c r="AU183" s="143" t="s">
        <v>25</v>
      </c>
      <c r="AV183" s="144"/>
      <c r="AW183" s="144"/>
      <c r="AX183" s="145"/>
      <c r="AY183" s="121"/>
      <c r="AZ183" s="121"/>
      <c r="BA183" s="121"/>
      <c r="BB183" s="121"/>
      <c r="BC183" s="121"/>
      <c r="BD183" s="165"/>
      <c r="BE183" s="165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105"/>
    </row>
    <row r="184" spans="3:70" ht="15.6" customHeight="1" x14ac:dyDescent="0.5">
      <c r="C184" s="95"/>
      <c r="D184" s="186"/>
      <c r="E184" s="186"/>
      <c r="F184" s="186"/>
      <c r="G184" s="186"/>
      <c r="H184" s="186"/>
      <c r="I184" s="186"/>
      <c r="J184" s="186"/>
      <c r="K184" s="186"/>
      <c r="L184" s="186"/>
      <c r="M184" s="205"/>
      <c r="N184" s="137"/>
      <c r="O184" s="138"/>
      <c r="P184" s="138"/>
      <c r="Q184" s="139"/>
      <c r="R184" s="112"/>
      <c r="S184" s="112"/>
      <c r="T184" s="112"/>
      <c r="U184" s="140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2"/>
      <c r="AK184" s="129"/>
      <c r="AL184" s="129"/>
      <c r="AM184" s="143"/>
      <c r="AN184" s="144"/>
      <c r="AO184" s="144"/>
      <c r="AP184" s="144"/>
      <c r="AQ184" s="143"/>
      <c r="AR184" s="144"/>
      <c r="AS184" s="144"/>
      <c r="AT184" s="144"/>
      <c r="AU184" s="143"/>
      <c r="AV184" s="144"/>
      <c r="AW184" s="144"/>
      <c r="AX184" s="145"/>
      <c r="AY184" s="121"/>
      <c r="AZ184" s="121"/>
      <c r="BA184" s="121"/>
      <c r="BB184" s="121"/>
      <c r="BC184" s="121"/>
      <c r="BD184" s="165"/>
      <c r="BE184" s="165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105"/>
    </row>
    <row r="185" spans="3:70" ht="15.6" customHeight="1" x14ac:dyDescent="0.5">
      <c r="C185" s="95"/>
      <c r="D185" s="186"/>
      <c r="E185" s="186"/>
      <c r="F185" s="186"/>
      <c r="G185" s="186"/>
      <c r="H185" s="186"/>
      <c r="I185" s="186"/>
      <c r="J185" s="186"/>
      <c r="K185" s="186"/>
      <c r="L185" s="186"/>
      <c r="M185" s="205"/>
      <c r="N185" s="147"/>
      <c r="O185" s="148"/>
      <c r="P185" s="148"/>
      <c r="Q185" s="149"/>
      <c r="R185" s="112"/>
      <c r="S185" s="112"/>
      <c r="T185" s="112"/>
      <c r="U185" s="172"/>
      <c r="V185" s="173"/>
      <c r="W185" s="173"/>
      <c r="X185" s="173"/>
      <c r="Y185" s="173"/>
      <c r="Z185" s="173"/>
      <c r="AA185" s="173"/>
      <c r="AB185" s="173"/>
      <c r="AC185" s="173"/>
      <c r="AD185" s="173"/>
      <c r="AE185" s="173"/>
      <c r="AF185" s="173"/>
      <c r="AG185" s="173"/>
      <c r="AH185" s="173"/>
      <c r="AI185" s="173"/>
      <c r="AJ185" s="174"/>
      <c r="AK185" s="129"/>
      <c r="AL185" s="129"/>
      <c r="AM185" s="181"/>
      <c r="AN185" s="182"/>
      <c r="AO185" s="182"/>
      <c r="AP185" s="182"/>
      <c r="AQ185" s="181"/>
      <c r="AR185" s="182"/>
      <c r="AS185" s="182"/>
      <c r="AT185" s="182"/>
      <c r="AU185" s="181"/>
      <c r="AV185" s="182"/>
      <c r="AW185" s="182"/>
      <c r="AX185" s="183"/>
      <c r="AY185" s="121"/>
      <c r="AZ185" s="121"/>
      <c r="BA185" s="121"/>
      <c r="BB185" s="121"/>
      <c r="BC185" s="121"/>
      <c r="BD185" s="165"/>
      <c r="BE185" s="165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105"/>
    </row>
    <row r="186" spans="3:70" ht="15.6" customHeight="1" x14ac:dyDescent="0.5">
      <c r="C186" s="95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81"/>
      <c r="O186" s="81"/>
      <c r="P186" s="81"/>
      <c r="Q186" s="81"/>
      <c r="R186" s="112"/>
      <c r="S186" s="112"/>
      <c r="T186" s="112"/>
      <c r="U186" s="112"/>
      <c r="V186" s="112"/>
      <c r="W186" s="112"/>
      <c r="X186" s="65"/>
      <c r="Y186" s="65"/>
      <c r="Z186" s="65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5"/>
      <c r="BK186" s="65"/>
      <c r="BL186" s="65"/>
      <c r="BM186" s="65"/>
      <c r="BN186" s="65"/>
      <c r="BO186" s="65"/>
      <c r="BP186" s="65"/>
      <c r="BQ186" s="65"/>
      <c r="BR186" s="105"/>
    </row>
    <row r="187" spans="3:70" ht="18.600000000000001" customHeight="1" x14ac:dyDescent="0.5">
      <c r="C187" s="95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81"/>
      <c r="O187" s="81"/>
      <c r="P187" s="81"/>
      <c r="Q187" s="81"/>
      <c r="R187" s="112"/>
      <c r="S187" s="112"/>
      <c r="T187" s="112"/>
      <c r="U187" s="116" t="s">
        <v>31</v>
      </c>
      <c r="V187" s="112"/>
      <c r="W187" s="112"/>
      <c r="X187" s="112"/>
      <c r="Y187" s="112"/>
      <c r="Z187" s="112"/>
      <c r="AA187" s="103"/>
      <c r="AB187" s="117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16" t="s">
        <v>32</v>
      </c>
      <c r="AN187" s="103"/>
      <c r="AO187" s="103"/>
      <c r="AP187" s="103"/>
      <c r="AQ187" s="103"/>
      <c r="AR187" s="103"/>
      <c r="AS187" s="103"/>
      <c r="AT187" s="103"/>
      <c r="AU187" s="103"/>
      <c r="AV187" s="103"/>
      <c r="AW187" s="103"/>
      <c r="AX187" s="103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65"/>
      <c r="BR187" s="105"/>
    </row>
    <row r="188" spans="3:70" ht="15.6" customHeight="1" x14ac:dyDescent="0.4">
      <c r="C188" s="95"/>
      <c r="D188" s="186" t="s">
        <v>33</v>
      </c>
      <c r="E188" s="186"/>
      <c r="F188" s="186"/>
      <c r="G188" s="186"/>
      <c r="H188" s="186"/>
      <c r="I188" s="186"/>
      <c r="J188" s="186"/>
      <c r="K188" s="186"/>
      <c r="L188" s="186"/>
      <c r="M188" s="205"/>
      <c r="N188" s="123" t="str">
        <f>IF([3]回答表!BD17="●",IF([3]回答表!AD45="●","●",""),"")</f>
        <v/>
      </c>
      <c r="O188" s="124"/>
      <c r="P188" s="124"/>
      <c r="Q188" s="125"/>
      <c r="R188" s="112"/>
      <c r="S188" s="112"/>
      <c r="T188" s="112"/>
      <c r="U188" s="126" t="str">
        <f>IF([3]回答表!BD17="●",IF([3]回答表!AD45="●",[3]回答表!B289,""),"")</f>
        <v/>
      </c>
      <c r="V188" s="127"/>
      <c r="W188" s="127"/>
      <c r="X188" s="127"/>
      <c r="Y188" s="127"/>
      <c r="Z188" s="127"/>
      <c r="AA188" s="127"/>
      <c r="AB188" s="127"/>
      <c r="AC188" s="127"/>
      <c r="AD188" s="127"/>
      <c r="AE188" s="127"/>
      <c r="AF188" s="127"/>
      <c r="AG188" s="127"/>
      <c r="AH188" s="127"/>
      <c r="AI188" s="127"/>
      <c r="AJ188" s="128"/>
      <c r="AK188" s="175"/>
      <c r="AL188" s="175"/>
      <c r="AM188" s="126" t="str">
        <f>IF([3]回答表!BD17="●",IF([3]回答表!AD45="●",[3]回答表!B295,""),"")</f>
        <v/>
      </c>
      <c r="AN188" s="127"/>
      <c r="AO188" s="127"/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/>
      <c r="BA188" s="127"/>
      <c r="BB188" s="127"/>
      <c r="BC188" s="127"/>
      <c r="BD188" s="127"/>
      <c r="BE188" s="127"/>
      <c r="BF188" s="127"/>
      <c r="BG188" s="127"/>
      <c r="BH188" s="127"/>
      <c r="BI188" s="127"/>
      <c r="BJ188" s="127"/>
      <c r="BK188" s="127"/>
      <c r="BL188" s="127"/>
      <c r="BM188" s="127"/>
      <c r="BN188" s="127"/>
      <c r="BO188" s="127"/>
      <c r="BP188" s="127"/>
      <c r="BQ188" s="128"/>
      <c r="BR188" s="105"/>
    </row>
    <row r="189" spans="3:70" ht="15.6" customHeight="1" x14ac:dyDescent="0.4">
      <c r="C189" s="95"/>
      <c r="D189" s="186"/>
      <c r="E189" s="186"/>
      <c r="F189" s="186"/>
      <c r="G189" s="186"/>
      <c r="H189" s="186"/>
      <c r="I189" s="186"/>
      <c r="J189" s="186"/>
      <c r="K189" s="186"/>
      <c r="L189" s="186"/>
      <c r="M189" s="205"/>
      <c r="N189" s="137"/>
      <c r="O189" s="138"/>
      <c r="P189" s="138"/>
      <c r="Q189" s="139"/>
      <c r="R189" s="112"/>
      <c r="S189" s="112"/>
      <c r="T189" s="112"/>
      <c r="U189" s="140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2"/>
      <c r="AK189" s="175"/>
      <c r="AL189" s="175"/>
      <c r="AM189" s="140"/>
      <c r="AN189" s="141"/>
      <c r="AO189" s="141"/>
      <c r="AP189" s="141"/>
      <c r="AQ189" s="141"/>
      <c r="AR189" s="141"/>
      <c r="AS189" s="141"/>
      <c r="AT189" s="141"/>
      <c r="AU189" s="141"/>
      <c r="AV189" s="141"/>
      <c r="AW189" s="141"/>
      <c r="AX189" s="141"/>
      <c r="AY189" s="141"/>
      <c r="AZ189" s="141"/>
      <c r="BA189" s="141"/>
      <c r="BB189" s="141"/>
      <c r="BC189" s="141"/>
      <c r="BD189" s="141"/>
      <c r="BE189" s="141"/>
      <c r="BF189" s="141"/>
      <c r="BG189" s="141"/>
      <c r="BH189" s="141"/>
      <c r="BI189" s="141"/>
      <c r="BJ189" s="141"/>
      <c r="BK189" s="141"/>
      <c r="BL189" s="141"/>
      <c r="BM189" s="141"/>
      <c r="BN189" s="141"/>
      <c r="BO189" s="141"/>
      <c r="BP189" s="141"/>
      <c r="BQ189" s="142"/>
      <c r="BR189" s="105"/>
    </row>
    <row r="190" spans="3:70" ht="15.6" customHeight="1" x14ac:dyDescent="0.4">
      <c r="C190" s="95"/>
      <c r="D190" s="186"/>
      <c r="E190" s="186"/>
      <c r="F190" s="186"/>
      <c r="G190" s="186"/>
      <c r="H190" s="186"/>
      <c r="I190" s="186"/>
      <c r="J190" s="186"/>
      <c r="K190" s="186"/>
      <c r="L190" s="186"/>
      <c r="M190" s="205"/>
      <c r="N190" s="137"/>
      <c r="O190" s="138"/>
      <c r="P190" s="138"/>
      <c r="Q190" s="139"/>
      <c r="R190" s="112"/>
      <c r="S190" s="112"/>
      <c r="T190" s="112"/>
      <c r="U190" s="140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2"/>
      <c r="AK190" s="175"/>
      <c r="AL190" s="175"/>
      <c r="AM190" s="140"/>
      <c r="AN190" s="141"/>
      <c r="AO190" s="141"/>
      <c r="AP190" s="141"/>
      <c r="AQ190" s="141"/>
      <c r="AR190" s="141"/>
      <c r="AS190" s="141"/>
      <c r="AT190" s="141"/>
      <c r="AU190" s="141"/>
      <c r="AV190" s="141"/>
      <c r="AW190" s="141"/>
      <c r="AX190" s="141"/>
      <c r="AY190" s="141"/>
      <c r="AZ190" s="141"/>
      <c r="BA190" s="141"/>
      <c r="BB190" s="141"/>
      <c r="BC190" s="141"/>
      <c r="BD190" s="141"/>
      <c r="BE190" s="141"/>
      <c r="BF190" s="141"/>
      <c r="BG190" s="141"/>
      <c r="BH190" s="141"/>
      <c r="BI190" s="141"/>
      <c r="BJ190" s="141"/>
      <c r="BK190" s="141"/>
      <c r="BL190" s="141"/>
      <c r="BM190" s="141"/>
      <c r="BN190" s="141"/>
      <c r="BO190" s="141"/>
      <c r="BP190" s="141"/>
      <c r="BQ190" s="142"/>
      <c r="BR190" s="105"/>
    </row>
    <row r="191" spans="3:70" ht="15.6" customHeight="1" x14ac:dyDescent="0.4">
      <c r="C191" s="95"/>
      <c r="D191" s="186"/>
      <c r="E191" s="186"/>
      <c r="F191" s="186"/>
      <c r="G191" s="186"/>
      <c r="H191" s="186"/>
      <c r="I191" s="186"/>
      <c r="J191" s="186"/>
      <c r="K191" s="186"/>
      <c r="L191" s="186"/>
      <c r="M191" s="205"/>
      <c r="N191" s="147"/>
      <c r="O191" s="148"/>
      <c r="P191" s="148"/>
      <c r="Q191" s="149"/>
      <c r="R191" s="112"/>
      <c r="S191" s="112"/>
      <c r="T191" s="112"/>
      <c r="U191" s="172"/>
      <c r="V191" s="173"/>
      <c r="W191" s="173"/>
      <c r="X191" s="173"/>
      <c r="Y191" s="173"/>
      <c r="Z191" s="173"/>
      <c r="AA191" s="173"/>
      <c r="AB191" s="173"/>
      <c r="AC191" s="173"/>
      <c r="AD191" s="173"/>
      <c r="AE191" s="173"/>
      <c r="AF191" s="173"/>
      <c r="AG191" s="173"/>
      <c r="AH191" s="173"/>
      <c r="AI191" s="173"/>
      <c r="AJ191" s="174"/>
      <c r="AK191" s="175"/>
      <c r="AL191" s="175"/>
      <c r="AM191" s="172"/>
      <c r="AN191" s="173"/>
      <c r="AO191" s="173"/>
      <c r="AP191" s="173"/>
      <c r="AQ191" s="173"/>
      <c r="AR191" s="173"/>
      <c r="AS191" s="173"/>
      <c r="AT191" s="173"/>
      <c r="AU191" s="173"/>
      <c r="AV191" s="173"/>
      <c r="AW191" s="173"/>
      <c r="AX191" s="173"/>
      <c r="AY191" s="173"/>
      <c r="AZ191" s="173"/>
      <c r="BA191" s="173"/>
      <c r="BB191" s="173"/>
      <c r="BC191" s="173"/>
      <c r="BD191" s="173"/>
      <c r="BE191" s="173"/>
      <c r="BF191" s="173"/>
      <c r="BG191" s="173"/>
      <c r="BH191" s="173"/>
      <c r="BI191" s="173"/>
      <c r="BJ191" s="173"/>
      <c r="BK191" s="173"/>
      <c r="BL191" s="173"/>
      <c r="BM191" s="173"/>
      <c r="BN191" s="173"/>
      <c r="BO191" s="173"/>
      <c r="BP191" s="173"/>
      <c r="BQ191" s="174"/>
      <c r="BR191" s="105"/>
    </row>
    <row r="192" spans="3:70" ht="15.6" customHeight="1" x14ac:dyDescent="0.4">
      <c r="C192" s="176"/>
      <c r="D192" s="177"/>
      <c r="E192" s="177"/>
      <c r="F192" s="177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  <c r="AA192" s="177"/>
      <c r="AB192" s="177"/>
      <c r="AC192" s="177"/>
      <c r="AD192" s="177"/>
      <c r="AE192" s="177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77"/>
      <c r="AT192" s="177"/>
      <c r="AU192" s="177"/>
      <c r="AV192" s="177"/>
      <c r="AW192" s="177"/>
      <c r="AX192" s="177"/>
      <c r="AY192" s="177"/>
      <c r="AZ192" s="177"/>
      <c r="BA192" s="177"/>
      <c r="BB192" s="177"/>
      <c r="BC192" s="177"/>
      <c r="BD192" s="177"/>
      <c r="BE192" s="177"/>
      <c r="BF192" s="177"/>
      <c r="BG192" s="177"/>
      <c r="BH192" s="177"/>
      <c r="BI192" s="177"/>
      <c r="BJ192" s="177"/>
      <c r="BK192" s="177"/>
      <c r="BL192" s="177"/>
      <c r="BM192" s="177"/>
      <c r="BN192" s="177"/>
      <c r="BO192" s="177"/>
      <c r="BP192" s="177"/>
      <c r="BQ192" s="177"/>
      <c r="BR192" s="178"/>
    </row>
    <row r="193" spans="3:70" ht="15.6" customHeight="1" x14ac:dyDescent="0.4"/>
    <row r="194" spans="3:70" ht="15.6" customHeight="1" x14ac:dyDescent="0.4">
      <c r="C194" s="89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184"/>
      <c r="AS194" s="184"/>
      <c r="AT194" s="184"/>
      <c r="AU194" s="184"/>
      <c r="AV194" s="184"/>
      <c r="AW194" s="184"/>
      <c r="AX194" s="184"/>
      <c r="AY194" s="184"/>
      <c r="AZ194" s="184"/>
      <c r="BA194" s="184"/>
      <c r="BB194" s="184"/>
      <c r="BC194" s="92"/>
      <c r="BD194" s="93"/>
      <c r="BE194" s="93"/>
      <c r="BF194" s="93"/>
      <c r="BG194" s="93"/>
      <c r="BH194" s="93"/>
      <c r="BI194" s="93"/>
      <c r="BJ194" s="93"/>
      <c r="BK194" s="93"/>
      <c r="BL194" s="93"/>
      <c r="BM194" s="93"/>
      <c r="BN194" s="93"/>
      <c r="BO194" s="93"/>
      <c r="BP194" s="93"/>
      <c r="BQ194" s="93"/>
      <c r="BR194" s="94"/>
    </row>
    <row r="195" spans="3:70" ht="15.6" customHeight="1" x14ac:dyDescent="0.5">
      <c r="C195" s="95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65"/>
      <c r="Y195" s="65"/>
      <c r="Z195" s="65"/>
      <c r="AA195" s="36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299"/>
      <c r="AO195" s="113"/>
      <c r="AP195" s="300"/>
      <c r="AQ195" s="300"/>
      <c r="AR195" s="185"/>
      <c r="AS195" s="185"/>
      <c r="AT195" s="185"/>
      <c r="AU195" s="185"/>
      <c r="AV195" s="185"/>
      <c r="AW195" s="185"/>
      <c r="AX195" s="185"/>
      <c r="AY195" s="185"/>
      <c r="AZ195" s="185"/>
      <c r="BA195" s="185"/>
      <c r="BB195" s="185"/>
      <c r="BC195" s="102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103"/>
      <c r="BO195" s="103"/>
      <c r="BP195" s="103"/>
      <c r="BQ195" s="299"/>
      <c r="BR195" s="105"/>
    </row>
    <row r="196" spans="3:70" ht="15.6" customHeight="1" x14ac:dyDescent="0.5">
      <c r="C196" s="95"/>
      <c r="D196" s="96" t="s">
        <v>14</v>
      </c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8"/>
      <c r="R196" s="99" t="s">
        <v>64</v>
      </c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  <c r="AU196" s="100"/>
      <c r="AV196" s="100"/>
      <c r="AW196" s="100"/>
      <c r="AX196" s="100"/>
      <c r="AY196" s="100"/>
      <c r="AZ196" s="100"/>
      <c r="BA196" s="100"/>
      <c r="BB196" s="101"/>
      <c r="BC196" s="102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103"/>
      <c r="BO196" s="103"/>
      <c r="BP196" s="103"/>
      <c r="BQ196" s="299"/>
      <c r="BR196" s="105"/>
    </row>
    <row r="197" spans="3:70" ht="15.6" customHeight="1" x14ac:dyDescent="0.5">
      <c r="C197" s="95"/>
      <c r="D197" s="106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8"/>
      <c r="R197" s="109"/>
      <c r="S197" s="110"/>
      <c r="T197" s="110"/>
      <c r="U197" s="110"/>
      <c r="V197" s="110"/>
      <c r="W197" s="11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1"/>
      <c r="BC197" s="102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103"/>
      <c r="BO197" s="103"/>
      <c r="BP197" s="103"/>
      <c r="BQ197" s="299"/>
      <c r="BR197" s="105"/>
    </row>
    <row r="198" spans="3:70" ht="15.6" customHeight="1" x14ac:dyDescent="0.5">
      <c r="C198" s="95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65"/>
      <c r="Y198" s="65"/>
      <c r="Z198" s="65"/>
      <c r="AA198" s="36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299"/>
      <c r="AO198" s="113"/>
      <c r="AP198" s="300"/>
      <c r="AQ198" s="300"/>
      <c r="AR198" s="115"/>
      <c r="AS198" s="115"/>
      <c r="AT198" s="115"/>
      <c r="AU198" s="115"/>
      <c r="AV198" s="115"/>
      <c r="AW198" s="115"/>
      <c r="AX198" s="115"/>
      <c r="AY198" s="115"/>
      <c r="AZ198" s="115"/>
      <c r="BA198" s="115"/>
      <c r="BB198" s="115"/>
      <c r="BC198" s="102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103"/>
      <c r="BO198" s="103"/>
      <c r="BP198" s="103"/>
      <c r="BQ198" s="299"/>
      <c r="BR198" s="105"/>
    </row>
    <row r="199" spans="3:70" ht="25.5" x14ac:dyDescent="0.5">
      <c r="C199" s="95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6" t="s">
        <v>35</v>
      </c>
      <c r="V199" s="112"/>
      <c r="W199" s="112"/>
      <c r="X199" s="112"/>
      <c r="Y199" s="112"/>
      <c r="Z199" s="112"/>
      <c r="AA199" s="103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6" t="s">
        <v>65</v>
      </c>
      <c r="AN199" s="118"/>
      <c r="AO199" s="117"/>
      <c r="AP199" s="119"/>
      <c r="AQ199" s="119"/>
      <c r="AR199" s="120"/>
      <c r="AS199" s="120"/>
      <c r="AT199" s="120"/>
      <c r="AU199" s="120"/>
      <c r="AV199" s="120"/>
      <c r="AW199" s="120"/>
      <c r="AX199" s="120"/>
      <c r="AY199" s="120"/>
      <c r="AZ199" s="120"/>
      <c r="BA199" s="120"/>
      <c r="BB199" s="120"/>
      <c r="BC199" s="121"/>
      <c r="BD199" s="103"/>
      <c r="BE199" s="103"/>
      <c r="BF199" s="122" t="s">
        <v>17</v>
      </c>
      <c r="BG199" s="179"/>
      <c r="BH199" s="179"/>
      <c r="BI199" s="179"/>
      <c r="BJ199" s="179"/>
      <c r="BK199" s="179"/>
      <c r="BL199" s="179"/>
      <c r="BM199" s="103"/>
      <c r="BN199" s="103"/>
      <c r="BO199" s="103"/>
      <c r="BP199" s="103"/>
      <c r="BQ199" s="118"/>
      <c r="BR199" s="105"/>
    </row>
    <row r="200" spans="3:70" ht="15.6" customHeight="1" x14ac:dyDescent="0.4">
      <c r="C200" s="95"/>
      <c r="D200" s="186" t="s">
        <v>18</v>
      </c>
      <c r="E200" s="186"/>
      <c r="F200" s="186"/>
      <c r="G200" s="186"/>
      <c r="H200" s="186"/>
      <c r="I200" s="186"/>
      <c r="J200" s="186"/>
      <c r="K200" s="186"/>
      <c r="L200" s="186"/>
      <c r="M200" s="186"/>
      <c r="N200" s="123" t="str">
        <f>IF([3]回答表!X46="●","●","")</f>
        <v/>
      </c>
      <c r="O200" s="124"/>
      <c r="P200" s="124"/>
      <c r="Q200" s="125"/>
      <c r="R200" s="112"/>
      <c r="S200" s="112"/>
      <c r="T200" s="112"/>
      <c r="U200" s="126" t="str">
        <f>IF([3]回答表!X46="●",[3]回答表!B307,IF([3]回答表!AA46="●",[3]回答表!B324,""))</f>
        <v/>
      </c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/>
      <c r="AF200" s="127"/>
      <c r="AG200" s="127"/>
      <c r="AH200" s="127"/>
      <c r="AI200" s="127"/>
      <c r="AJ200" s="128"/>
      <c r="AK200" s="129"/>
      <c r="AL200" s="129"/>
      <c r="AM200" s="242" t="s">
        <v>66</v>
      </c>
      <c r="AN200" s="243"/>
      <c r="AO200" s="243"/>
      <c r="AP200" s="243"/>
      <c r="AQ200" s="243"/>
      <c r="AR200" s="243"/>
      <c r="AS200" s="243"/>
      <c r="AT200" s="244"/>
      <c r="AU200" s="242" t="s">
        <v>67</v>
      </c>
      <c r="AV200" s="243"/>
      <c r="AW200" s="243"/>
      <c r="AX200" s="243"/>
      <c r="AY200" s="243"/>
      <c r="AZ200" s="243"/>
      <c r="BA200" s="243"/>
      <c r="BB200" s="244"/>
      <c r="BC200" s="113"/>
      <c r="BD200" s="36"/>
      <c r="BE200" s="36"/>
      <c r="BF200" s="131" t="str">
        <f>IF([3]回答表!X46="●",[3]回答表!U313,IF([3]回答表!AA46="●",[3]回答表!U330,""))</f>
        <v/>
      </c>
      <c r="BG200" s="132"/>
      <c r="BH200" s="132"/>
      <c r="BI200" s="132"/>
      <c r="BJ200" s="131"/>
      <c r="BK200" s="132"/>
      <c r="BL200" s="132"/>
      <c r="BM200" s="132"/>
      <c r="BN200" s="131"/>
      <c r="BO200" s="132"/>
      <c r="BP200" s="132"/>
      <c r="BQ200" s="133"/>
      <c r="BR200" s="105"/>
    </row>
    <row r="201" spans="3:70" ht="15.6" customHeight="1" x14ac:dyDescent="0.4">
      <c r="C201" s="95"/>
      <c r="D201" s="186"/>
      <c r="E201" s="186"/>
      <c r="F201" s="186"/>
      <c r="G201" s="186"/>
      <c r="H201" s="186"/>
      <c r="I201" s="186"/>
      <c r="J201" s="186"/>
      <c r="K201" s="186"/>
      <c r="L201" s="186"/>
      <c r="M201" s="186"/>
      <c r="N201" s="137"/>
      <c r="O201" s="138"/>
      <c r="P201" s="138"/>
      <c r="Q201" s="139"/>
      <c r="R201" s="112"/>
      <c r="S201" s="112"/>
      <c r="T201" s="112"/>
      <c r="U201" s="140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2"/>
      <c r="AK201" s="129"/>
      <c r="AL201" s="129"/>
      <c r="AM201" s="245"/>
      <c r="AN201" s="246"/>
      <c r="AO201" s="246"/>
      <c r="AP201" s="246"/>
      <c r="AQ201" s="246"/>
      <c r="AR201" s="246"/>
      <c r="AS201" s="246"/>
      <c r="AT201" s="247"/>
      <c r="AU201" s="245"/>
      <c r="AV201" s="246"/>
      <c r="AW201" s="246"/>
      <c r="AX201" s="246"/>
      <c r="AY201" s="246"/>
      <c r="AZ201" s="246"/>
      <c r="BA201" s="246"/>
      <c r="BB201" s="247"/>
      <c r="BC201" s="113"/>
      <c r="BD201" s="36"/>
      <c r="BE201" s="36"/>
      <c r="BF201" s="143"/>
      <c r="BG201" s="144"/>
      <c r="BH201" s="144"/>
      <c r="BI201" s="144"/>
      <c r="BJ201" s="143"/>
      <c r="BK201" s="144"/>
      <c r="BL201" s="144"/>
      <c r="BM201" s="144"/>
      <c r="BN201" s="143"/>
      <c r="BO201" s="144"/>
      <c r="BP201" s="144"/>
      <c r="BQ201" s="145"/>
      <c r="BR201" s="105"/>
    </row>
    <row r="202" spans="3:70" ht="15.6" customHeight="1" x14ac:dyDescent="0.4">
      <c r="C202" s="95"/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37"/>
      <c r="O202" s="138"/>
      <c r="P202" s="138"/>
      <c r="Q202" s="139"/>
      <c r="R202" s="112"/>
      <c r="S202" s="112"/>
      <c r="T202" s="112"/>
      <c r="U202" s="140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2"/>
      <c r="AK202" s="129"/>
      <c r="AL202" s="129"/>
      <c r="AM202" s="248"/>
      <c r="AN202" s="249"/>
      <c r="AO202" s="249"/>
      <c r="AP202" s="249"/>
      <c r="AQ202" s="249"/>
      <c r="AR202" s="249"/>
      <c r="AS202" s="249"/>
      <c r="AT202" s="250"/>
      <c r="AU202" s="248"/>
      <c r="AV202" s="249"/>
      <c r="AW202" s="249"/>
      <c r="AX202" s="249"/>
      <c r="AY202" s="249"/>
      <c r="AZ202" s="249"/>
      <c r="BA202" s="249"/>
      <c r="BB202" s="250"/>
      <c r="BC202" s="113"/>
      <c r="BD202" s="36"/>
      <c r="BE202" s="36"/>
      <c r="BF202" s="143"/>
      <c r="BG202" s="144"/>
      <c r="BH202" s="144"/>
      <c r="BI202" s="144"/>
      <c r="BJ202" s="143"/>
      <c r="BK202" s="144"/>
      <c r="BL202" s="144"/>
      <c r="BM202" s="144"/>
      <c r="BN202" s="143"/>
      <c r="BO202" s="144"/>
      <c r="BP202" s="144"/>
      <c r="BQ202" s="145"/>
      <c r="BR202" s="105"/>
    </row>
    <row r="203" spans="3:70" ht="15.6" customHeight="1" x14ac:dyDescent="0.4">
      <c r="C203" s="95"/>
      <c r="D203" s="186"/>
      <c r="E203" s="186"/>
      <c r="F203" s="186"/>
      <c r="G203" s="186"/>
      <c r="H203" s="186"/>
      <c r="I203" s="186"/>
      <c r="J203" s="186"/>
      <c r="K203" s="186"/>
      <c r="L203" s="186"/>
      <c r="M203" s="186"/>
      <c r="N203" s="147"/>
      <c r="O203" s="148"/>
      <c r="P203" s="148"/>
      <c r="Q203" s="149"/>
      <c r="R203" s="112"/>
      <c r="S203" s="112"/>
      <c r="T203" s="112"/>
      <c r="U203" s="140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2"/>
      <c r="AK203" s="129"/>
      <c r="AL203" s="129"/>
      <c r="AM203" s="79" t="str">
        <f>IF([3]回答表!X46="●",[3]回答表!G313,IF([3]回答表!AA46="●",[3]回答表!G330,""))</f>
        <v/>
      </c>
      <c r="AN203" s="80"/>
      <c r="AO203" s="80"/>
      <c r="AP203" s="80"/>
      <c r="AQ203" s="80"/>
      <c r="AR203" s="80"/>
      <c r="AS203" s="80"/>
      <c r="AT203" s="146"/>
      <c r="AU203" s="79" t="str">
        <f>IF([3]回答表!X46="●",[3]回答表!G314,IF([3]回答表!AA46="●",[3]回答表!G331,""))</f>
        <v/>
      </c>
      <c r="AV203" s="80"/>
      <c r="AW203" s="80"/>
      <c r="AX203" s="80"/>
      <c r="AY203" s="80"/>
      <c r="AZ203" s="80"/>
      <c r="BA203" s="80"/>
      <c r="BB203" s="146"/>
      <c r="BC203" s="113"/>
      <c r="BD203" s="36"/>
      <c r="BE203" s="36"/>
      <c r="BF203" s="143" t="str">
        <f>IF([3]回答表!X46="●",[3]回答表!X313,IF([3]回答表!AA46="●",[3]回答表!X330,""))</f>
        <v/>
      </c>
      <c r="BG203" s="144"/>
      <c r="BH203" s="144"/>
      <c r="BI203" s="144"/>
      <c r="BJ203" s="143" t="str">
        <f>IF([3]回答表!X46="●",[3]回答表!X314,IF([3]回答表!AA46="●",[3]回答表!X331,""))</f>
        <v/>
      </c>
      <c r="BK203" s="144"/>
      <c r="BL203" s="144"/>
      <c r="BM203" s="145"/>
      <c r="BN203" s="143" t="str">
        <f>IF([3]回答表!X46="●",[3]回答表!X315,IF([3]回答表!AA46="●",[3]回答表!X332,""))</f>
        <v/>
      </c>
      <c r="BO203" s="144"/>
      <c r="BP203" s="144"/>
      <c r="BQ203" s="145"/>
      <c r="BR203" s="105"/>
    </row>
    <row r="204" spans="3:70" ht="15.6" customHeight="1" x14ac:dyDescent="0.4">
      <c r="C204" s="95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2"/>
      <c r="O204" s="152"/>
      <c r="P204" s="152"/>
      <c r="Q204" s="152"/>
      <c r="R204" s="152"/>
      <c r="S204" s="152"/>
      <c r="T204" s="152"/>
      <c r="U204" s="140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2"/>
      <c r="AK204" s="129"/>
      <c r="AL204" s="129"/>
      <c r="AM204" s="76"/>
      <c r="AN204" s="77"/>
      <c r="AO204" s="77"/>
      <c r="AP204" s="77"/>
      <c r="AQ204" s="77"/>
      <c r="AR204" s="77"/>
      <c r="AS204" s="77"/>
      <c r="AT204" s="78"/>
      <c r="AU204" s="76"/>
      <c r="AV204" s="77"/>
      <c r="AW204" s="77"/>
      <c r="AX204" s="77"/>
      <c r="AY204" s="77"/>
      <c r="AZ204" s="77"/>
      <c r="BA204" s="77"/>
      <c r="BB204" s="78"/>
      <c r="BC204" s="113"/>
      <c r="BD204" s="113"/>
      <c r="BE204" s="113"/>
      <c r="BF204" s="143"/>
      <c r="BG204" s="144"/>
      <c r="BH204" s="144"/>
      <c r="BI204" s="144"/>
      <c r="BJ204" s="143"/>
      <c r="BK204" s="144"/>
      <c r="BL204" s="144"/>
      <c r="BM204" s="145"/>
      <c r="BN204" s="143"/>
      <c r="BO204" s="144"/>
      <c r="BP204" s="144"/>
      <c r="BQ204" s="145"/>
      <c r="BR204" s="105"/>
    </row>
    <row r="205" spans="3:70" ht="15.6" customHeight="1" x14ac:dyDescent="0.4">
      <c r="C205" s="95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2"/>
      <c r="O205" s="152"/>
      <c r="P205" s="152"/>
      <c r="Q205" s="152"/>
      <c r="R205" s="152"/>
      <c r="S205" s="152"/>
      <c r="T205" s="152"/>
      <c r="U205" s="140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2"/>
      <c r="AK205" s="129"/>
      <c r="AL205" s="129"/>
      <c r="AM205" s="82"/>
      <c r="AN205" s="83"/>
      <c r="AO205" s="83"/>
      <c r="AP205" s="83"/>
      <c r="AQ205" s="83"/>
      <c r="AR205" s="83"/>
      <c r="AS205" s="83"/>
      <c r="AT205" s="84"/>
      <c r="AU205" s="82"/>
      <c r="AV205" s="83"/>
      <c r="AW205" s="83"/>
      <c r="AX205" s="83"/>
      <c r="AY205" s="83"/>
      <c r="AZ205" s="83"/>
      <c r="BA205" s="83"/>
      <c r="BB205" s="84"/>
      <c r="BC205" s="113"/>
      <c r="BD205" s="36"/>
      <c r="BE205" s="36"/>
      <c r="BF205" s="143"/>
      <c r="BG205" s="144"/>
      <c r="BH205" s="144"/>
      <c r="BI205" s="144"/>
      <c r="BJ205" s="143"/>
      <c r="BK205" s="144"/>
      <c r="BL205" s="144"/>
      <c r="BM205" s="145"/>
      <c r="BN205" s="143"/>
      <c r="BO205" s="144"/>
      <c r="BP205" s="144"/>
      <c r="BQ205" s="145"/>
      <c r="BR205" s="105"/>
    </row>
    <row r="206" spans="3:70" ht="15.6" customHeight="1" x14ac:dyDescent="0.4">
      <c r="C206" s="95"/>
      <c r="D206" s="204" t="s">
        <v>26</v>
      </c>
      <c r="E206" s="186"/>
      <c r="F206" s="186"/>
      <c r="G206" s="186"/>
      <c r="H206" s="186"/>
      <c r="I206" s="186"/>
      <c r="J206" s="186"/>
      <c r="K206" s="186"/>
      <c r="L206" s="186"/>
      <c r="M206" s="205"/>
      <c r="N206" s="123" t="str">
        <f>IF([3]回答表!AA46="●","●","")</f>
        <v/>
      </c>
      <c r="O206" s="124"/>
      <c r="P206" s="124"/>
      <c r="Q206" s="125"/>
      <c r="R206" s="112"/>
      <c r="S206" s="112"/>
      <c r="T206" s="112"/>
      <c r="U206" s="140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2"/>
      <c r="AK206" s="129"/>
      <c r="AL206" s="129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113"/>
      <c r="BD206" s="165"/>
      <c r="BE206" s="165"/>
      <c r="BF206" s="143"/>
      <c r="BG206" s="144"/>
      <c r="BH206" s="144"/>
      <c r="BI206" s="144"/>
      <c r="BJ206" s="143"/>
      <c r="BK206" s="144"/>
      <c r="BL206" s="144"/>
      <c r="BM206" s="145"/>
      <c r="BN206" s="143"/>
      <c r="BO206" s="144"/>
      <c r="BP206" s="144"/>
      <c r="BQ206" s="145"/>
      <c r="BR206" s="105"/>
    </row>
    <row r="207" spans="3:70" ht="15.6" customHeight="1" x14ac:dyDescent="0.4">
      <c r="C207" s="95"/>
      <c r="D207" s="186"/>
      <c r="E207" s="186"/>
      <c r="F207" s="186"/>
      <c r="G207" s="186"/>
      <c r="H207" s="186"/>
      <c r="I207" s="186"/>
      <c r="J207" s="186"/>
      <c r="K207" s="186"/>
      <c r="L207" s="186"/>
      <c r="M207" s="205"/>
      <c r="N207" s="137"/>
      <c r="O207" s="138"/>
      <c r="P207" s="138"/>
      <c r="Q207" s="139"/>
      <c r="R207" s="112"/>
      <c r="S207" s="112"/>
      <c r="T207" s="112"/>
      <c r="U207" s="140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2"/>
      <c r="AK207" s="129"/>
      <c r="AL207" s="129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113"/>
      <c r="BD207" s="165"/>
      <c r="BE207" s="165"/>
      <c r="BF207" s="143" t="s">
        <v>23</v>
      </c>
      <c r="BG207" s="144"/>
      <c r="BH207" s="144"/>
      <c r="BI207" s="144"/>
      <c r="BJ207" s="143" t="s">
        <v>24</v>
      </c>
      <c r="BK207" s="144"/>
      <c r="BL207" s="144"/>
      <c r="BM207" s="144"/>
      <c r="BN207" s="143" t="s">
        <v>25</v>
      </c>
      <c r="BO207" s="144"/>
      <c r="BP207" s="144"/>
      <c r="BQ207" s="145"/>
      <c r="BR207" s="105"/>
    </row>
    <row r="208" spans="3:70" ht="15.6" customHeight="1" x14ac:dyDescent="0.4">
      <c r="C208" s="95"/>
      <c r="D208" s="186"/>
      <c r="E208" s="186"/>
      <c r="F208" s="186"/>
      <c r="G208" s="186"/>
      <c r="H208" s="186"/>
      <c r="I208" s="186"/>
      <c r="J208" s="186"/>
      <c r="K208" s="186"/>
      <c r="L208" s="186"/>
      <c r="M208" s="205"/>
      <c r="N208" s="137"/>
      <c r="O208" s="138"/>
      <c r="P208" s="138"/>
      <c r="Q208" s="139"/>
      <c r="R208" s="112"/>
      <c r="S208" s="112"/>
      <c r="T208" s="112"/>
      <c r="U208" s="140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2"/>
      <c r="AK208" s="129"/>
      <c r="AL208" s="129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113"/>
      <c r="BD208" s="165"/>
      <c r="BE208" s="165"/>
      <c r="BF208" s="143"/>
      <c r="BG208" s="144"/>
      <c r="BH208" s="144"/>
      <c r="BI208" s="144"/>
      <c r="BJ208" s="143"/>
      <c r="BK208" s="144"/>
      <c r="BL208" s="144"/>
      <c r="BM208" s="144"/>
      <c r="BN208" s="143"/>
      <c r="BO208" s="144"/>
      <c r="BP208" s="144"/>
      <c r="BQ208" s="145"/>
      <c r="BR208" s="105"/>
    </row>
    <row r="209" spans="3:70" ht="15.6" customHeight="1" x14ac:dyDescent="0.4">
      <c r="C209" s="95"/>
      <c r="D209" s="186"/>
      <c r="E209" s="186"/>
      <c r="F209" s="186"/>
      <c r="G209" s="186"/>
      <c r="H209" s="186"/>
      <c r="I209" s="186"/>
      <c r="J209" s="186"/>
      <c r="K209" s="186"/>
      <c r="L209" s="186"/>
      <c r="M209" s="205"/>
      <c r="N209" s="147"/>
      <c r="O209" s="148"/>
      <c r="P209" s="148"/>
      <c r="Q209" s="149"/>
      <c r="R209" s="112"/>
      <c r="S209" s="112"/>
      <c r="T209" s="112"/>
      <c r="U209" s="172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4"/>
      <c r="AK209" s="129"/>
      <c r="AL209" s="129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113"/>
      <c r="BD209" s="165"/>
      <c r="BE209" s="165"/>
      <c r="BF209" s="181"/>
      <c r="BG209" s="182"/>
      <c r="BH209" s="182"/>
      <c r="BI209" s="182"/>
      <c r="BJ209" s="181"/>
      <c r="BK209" s="182"/>
      <c r="BL209" s="182"/>
      <c r="BM209" s="182"/>
      <c r="BN209" s="181"/>
      <c r="BO209" s="182"/>
      <c r="BP209" s="182"/>
      <c r="BQ209" s="183"/>
      <c r="BR209" s="105"/>
    </row>
    <row r="210" spans="3:70" ht="15.6" customHeight="1" x14ac:dyDescent="0.5">
      <c r="C210" s="95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65"/>
      <c r="Y210" s="65"/>
      <c r="Z210" s="65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65"/>
      <c r="AK210" s="65"/>
      <c r="AL210" s="65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105"/>
    </row>
    <row r="211" spans="3:70" ht="18.600000000000001" customHeight="1" x14ac:dyDescent="0.5">
      <c r="C211" s="95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12"/>
      <c r="O211" s="112"/>
      <c r="P211" s="112"/>
      <c r="Q211" s="112"/>
      <c r="R211" s="112"/>
      <c r="S211" s="112"/>
      <c r="T211" s="112"/>
      <c r="U211" s="116" t="s">
        <v>31</v>
      </c>
      <c r="V211" s="112"/>
      <c r="W211" s="112"/>
      <c r="X211" s="112"/>
      <c r="Y211" s="112"/>
      <c r="Z211" s="112"/>
      <c r="AA211" s="103"/>
      <c r="AB211" s="117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16" t="s">
        <v>32</v>
      </c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65"/>
      <c r="BR211" s="105"/>
    </row>
    <row r="212" spans="3:70" ht="15.6" customHeight="1" x14ac:dyDescent="0.4">
      <c r="C212" s="95"/>
      <c r="D212" s="186" t="s">
        <v>33</v>
      </c>
      <c r="E212" s="186"/>
      <c r="F212" s="186"/>
      <c r="G212" s="186"/>
      <c r="H212" s="186"/>
      <c r="I212" s="186"/>
      <c r="J212" s="186"/>
      <c r="K212" s="186"/>
      <c r="L212" s="186"/>
      <c r="M212" s="205"/>
      <c r="N212" s="123" t="str">
        <f>IF([3]回答表!AD46="●","●","")</f>
        <v/>
      </c>
      <c r="O212" s="124"/>
      <c r="P212" s="124"/>
      <c r="Q212" s="125"/>
      <c r="R212" s="112"/>
      <c r="S212" s="112"/>
      <c r="T212" s="112"/>
      <c r="U212" s="126" t="str">
        <f>IF([3]回答表!AD46="●",[3]回答表!B337,"")</f>
        <v/>
      </c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8"/>
      <c r="AK212" s="251"/>
      <c r="AL212" s="251"/>
      <c r="AM212" s="126" t="str">
        <f>IF([3]回答表!AD46="●",[3]回答表!B343,"")</f>
        <v/>
      </c>
      <c r="AN212" s="127"/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127"/>
      <c r="BP212" s="127"/>
      <c r="BQ212" s="128"/>
      <c r="BR212" s="105"/>
    </row>
    <row r="213" spans="3:70" ht="15.6" customHeight="1" x14ac:dyDescent="0.4">
      <c r="C213" s="95"/>
      <c r="D213" s="186"/>
      <c r="E213" s="186"/>
      <c r="F213" s="186"/>
      <c r="G213" s="186"/>
      <c r="H213" s="186"/>
      <c r="I213" s="186"/>
      <c r="J213" s="186"/>
      <c r="K213" s="186"/>
      <c r="L213" s="186"/>
      <c r="M213" s="205"/>
      <c r="N213" s="137"/>
      <c r="O213" s="138"/>
      <c r="P213" s="138"/>
      <c r="Q213" s="139"/>
      <c r="R213" s="112"/>
      <c r="S213" s="112"/>
      <c r="T213" s="112"/>
      <c r="U213" s="140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2"/>
      <c r="AK213" s="251"/>
      <c r="AL213" s="251"/>
      <c r="AM213" s="140"/>
      <c r="AN213" s="141"/>
      <c r="AO213" s="141"/>
      <c r="AP213" s="141"/>
      <c r="AQ213" s="141"/>
      <c r="AR213" s="141"/>
      <c r="AS213" s="141"/>
      <c r="AT213" s="141"/>
      <c r="AU213" s="141"/>
      <c r="AV213" s="141"/>
      <c r="AW213" s="141"/>
      <c r="AX213" s="141"/>
      <c r="AY213" s="141"/>
      <c r="AZ213" s="141"/>
      <c r="BA213" s="141"/>
      <c r="BB213" s="141"/>
      <c r="BC213" s="141"/>
      <c r="BD213" s="141"/>
      <c r="BE213" s="141"/>
      <c r="BF213" s="141"/>
      <c r="BG213" s="141"/>
      <c r="BH213" s="141"/>
      <c r="BI213" s="141"/>
      <c r="BJ213" s="141"/>
      <c r="BK213" s="141"/>
      <c r="BL213" s="141"/>
      <c r="BM213" s="141"/>
      <c r="BN213" s="141"/>
      <c r="BO213" s="141"/>
      <c r="BP213" s="141"/>
      <c r="BQ213" s="142"/>
      <c r="BR213" s="105"/>
    </row>
    <row r="214" spans="3:70" ht="15.6" customHeight="1" x14ac:dyDescent="0.4">
      <c r="C214" s="95"/>
      <c r="D214" s="186"/>
      <c r="E214" s="186"/>
      <c r="F214" s="186"/>
      <c r="G214" s="186"/>
      <c r="H214" s="186"/>
      <c r="I214" s="186"/>
      <c r="J214" s="186"/>
      <c r="K214" s="186"/>
      <c r="L214" s="186"/>
      <c r="M214" s="205"/>
      <c r="N214" s="137"/>
      <c r="O214" s="138"/>
      <c r="P214" s="138"/>
      <c r="Q214" s="139"/>
      <c r="R214" s="112"/>
      <c r="S214" s="112"/>
      <c r="T214" s="112"/>
      <c r="U214" s="140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2"/>
      <c r="AK214" s="251"/>
      <c r="AL214" s="251"/>
      <c r="AM214" s="140"/>
      <c r="AN214" s="141"/>
      <c r="AO214" s="141"/>
      <c r="AP214" s="141"/>
      <c r="AQ214" s="141"/>
      <c r="AR214" s="141"/>
      <c r="AS214" s="141"/>
      <c r="AT214" s="141"/>
      <c r="AU214" s="141"/>
      <c r="AV214" s="141"/>
      <c r="AW214" s="141"/>
      <c r="AX214" s="141"/>
      <c r="AY214" s="141"/>
      <c r="AZ214" s="141"/>
      <c r="BA214" s="141"/>
      <c r="BB214" s="141"/>
      <c r="BC214" s="141"/>
      <c r="BD214" s="141"/>
      <c r="BE214" s="141"/>
      <c r="BF214" s="141"/>
      <c r="BG214" s="141"/>
      <c r="BH214" s="141"/>
      <c r="BI214" s="141"/>
      <c r="BJ214" s="141"/>
      <c r="BK214" s="141"/>
      <c r="BL214" s="141"/>
      <c r="BM214" s="141"/>
      <c r="BN214" s="141"/>
      <c r="BO214" s="141"/>
      <c r="BP214" s="141"/>
      <c r="BQ214" s="142"/>
      <c r="BR214" s="105"/>
    </row>
    <row r="215" spans="3:70" ht="15.6" customHeight="1" x14ac:dyDescent="0.4">
      <c r="C215" s="95"/>
      <c r="D215" s="186"/>
      <c r="E215" s="186"/>
      <c r="F215" s="186"/>
      <c r="G215" s="186"/>
      <c r="H215" s="186"/>
      <c r="I215" s="186"/>
      <c r="J215" s="186"/>
      <c r="K215" s="186"/>
      <c r="L215" s="186"/>
      <c r="M215" s="205"/>
      <c r="N215" s="147"/>
      <c r="O215" s="148"/>
      <c r="P215" s="148"/>
      <c r="Q215" s="149"/>
      <c r="R215" s="112"/>
      <c r="S215" s="112"/>
      <c r="T215" s="112"/>
      <c r="U215" s="172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4"/>
      <c r="AK215" s="251"/>
      <c r="AL215" s="251"/>
      <c r="AM215" s="172"/>
      <c r="AN215" s="173"/>
      <c r="AO215" s="173"/>
      <c r="AP215" s="173"/>
      <c r="AQ215" s="173"/>
      <c r="AR215" s="173"/>
      <c r="AS215" s="173"/>
      <c r="AT215" s="173"/>
      <c r="AU215" s="173"/>
      <c r="AV215" s="173"/>
      <c r="AW215" s="173"/>
      <c r="AX215" s="173"/>
      <c r="AY215" s="173"/>
      <c r="AZ215" s="173"/>
      <c r="BA215" s="173"/>
      <c r="BB215" s="173"/>
      <c r="BC215" s="173"/>
      <c r="BD215" s="173"/>
      <c r="BE215" s="173"/>
      <c r="BF215" s="173"/>
      <c r="BG215" s="173"/>
      <c r="BH215" s="173"/>
      <c r="BI215" s="173"/>
      <c r="BJ215" s="173"/>
      <c r="BK215" s="173"/>
      <c r="BL215" s="173"/>
      <c r="BM215" s="173"/>
      <c r="BN215" s="173"/>
      <c r="BO215" s="173"/>
      <c r="BP215" s="173"/>
      <c r="BQ215" s="174"/>
      <c r="BR215" s="105"/>
    </row>
    <row r="216" spans="3:70" ht="15.6" customHeight="1" x14ac:dyDescent="0.4">
      <c r="C216" s="176"/>
      <c r="D216" s="177"/>
      <c r="E216" s="177"/>
      <c r="F216" s="177"/>
      <c r="G216" s="177"/>
      <c r="H216" s="177"/>
      <c r="I216" s="177"/>
      <c r="J216" s="177"/>
      <c r="K216" s="177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7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7"/>
      <c r="AX216" s="177"/>
      <c r="AY216" s="177"/>
      <c r="AZ216" s="177"/>
      <c r="BA216" s="177"/>
      <c r="BB216" s="177"/>
      <c r="BC216" s="177"/>
      <c r="BD216" s="177"/>
      <c r="BE216" s="177"/>
      <c r="BF216" s="177"/>
      <c r="BG216" s="177"/>
      <c r="BH216" s="177"/>
      <c r="BI216" s="177"/>
      <c r="BJ216" s="177"/>
      <c r="BK216" s="177"/>
      <c r="BL216" s="177"/>
      <c r="BM216" s="177"/>
      <c r="BN216" s="177"/>
      <c r="BO216" s="177"/>
      <c r="BP216" s="177"/>
      <c r="BQ216" s="177"/>
      <c r="BR216" s="178"/>
    </row>
    <row r="217" spans="3:70" ht="15.6" customHeight="1" x14ac:dyDescent="0.4"/>
    <row r="218" spans="3:70" ht="15.6" customHeight="1" x14ac:dyDescent="0.4">
      <c r="C218" s="89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184"/>
      <c r="AS218" s="184"/>
      <c r="AT218" s="184"/>
      <c r="AU218" s="184"/>
      <c r="AV218" s="184"/>
      <c r="AW218" s="184"/>
      <c r="AX218" s="184"/>
      <c r="AY218" s="184"/>
      <c r="AZ218" s="184"/>
      <c r="BA218" s="184"/>
      <c r="BB218" s="184"/>
      <c r="BC218" s="92"/>
      <c r="BD218" s="93"/>
      <c r="BE218" s="93"/>
      <c r="BF218" s="93"/>
      <c r="BG218" s="93"/>
      <c r="BH218" s="93"/>
      <c r="BI218" s="93"/>
      <c r="BJ218" s="93"/>
      <c r="BK218" s="93"/>
      <c r="BL218" s="93"/>
      <c r="BM218" s="93"/>
      <c r="BN218" s="93"/>
      <c r="BO218" s="93"/>
      <c r="BP218" s="93"/>
      <c r="BQ218" s="93"/>
      <c r="BR218" s="94"/>
    </row>
    <row r="219" spans="3:70" ht="15.6" customHeight="1" x14ac:dyDescent="0.5">
      <c r="C219" s="95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65"/>
      <c r="Y219" s="65"/>
      <c r="Z219" s="65"/>
      <c r="AA219" s="36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299"/>
      <c r="AO219" s="113"/>
      <c r="AP219" s="300"/>
      <c r="AQ219" s="300"/>
      <c r="AR219" s="252"/>
      <c r="AS219" s="252"/>
      <c r="AT219" s="252"/>
      <c r="AU219" s="252"/>
      <c r="AV219" s="252"/>
      <c r="AW219" s="252"/>
      <c r="AX219" s="252"/>
      <c r="AY219" s="252"/>
      <c r="AZ219" s="252"/>
      <c r="BA219" s="252"/>
      <c r="BB219" s="252"/>
      <c r="BC219" s="102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103"/>
      <c r="BO219" s="103"/>
      <c r="BP219" s="103"/>
      <c r="BQ219" s="299"/>
      <c r="BR219" s="105"/>
    </row>
    <row r="220" spans="3:70" ht="15.6" customHeight="1" x14ac:dyDescent="0.5">
      <c r="C220" s="95"/>
      <c r="D220" s="96" t="s">
        <v>14</v>
      </c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8"/>
      <c r="R220" s="99" t="s">
        <v>68</v>
      </c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  <c r="AU220" s="100"/>
      <c r="AV220" s="100"/>
      <c r="AW220" s="100"/>
      <c r="AX220" s="100"/>
      <c r="AY220" s="100"/>
      <c r="AZ220" s="100"/>
      <c r="BA220" s="100"/>
      <c r="BB220" s="101"/>
      <c r="BC220" s="102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103"/>
      <c r="BO220" s="103"/>
      <c r="BP220" s="103"/>
      <c r="BQ220" s="299"/>
      <c r="BR220" s="105"/>
    </row>
    <row r="221" spans="3:70" ht="15.6" customHeight="1" x14ac:dyDescent="0.5">
      <c r="C221" s="95"/>
      <c r="D221" s="106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8"/>
      <c r="R221" s="109"/>
      <c r="S221" s="110"/>
      <c r="T221" s="110"/>
      <c r="U221" s="110"/>
      <c r="V221" s="110"/>
      <c r="W221" s="110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  <c r="AH221" s="110"/>
      <c r="AI221" s="110"/>
      <c r="AJ221" s="110"/>
      <c r="AK221" s="110"/>
      <c r="AL221" s="110"/>
      <c r="AM221" s="110"/>
      <c r="AN221" s="110"/>
      <c r="AO221" s="110"/>
      <c r="AP221" s="110"/>
      <c r="AQ221" s="110"/>
      <c r="AR221" s="110"/>
      <c r="AS221" s="110"/>
      <c r="AT221" s="110"/>
      <c r="AU221" s="110"/>
      <c r="AV221" s="110"/>
      <c r="AW221" s="110"/>
      <c r="AX221" s="110"/>
      <c r="AY221" s="110"/>
      <c r="AZ221" s="110"/>
      <c r="BA221" s="110"/>
      <c r="BB221" s="111"/>
      <c r="BC221" s="102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103"/>
      <c r="BO221" s="103"/>
      <c r="BP221" s="103"/>
      <c r="BQ221" s="299"/>
      <c r="BR221" s="105"/>
    </row>
    <row r="222" spans="3:70" ht="15.6" customHeight="1" x14ac:dyDescent="0.5">
      <c r="C222" s="95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65"/>
      <c r="Y222" s="65"/>
      <c r="Z222" s="65"/>
      <c r="AA222" s="36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299"/>
      <c r="AO222" s="113"/>
      <c r="AP222" s="300"/>
      <c r="AQ222" s="300"/>
      <c r="AR222" s="115"/>
      <c r="AS222" s="115"/>
      <c r="AT222" s="115"/>
      <c r="AU222" s="115"/>
      <c r="AV222" s="115"/>
      <c r="AW222" s="115"/>
      <c r="AX222" s="115"/>
      <c r="AY222" s="115"/>
      <c r="AZ222" s="115"/>
      <c r="BA222" s="115"/>
      <c r="BB222" s="115"/>
      <c r="BC222" s="102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103"/>
      <c r="BO222" s="103"/>
      <c r="BP222" s="103"/>
      <c r="BQ222" s="299"/>
      <c r="BR222" s="105"/>
    </row>
    <row r="223" spans="3:70" ht="19.350000000000001" customHeight="1" x14ac:dyDescent="0.5">
      <c r="C223" s="95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6" t="s">
        <v>35</v>
      </c>
      <c r="V223" s="112"/>
      <c r="W223" s="112"/>
      <c r="X223" s="112"/>
      <c r="Y223" s="112"/>
      <c r="Z223" s="112"/>
      <c r="AA223" s="103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253" t="s">
        <v>69</v>
      </c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18"/>
      <c r="AY223" s="116"/>
      <c r="AZ223" s="116"/>
      <c r="BA223" s="254"/>
      <c r="BB223" s="254"/>
      <c r="BC223" s="102"/>
      <c r="BD223" s="36"/>
      <c r="BE223" s="36"/>
      <c r="BF223" s="122" t="s">
        <v>17</v>
      </c>
      <c r="BG223" s="179"/>
      <c r="BH223" s="179"/>
      <c r="BI223" s="179"/>
      <c r="BJ223" s="179"/>
      <c r="BK223" s="179"/>
      <c r="BL223" s="179"/>
      <c r="BM223" s="103"/>
      <c r="BN223" s="103"/>
      <c r="BO223" s="103"/>
      <c r="BP223" s="103"/>
      <c r="BQ223" s="118"/>
      <c r="BR223" s="105"/>
    </row>
    <row r="224" spans="3:70" ht="28.5" customHeight="1" x14ac:dyDescent="0.4">
      <c r="C224" s="95"/>
      <c r="D224" s="99" t="s">
        <v>18</v>
      </c>
      <c r="E224" s="100"/>
      <c r="F224" s="100"/>
      <c r="G224" s="100"/>
      <c r="H224" s="100"/>
      <c r="I224" s="100"/>
      <c r="J224" s="100"/>
      <c r="K224" s="100"/>
      <c r="L224" s="100"/>
      <c r="M224" s="101"/>
      <c r="N224" s="123" t="str">
        <f>IF([3]回答表!X47="●","●","")</f>
        <v>●</v>
      </c>
      <c r="O224" s="124"/>
      <c r="P224" s="124"/>
      <c r="Q224" s="125"/>
      <c r="R224" s="112"/>
      <c r="S224" s="112"/>
      <c r="T224" s="112"/>
      <c r="U224" s="126" t="str">
        <f>IF([3]回答表!X47="●",[3]回答表!B356,IF([3]回答表!AA47="●",[3]回答表!B379,""))</f>
        <v>処理場、管渠（マンホールポンプ）の維持管理に加え、電気代や通信料、簡易な修繕費等のユーティリティー経費を委託料に組み込み、事務の効率化を図ることとしている。</v>
      </c>
      <c r="V224" s="127"/>
      <c r="W224" s="127"/>
      <c r="X224" s="127"/>
      <c r="Y224" s="127"/>
      <c r="Z224" s="127"/>
      <c r="AA224" s="127"/>
      <c r="AB224" s="127"/>
      <c r="AC224" s="127"/>
      <c r="AD224" s="127"/>
      <c r="AE224" s="127"/>
      <c r="AF224" s="127"/>
      <c r="AG224" s="127"/>
      <c r="AH224" s="127"/>
      <c r="AI224" s="127"/>
      <c r="AJ224" s="128"/>
      <c r="AK224" s="129"/>
      <c r="AL224" s="129"/>
      <c r="AM224" s="129"/>
      <c r="AN224" s="319" t="str">
        <f>IF([3]回答表!X47="●",[3]回答表!B362,"")</f>
        <v>保守点検業務一式、運転操作監視業務一式、水質試験業務一式、事務業務一式、マンホールポンプ保守点検業務一式、マンホールポンプ清掃業務一式、施設管理業務（消防設備点検、電気保安管理業務、水質検査業務）一式、小規模修繕業務一式、ユーティリティー調達・管理業務（薬品、消耗品、光熱水費、通信運搬費、動力費、材料費、手数料）一式</v>
      </c>
      <c r="AO224" s="320"/>
      <c r="AP224" s="320"/>
      <c r="AQ224" s="320"/>
      <c r="AR224" s="320"/>
      <c r="AS224" s="320"/>
      <c r="AT224" s="320"/>
      <c r="AU224" s="320"/>
      <c r="AV224" s="320"/>
      <c r="AW224" s="320"/>
      <c r="AX224" s="320"/>
      <c r="AY224" s="320"/>
      <c r="AZ224" s="320"/>
      <c r="BA224" s="320"/>
      <c r="BB224" s="321"/>
      <c r="BC224" s="113"/>
      <c r="BD224" s="36"/>
      <c r="BE224" s="36"/>
      <c r="BF224" s="131" t="str">
        <f>IF([3]回答表!X47="●",[3]回答表!B368,IF([3]回答表!AA47="●",[3]回答表!B385,""))</f>
        <v>令和</v>
      </c>
      <c r="BG224" s="132"/>
      <c r="BH224" s="132"/>
      <c r="BI224" s="132"/>
      <c r="BJ224" s="131"/>
      <c r="BK224" s="132"/>
      <c r="BL224" s="132"/>
      <c r="BM224" s="132"/>
      <c r="BN224" s="131"/>
      <c r="BO224" s="132"/>
      <c r="BP224" s="132"/>
      <c r="BQ224" s="133"/>
      <c r="BR224" s="105"/>
    </row>
    <row r="225" spans="3:70" ht="28.5" customHeight="1" x14ac:dyDescent="0.4">
      <c r="C225" s="95"/>
      <c r="D225" s="134"/>
      <c r="E225" s="135"/>
      <c r="F225" s="135"/>
      <c r="G225" s="135"/>
      <c r="H225" s="135"/>
      <c r="I225" s="135"/>
      <c r="J225" s="135"/>
      <c r="K225" s="135"/>
      <c r="L225" s="135"/>
      <c r="M225" s="136"/>
      <c r="N225" s="137"/>
      <c r="O225" s="138"/>
      <c r="P225" s="138"/>
      <c r="Q225" s="139"/>
      <c r="R225" s="112"/>
      <c r="S225" s="112"/>
      <c r="T225" s="112"/>
      <c r="U225" s="140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2"/>
      <c r="AK225" s="129"/>
      <c r="AL225" s="129"/>
      <c r="AM225" s="129"/>
      <c r="AN225" s="322"/>
      <c r="AO225" s="323"/>
      <c r="AP225" s="323"/>
      <c r="AQ225" s="323"/>
      <c r="AR225" s="323"/>
      <c r="AS225" s="323"/>
      <c r="AT225" s="323"/>
      <c r="AU225" s="323"/>
      <c r="AV225" s="323"/>
      <c r="AW225" s="323"/>
      <c r="AX225" s="323"/>
      <c r="AY225" s="323"/>
      <c r="AZ225" s="323"/>
      <c r="BA225" s="323"/>
      <c r="BB225" s="324"/>
      <c r="BC225" s="113"/>
      <c r="BD225" s="36"/>
      <c r="BE225" s="36"/>
      <c r="BF225" s="143"/>
      <c r="BG225" s="144"/>
      <c r="BH225" s="144"/>
      <c r="BI225" s="144"/>
      <c r="BJ225" s="143"/>
      <c r="BK225" s="144"/>
      <c r="BL225" s="144"/>
      <c r="BM225" s="144"/>
      <c r="BN225" s="143"/>
      <c r="BO225" s="144"/>
      <c r="BP225" s="144"/>
      <c r="BQ225" s="145"/>
      <c r="BR225" s="105"/>
    </row>
    <row r="226" spans="3:70" ht="28.5" customHeight="1" x14ac:dyDescent="0.4">
      <c r="C226" s="95"/>
      <c r="D226" s="134"/>
      <c r="E226" s="135"/>
      <c r="F226" s="135"/>
      <c r="G226" s="135"/>
      <c r="H226" s="135"/>
      <c r="I226" s="135"/>
      <c r="J226" s="135"/>
      <c r="K226" s="135"/>
      <c r="L226" s="135"/>
      <c r="M226" s="136"/>
      <c r="N226" s="137"/>
      <c r="O226" s="138"/>
      <c r="P226" s="138"/>
      <c r="Q226" s="139"/>
      <c r="R226" s="112"/>
      <c r="S226" s="112"/>
      <c r="T226" s="112"/>
      <c r="U226" s="140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2"/>
      <c r="AK226" s="129"/>
      <c r="AL226" s="129"/>
      <c r="AM226" s="129"/>
      <c r="AN226" s="322"/>
      <c r="AO226" s="323"/>
      <c r="AP226" s="323"/>
      <c r="AQ226" s="323"/>
      <c r="AR226" s="323"/>
      <c r="AS226" s="323"/>
      <c r="AT226" s="323"/>
      <c r="AU226" s="323"/>
      <c r="AV226" s="323"/>
      <c r="AW226" s="323"/>
      <c r="AX226" s="323"/>
      <c r="AY226" s="323"/>
      <c r="AZ226" s="323"/>
      <c r="BA226" s="323"/>
      <c r="BB226" s="324"/>
      <c r="BC226" s="113"/>
      <c r="BD226" s="36"/>
      <c r="BE226" s="36"/>
      <c r="BF226" s="143"/>
      <c r="BG226" s="144"/>
      <c r="BH226" s="144"/>
      <c r="BI226" s="144"/>
      <c r="BJ226" s="143"/>
      <c r="BK226" s="144"/>
      <c r="BL226" s="144"/>
      <c r="BM226" s="144"/>
      <c r="BN226" s="143"/>
      <c r="BO226" s="144"/>
      <c r="BP226" s="144"/>
      <c r="BQ226" s="145"/>
      <c r="BR226" s="105"/>
    </row>
    <row r="227" spans="3:70" ht="28.5" customHeight="1" x14ac:dyDescent="0.4">
      <c r="C227" s="95"/>
      <c r="D227" s="109"/>
      <c r="E227" s="110"/>
      <c r="F227" s="110"/>
      <c r="G227" s="110"/>
      <c r="H227" s="110"/>
      <c r="I227" s="110"/>
      <c r="J227" s="110"/>
      <c r="K227" s="110"/>
      <c r="L227" s="110"/>
      <c r="M227" s="111"/>
      <c r="N227" s="147"/>
      <c r="O227" s="148"/>
      <c r="P227" s="148"/>
      <c r="Q227" s="149"/>
      <c r="R227" s="112"/>
      <c r="S227" s="112"/>
      <c r="T227" s="112"/>
      <c r="U227" s="140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2"/>
      <c r="AK227" s="129"/>
      <c r="AL227" s="129"/>
      <c r="AM227" s="129"/>
      <c r="AN227" s="322"/>
      <c r="AO227" s="323"/>
      <c r="AP227" s="323"/>
      <c r="AQ227" s="323"/>
      <c r="AR227" s="323"/>
      <c r="AS227" s="323"/>
      <c r="AT227" s="323"/>
      <c r="AU227" s="323"/>
      <c r="AV227" s="323"/>
      <c r="AW227" s="323"/>
      <c r="AX227" s="323"/>
      <c r="AY227" s="323"/>
      <c r="AZ227" s="323"/>
      <c r="BA227" s="323"/>
      <c r="BB227" s="324"/>
      <c r="BC227" s="113"/>
      <c r="BD227" s="36"/>
      <c r="BE227" s="36"/>
      <c r="BF227" s="143">
        <f>IF([3]回答表!X47="●",[3]回答表!E368,IF([3]回答表!AA47="●",[3]回答表!E385,""))</f>
        <v>2</v>
      </c>
      <c r="BG227" s="144"/>
      <c r="BH227" s="144"/>
      <c r="BI227" s="144"/>
      <c r="BJ227" s="143">
        <f>IF([3]回答表!X47="●",[3]回答表!E369,IF([3]回答表!AA47="●",[3]回答表!E386,""))</f>
        <v>3</v>
      </c>
      <c r="BK227" s="144"/>
      <c r="BL227" s="144"/>
      <c r="BM227" s="145"/>
      <c r="BN227" s="143">
        <f>IF([3]回答表!X47="●",[3]回答表!E370,IF([3]回答表!AA47="●",[3]回答表!E387,""))</f>
        <v>23</v>
      </c>
      <c r="BO227" s="144"/>
      <c r="BP227" s="144"/>
      <c r="BQ227" s="145"/>
      <c r="BR227" s="105"/>
    </row>
    <row r="228" spans="3:70" ht="28.5" customHeight="1" x14ac:dyDescent="0.4">
      <c r="C228" s="95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2"/>
      <c r="O228" s="152"/>
      <c r="P228" s="152"/>
      <c r="Q228" s="152"/>
      <c r="R228" s="152"/>
      <c r="S228" s="152"/>
      <c r="T228" s="152"/>
      <c r="U228" s="140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2"/>
      <c r="AK228" s="129"/>
      <c r="AL228" s="129"/>
      <c r="AM228" s="129"/>
      <c r="AN228" s="322"/>
      <c r="AO228" s="323"/>
      <c r="AP228" s="323"/>
      <c r="AQ228" s="323"/>
      <c r="AR228" s="323"/>
      <c r="AS228" s="323"/>
      <c r="AT228" s="323"/>
      <c r="AU228" s="323"/>
      <c r="AV228" s="323"/>
      <c r="AW228" s="323"/>
      <c r="AX228" s="323"/>
      <c r="AY228" s="323"/>
      <c r="AZ228" s="323"/>
      <c r="BA228" s="323"/>
      <c r="BB228" s="324"/>
      <c r="BC228" s="113"/>
      <c r="BD228" s="113"/>
      <c r="BE228" s="113"/>
      <c r="BF228" s="143"/>
      <c r="BG228" s="144"/>
      <c r="BH228" s="144"/>
      <c r="BI228" s="144"/>
      <c r="BJ228" s="143"/>
      <c r="BK228" s="144"/>
      <c r="BL228" s="144"/>
      <c r="BM228" s="145"/>
      <c r="BN228" s="143"/>
      <c r="BO228" s="144"/>
      <c r="BP228" s="144"/>
      <c r="BQ228" s="145"/>
      <c r="BR228" s="105"/>
    </row>
    <row r="229" spans="3:70" ht="28.5" customHeight="1" x14ac:dyDescent="0.4">
      <c r="C229" s="95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2"/>
      <c r="O229" s="152"/>
      <c r="P229" s="152"/>
      <c r="Q229" s="152"/>
      <c r="R229" s="152"/>
      <c r="S229" s="152"/>
      <c r="T229" s="152"/>
      <c r="U229" s="140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2"/>
      <c r="AK229" s="129"/>
      <c r="AL229" s="129"/>
      <c r="AM229" s="129"/>
      <c r="AN229" s="322"/>
      <c r="AO229" s="323"/>
      <c r="AP229" s="323"/>
      <c r="AQ229" s="323"/>
      <c r="AR229" s="323"/>
      <c r="AS229" s="323"/>
      <c r="AT229" s="323"/>
      <c r="AU229" s="323"/>
      <c r="AV229" s="323"/>
      <c r="AW229" s="323"/>
      <c r="AX229" s="323"/>
      <c r="AY229" s="323"/>
      <c r="AZ229" s="323"/>
      <c r="BA229" s="323"/>
      <c r="BB229" s="324"/>
      <c r="BC229" s="113"/>
      <c r="BD229" s="36"/>
      <c r="BE229" s="36"/>
      <c r="BF229" s="143"/>
      <c r="BG229" s="144"/>
      <c r="BH229" s="144"/>
      <c r="BI229" s="144"/>
      <c r="BJ229" s="143"/>
      <c r="BK229" s="144"/>
      <c r="BL229" s="144"/>
      <c r="BM229" s="145"/>
      <c r="BN229" s="143"/>
      <c r="BO229" s="144"/>
      <c r="BP229" s="144"/>
      <c r="BQ229" s="145"/>
      <c r="BR229" s="105"/>
    </row>
    <row r="230" spans="3:70" ht="28.5" customHeight="1" x14ac:dyDescent="0.4">
      <c r="C230" s="95"/>
      <c r="D230" s="159" t="s">
        <v>26</v>
      </c>
      <c r="E230" s="160"/>
      <c r="F230" s="160"/>
      <c r="G230" s="160"/>
      <c r="H230" s="160"/>
      <c r="I230" s="160"/>
      <c r="J230" s="160"/>
      <c r="K230" s="160"/>
      <c r="L230" s="160"/>
      <c r="M230" s="161"/>
      <c r="N230" s="123" t="str">
        <f>IF([3]回答表!AA47="●","●","")</f>
        <v/>
      </c>
      <c r="O230" s="124"/>
      <c r="P230" s="124"/>
      <c r="Q230" s="125"/>
      <c r="R230" s="112"/>
      <c r="S230" s="112"/>
      <c r="T230" s="112"/>
      <c r="U230" s="140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2"/>
      <c r="AK230" s="129"/>
      <c r="AL230" s="129"/>
      <c r="AM230" s="129"/>
      <c r="AN230" s="322"/>
      <c r="AO230" s="323"/>
      <c r="AP230" s="323"/>
      <c r="AQ230" s="323"/>
      <c r="AR230" s="323"/>
      <c r="AS230" s="323"/>
      <c r="AT230" s="323"/>
      <c r="AU230" s="323"/>
      <c r="AV230" s="323"/>
      <c r="AW230" s="323"/>
      <c r="AX230" s="323"/>
      <c r="AY230" s="323"/>
      <c r="AZ230" s="323"/>
      <c r="BA230" s="323"/>
      <c r="BB230" s="324"/>
      <c r="BC230" s="113"/>
      <c r="BD230" s="165"/>
      <c r="BE230" s="165"/>
      <c r="BF230" s="143"/>
      <c r="BG230" s="144"/>
      <c r="BH230" s="144"/>
      <c r="BI230" s="144"/>
      <c r="BJ230" s="143"/>
      <c r="BK230" s="144"/>
      <c r="BL230" s="144"/>
      <c r="BM230" s="145"/>
      <c r="BN230" s="143"/>
      <c r="BO230" s="144"/>
      <c r="BP230" s="144"/>
      <c r="BQ230" s="145"/>
      <c r="BR230" s="105"/>
    </row>
    <row r="231" spans="3:70" ht="28.5" customHeight="1" x14ac:dyDescent="0.4">
      <c r="C231" s="95"/>
      <c r="D231" s="166"/>
      <c r="E231" s="167"/>
      <c r="F231" s="167"/>
      <c r="G231" s="167"/>
      <c r="H231" s="167"/>
      <c r="I231" s="167"/>
      <c r="J231" s="167"/>
      <c r="K231" s="167"/>
      <c r="L231" s="167"/>
      <c r="M231" s="168"/>
      <c r="N231" s="137"/>
      <c r="O231" s="138"/>
      <c r="P231" s="138"/>
      <c r="Q231" s="139"/>
      <c r="R231" s="112"/>
      <c r="S231" s="112"/>
      <c r="T231" s="112"/>
      <c r="U231" s="140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2"/>
      <c r="AK231" s="129"/>
      <c r="AL231" s="129"/>
      <c r="AM231" s="129"/>
      <c r="AN231" s="322"/>
      <c r="AO231" s="323"/>
      <c r="AP231" s="323"/>
      <c r="AQ231" s="323"/>
      <c r="AR231" s="323"/>
      <c r="AS231" s="323"/>
      <c r="AT231" s="323"/>
      <c r="AU231" s="323"/>
      <c r="AV231" s="323"/>
      <c r="AW231" s="323"/>
      <c r="AX231" s="323"/>
      <c r="AY231" s="323"/>
      <c r="AZ231" s="323"/>
      <c r="BA231" s="323"/>
      <c r="BB231" s="324"/>
      <c r="BC231" s="113"/>
      <c r="BD231" s="165"/>
      <c r="BE231" s="165"/>
      <c r="BF231" s="143" t="s">
        <v>23</v>
      </c>
      <c r="BG231" s="144"/>
      <c r="BH231" s="144"/>
      <c r="BI231" s="144"/>
      <c r="BJ231" s="143" t="s">
        <v>24</v>
      </c>
      <c r="BK231" s="144"/>
      <c r="BL231" s="144"/>
      <c r="BM231" s="144"/>
      <c r="BN231" s="143" t="s">
        <v>25</v>
      </c>
      <c r="BO231" s="144"/>
      <c r="BP231" s="144"/>
      <c r="BQ231" s="145"/>
      <c r="BR231" s="105"/>
    </row>
    <row r="232" spans="3:70" ht="28.5" customHeight="1" x14ac:dyDescent="0.4">
      <c r="C232" s="95"/>
      <c r="D232" s="166"/>
      <c r="E232" s="167"/>
      <c r="F232" s="167"/>
      <c r="G232" s="167"/>
      <c r="H232" s="167"/>
      <c r="I232" s="167"/>
      <c r="J232" s="167"/>
      <c r="K232" s="167"/>
      <c r="L232" s="167"/>
      <c r="M232" s="168"/>
      <c r="N232" s="137"/>
      <c r="O232" s="138"/>
      <c r="P232" s="138"/>
      <c r="Q232" s="139"/>
      <c r="R232" s="112"/>
      <c r="S232" s="112"/>
      <c r="T232" s="112"/>
      <c r="U232" s="140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2"/>
      <c r="AK232" s="129"/>
      <c r="AL232" s="129"/>
      <c r="AM232" s="129"/>
      <c r="AN232" s="322"/>
      <c r="AO232" s="323"/>
      <c r="AP232" s="323"/>
      <c r="AQ232" s="323"/>
      <c r="AR232" s="323"/>
      <c r="AS232" s="323"/>
      <c r="AT232" s="323"/>
      <c r="AU232" s="323"/>
      <c r="AV232" s="323"/>
      <c r="AW232" s="323"/>
      <c r="AX232" s="323"/>
      <c r="AY232" s="323"/>
      <c r="AZ232" s="323"/>
      <c r="BA232" s="323"/>
      <c r="BB232" s="324"/>
      <c r="BC232" s="113"/>
      <c r="BD232" s="165"/>
      <c r="BE232" s="165"/>
      <c r="BF232" s="143"/>
      <c r="BG232" s="144"/>
      <c r="BH232" s="144"/>
      <c r="BI232" s="144"/>
      <c r="BJ232" s="143"/>
      <c r="BK232" s="144"/>
      <c r="BL232" s="144"/>
      <c r="BM232" s="144"/>
      <c r="BN232" s="143"/>
      <c r="BO232" s="144"/>
      <c r="BP232" s="144"/>
      <c r="BQ232" s="145"/>
      <c r="BR232" s="105"/>
    </row>
    <row r="233" spans="3:70" ht="28.5" customHeight="1" x14ac:dyDescent="0.4">
      <c r="C233" s="95"/>
      <c r="D233" s="169"/>
      <c r="E233" s="170"/>
      <c r="F233" s="170"/>
      <c r="G233" s="170"/>
      <c r="H233" s="170"/>
      <c r="I233" s="170"/>
      <c r="J233" s="170"/>
      <c r="K233" s="170"/>
      <c r="L233" s="170"/>
      <c r="M233" s="171"/>
      <c r="N233" s="147"/>
      <c r="O233" s="148"/>
      <c r="P233" s="148"/>
      <c r="Q233" s="149"/>
      <c r="R233" s="112"/>
      <c r="S233" s="112"/>
      <c r="T233" s="112"/>
      <c r="U233" s="172"/>
      <c r="V233" s="173"/>
      <c r="W233" s="173"/>
      <c r="X233" s="173"/>
      <c r="Y233" s="173"/>
      <c r="Z233" s="173"/>
      <c r="AA233" s="173"/>
      <c r="AB233" s="173"/>
      <c r="AC233" s="173"/>
      <c r="AD233" s="173"/>
      <c r="AE233" s="173"/>
      <c r="AF233" s="173"/>
      <c r="AG233" s="173"/>
      <c r="AH233" s="173"/>
      <c r="AI233" s="173"/>
      <c r="AJ233" s="174"/>
      <c r="AK233" s="129"/>
      <c r="AL233" s="129"/>
      <c r="AM233" s="129"/>
      <c r="AN233" s="325"/>
      <c r="AO233" s="326"/>
      <c r="AP233" s="326"/>
      <c r="AQ233" s="326"/>
      <c r="AR233" s="326"/>
      <c r="AS233" s="326"/>
      <c r="AT233" s="326"/>
      <c r="AU233" s="326"/>
      <c r="AV233" s="326"/>
      <c r="AW233" s="326"/>
      <c r="AX233" s="326"/>
      <c r="AY233" s="326"/>
      <c r="AZ233" s="326"/>
      <c r="BA233" s="326"/>
      <c r="BB233" s="327"/>
      <c r="BC233" s="113"/>
      <c r="BD233" s="165"/>
      <c r="BE233" s="165"/>
      <c r="BF233" s="181"/>
      <c r="BG233" s="182"/>
      <c r="BH233" s="182"/>
      <c r="BI233" s="182"/>
      <c r="BJ233" s="181"/>
      <c r="BK233" s="182"/>
      <c r="BL233" s="182"/>
      <c r="BM233" s="182"/>
      <c r="BN233" s="181"/>
      <c r="BO233" s="182"/>
      <c r="BP233" s="182"/>
      <c r="BQ233" s="183"/>
      <c r="BR233" s="105"/>
    </row>
    <row r="234" spans="3:70" ht="15.6" customHeight="1" x14ac:dyDescent="0.5">
      <c r="C234" s="95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65"/>
      <c r="Y234" s="65"/>
      <c r="Z234" s="65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  <c r="BI234" s="65"/>
      <c r="BJ234" s="65"/>
      <c r="BK234" s="65"/>
      <c r="BL234" s="65"/>
      <c r="BM234" s="65"/>
      <c r="BN234" s="65"/>
      <c r="BO234" s="65"/>
      <c r="BP234" s="65"/>
      <c r="BQ234" s="65"/>
      <c r="BR234" s="105"/>
    </row>
    <row r="235" spans="3:70" ht="19.350000000000001" customHeight="1" x14ac:dyDescent="0.5">
      <c r="C235" s="95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12"/>
      <c r="O235" s="112"/>
      <c r="P235" s="112"/>
      <c r="Q235" s="112"/>
      <c r="R235" s="112"/>
      <c r="S235" s="112"/>
      <c r="T235" s="112"/>
      <c r="U235" s="116" t="s">
        <v>31</v>
      </c>
      <c r="V235" s="112"/>
      <c r="W235" s="112"/>
      <c r="X235" s="112"/>
      <c r="Y235" s="112"/>
      <c r="Z235" s="112"/>
      <c r="AA235" s="103"/>
      <c r="AB235" s="117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16" t="s">
        <v>32</v>
      </c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65"/>
      <c r="BR235" s="105"/>
    </row>
    <row r="236" spans="3:70" ht="15.6" customHeight="1" x14ac:dyDescent="0.4">
      <c r="C236" s="95"/>
      <c r="D236" s="99" t="s">
        <v>33</v>
      </c>
      <c r="E236" s="100"/>
      <c r="F236" s="100"/>
      <c r="G236" s="100"/>
      <c r="H236" s="100"/>
      <c r="I236" s="100"/>
      <c r="J236" s="100"/>
      <c r="K236" s="100"/>
      <c r="L236" s="100"/>
      <c r="M236" s="101"/>
      <c r="N236" s="123" t="str">
        <f>IF([3]回答表!AD47="●","●","")</f>
        <v/>
      </c>
      <c r="O236" s="124"/>
      <c r="P236" s="124"/>
      <c r="Q236" s="125"/>
      <c r="R236" s="112"/>
      <c r="S236" s="112"/>
      <c r="T236" s="112"/>
      <c r="U236" s="126" t="str">
        <f>IF([3]回答表!AD47="●",[3]回答表!B392,"")</f>
        <v/>
      </c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7"/>
      <c r="AH236" s="127"/>
      <c r="AI236" s="127"/>
      <c r="AJ236" s="128"/>
      <c r="AK236" s="251"/>
      <c r="AL236" s="251"/>
      <c r="AM236" s="126" t="str">
        <f>IF([3]回答表!AD47="●",[3]回答表!B398,"")</f>
        <v/>
      </c>
      <c r="AN236" s="127"/>
      <c r="AO236" s="127"/>
      <c r="AP236" s="127"/>
      <c r="AQ236" s="127"/>
      <c r="AR236" s="127"/>
      <c r="AS236" s="127"/>
      <c r="AT236" s="127"/>
      <c r="AU236" s="127"/>
      <c r="AV236" s="127"/>
      <c r="AW236" s="127"/>
      <c r="AX236" s="127"/>
      <c r="AY236" s="127"/>
      <c r="AZ236" s="127"/>
      <c r="BA236" s="127"/>
      <c r="BB236" s="127"/>
      <c r="BC236" s="127"/>
      <c r="BD236" s="127"/>
      <c r="BE236" s="127"/>
      <c r="BF236" s="127"/>
      <c r="BG236" s="127"/>
      <c r="BH236" s="127"/>
      <c r="BI236" s="127"/>
      <c r="BJ236" s="127"/>
      <c r="BK236" s="127"/>
      <c r="BL236" s="127"/>
      <c r="BM236" s="127"/>
      <c r="BN236" s="127"/>
      <c r="BO236" s="127"/>
      <c r="BP236" s="127"/>
      <c r="BQ236" s="128"/>
      <c r="BR236" s="105"/>
    </row>
    <row r="237" spans="3:70" ht="15.6" customHeight="1" x14ac:dyDescent="0.4">
      <c r="C237" s="95"/>
      <c r="D237" s="134"/>
      <c r="E237" s="135"/>
      <c r="F237" s="135"/>
      <c r="G237" s="135"/>
      <c r="H237" s="135"/>
      <c r="I237" s="135"/>
      <c r="J237" s="135"/>
      <c r="K237" s="135"/>
      <c r="L237" s="135"/>
      <c r="M237" s="136"/>
      <c r="N237" s="137"/>
      <c r="O237" s="138"/>
      <c r="P237" s="138"/>
      <c r="Q237" s="139"/>
      <c r="R237" s="112"/>
      <c r="S237" s="112"/>
      <c r="T237" s="112"/>
      <c r="U237" s="140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2"/>
      <c r="AK237" s="251"/>
      <c r="AL237" s="251"/>
      <c r="AM237" s="140"/>
      <c r="AN237" s="141"/>
      <c r="AO237" s="141"/>
      <c r="AP237" s="141"/>
      <c r="AQ237" s="141"/>
      <c r="AR237" s="141"/>
      <c r="AS237" s="141"/>
      <c r="AT237" s="141"/>
      <c r="AU237" s="141"/>
      <c r="AV237" s="141"/>
      <c r="AW237" s="141"/>
      <c r="AX237" s="141"/>
      <c r="AY237" s="141"/>
      <c r="AZ237" s="141"/>
      <c r="BA237" s="141"/>
      <c r="BB237" s="141"/>
      <c r="BC237" s="141"/>
      <c r="BD237" s="141"/>
      <c r="BE237" s="141"/>
      <c r="BF237" s="141"/>
      <c r="BG237" s="141"/>
      <c r="BH237" s="141"/>
      <c r="BI237" s="141"/>
      <c r="BJ237" s="141"/>
      <c r="BK237" s="141"/>
      <c r="BL237" s="141"/>
      <c r="BM237" s="141"/>
      <c r="BN237" s="141"/>
      <c r="BO237" s="141"/>
      <c r="BP237" s="141"/>
      <c r="BQ237" s="142"/>
      <c r="BR237" s="105"/>
    </row>
    <row r="238" spans="3:70" ht="15.6" customHeight="1" x14ac:dyDescent="0.4">
      <c r="C238" s="95"/>
      <c r="D238" s="134"/>
      <c r="E238" s="135"/>
      <c r="F238" s="135"/>
      <c r="G238" s="135"/>
      <c r="H238" s="135"/>
      <c r="I238" s="135"/>
      <c r="J238" s="135"/>
      <c r="K238" s="135"/>
      <c r="L238" s="135"/>
      <c r="M238" s="136"/>
      <c r="N238" s="137"/>
      <c r="O238" s="138"/>
      <c r="P238" s="138"/>
      <c r="Q238" s="139"/>
      <c r="R238" s="112"/>
      <c r="S238" s="112"/>
      <c r="T238" s="112"/>
      <c r="U238" s="140"/>
      <c r="V238" s="141"/>
      <c r="W238" s="141"/>
      <c r="X238" s="141"/>
      <c r="Y238" s="141"/>
      <c r="Z238" s="141"/>
      <c r="AA238" s="141"/>
      <c r="AB238" s="141"/>
      <c r="AC238" s="141"/>
      <c r="AD238" s="141"/>
      <c r="AE238" s="141"/>
      <c r="AF238" s="141"/>
      <c r="AG238" s="141"/>
      <c r="AH238" s="141"/>
      <c r="AI238" s="141"/>
      <c r="AJ238" s="142"/>
      <c r="AK238" s="251"/>
      <c r="AL238" s="251"/>
      <c r="AM238" s="140"/>
      <c r="AN238" s="141"/>
      <c r="AO238" s="141"/>
      <c r="AP238" s="141"/>
      <c r="AQ238" s="141"/>
      <c r="AR238" s="141"/>
      <c r="AS238" s="141"/>
      <c r="AT238" s="141"/>
      <c r="AU238" s="141"/>
      <c r="AV238" s="141"/>
      <c r="AW238" s="141"/>
      <c r="AX238" s="141"/>
      <c r="AY238" s="141"/>
      <c r="AZ238" s="141"/>
      <c r="BA238" s="141"/>
      <c r="BB238" s="141"/>
      <c r="BC238" s="141"/>
      <c r="BD238" s="141"/>
      <c r="BE238" s="141"/>
      <c r="BF238" s="141"/>
      <c r="BG238" s="141"/>
      <c r="BH238" s="141"/>
      <c r="BI238" s="141"/>
      <c r="BJ238" s="141"/>
      <c r="BK238" s="141"/>
      <c r="BL238" s="141"/>
      <c r="BM238" s="141"/>
      <c r="BN238" s="141"/>
      <c r="BO238" s="141"/>
      <c r="BP238" s="141"/>
      <c r="BQ238" s="142"/>
      <c r="BR238" s="105"/>
    </row>
    <row r="239" spans="3:70" ht="15.6" customHeight="1" x14ac:dyDescent="0.4">
      <c r="C239" s="95"/>
      <c r="D239" s="109"/>
      <c r="E239" s="110"/>
      <c r="F239" s="110"/>
      <c r="G239" s="110"/>
      <c r="H239" s="110"/>
      <c r="I239" s="110"/>
      <c r="J239" s="110"/>
      <c r="K239" s="110"/>
      <c r="L239" s="110"/>
      <c r="M239" s="111"/>
      <c r="N239" s="147"/>
      <c r="O239" s="148"/>
      <c r="P239" s="148"/>
      <c r="Q239" s="149"/>
      <c r="R239" s="112"/>
      <c r="S239" s="112"/>
      <c r="T239" s="112"/>
      <c r="U239" s="172"/>
      <c r="V239" s="173"/>
      <c r="W239" s="173"/>
      <c r="X239" s="173"/>
      <c r="Y239" s="173"/>
      <c r="Z239" s="173"/>
      <c r="AA239" s="173"/>
      <c r="AB239" s="173"/>
      <c r="AC239" s="173"/>
      <c r="AD239" s="173"/>
      <c r="AE239" s="173"/>
      <c r="AF239" s="173"/>
      <c r="AG239" s="173"/>
      <c r="AH239" s="173"/>
      <c r="AI239" s="173"/>
      <c r="AJ239" s="174"/>
      <c r="AK239" s="251"/>
      <c r="AL239" s="251"/>
      <c r="AM239" s="172"/>
      <c r="AN239" s="173"/>
      <c r="AO239" s="173"/>
      <c r="AP239" s="173"/>
      <c r="AQ239" s="173"/>
      <c r="AR239" s="173"/>
      <c r="AS239" s="173"/>
      <c r="AT239" s="173"/>
      <c r="AU239" s="173"/>
      <c r="AV239" s="173"/>
      <c r="AW239" s="173"/>
      <c r="AX239" s="173"/>
      <c r="AY239" s="173"/>
      <c r="AZ239" s="173"/>
      <c r="BA239" s="173"/>
      <c r="BB239" s="173"/>
      <c r="BC239" s="173"/>
      <c r="BD239" s="173"/>
      <c r="BE239" s="173"/>
      <c r="BF239" s="173"/>
      <c r="BG239" s="173"/>
      <c r="BH239" s="173"/>
      <c r="BI239" s="173"/>
      <c r="BJ239" s="173"/>
      <c r="BK239" s="173"/>
      <c r="BL239" s="173"/>
      <c r="BM239" s="173"/>
      <c r="BN239" s="173"/>
      <c r="BO239" s="173"/>
      <c r="BP239" s="173"/>
      <c r="BQ239" s="174"/>
      <c r="BR239" s="105"/>
    </row>
    <row r="240" spans="3:70" ht="15.6" customHeight="1" x14ac:dyDescent="0.4">
      <c r="C240" s="176"/>
      <c r="D240" s="177"/>
      <c r="E240" s="177"/>
      <c r="F240" s="177"/>
      <c r="G240" s="177"/>
      <c r="H240" s="177"/>
      <c r="I240" s="177"/>
      <c r="J240" s="177"/>
      <c r="K240" s="177"/>
      <c r="L240" s="177"/>
      <c r="M240" s="177"/>
      <c r="N240" s="177"/>
      <c r="O240" s="17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  <c r="AE240" s="177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7"/>
      <c r="AU240" s="177"/>
      <c r="AV240" s="177"/>
      <c r="AW240" s="177"/>
      <c r="AX240" s="177"/>
      <c r="AY240" s="177"/>
      <c r="AZ240" s="177"/>
      <c r="BA240" s="177"/>
      <c r="BB240" s="177"/>
      <c r="BC240" s="177"/>
      <c r="BD240" s="177"/>
      <c r="BE240" s="177"/>
      <c r="BF240" s="177"/>
      <c r="BG240" s="177"/>
      <c r="BH240" s="177"/>
      <c r="BI240" s="177"/>
      <c r="BJ240" s="177"/>
      <c r="BK240" s="177"/>
      <c r="BL240" s="177"/>
      <c r="BM240" s="177"/>
      <c r="BN240" s="177"/>
      <c r="BO240" s="177"/>
      <c r="BP240" s="177"/>
      <c r="BQ240" s="177"/>
      <c r="BR240" s="178"/>
    </row>
    <row r="241" spans="3:70" ht="15.6" customHeight="1" x14ac:dyDescent="0.4"/>
    <row r="242" spans="3:70" ht="15.6" customHeight="1" x14ac:dyDescent="0.4">
      <c r="C242" s="89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184"/>
      <c r="AS242" s="184"/>
      <c r="AT242" s="184"/>
      <c r="AU242" s="184"/>
      <c r="AV242" s="184"/>
      <c r="AW242" s="184"/>
      <c r="AX242" s="184"/>
      <c r="AY242" s="184"/>
      <c r="AZ242" s="184"/>
      <c r="BA242" s="184"/>
      <c r="BB242" s="184"/>
      <c r="BC242" s="92"/>
      <c r="BD242" s="93"/>
      <c r="BE242" s="93"/>
      <c r="BF242" s="93"/>
      <c r="BG242" s="93"/>
      <c r="BH242" s="93"/>
      <c r="BI242" s="93"/>
      <c r="BJ242" s="93"/>
      <c r="BK242" s="93"/>
      <c r="BL242" s="93"/>
      <c r="BM242" s="93"/>
      <c r="BN242" s="93"/>
      <c r="BO242" s="93"/>
      <c r="BP242" s="93"/>
      <c r="BQ242" s="93"/>
      <c r="BR242" s="94"/>
    </row>
    <row r="243" spans="3:70" ht="15.6" customHeight="1" x14ac:dyDescent="0.5">
      <c r="C243" s="95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65"/>
      <c r="Y243" s="65"/>
      <c r="Z243" s="65"/>
      <c r="AA243" s="36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299"/>
      <c r="AO243" s="113"/>
      <c r="AP243" s="300"/>
      <c r="AQ243" s="300"/>
      <c r="AR243" s="252"/>
      <c r="AS243" s="252"/>
      <c r="AT243" s="252"/>
      <c r="AU243" s="252"/>
      <c r="AV243" s="252"/>
      <c r="AW243" s="252"/>
      <c r="AX243" s="252"/>
      <c r="AY243" s="252"/>
      <c r="AZ243" s="252"/>
      <c r="BA243" s="252"/>
      <c r="BB243" s="252"/>
      <c r="BC243" s="102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103"/>
      <c r="BO243" s="103"/>
      <c r="BP243" s="103"/>
      <c r="BQ243" s="299"/>
      <c r="BR243" s="105"/>
    </row>
    <row r="244" spans="3:70" ht="15.6" customHeight="1" x14ac:dyDescent="0.5">
      <c r="C244" s="95"/>
      <c r="D244" s="96" t="s">
        <v>14</v>
      </c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8"/>
      <c r="R244" s="99" t="s">
        <v>70</v>
      </c>
      <c r="S244" s="100"/>
      <c r="T244" s="100"/>
      <c r="U244" s="100"/>
      <c r="V244" s="100"/>
      <c r="W244" s="100"/>
      <c r="X244" s="100"/>
      <c r="Y244" s="100"/>
      <c r="Z244" s="100"/>
      <c r="AA244" s="100"/>
      <c r="AB244" s="100"/>
      <c r="AC244" s="100"/>
      <c r="AD244" s="100"/>
      <c r="AE244" s="100"/>
      <c r="AF244" s="100"/>
      <c r="AG244" s="100"/>
      <c r="AH244" s="100"/>
      <c r="AI244" s="100"/>
      <c r="AJ244" s="100"/>
      <c r="AK244" s="100"/>
      <c r="AL244" s="100"/>
      <c r="AM244" s="100"/>
      <c r="AN244" s="100"/>
      <c r="AO244" s="100"/>
      <c r="AP244" s="100"/>
      <c r="AQ244" s="100"/>
      <c r="AR244" s="100"/>
      <c r="AS244" s="100"/>
      <c r="AT244" s="100"/>
      <c r="AU244" s="100"/>
      <c r="AV244" s="100"/>
      <c r="AW244" s="100"/>
      <c r="AX244" s="100"/>
      <c r="AY244" s="100"/>
      <c r="AZ244" s="100"/>
      <c r="BA244" s="100"/>
      <c r="BB244" s="101"/>
      <c r="BC244" s="102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103"/>
      <c r="BO244" s="103"/>
      <c r="BP244" s="103"/>
      <c r="BQ244" s="299"/>
      <c r="BR244" s="105"/>
    </row>
    <row r="245" spans="3:70" ht="15.6" customHeight="1" x14ac:dyDescent="0.5">
      <c r="C245" s="95"/>
      <c r="D245" s="106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8"/>
      <c r="R245" s="109"/>
      <c r="S245" s="110"/>
      <c r="T245" s="110"/>
      <c r="U245" s="110"/>
      <c r="V245" s="110"/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  <c r="AH245" s="110"/>
      <c r="AI245" s="110"/>
      <c r="AJ245" s="110"/>
      <c r="AK245" s="110"/>
      <c r="AL245" s="110"/>
      <c r="AM245" s="110"/>
      <c r="AN245" s="110"/>
      <c r="AO245" s="110"/>
      <c r="AP245" s="110"/>
      <c r="AQ245" s="110"/>
      <c r="AR245" s="110"/>
      <c r="AS245" s="110"/>
      <c r="AT245" s="110"/>
      <c r="AU245" s="110"/>
      <c r="AV245" s="110"/>
      <c r="AW245" s="110"/>
      <c r="AX245" s="110"/>
      <c r="AY245" s="110"/>
      <c r="AZ245" s="110"/>
      <c r="BA245" s="110"/>
      <c r="BB245" s="111"/>
      <c r="BC245" s="102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103"/>
      <c r="BO245" s="103"/>
      <c r="BP245" s="103"/>
      <c r="BQ245" s="299"/>
      <c r="BR245" s="105"/>
    </row>
    <row r="246" spans="3:70" ht="15.6" customHeight="1" x14ac:dyDescent="0.5">
      <c r="C246" s="95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65"/>
      <c r="Y246" s="65"/>
      <c r="Z246" s="65"/>
      <c r="AA246" s="36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299"/>
      <c r="AO246" s="113"/>
      <c r="AP246" s="300"/>
      <c r="AQ246" s="300"/>
      <c r="AR246" s="115"/>
      <c r="AS246" s="115"/>
      <c r="AT246" s="115"/>
      <c r="AU246" s="115"/>
      <c r="AV246" s="115"/>
      <c r="AW246" s="115"/>
      <c r="AX246" s="115"/>
      <c r="AY246" s="115"/>
      <c r="AZ246" s="115"/>
      <c r="BA246" s="115"/>
      <c r="BB246" s="115"/>
      <c r="BC246" s="102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103"/>
      <c r="BO246" s="103"/>
      <c r="BP246" s="103"/>
      <c r="BQ246" s="299"/>
      <c r="BR246" s="105"/>
    </row>
    <row r="247" spans="3:70" ht="25.5" x14ac:dyDescent="0.5">
      <c r="C247" s="95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6" t="s">
        <v>35</v>
      </c>
      <c r="V247" s="112"/>
      <c r="W247" s="112"/>
      <c r="X247" s="112"/>
      <c r="Y247" s="112"/>
      <c r="Z247" s="112"/>
      <c r="AA247" s="103"/>
      <c r="AB247" s="117"/>
      <c r="AC247" s="117"/>
      <c r="AD247" s="117"/>
      <c r="AE247" s="117"/>
      <c r="AF247" s="117"/>
      <c r="AG247" s="117"/>
      <c r="AH247" s="117"/>
      <c r="AI247" s="117"/>
      <c r="AJ247" s="117"/>
      <c r="AK247" s="117"/>
      <c r="AL247" s="117"/>
      <c r="AM247" s="116" t="s">
        <v>65</v>
      </c>
      <c r="AN247" s="118"/>
      <c r="AO247" s="117"/>
      <c r="AP247" s="119"/>
      <c r="AQ247" s="119"/>
      <c r="AR247" s="120"/>
      <c r="AS247" s="120"/>
      <c r="AT247" s="120"/>
      <c r="AU247" s="120"/>
      <c r="AV247" s="120"/>
      <c r="AW247" s="120"/>
      <c r="AX247" s="120"/>
      <c r="AY247" s="120"/>
      <c r="AZ247" s="120"/>
      <c r="BA247" s="120"/>
      <c r="BB247" s="120"/>
      <c r="BC247" s="121"/>
      <c r="BD247" s="103"/>
      <c r="BE247" s="103"/>
      <c r="BF247" s="253" t="s">
        <v>71</v>
      </c>
      <c r="BG247" s="179"/>
      <c r="BH247" s="179"/>
      <c r="BI247" s="179"/>
      <c r="BJ247" s="179"/>
      <c r="BK247" s="179"/>
      <c r="BL247" s="179"/>
      <c r="BM247" s="103"/>
      <c r="BN247" s="103"/>
      <c r="BO247" s="103"/>
      <c r="BP247" s="103"/>
      <c r="BQ247" s="118"/>
      <c r="BR247" s="105"/>
    </row>
    <row r="248" spans="3:70" ht="15.6" customHeight="1" x14ac:dyDescent="0.4">
      <c r="C248" s="95"/>
      <c r="D248" s="99" t="s">
        <v>18</v>
      </c>
      <c r="E248" s="100"/>
      <c r="F248" s="100"/>
      <c r="G248" s="100"/>
      <c r="H248" s="100"/>
      <c r="I248" s="100"/>
      <c r="J248" s="100"/>
      <c r="K248" s="100"/>
      <c r="L248" s="100"/>
      <c r="M248" s="101"/>
      <c r="N248" s="123" t="str">
        <f>IF([3]回答表!X48="●","●","")</f>
        <v/>
      </c>
      <c r="O248" s="124"/>
      <c r="P248" s="124"/>
      <c r="Q248" s="125"/>
      <c r="R248" s="112"/>
      <c r="S248" s="112"/>
      <c r="T248" s="112"/>
      <c r="U248" s="126" t="str">
        <f>IF([3]回答表!X48="●",[3]回答表!B411,IF([3]回答表!AA48="●",[3]回答表!B425,""))</f>
        <v/>
      </c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/>
      <c r="AI248" s="127"/>
      <c r="AJ248" s="128"/>
      <c r="AK248" s="129"/>
      <c r="AL248" s="129"/>
      <c r="AM248" s="263" t="s">
        <v>72</v>
      </c>
      <c r="AN248" s="263"/>
      <c r="AO248" s="263"/>
      <c r="AP248" s="263"/>
      <c r="AQ248" s="264" t="str">
        <f>IF([3]回答表!X48="●",[3]回答表!BC418,IF([3]回答表!AA48="●",[3]回答表!BC432,""))</f>
        <v/>
      </c>
      <c r="AR248" s="264"/>
      <c r="AS248" s="264"/>
      <c r="AT248" s="264"/>
      <c r="AU248" s="265" t="s">
        <v>73</v>
      </c>
      <c r="AV248" s="266"/>
      <c r="AW248" s="266"/>
      <c r="AX248" s="267"/>
      <c r="AY248" s="264" t="str">
        <f>IF([3]回答表!X48="●",[3]回答表!BC423,IF([3]回答表!AA48="●",[3]回答表!BC437,""))</f>
        <v/>
      </c>
      <c r="AZ248" s="264"/>
      <c r="BA248" s="264"/>
      <c r="BB248" s="264"/>
      <c r="BC248" s="113"/>
      <c r="BD248" s="36"/>
      <c r="BE248" s="36"/>
      <c r="BF248" s="131" t="str">
        <f>IF([3]回答表!X48="●",[3]回答表!S417,IF([3]回答表!AA48="●",[3]回答表!S431,""))</f>
        <v/>
      </c>
      <c r="BG248" s="132"/>
      <c r="BH248" s="132"/>
      <c r="BI248" s="132"/>
      <c r="BJ248" s="131"/>
      <c r="BK248" s="132"/>
      <c r="BL248" s="132"/>
      <c r="BM248" s="132"/>
      <c r="BN248" s="131"/>
      <c r="BO248" s="132"/>
      <c r="BP248" s="132"/>
      <c r="BQ248" s="133"/>
      <c r="BR248" s="105"/>
    </row>
    <row r="249" spans="3:70" ht="15.6" customHeight="1" x14ac:dyDescent="0.4">
      <c r="C249" s="95"/>
      <c r="D249" s="134"/>
      <c r="E249" s="135"/>
      <c r="F249" s="135"/>
      <c r="G249" s="135"/>
      <c r="H249" s="135"/>
      <c r="I249" s="135"/>
      <c r="J249" s="135"/>
      <c r="K249" s="135"/>
      <c r="L249" s="135"/>
      <c r="M249" s="136"/>
      <c r="N249" s="137"/>
      <c r="O249" s="138"/>
      <c r="P249" s="138"/>
      <c r="Q249" s="139"/>
      <c r="R249" s="112"/>
      <c r="S249" s="112"/>
      <c r="T249" s="112"/>
      <c r="U249" s="140"/>
      <c r="V249" s="141"/>
      <c r="W249" s="141"/>
      <c r="X249" s="141"/>
      <c r="Y249" s="141"/>
      <c r="Z249" s="141"/>
      <c r="AA249" s="141"/>
      <c r="AB249" s="141"/>
      <c r="AC249" s="141"/>
      <c r="AD249" s="141"/>
      <c r="AE249" s="141"/>
      <c r="AF249" s="141"/>
      <c r="AG249" s="141"/>
      <c r="AH249" s="141"/>
      <c r="AI249" s="141"/>
      <c r="AJ249" s="142"/>
      <c r="AK249" s="129"/>
      <c r="AL249" s="129"/>
      <c r="AM249" s="263"/>
      <c r="AN249" s="263"/>
      <c r="AO249" s="263"/>
      <c r="AP249" s="263"/>
      <c r="AQ249" s="264"/>
      <c r="AR249" s="264"/>
      <c r="AS249" s="264"/>
      <c r="AT249" s="264"/>
      <c r="AU249" s="268"/>
      <c r="AV249" s="269"/>
      <c r="AW249" s="269"/>
      <c r="AX249" s="270"/>
      <c r="AY249" s="264"/>
      <c r="AZ249" s="264"/>
      <c r="BA249" s="264"/>
      <c r="BB249" s="264"/>
      <c r="BC249" s="113"/>
      <c r="BD249" s="36"/>
      <c r="BE249" s="36"/>
      <c r="BF249" s="143"/>
      <c r="BG249" s="144"/>
      <c r="BH249" s="144"/>
      <c r="BI249" s="144"/>
      <c r="BJ249" s="143"/>
      <c r="BK249" s="144"/>
      <c r="BL249" s="144"/>
      <c r="BM249" s="144"/>
      <c r="BN249" s="143"/>
      <c r="BO249" s="144"/>
      <c r="BP249" s="144"/>
      <c r="BQ249" s="145"/>
      <c r="BR249" s="105"/>
    </row>
    <row r="250" spans="3:70" ht="15.6" customHeight="1" x14ac:dyDescent="0.4">
      <c r="C250" s="95"/>
      <c r="D250" s="134"/>
      <c r="E250" s="135"/>
      <c r="F250" s="135"/>
      <c r="G250" s="135"/>
      <c r="H250" s="135"/>
      <c r="I250" s="135"/>
      <c r="J250" s="135"/>
      <c r="K250" s="135"/>
      <c r="L250" s="135"/>
      <c r="M250" s="136"/>
      <c r="N250" s="137"/>
      <c r="O250" s="138"/>
      <c r="P250" s="138"/>
      <c r="Q250" s="139"/>
      <c r="R250" s="112"/>
      <c r="S250" s="112"/>
      <c r="T250" s="112"/>
      <c r="U250" s="140"/>
      <c r="V250" s="141"/>
      <c r="W250" s="141"/>
      <c r="X250" s="141"/>
      <c r="Y250" s="141"/>
      <c r="Z250" s="141"/>
      <c r="AA250" s="141"/>
      <c r="AB250" s="141"/>
      <c r="AC250" s="141"/>
      <c r="AD250" s="141"/>
      <c r="AE250" s="141"/>
      <c r="AF250" s="141"/>
      <c r="AG250" s="141"/>
      <c r="AH250" s="141"/>
      <c r="AI250" s="141"/>
      <c r="AJ250" s="142"/>
      <c r="AK250" s="129"/>
      <c r="AL250" s="129"/>
      <c r="AM250" s="263" t="s">
        <v>74</v>
      </c>
      <c r="AN250" s="263"/>
      <c r="AO250" s="263"/>
      <c r="AP250" s="263"/>
      <c r="AQ250" s="264" t="str">
        <f>IF([3]回答表!X48="●",[3]回答表!BC419,IF([3]回答表!AA48="●",[3]回答表!BC433,""))</f>
        <v/>
      </c>
      <c r="AR250" s="264"/>
      <c r="AS250" s="264"/>
      <c r="AT250" s="264"/>
      <c r="AU250" s="268"/>
      <c r="AV250" s="269"/>
      <c r="AW250" s="269"/>
      <c r="AX250" s="270"/>
      <c r="AY250" s="264"/>
      <c r="AZ250" s="264"/>
      <c r="BA250" s="264"/>
      <c r="BB250" s="264"/>
      <c r="BC250" s="113"/>
      <c r="BD250" s="36"/>
      <c r="BE250" s="36"/>
      <c r="BF250" s="143"/>
      <c r="BG250" s="144"/>
      <c r="BH250" s="144"/>
      <c r="BI250" s="144"/>
      <c r="BJ250" s="143"/>
      <c r="BK250" s="144"/>
      <c r="BL250" s="144"/>
      <c r="BM250" s="144"/>
      <c r="BN250" s="143"/>
      <c r="BO250" s="144"/>
      <c r="BP250" s="144"/>
      <c r="BQ250" s="145"/>
      <c r="BR250" s="105"/>
    </row>
    <row r="251" spans="3:70" ht="15.6" customHeight="1" x14ac:dyDescent="0.4">
      <c r="C251" s="95"/>
      <c r="D251" s="109"/>
      <c r="E251" s="110"/>
      <c r="F251" s="110"/>
      <c r="G251" s="110"/>
      <c r="H251" s="110"/>
      <c r="I251" s="110"/>
      <c r="J251" s="110"/>
      <c r="K251" s="110"/>
      <c r="L251" s="110"/>
      <c r="M251" s="111"/>
      <c r="N251" s="147"/>
      <c r="O251" s="148"/>
      <c r="P251" s="148"/>
      <c r="Q251" s="149"/>
      <c r="R251" s="112"/>
      <c r="S251" s="112"/>
      <c r="T251" s="112"/>
      <c r="U251" s="140"/>
      <c r="V251" s="141"/>
      <c r="W251" s="141"/>
      <c r="X251" s="141"/>
      <c r="Y251" s="141"/>
      <c r="Z251" s="141"/>
      <c r="AA251" s="141"/>
      <c r="AB251" s="141"/>
      <c r="AC251" s="141"/>
      <c r="AD251" s="141"/>
      <c r="AE251" s="141"/>
      <c r="AF251" s="141"/>
      <c r="AG251" s="141"/>
      <c r="AH251" s="141"/>
      <c r="AI251" s="141"/>
      <c r="AJ251" s="142"/>
      <c r="AK251" s="129"/>
      <c r="AL251" s="129"/>
      <c r="AM251" s="263"/>
      <c r="AN251" s="263"/>
      <c r="AO251" s="263"/>
      <c r="AP251" s="263"/>
      <c r="AQ251" s="264"/>
      <c r="AR251" s="264"/>
      <c r="AS251" s="264"/>
      <c r="AT251" s="264"/>
      <c r="AU251" s="268"/>
      <c r="AV251" s="269"/>
      <c r="AW251" s="269"/>
      <c r="AX251" s="270"/>
      <c r="AY251" s="264"/>
      <c r="AZ251" s="264"/>
      <c r="BA251" s="264"/>
      <c r="BB251" s="264"/>
      <c r="BC251" s="113"/>
      <c r="BD251" s="36"/>
      <c r="BE251" s="36"/>
      <c r="BF251" s="143" t="str">
        <f>IF([3]回答表!X48="●",[3]回答表!V417,IF([3]回答表!AA48="●",[3]回答表!V431,""))</f>
        <v/>
      </c>
      <c r="BG251" s="144"/>
      <c r="BH251" s="144"/>
      <c r="BI251" s="144"/>
      <c r="BJ251" s="143" t="str">
        <f>IF([3]回答表!X48="●",[3]回答表!V418,IF([3]回答表!AA48="●",[3]回答表!V432,""))</f>
        <v/>
      </c>
      <c r="BK251" s="144"/>
      <c r="BL251" s="144"/>
      <c r="BM251" s="145"/>
      <c r="BN251" s="143" t="str">
        <f>IF([3]回答表!X48="●",[3]回答表!V419,IF([3]回答表!AA48="●",[3]回答表!V433,""))</f>
        <v/>
      </c>
      <c r="BO251" s="144"/>
      <c r="BP251" s="144"/>
      <c r="BQ251" s="145"/>
      <c r="BR251" s="105"/>
    </row>
    <row r="252" spans="3:70" ht="15.6" customHeight="1" x14ac:dyDescent="0.4">
      <c r="C252" s="95"/>
      <c r="D252" s="150"/>
      <c r="E252" s="150"/>
      <c r="F252" s="150"/>
      <c r="G252" s="150"/>
      <c r="H252" s="150"/>
      <c r="I252" s="150"/>
      <c r="J252" s="150"/>
      <c r="K252" s="150"/>
      <c r="L252" s="150"/>
      <c r="M252" s="150"/>
      <c r="N252" s="152"/>
      <c r="O252" s="152"/>
      <c r="P252" s="152"/>
      <c r="Q252" s="152"/>
      <c r="R252" s="152"/>
      <c r="S252" s="152"/>
      <c r="T252" s="152"/>
      <c r="U252" s="140"/>
      <c r="V252" s="141"/>
      <c r="W252" s="141"/>
      <c r="X252" s="141"/>
      <c r="Y252" s="141"/>
      <c r="Z252" s="141"/>
      <c r="AA252" s="141"/>
      <c r="AB252" s="141"/>
      <c r="AC252" s="141"/>
      <c r="AD252" s="141"/>
      <c r="AE252" s="141"/>
      <c r="AF252" s="141"/>
      <c r="AG252" s="141"/>
      <c r="AH252" s="141"/>
      <c r="AI252" s="141"/>
      <c r="AJ252" s="142"/>
      <c r="AK252" s="129"/>
      <c r="AL252" s="129"/>
      <c r="AM252" s="263" t="s">
        <v>75</v>
      </c>
      <c r="AN252" s="263"/>
      <c r="AO252" s="263"/>
      <c r="AP252" s="263"/>
      <c r="AQ252" s="264" t="str">
        <f>IF([3]回答表!X48="●",[3]回答表!BC420,IF([3]回答表!AA48="●",[3]回答表!BC434,""))</f>
        <v/>
      </c>
      <c r="AR252" s="264"/>
      <c r="AS252" s="264"/>
      <c r="AT252" s="264"/>
      <c r="AU252" s="271"/>
      <c r="AV252" s="272"/>
      <c r="AW252" s="272"/>
      <c r="AX252" s="273"/>
      <c r="AY252" s="264"/>
      <c r="AZ252" s="264"/>
      <c r="BA252" s="264"/>
      <c r="BB252" s="264"/>
      <c r="BC252" s="113"/>
      <c r="BD252" s="113"/>
      <c r="BE252" s="113"/>
      <c r="BF252" s="143"/>
      <c r="BG252" s="144"/>
      <c r="BH252" s="144"/>
      <c r="BI252" s="144"/>
      <c r="BJ252" s="143"/>
      <c r="BK252" s="144"/>
      <c r="BL252" s="144"/>
      <c r="BM252" s="145"/>
      <c r="BN252" s="143"/>
      <c r="BO252" s="144"/>
      <c r="BP252" s="144"/>
      <c r="BQ252" s="145"/>
      <c r="BR252" s="105"/>
    </row>
    <row r="253" spans="3:70" ht="15.6" customHeight="1" x14ac:dyDescent="0.4">
      <c r="C253" s="95"/>
      <c r="D253" s="150"/>
      <c r="E253" s="150"/>
      <c r="F253" s="150"/>
      <c r="G253" s="150"/>
      <c r="H253" s="150"/>
      <c r="I253" s="150"/>
      <c r="J253" s="150"/>
      <c r="K253" s="150"/>
      <c r="L253" s="150"/>
      <c r="M253" s="150"/>
      <c r="N253" s="152"/>
      <c r="O253" s="152"/>
      <c r="P253" s="152"/>
      <c r="Q253" s="152"/>
      <c r="R253" s="152"/>
      <c r="S253" s="152"/>
      <c r="T253" s="152"/>
      <c r="U253" s="140"/>
      <c r="V253" s="141"/>
      <c r="W253" s="141"/>
      <c r="X253" s="141"/>
      <c r="Y253" s="141"/>
      <c r="Z253" s="141"/>
      <c r="AA253" s="141"/>
      <c r="AB253" s="141"/>
      <c r="AC253" s="141"/>
      <c r="AD253" s="141"/>
      <c r="AE253" s="141"/>
      <c r="AF253" s="141"/>
      <c r="AG253" s="141"/>
      <c r="AH253" s="141"/>
      <c r="AI253" s="141"/>
      <c r="AJ253" s="142"/>
      <c r="AK253" s="129"/>
      <c r="AL253" s="129"/>
      <c r="AM253" s="263"/>
      <c r="AN253" s="263"/>
      <c r="AO253" s="263"/>
      <c r="AP253" s="263"/>
      <c r="AQ253" s="264"/>
      <c r="AR253" s="264"/>
      <c r="AS253" s="264"/>
      <c r="AT253" s="264"/>
      <c r="AU253" s="216" t="s">
        <v>76</v>
      </c>
      <c r="AV253" s="217"/>
      <c r="AW253" s="217"/>
      <c r="AX253" s="218"/>
      <c r="AY253" s="301" t="str">
        <f>IF([3]回答表!X48="●",[3]回答表!BC424,IF([3]回答表!AA48="●",[3]回答表!BC438,""))</f>
        <v/>
      </c>
      <c r="AZ253" s="302"/>
      <c r="BA253" s="302"/>
      <c r="BB253" s="303"/>
      <c r="BC253" s="113"/>
      <c r="BD253" s="36"/>
      <c r="BE253" s="36"/>
      <c r="BF253" s="143"/>
      <c r="BG253" s="144"/>
      <c r="BH253" s="144"/>
      <c r="BI253" s="144"/>
      <c r="BJ253" s="143"/>
      <c r="BK253" s="144"/>
      <c r="BL253" s="144"/>
      <c r="BM253" s="145"/>
      <c r="BN253" s="143"/>
      <c r="BO253" s="144"/>
      <c r="BP253" s="144"/>
      <c r="BQ253" s="145"/>
      <c r="BR253" s="105"/>
    </row>
    <row r="254" spans="3:70" ht="15.6" customHeight="1" x14ac:dyDescent="0.4">
      <c r="C254" s="95"/>
      <c r="D254" s="159" t="s">
        <v>26</v>
      </c>
      <c r="E254" s="160"/>
      <c r="F254" s="160"/>
      <c r="G254" s="160"/>
      <c r="H254" s="160"/>
      <c r="I254" s="160"/>
      <c r="J254" s="160"/>
      <c r="K254" s="160"/>
      <c r="L254" s="160"/>
      <c r="M254" s="161"/>
      <c r="N254" s="123" t="str">
        <f>IF([3]回答表!AA48="●","●","")</f>
        <v/>
      </c>
      <c r="O254" s="124"/>
      <c r="P254" s="124"/>
      <c r="Q254" s="125"/>
      <c r="R254" s="112"/>
      <c r="S254" s="112"/>
      <c r="T254" s="112"/>
      <c r="U254" s="140"/>
      <c r="V254" s="141"/>
      <c r="W254" s="141"/>
      <c r="X254" s="141"/>
      <c r="Y254" s="141"/>
      <c r="Z254" s="141"/>
      <c r="AA254" s="141"/>
      <c r="AB254" s="141"/>
      <c r="AC254" s="141"/>
      <c r="AD254" s="141"/>
      <c r="AE254" s="141"/>
      <c r="AF254" s="141"/>
      <c r="AG254" s="141"/>
      <c r="AH254" s="141"/>
      <c r="AI254" s="141"/>
      <c r="AJ254" s="142"/>
      <c r="AK254" s="129"/>
      <c r="AL254" s="129"/>
      <c r="AM254" s="263" t="s">
        <v>77</v>
      </c>
      <c r="AN254" s="263"/>
      <c r="AO254" s="263"/>
      <c r="AP254" s="263"/>
      <c r="AQ254" s="277" t="str">
        <f>IF([3]回答表!X48="●",[3]回答表!BC421,IF([3]回答表!AA48="●",[3]回答表!BC435,""))</f>
        <v/>
      </c>
      <c r="AR254" s="264"/>
      <c r="AS254" s="264"/>
      <c r="AT254" s="264"/>
      <c r="AU254" s="278"/>
      <c r="AV254" s="279"/>
      <c r="AW254" s="279"/>
      <c r="AX254" s="280"/>
      <c r="AY254" s="304"/>
      <c r="AZ254" s="305"/>
      <c r="BA254" s="305"/>
      <c r="BB254" s="306"/>
      <c r="BC254" s="113"/>
      <c r="BD254" s="165"/>
      <c r="BE254" s="165"/>
      <c r="BF254" s="143"/>
      <c r="BG254" s="144"/>
      <c r="BH254" s="144"/>
      <c r="BI254" s="144"/>
      <c r="BJ254" s="143"/>
      <c r="BK254" s="144"/>
      <c r="BL254" s="144"/>
      <c r="BM254" s="145"/>
      <c r="BN254" s="143"/>
      <c r="BO254" s="144"/>
      <c r="BP254" s="144"/>
      <c r="BQ254" s="145"/>
      <c r="BR254" s="105"/>
    </row>
    <row r="255" spans="3:70" ht="15.6" customHeight="1" x14ac:dyDescent="0.4">
      <c r="C255" s="95"/>
      <c r="D255" s="166"/>
      <c r="E255" s="167"/>
      <c r="F255" s="167"/>
      <c r="G255" s="167"/>
      <c r="H255" s="167"/>
      <c r="I255" s="167"/>
      <c r="J255" s="167"/>
      <c r="K255" s="167"/>
      <c r="L255" s="167"/>
      <c r="M255" s="168"/>
      <c r="N255" s="137"/>
      <c r="O255" s="138"/>
      <c r="P255" s="138"/>
      <c r="Q255" s="139"/>
      <c r="R255" s="112"/>
      <c r="S255" s="112"/>
      <c r="T255" s="112"/>
      <c r="U255" s="140"/>
      <c r="V255" s="141"/>
      <c r="W255" s="141"/>
      <c r="X255" s="141"/>
      <c r="Y255" s="141"/>
      <c r="Z255" s="141"/>
      <c r="AA255" s="141"/>
      <c r="AB255" s="141"/>
      <c r="AC255" s="141"/>
      <c r="AD255" s="141"/>
      <c r="AE255" s="141"/>
      <c r="AF255" s="141"/>
      <c r="AG255" s="141"/>
      <c r="AH255" s="141"/>
      <c r="AI255" s="141"/>
      <c r="AJ255" s="142"/>
      <c r="AK255" s="129"/>
      <c r="AL255" s="129"/>
      <c r="AM255" s="263"/>
      <c r="AN255" s="263"/>
      <c r="AO255" s="263"/>
      <c r="AP255" s="263"/>
      <c r="AQ255" s="264"/>
      <c r="AR255" s="264"/>
      <c r="AS255" s="264"/>
      <c r="AT255" s="264"/>
      <c r="AU255" s="222"/>
      <c r="AV255" s="223"/>
      <c r="AW255" s="223"/>
      <c r="AX255" s="224"/>
      <c r="AY255" s="307"/>
      <c r="AZ255" s="308"/>
      <c r="BA255" s="308"/>
      <c r="BB255" s="309"/>
      <c r="BC255" s="113"/>
      <c r="BD255" s="165"/>
      <c r="BE255" s="165"/>
      <c r="BF255" s="143" t="s">
        <v>23</v>
      </c>
      <c r="BG255" s="144"/>
      <c r="BH255" s="144"/>
      <c r="BI255" s="144"/>
      <c r="BJ255" s="143" t="s">
        <v>24</v>
      </c>
      <c r="BK255" s="144"/>
      <c r="BL255" s="144"/>
      <c r="BM255" s="144"/>
      <c r="BN255" s="143" t="s">
        <v>25</v>
      </c>
      <c r="BO255" s="144"/>
      <c r="BP255" s="144"/>
      <c r="BQ255" s="145"/>
      <c r="BR255" s="105"/>
    </row>
    <row r="256" spans="3:70" ht="15.6" customHeight="1" x14ac:dyDescent="0.4">
      <c r="C256" s="95"/>
      <c r="D256" s="166"/>
      <c r="E256" s="167"/>
      <c r="F256" s="167"/>
      <c r="G256" s="167"/>
      <c r="H256" s="167"/>
      <c r="I256" s="167"/>
      <c r="J256" s="167"/>
      <c r="K256" s="167"/>
      <c r="L256" s="167"/>
      <c r="M256" s="168"/>
      <c r="N256" s="137"/>
      <c r="O256" s="138"/>
      <c r="P256" s="138"/>
      <c r="Q256" s="139"/>
      <c r="R256" s="112"/>
      <c r="S256" s="112"/>
      <c r="T256" s="112"/>
      <c r="U256" s="140"/>
      <c r="V256" s="141"/>
      <c r="W256" s="141"/>
      <c r="X256" s="141"/>
      <c r="Y256" s="141"/>
      <c r="Z256" s="141"/>
      <c r="AA256" s="141"/>
      <c r="AB256" s="141"/>
      <c r="AC256" s="141"/>
      <c r="AD256" s="141"/>
      <c r="AE256" s="141"/>
      <c r="AF256" s="141"/>
      <c r="AG256" s="141"/>
      <c r="AH256" s="141"/>
      <c r="AI256" s="141"/>
      <c r="AJ256" s="142"/>
      <c r="AK256" s="129"/>
      <c r="AL256" s="129"/>
      <c r="AM256" s="263" t="s">
        <v>78</v>
      </c>
      <c r="AN256" s="263"/>
      <c r="AO256" s="263"/>
      <c r="AP256" s="263"/>
      <c r="AQ256" s="264" t="str">
        <f>IF([3]回答表!X48="●",[3]回答表!BC422,IF([3]回答表!AA48="●",[3]回答表!BC436,""))</f>
        <v/>
      </c>
      <c r="AR256" s="264"/>
      <c r="AS256" s="264"/>
      <c r="AT256" s="264"/>
      <c r="AU256" s="216" t="s">
        <v>79</v>
      </c>
      <c r="AV256" s="217"/>
      <c r="AW256" s="217"/>
      <c r="AX256" s="218"/>
      <c r="AY256" s="301" t="str">
        <f>IF([3]回答表!X48="●",[3]回答表!BC425,IF([3]回答表!AA48="●",[3]回答表!BC439,""))</f>
        <v/>
      </c>
      <c r="AZ256" s="302"/>
      <c r="BA256" s="302"/>
      <c r="BB256" s="303"/>
      <c r="BC256" s="113"/>
      <c r="BD256" s="165"/>
      <c r="BE256" s="165"/>
      <c r="BF256" s="143"/>
      <c r="BG256" s="144"/>
      <c r="BH256" s="144"/>
      <c r="BI256" s="144"/>
      <c r="BJ256" s="143"/>
      <c r="BK256" s="144"/>
      <c r="BL256" s="144"/>
      <c r="BM256" s="144"/>
      <c r="BN256" s="143"/>
      <c r="BO256" s="144"/>
      <c r="BP256" s="144"/>
      <c r="BQ256" s="145"/>
      <c r="BR256" s="105"/>
    </row>
    <row r="257" spans="3:70" ht="15.6" customHeight="1" x14ac:dyDescent="0.4">
      <c r="C257" s="95"/>
      <c r="D257" s="169"/>
      <c r="E257" s="170"/>
      <c r="F257" s="170"/>
      <c r="G257" s="170"/>
      <c r="H257" s="170"/>
      <c r="I257" s="170"/>
      <c r="J257" s="170"/>
      <c r="K257" s="170"/>
      <c r="L257" s="170"/>
      <c r="M257" s="171"/>
      <c r="N257" s="147"/>
      <c r="O257" s="148"/>
      <c r="P257" s="148"/>
      <c r="Q257" s="149"/>
      <c r="R257" s="112"/>
      <c r="S257" s="112"/>
      <c r="T257" s="112"/>
      <c r="U257" s="172"/>
      <c r="V257" s="173"/>
      <c r="W257" s="173"/>
      <c r="X257" s="173"/>
      <c r="Y257" s="173"/>
      <c r="Z257" s="173"/>
      <c r="AA257" s="173"/>
      <c r="AB257" s="173"/>
      <c r="AC257" s="173"/>
      <c r="AD257" s="173"/>
      <c r="AE257" s="173"/>
      <c r="AF257" s="173"/>
      <c r="AG257" s="173"/>
      <c r="AH257" s="173"/>
      <c r="AI257" s="173"/>
      <c r="AJ257" s="174"/>
      <c r="AK257" s="129"/>
      <c r="AL257" s="129"/>
      <c r="AM257" s="263"/>
      <c r="AN257" s="263"/>
      <c r="AO257" s="263"/>
      <c r="AP257" s="263"/>
      <c r="AQ257" s="264"/>
      <c r="AR257" s="264"/>
      <c r="AS257" s="264"/>
      <c r="AT257" s="264"/>
      <c r="AU257" s="222"/>
      <c r="AV257" s="223"/>
      <c r="AW257" s="223"/>
      <c r="AX257" s="224"/>
      <c r="AY257" s="307"/>
      <c r="AZ257" s="308"/>
      <c r="BA257" s="308"/>
      <c r="BB257" s="309"/>
      <c r="BC257" s="113"/>
      <c r="BD257" s="165"/>
      <c r="BE257" s="165"/>
      <c r="BF257" s="181"/>
      <c r="BG257" s="182"/>
      <c r="BH257" s="182"/>
      <c r="BI257" s="182"/>
      <c r="BJ257" s="181"/>
      <c r="BK257" s="182"/>
      <c r="BL257" s="182"/>
      <c r="BM257" s="182"/>
      <c r="BN257" s="181"/>
      <c r="BO257" s="182"/>
      <c r="BP257" s="182"/>
      <c r="BQ257" s="183"/>
      <c r="BR257" s="105"/>
    </row>
    <row r="258" spans="3:70" ht="15.6" customHeight="1" x14ac:dyDescent="0.5">
      <c r="C258" s="95"/>
      <c r="D258" s="150"/>
      <c r="E258" s="150"/>
      <c r="F258" s="150"/>
      <c r="G258" s="150"/>
      <c r="H258" s="150"/>
      <c r="I258" s="150"/>
      <c r="J258" s="150"/>
      <c r="K258" s="150"/>
      <c r="L258" s="150"/>
      <c r="M258" s="150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65"/>
      <c r="Y258" s="65"/>
      <c r="Z258" s="65"/>
      <c r="AA258" s="103"/>
      <c r="AB258" s="103"/>
      <c r="AC258" s="103"/>
      <c r="AD258" s="103"/>
      <c r="AE258" s="103"/>
      <c r="AF258" s="103"/>
      <c r="AG258" s="103"/>
      <c r="AH258" s="103"/>
      <c r="AI258" s="103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65"/>
      <c r="BI258" s="65"/>
      <c r="BJ258" s="65"/>
      <c r="BK258" s="65"/>
      <c r="BL258" s="65"/>
      <c r="BM258" s="65"/>
      <c r="BN258" s="65"/>
      <c r="BO258" s="65"/>
      <c r="BP258" s="65"/>
      <c r="BQ258" s="65"/>
      <c r="BR258" s="105"/>
    </row>
    <row r="259" spans="3:70" ht="18.600000000000001" customHeight="1" x14ac:dyDescent="0.5">
      <c r="C259" s="95"/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12"/>
      <c r="O259" s="112"/>
      <c r="P259" s="112"/>
      <c r="Q259" s="112"/>
      <c r="R259" s="112"/>
      <c r="S259" s="112"/>
      <c r="T259" s="112"/>
      <c r="U259" s="116" t="s">
        <v>31</v>
      </c>
      <c r="V259" s="112"/>
      <c r="W259" s="112"/>
      <c r="X259" s="112"/>
      <c r="Y259" s="112"/>
      <c r="Z259" s="112"/>
      <c r="AA259" s="103"/>
      <c r="AB259" s="117"/>
      <c r="AC259" s="103"/>
      <c r="AD259" s="103"/>
      <c r="AE259" s="103"/>
      <c r="AF259" s="103"/>
      <c r="AG259" s="103"/>
      <c r="AH259" s="103"/>
      <c r="AI259" s="103"/>
      <c r="AJ259" s="103"/>
      <c r="AK259" s="103"/>
      <c r="AL259" s="103"/>
      <c r="AM259" s="116" t="s">
        <v>32</v>
      </c>
      <c r="AN259" s="103"/>
      <c r="AO259" s="103"/>
      <c r="AP259" s="103"/>
      <c r="AQ259" s="103"/>
      <c r="AR259" s="103"/>
      <c r="AS259" s="103"/>
      <c r="AT259" s="103"/>
      <c r="AU259" s="103"/>
      <c r="AV259" s="103"/>
      <c r="AW259" s="103"/>
      <c r="AX259" s="103"/>
      <c r="AY259" s="103"/>
      <c r="AZ259" s="103"/>
      <c r="BA259" s="103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65"/>
      <c r="BR259" s="105"/>
    </row>
    <row r="260" spans="3:70" ht="15.6" customHeight="1" x14ac:dyDescent="0.4">
      <c r="C260" s="95"/>
      <c r="D260" s="99" t="s">
        <v>33</v>
      </c>
      <c r="E260" s="100"/>
      <c r="F260" s="100"/>
      <c r="G260" s="100"/>
      <c r="H260" s="100"/>
      <c r="I260" s="100"/>
      <c r="J260" s="100"/>
      <c r="K260" s="100"/>
      <c r="L260" s="100"/>
      <c r="M260" s="101"/>
      <c r="N260" s="123" t="str">
        <f>IF([3]回答表!AD48="●","●","")</f>
        <v/>
      </c>
      <c r="O260" s="124"/>
      <c r="P260" s="124"/>
      <c r="Q260" s="125"/>
      <c r="R260" s="112"/>
      <c r="S260" s="112"/>
      <c r="T260" s="112"/>
      <c r="U260" s="126" t="str">
        <f>IF([3]回答表!AD48="●",[3]回答表!B439,"")</f>
        <v/>
      </c>
      <c r="V260" s="127"/>
      <c r="W260" s="127"/>
      <c r="X260" s="127"/>
      <c r="Y260" s="127"/>
      <c r="Z260" s="127"/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8"/>
      <c r="AK260" s="175"/>
      <c r="AL260" s="175"/>
      <c r="AM260" s="126" t="str">
        <f>IF([3]回答表!AD48="●",[3]回答表!B445,"")</f>
        <v/>
      </c>
      <c r="AN260" s="127"/>
      <c r="AO260" s="127"/>
      <c r="AP260" s="127"/>
      <c r="AQ260" s="127"/>
      <c r="AR260" s="127"/>
      <c r="AS260" s="127"/>
      <c r="AT260" s="127"/>
      <c r="AU260" s="127"/>
      <c r="AV260" s="127"/>
      <c r="AW260" s="127"/>
      <c r="AX260" s="127"/>
      <c r="AY260" s="127"/>
      <c r="AZ260" s="127"/>
      <c r="BA260" s="127"/>
      <c r="BB260" s="127"/>
      <c r="BC260" s="127"/>
      <c r="BD260" s="127"/>
      <c r="BE260" s="127"/>
      <c r="BF260" s="127"/>
      <c r="BG260" s="127"/>
      <c r="BH260" s="127"/>
      <c r="BI260" s="127"/>
      <c r="BJ260" s="127"/>
      <c r="BK260" s="127"/>
      <c r="BL260" s="127"/>
      <c r="BM260" s="127"/>
      <c r="BN260" s="127"/>
      <c r="BO260" s="127"/>
      <c r="BP260" s="127"/>
      <c r="BQ260" s="128"/>
      <c r="BR260" s="105"/>
    </row>
    <row r="261" spans="3:70" ht="15.6" customHeight="1" x14ac:dyDescent="0.4">
      <c r="C261" s="95"/>
      <c r="D261" s="134"/>
      <c r="E261" s="135"/>
      <c r="F261" s="135"/>
      <c r="G261" s="135"/>
      <c r="H261" s="135"/>
      <c r="I261" s="135"/>
      <c r="J261" s="135"/>
      <c r="K261" s="135"/>
      <c r="L261" s="135"/>
      <c r="M261" s="136"/>
      <c r="N261" s="137"/>
      <c r="O261" s="138"/>
      <c r="P261" s="138"/>
      <c r="Q261" s="139"/>
      <c r="R261" s="112"/>
      <c r="S261" s="112"/>
      <c r="T261" s="112"/>
      <c r="U261" s="140"/>
      <c r="V261" s="141"/>
      <c r="W261" s="141"/>
      <c r="X261" s="141"/>
      <c r="Y261" s="141"/>
      <c r="Z261" s="141"/>
      <c r="AA261" s="141"/>
      <c r="AB261" s="141"/>
      <c r="AC261" s="141"/>
      <c r="AD261" s="141"/>
      <c r="AE261" s="141"/>
      <c r="AF261" s="141"/>
      <c r="AG261" s="141"/>
      <c r="AH261" s="141"/>
      <c r="AI261" s="141"/>
      <c r="AJ261" s="142"/>
      <c r="AK261" s="175"/>
      <c r="AL261" s="175"/>
      <c r="AM261" s="140"/>
      <c r="AN261" s="141"/>
      <c r="AO261" s="141"/>
      <c r="AP261" s="141"/>
      <c r="AQ261" s="141"/>
      <c r="AR261" s="141"/>
      <c r="AS261" s="141"/>
      <c r="AT261" s="141"/>
      <c r="AU261" s="141"/>
      <c r="AV261" s="141"/>
      <c r="AW261" s="141"/>
      <c r="AX261" s="141"/>
      <c r="AY261" s="141"/>
      <c r="AZ261" s="141"/>
      <c r="BA261" s="141"/>
      <c r="BB261" s="141"/>
      <c r="BC261" s="141"/>
      <c r="BD261" s="141"/>
      <c r="BE261" s="141"/>
      <c r="BF261" s="141"/>
      <c r="BG261" s="141"/>
      <c r="BH261" s="141"/>
      <c r="BI261" s="141"/>
      <c r="BJ261" s="141"/>
      <c r="BK261" s="141"/>
      <c r="BL261" s="141"/>
      <c r="BM261" s="141"/>
      <c r="BN261" s="141"/>
      <c r="BO261" s="141"/>
      <c r="BP261" s="141"/>
      <c r="BQ261" s="142"/>
      <c r="BR261" s="105"/>
    </row>
    <row r="262" spans="3:70" ht="15.6" customHeight="1" x14ac:dyDescent="0.4">
      <c r="C262" s="95"/>
      <c r="D262" s="134"/>
      <c r="E262" s="135"/>
      <c r="F262" s="135"/>
      <c r="G262" s="135"/>
      <c r="H262" s="135"/>
      <c r="I262" s="135"/>
      <c r="J262" s="135"/>
      <c r="K262" s="135"/>
      <c r="L262" s="135"/>
      <c r="M262" s="136"/>
      <c r="N262" s="137"/>
      <c r="O262" s="138"/>
      <c r="P262" s="138"/>
      <c r="Q262" s="139"/>
      <c r="R262" s="112"/>
      <c r="S262" s="112"/>
      <c r="T262" s="112"/>
      <c r="U262" s="140"/>
      <c r="V262" s="141"/>
      <c r="W262" s="141"/>
      <c r="X262" s="141"/>
      <c r="Y262" s="141"/>
      <c r="Z262" s="141"/>
      <c r="AA262" s="141"/>
      <c r="AB262" s="141"/>
      <c r="AC262" s="141"/>
      <c r="AD262" s="141"/>
      <c r="AE262" s="141"/>
      <c r="AF262" s="141"/>
      <c r="AG262" s="141"/>
      <c r="AH262" s="141"/>
      <c r="AI262" s="141"/>
      <c r="AJ262" s="142"/>
      <c r="AK262" s="175"/>
      <c r="AL262" s="175"/>
      <c r="AM262" s="140"/>
      <c r="AN262" s="141"/>
      <c r="AO262" s="141"/>
      <c r="AP262" s="141"/>
      <c r="AQ262" s="141"/>
      <c r="AR262" s="141"/>
      <c r="AS262" s="141"/>
      <c r="AT262" s="141"/>
      <c r="AU262" s="141"/>
      <c r="AV262" s="141"/>
      <c r="AW262" s="141"/>
      <c r="AX262" s="141"/>
      <c r="AY262" s="141"/>
      <c r="AZ262" s="141"/>
      <c r="BA262" s="141"/>
      <c r="BB262" s="141"/>
      <c r="BC262" s="141"/>
      <c r="BD262" s="141"/>
      <c r="BE262" s="141"/>
      <c r="BF262" s="141"/>
      <c r="BG262" s="141"/>
      <c r="BH262" s="141"/>
      <c r="BI262" s="141"/>
      <c r="BJ262" s="141"/>
      <c r="BK262" s="141"/>
      <c r="BL262" s="141"/>
      <c r="BM262" s="141"/>
      <c r="BN262" s="141"/>
      <c r="BO262" s="141"/>
      <c r="BP262" s="141"/>
      <c r="BQ262" s="142"/>
      <c r="BR262" s="105"/>
    </row>
    <row r="263" spans="3:70" ht="15.6" customHeight="1" x14ac:dyDescent="0.4">
      <c r="C263" s="95"/>
      <c r="D263" s="109"/>
      <c r="E263" s="110"/>
      <c r="F263" s="110"/>
      <c r="G263" s="110"/>
      <c r="H263" s="110"/>
      <c r="I263" s="110"/>
      <c r="J263" s="110"/>
      <c r="K263" s="110"/>
      <c r="L263" s="110"/>
      <c r="M263" s="111"/>
      <c r="N263" s="147"/>
      <c r="O263" s="148"/>
      <c r="P263" s="148"/>
      <c r="Q263" s="149"/>
      <c r="R263" s="112"/>
      <c r="S263" s="112"/>
      <c r="T263" s="112"/>
      <c r="U263" s="172"/>
      <c r="V263" s="173"/>
      <c r="W263" s="173"/>
      <c r="X263" s="173"/>
      <c r="Y263" s="173"/>
      <c r="Z263" s="173"/>
      <c r="AA263" s="173"/>
      <c r="AB263" s="173"/>
      <c r="AC263" s="173"/>
      <c r="AD263" s="173"/>
      <c r="AE263" s="173"/>
      <c r="AF263" s="173"/>
      <c r="AG263" s="173"/>
      <c r="AH263" s="173"/>
      <c r="AI263" s="173"/>
      <c r="AJ263" s="174"/>
      <c r="AK263" s="175"/>
      <c r="AL263" s="175"/>
      <c r="AM263" s="172"/>
      <c r="AN263" s="173"/>
      <c r="AO263" s="173"/>
      <c r="AP263" s="173"/>
      <c r="AQ263" s="173"/>
      <c r="AR263" s="173"/>
      <c r="AS263" s="173"/>
      <c r="AT263" s="173"/>
      <c r="AU263" s="173"/>
      <c r="AV263" s="173"/>
      <c r="AW263" s="173"/>
      <c r="AX263" s="173"/>
      <c r="AY263" s="173"/>
      <c r="AZ263" s="173"/>
      <c r="BA263" s="173"/>
      <c r="BB263" s="173"/>
      <c r="BC263" s="173"/>
      <c r="BD263" s="173"/>
      <c r="BE263" s="173"/>
      <c r="BF263" s="173"/>
      <c r="BG263" s="173"/>
      <c r="BH263" s="173"/>
      <c r="BI263" s="173"/>
      <c r="BJ263" s="173"/>
      <c r="BK263" s="173"/>
      <c r="BL263" s="173"/>
      <c r="BM263" s="173"/>
      <c r="BN263" s="173"/>
      <c r="BO263" s="173"/>
      <c r="BP263" s="173"/>
      <c r="BQ263" s="174"/>
      <c r="BR263" s="105"/>
    </row>
    <row r="264" spans="3:70" ht="15.6" customHeight="1" x14ac:dyDescent="0.4">
      <c r="C264" s="176"/>
      <c r="D264" s="177"/>
      <c r="E264" s="177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177"/>
      <c r="AG264" s="177"/>
      <c r="AH264" s="177"/>
      <c r="AI264" s="177"/>
      <c r="AJ264" s="177"/>
      <c r="AK264" s="177"/>
      <c r="AL264" s="177"/>
      <c r="AM264" s="177"/>
      <c r="AN264" s="177"/>
      <c r="AO264" s="177"/>
      <c r="AP264" s="177"/>
      <c r="AQ264" s="177"/>
      <c r="AR264" s="177"/>
      <c r="AS264" s="177"/>
      <c r="AT264" s="177"/>
      <c r="AU264" s="177"/>
      <c r="AV264" s="177"/>
      <c r="AW264" s="177"/>
      <c r="AX264" s="177"/>
      <c r="AY264" s="177"/>
      <c r="AZ264" s="177"/>
      <c r="BA264" s="177"/>
      <c r="BB264" s="177"/>
      <c r="BC264" s="177"/>
      <c r="BD264" s="177"/>
      <c r="BE264" s="177"/>
      <c r="BF264" s="177"/>
      <c r="BG264" s="177"/>
      <c r="BH264" s="177"/>
      <c r="BI264" s="177"/>
      <c r="BJ264" s="177"/>
      <c r="BK264" s="177"/>
      <c r="BL264" s="177"/>
      <c r="BM264" s="177"/>
      <c r="BN264" s="177"/>
      <c r="BO264" s="177"/>
      <c r="BP264" s="177"/>
      <c r="BQ264" s="177"/>
      <c r="BR264" s="178"/>
    </row>
    <row r="265" spans="3:70" ht="15.6" customHeight="1" x14ac:dyDescent="0.4"/>
    <row r="266" spans="3:70" ht="15.6" customHeight="1" x14ac:dyDescent="0.4">
      <c r="C266" s="89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2"/>
      <c r="BD266" s="93"/>
      <c r="BE266" s="93"/>
      <c r="BF266" s="93"/>
      <c r="BG266" s="93"/>
      <c r="BH266" s="93"/>
      <c r="BI266" s="93"/>
      <c r="BJ266" s="93"/>
      <c r="BK266" s="93"/>
      <c r="BL266" s="93"/>
      <c r="BM266" s="93"/>
      <c r="BN266" s="93"/>
      <c r="BO266" s="93"/>
      <c r="BP266" s="93"/>
      <c r="BQ266" s="93"/>
      <c r="BR266" s="94"/>
    </row>
    <row r="267" spans="3:70" ht="15.6" customHeight="1" x14ac:dyDescent="0.5">
      <c r="C267" s="95"/>
      <c r="D267" s="96" t="s">
        <v>14</v>
      </c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8"/>
      <c r="R267" s="99" t="s">
        <v>80</v>
      </c>
      <c r="S267" s="100"/>
      <c r="T267" s="100"/>
      <c r="U267" s="100"/>
      <c r="V267" s="100"/>
      <c r="W267" s="100"/>
      <c r="X267" s="100"/>
      <c r="Y267" s="100"/>
      <c r="Z267" s="100"/>
      <c r="AA267" s="100"/>
      <c r="AB267" s="100"/>
      <c r="AC267" s="100"/>
      <c r="AD267" s="100"/>
      <c r="AE267" s="100"/>
      <c r="AF267" s="100"/>
      <c r="AG267" s="100"/>
      <c r="AH267" s="100"/>
      <c r="AI267" s="100"/>
      <c r="AJ267" s="100"/>
      <c r="AK267" s="100"/>
      <c r="AL267" s="100"/>
      <c r="AM267" s="100"/>
      <c r="AN267" s="100"/>
      <c r="AO267" s="100"/>
      <c r="AP267" s="100"/>
      <c r="AQ267" s="100"/>
      <c r="AR267" s="100"/>
      <c r="AS267" s="100"/>
      <c r="AT267" s="100"/>
      <c r="AU267" s="100"/>
      <c r="AV267" s="100"/>
      <c r="AW267" s="100"/>
      <c r="AX267" s="100"/>
      <c r="AY267" s="100"/>
      <c r="AZ267" s="100"/>
      <c r="BA267" s="100"/>
      <c r="BB267" s="101"/>
      <c r="BC267" s="102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103"/>
      <c r="BO267" s="103"/>
      <c r="BP267" s="103"/>
      <c r="BQ267" s="299"/>
      <c r="BR267" s="105"/>
    </row>
    <row r="268" spans="3:70" ht="15.6" customHeight="1" x14ac:dyDescent="0.5">
      <c r="C268" s="95"/>
      <c r="D268" s="106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8"/>
      <c r="R268" s="109"/>
      <c r="S268" s="110"/>
      <c r="T268" s="110"/>
      <c r="U268" s="110"/>
      <c r="V268" s="110"/>
      <c r="W268" s="110"/>
      <c r="X268" s="110"/>
      <c r="Y268" s="110"/>
      <c r="Z268" s="110"/>
      <c r="AA268" s="110"/>
      <c r="AB268" s="110"/>
      <c r="AC268" s="110"/>
      <c r="AD268" s="110"/>
      <c r="AE268" s="110"/>
      <c r="AF268" s="110"/>
      <c r="AG268" s="110"/>
      <c r="AH268" s="110"/>
      <c r="AI268" s="110"/>
      <c r="AJ268" s="110"/>
      <c r="AK268" s="110"/>
      <c r="AL268" s="110"/>
      <c r="AM268" s="110"/>
      <c r="AN268" s="110"/>
      <c r="AO268" s="110"/>
      <c r="AP268" s="110"/>
      <c r="AQ268" s="110"/>
      <c r="AR268" s="110"/>
      <c r="AS268" s="110"/>
      <c r="AT268" s="110"/>
      <c r="AU268" s="110"/>
      <c r="AV268" s="110"/>
      <c r="AW268" s="110"/>
      <c r="AX268" s="110"/>
      <c r="AY268" s="110"/>
      <c r="AZ268" s="110"/>
      <c r="BA268" s="110"/>
      <c r="BB268" s="111"/>
      <c r="BC268" s="102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103"/>
      <c r="BO268" s="103"/>
      <c r="BP268" s="103"/>
      <c r="BQ268" s="299"/>
      <c r="BR268" s="105"/>
    </row>
    <row r="269" spans="3:70" ht="15.6" customHeight="1" x14ac:dyDescent="0.5">
      <c r="C269" s="95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65"/>
      <c r="Y269" s="65"/>
      <c r="Z269" s="65"/>
      <c r="AA269" s="36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299"/>
      <c r="AO269" s="113"/>
      <c r="AP269" s="300"/>
      <c r="AQ269" s="300"/>
      <c r="AR269" s="115"/>
      <c r="AS269" s="115"/>
      <c r="AT269" s="115"/>
      <c r="AU269" s="115"/>
      <c r="AV269" s="115"/>
      <c r="AW269" s="115"/>
      <c r="AX269" s="115"/>
      <c r="AY269" s="115"/>
      <c r="AZ269" s="115"/>
      <c r="BA269" s="115"/>
      <c r="BB269" s="115"/>
      <c r="BC269" s="102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103"/>
      <c r="BO269" s="103"/>
      <c r="BP269" s="103"/>
      <c r="BQ269" s="299"/>
      <c r="BR269" s="105"/>
    </row>
    <row r="270" spans="3:70" ht="19.350000000000001" customHeight="1" x14ac:dyDescent="0.5">
      <c r="C270" s="95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6" t="s">
        <v>35</v>
      </c>
      <c r="V270" s="112"/>
      <c r="W270" s="112"/>
      <c r="X270" s="112"/>
      <c r="Y270" s="112"/>
      <c r="Z270" s="112"/>
      <c r="AA270" s="103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6" t="s">
        <v>81</v>
      </c>
      <c r="AN270" s="118"/>
      <c r="AO270" s="117"/>
      <c r="AP270" s="119"/>
      <c r="AQ270" s="119"/>
      <c r="AR270" s="120"/>
      <c r="AS270" s="120"/>
      <c r="AT270" s="120"/>
      <c r="AU270" s="120"/>
      <c r="AV270" s="120"/>
      <c r="AW270" s="120"/>
      <c r="AX270" s="120"/>
      <c r="AY270" s="120"/>
      <c r="AZ270" s="120"/>
      <c r="BA270" s="120"/>
      <c r="BB270" s="120"/>
      <c r="BC270" s="121"/>
      <c r="BD270" s="103"/>
      <c r="BE270" s="103"/>
      <c r="BF270" s="122" t="s">
        <v>17</v>
      </c>
      <c r="BG270" s="179"/>
      <c r="BH270" s="179"/>
      <c r="BI270" s="179"/>
      <c r="BJ270" s="179"/>
      <c r="BK270" s="179"/>
      <c r="BL270" s="179"/>
      <c r="BM270" s="103"/>
      <c r="BN270" s="103"/>
      <c r="BO270" s="103"/>
      <c r="BP270" s="103"/>
      <c r="BQ270" s="118"/>
      <c r="BR270" s="105"/>
    </row>
    <row r="271" spans="3:70" ht="15.6" customHeight="1" x14ac:dyDescent="0.4">
      <c r="C271" s="95"/>
      <c r="D271" s="99" t="s">
        <v>18</v>
      </c>
      <c r="E271" s="100"/>
      <c r="F271" s="100"/>
      <c r="G271" s="100"/>
      <c r="H271" s="100"/>
      <c r="I271" s="100"/>
      <c r="J271" s="100"/>
      <c r="K271" s="100"/>
      <c r="L271" s="100"/>
      <c r="M271" s="101"/>
      <c r="N271" s="123" t="str">
        <f>IF([3]回答表!X49="●","●","")</f>
        <v/>
      </c>
      <c r="O271" s="124"/>
      <c r="P271" s="124"/>
      <c r="Q271" s="125"/>
      <c r="R271" s="112"/>
      <c r="S271" s="112"/>
      <c r="T271" s="112"/>
      <c r="U271" s="126" t="str">
        <f>IF([3]回答表!X49="●",[3]回答表!B458,IF([3]回答表!AA49="●",[3]回答表!B475,""))</f>
        <v/>
      </c>
      <c r="V271" s="127"/>
      <c r="W271" s="127"/>
      <c r="X271" s="127"/>
      <c r="Y271" s="127"/>
      <c r="Z271" s="127"/>
      <c r="AA271" s="127"/>
      <c r="AB271" s="127"/>
      <c r="AC271" s="127"/>
      <c r="AD271" s="127"/>
      <c r="AE271" s="127"/>
      <c r="AF271" s="127"/>
      <c r="AG271" s="127"/>
      <c r="AH271" s="127"/>
      <c r="AI271" s="127"/>
      <c r="AJ271" s="128"/>
      <c r="AK271" s="129"/>
      <c r="AL271" s="129"/>
      <c r="AM271" s="242" t="s">
        <v>82</v>
      </c>
      <c r="AN271" s="243"/>
      <c r="AO271" s="243"/>
      <c r="AP271" s="243"/>
      <c r="AQ271" s="243"/>
      <c r="AR271" s="243"/>
      <c r="AS271" s="243"/>
      <c r="AT271" s="244"/>
      <c r="AU271" s="242" t="s">
        <v>83</v>
      </c>
      <c r="AV271" s="243"/>
      <c r="AW271" s="243"/>
      <c r="AX271" s="243"/>
      <c r="AY271" s="243"/>
      <c r="AZ271" s="243"/>
      <c r="BA271" s="243"/>
      <c r="BB271" s="244"/>
      <c r="BC271" s="113"/>
      <c r="BD271" s="36"/>
      <c r="BE271" s="36"/>
      <c r="BF271" s="131" t="str">
        <f>IF([3]回答表!X49="●",[3]回答表!B468,IF([3]回答表!AA49="●",[3]回答表!B485,""))</f>
        <v/>
      </c>
      <c r="BG271" s="132"/>
      <c r="BH271" s="132"/>
      <c r="BI271" s="132"/>
      <c r="BJ271" s="131"/>
      <c r="BK271" s="132"/>
      <c r="BL271" s="132"/>
      <c r="BM271" s="132"/>
      <c r="BN271" s="131"/>
      <c r="BO271" s="132"/>
      <c r="BP271" s="132"/>
      <c r="BQ271" s="133"/>
      <c r="BR271" s="105"/>
    </row>
    <row r="272" spans="3:70" ht="15.6" customHeight="1" x14ac:dyDescent="0.4">
      <c r="C272" s="95"/>
      <c r="D272" s="134"/>
      <c r="E272" s="135"/>
      <c r="F272" s="135"/>
      <c r="G272" s="135"/>
      <c r="H272" s="135"/>
      <c r="I272" s="135"/>
      <c r="J272" s="135"/>
      <c r="K272" s="135"/>
      <c r="L272" s="135"/>
      <c r="M272" s="136"/>
      <c r="N272" s="137"/>
      <c r="O272" s="138"/>
      <c r="P272" s="138"/>
      <c r="Q272" s="139"/>
      <c r="R272" s="112"/>
      <c r="S272" s="112"/>
      <c r="T272" s="112"/>
      <c r="U272" s="140"/>
      <c r="V272" s="141"/>
      <c r="W272" s="141"/>
      <c r="X272" s="141"/>
      <c r="Y272" s="141"/>
      <c r="Z272" s="141"/>
      <c r="AA272" s="141"/>
      <c r="AB272" s="141"/>
      <c r="AC272" s="141"/>
      <c r="AD272" s="141"/>
      <c r="AE272" s="141"/>
      <c r="AF272" s="141"/>
      <c r="AG272" s="141"/>
      <c r="AH272" s="141"/>
      <c r="AI272" s="141"/>
      <c r="AJ272" s="142"/>
      <c r="AK272" s="129"/>
      <c r="AL272" s="129"/>
      <c r="AM272" s="248"/>
      <c r="AN272" s="249"/>
      <c r="AO272" s="249"/>
      <c r="AP272" s="249"/>
      <c r="AQ272" s="249"/>
      <c r="AR272" s="249"/>
      <c r="AS272" s="249"/>
      <c r="AT272" s="250"/>
      <c r="AU272" s="248"/>
      <c r="AV272" s="249"/>
      <c r="AW272" s="249"/>
      <c r="AX272" s="249"/>
      <c r="AY272" s="249"/>
      <c r="AZ272" s="249"/>
      <c r="BA272" s="249"/>
      <c r="BB272" s="250"/>
      <c r="BC272" s="113"/>
      <c r="BD272" s="36"/>
      <c r="BE272" s="36"/>
      <c r="BF272" s="143"/>
      <c r="BG272" s="144"/>
      <c r="BH272" s="144"/>
      <c r="BI272" s="144"/>
      <c r="BJ272" s="143"/>
      <c r="BK272" s="144"/>
      <c r="BL272" s="144"/>
      <c r="BM272" s="144"/>
      <c r="BN272" s="143"/>
      <c r="BO272" s="144"/>
      <c r="BP272" s="144"/>
      <c r="BQ272" s="145"/>
      <c r="BR272" s="105"/>
    </row>
    <row r="273" spans="3:70" ht="15.6" customHeight="1" x14ac:dyDescent="0.4">
      <c r="C273" s="95"/>
      <c r="D273" s="134"/>
      <c r="E273" s="135"/>
      <c r="F273" s="135"/>
      <c r="G273" s="135"/>
      <c r="H273" s="135"/>
      <c r="I273" s="135"/>
      <c r="J273" s="135"/>
      <c r="K273" s="135"/>
      <c r="L273" s="135"/>
      <c r="M273" s="136"/>
      <c r="N273" s="137"/>
      <c r="O273" s="138"/>
      <c r="P273" s="138"/>
      <c r="Q273" s="139"/>
      <c r="R273" s="112"/>
      <c r="S273" s="112"/>
      <c r="T273" s="112"/>
      <c r="U273" s="140"/>
      <c r="V273" s="141"/>
      <c r="W273" s="141"/>
      <c r="X273" s="141"/>
      <c r="Y273" s="141"/>
      <c r="Z273" s="141"/>
      <c r="AA273" s="141"/>
      <c r="AB273" s="141"/>
      <c r="AC273" s="141"/>
      <c r="AD273" s="141"/>
      <c r="AE273" s="141"/>
      <c r="AF273" s="141"/>
      <c r="AG273" s="141"/>
      <c r="AH273" s="141"/>
      <c r="AI273" s="141"/>
      <c r="AJ273" s="142"/>
      <c r="AK273" s="129"/>
      <c r="AL273" s="129"/>
      <c r="AM273" s="79" t="str">
        <f>IF([3]回答表!X49="●",[3]回答表!G464,IF([3]回答表!AA49="●",[3]回答表!G481,""))</f>
        <v/>
      </c>
      <c r="AN273" s="80"/>
      <c r="AO273" s="80"/>
      <c r="AP273" s="80"/>
      <c r="AQ273" s="80"/>
      <c r="AR273" s="80"/>
      <c r="AS273" s="80"/>
      <c r="AT273" s="146"/>
      <c r="AU273" s="79" t="str">
        <f>IF([3]回答表!X49="●",[3]回答表!G465,IF([3]回答表!AA49="●",[3]回答表!G482,""))</f>
        <v/>
      </c>
      <c r="AV273" s="80"/>
      <c r="AW273" s="80"/>
      <c r="AX273" s="80"/>
      <c r="AY273" s="80"/>
      <c r="AZ273" s="80"/>
      <c r="BA273" s="80"/>
      <c r="BB273" s="146"/>
      <c r="BC273" s="113"/>
      <c r="BD273" s="36"/>
      <c r="BE273" s="36"/>
      <c r="BF273" s="143"/>
      <c r="BG273" s="144"/>
      <c r="BH273" s="144"/>
      <c r="BI273" s="144"/>
      <c r="BJ273" s="143"/>
      <c r="BK273" s="144"/>
      <c r="BL273" s="144"/>
      <c r="BM273" s="144"/>
      <c r="BN273" s="143"/>
      <c r="BO273" s="144"/>
      <c r="BP273" s="144"/>
      <c r="BQ273" s="145"/>
      <c r="BR273" s="105"/>
    </row>
    <row r="274" spans="3:70" ht="15.6" customHeight="1" x14ac:dyDescent="0.4">
      <c r="C274" s="95"/>
      <c r="D274" s="109"/>
      <c r="E274" s="110"/>
      <c r="F274" s="110"/>
      <c r="G274" s="110"/>
      <c r="H274" s="110"/>
      <c r="I274" s="110"/>
      <c r="J274" s="110"/>
      <c r="K274" s="110"/>
      <c r="L274" s="110"/>
      <c r="M274" s="111"/>
      <c r="N274" s="147"/>
      <c r="O274" s="148"/>
      <c r="P274" s="148"/>
      <c r="Q274" s="149"/>
      <c r="R274" s="112"/>
      <c r="S274" s="112"/>
      <c r="T274" s="112"/>
      <c r="U274" s="140"/>
      <c r="V274" s="141"/>
      <c r="W274" s="141"/>
      <c r="X274" s="141"/>
      <c r="Y274" s="141"/>
      <c r="Z274" s="141"/>
      <c r="AA274" s="141"/>
      <c r="AB274" s="141"/>
      <c r="AC274" s="141"/>
      <c r="AD274" s="141"/>
      <c r="AE274" s="141"/>
      <c r="AF274" s="141"/>
      <c r="AG274" s="141"/>
      <c r="AH274" s="141"/>
      <c r="AI274" s="141"/>
      <c r="AJ274" s="142"/>
      <c r="AK274" s="129"/>
      <c r="AL274" s="129"/>
      <c r="AM274" s="76"/>
      <c r="AN274" s="77"/>
      <c r="AO274" s="77"/>
      <c r="AP274" s="77"/>
      <c r="AQ274" s="77"/>
      <c r="AR274" s="77"/>
      <c r="AS274" s="77"/>
      <c r="AT274" s="78"/>
      <c r="AU274" s="76"/>
      <c r="AV274" s="77"/>
      <c r="AW274" s="77"/>
      <c r="AX274" s="77"/>
      <c r="AY274" s="77"/>
      <c r="AZ274" s="77"/>
      <c r="BA274" s="77"/>
      <c r="BB274" s="78"/>
      <c r="BC274" s="113"/>
      <c r="BD274" s="36"/>
      <c r="BE274" s="36"/>
      <c r="BF274" s="143" t="str">
        <f>IF([3]回答表!X49="●",[3]回答表!E468,IF([3]回答表!AA49="●",[3]回答表!E485,""))</f>
        <v/>
      </c>
      <c r="BG274" s="144"/>
      <c r="BH274" s="144"/>
      <c r="BI274" s="144"/>
      <c r="BJ274" s="143" t="str">
        <f>IF([3]回答表!X49="●",[3]回答表!E469,IF([3]回答表!AA49="●",[3]回答表!E486,""))</f>
        <v/>
      </c>
      <c r="BK274" s="144"/>
      <c r="BL274" s="144"/>
      <c r="BM274" s="145"/>
      <c r="BN274" s="143" t="str">
        <f>IF([3]回答表!X49="●",[3]回答表!E470,IF([3]回答表!AA49="●",[3]回答表!E487,""))</f>
        <v/>
      </c>
      <c r="BO274" s="144"/>
      <c r="BP274" s="144"/>
      <c r="BQ274" s="145"/>
      <c r="BR274" s="105"/>
    </row>
    <row r="275" spans="3:70" ht="15.6" customHeight="1" x14ac:dyDescent="0.4">
      <c r="C275" s="95"/>
      <c r="D275" s="150"/>
      <c r="E275" s="150"/>
      <c r="F275" s="150"/>
      <c r="G275" s="150"/>
      <c r="H275" s="150"/>
      <c r="I275" s="150"/>
      <c r="J275" s="150"/>
      <c r="K275" s="150"/>
      <c r="L275" s="150"/>
      <c r="M275" s="150"/>
      <c r="N275" s="152"/>
      <c r="O275" s="152"/>
      <c r="P275" s="152"/>
      <c r="Q275" s="152"/>
      <c r="R275" s="152"/>
      <c r="S275" s="152"/>
      <c r="T275" s="152"/>
      <c r="U275" s="140"/>
      <c r="V275" s="141"/>
      <c r="W275" s="141"/>
      <c r="X275" s="141"/>
      <c r="Y275" s="141"/>
      <c r="Z275" s="141"/>
      <c r="AA275" s="141"/>
      <c r="AB275" s="141"/>
      <c r="AC275" s="141"/>
      <c r="AD275" s="141"/>
      <c r="AE275" s="141"/>
      <c r="AF275" s="141"/>
      <c r="AG275" s="141"/>
      <c r="AH275" s="141"/>
      <c r="AI275" s="141"/>
      <c r="AJ275" s="142"/>
      <c r="AK275" s="129"/>
      <c r="AL275" s="129"/>
      <c r="AM275" s="82"/>
      <c r="AN275" s="83"/>
      <c r="AO275" s="83"/>
      <c r="AP275" s="83"/>
      <c r="AQ275" s="83"/>
      <c r="AR275" s="83"/>
      <c r="AS275" s="83"/>
      <c r="AT275" s="84"/>
      <c r="AU275" s="82"/>
      <c r="AV275" s="83"/>
      <c r="AW275" s="83"/>
      <c r="AX275" s="83"/>
      <c r="AY275" s="83"/>
      <c r="AZ275" s="83"/>
      <c r="BA275" s="83"/>
      <c r="BB275" s="84"/>
      <c r="BC275" s="113"/>
      <c r="BD275" s="113"/>
      <c r="BE275" s="113"/>
      <c r="BF275" s="143"/>
      <c r="BG275" s="144"/>
      <c r="BH275" s="144"/>
      <c r="BI275" s="144"/>
      <c r="BJ275" s="143"/>
      <c r="BK275" s="144"/>
      <c r="BL275" s="144"/>
      <c r="BM275" s="145"/>
      <c r="BN275" s="143"/>
      <c r="BO275" s="144"/>
      <c r="BP275" s="144"/>
      <c r="BQ275" s="145"/>
      <c r="BR275" s="105"/>
    </row>
    <row r="276" spans="3:70" ht="15.6" customHeight="1" x14ac:dyDescent="0.4">
      <c r="C276" s="95"/>
      <c r="D276" s="150"/>
      <c r="E276" s="150"/>
      <c r="F276" s="150"/>
      <c r="G276" s="150"/>
      <c r="H276" s="150"/>
      <c r="I276" s="150"/>
      <c r="J276" s="150"/>
      <c r="K276" s="150"/>
      <c r="L276" s="150"/>
      <c r="M276" s="150"/>
      <c r="N276" s="152"/>
      <c r="O276" s="152"/>
      <c r="P276" s="152"/>
      <c r="Q276" s="152"/>
      <c r="R276" s="152"/>
      <c r="S276" s="152"/>
      <c r="T276" s="152"/>
      <c r="U276" s="140"/>
      <c r="V276" s="141"/>
      <c r="W276" s="141"/>
      <c r="X276" s="141"/>
      <c r="Y276" s="141"/>
      <c r="Z276" s="141"/>
      <c r="AA276" s="141"/>
      <c r="AB276" s="141"/>
      <c r="AC276" s="141"/>
      <c r="AD276" s="141"/>
      <c r="AE276" s="141"/>
      <c r="AF276" s="141"/>
      <c r="AG276" s="141"/>
      <c r="AH276" s="141"/>
      <c r="AI276" s="141"/>
      <c r="AJ276" s="142"/>
      <c r="AK276" s="129"/>
      <c r="AL276" s="129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113"/>
      <c r="BD276" s="36"/>
      <c r="BE276" s="36"/>
      <c r="BF276" s="143"/>
      <c r="BG276" s="144"/>
      <c r="BH276" s="144"/>
      <c r="BI276" s="144"/>
      <c r="BJ276" s="143"/>
      <c r="BK276" s="144"/>
      <c r="BL276" s="144"/>
      <c r="BM276" s="145"/>
      <c r="BN276" s="143"/>
      <c r="BO276" s="144"/>
      <c r="BP276" s="144"/>
      <c r="BQ276" s="145"/>
      <c r="BR276" s="105"/>
    </row>
    <row r="277" spans="3:70" ht="15.6" customHeight="1" x14ac:dyDescent="0.4">
      <c r="C277" s="95"/>
      <c r="D277" s="159" t="s">
        <v>26</v>
      </c>
      <c r="E277" s="160"/>
      <c r="F277" s="160"/>
      <c r="G277" s="160"/>
      <c r="H277" s="160"/>
      <c r="I277" s="160"/>
      <c r="J277" s="160"/>
      <c r="K277" s="160"/>
      <c r="L277" s="160"/>
      <c r="M277" s="161"/>
      <c r="N277" s="123" t="str">
        <f>IF([3]回答表!AA49="●","●","")</f>
        <v/>
      </c>
      <c r="O277" s="124"/>
      <c r="P277" s="124"/>
      <c r="Q277" s="125"/>
      <c r="R277" s="112"/>
      <c r="S277" s="112"/>
      <c r="T277" s="112"/>
      <c r="U277" s="140"/>
      <c r="V277" s="141"/>
      <c r="W277" s="141"/>
      <c r="X277" s="141"/>
      <c r="Y277" s="141"/>
      <c r="Z277" s="141"/>
      <c r="AA277" s="141"/>
      <c r="AB277" s="141"/>
      <c r="AC277" s="141"/>
      <c r="AD277" s="141"/>
      <c r="AE277" s="141"/>
      <c r="AF277" s="141"/>
      <c r="AG277" s="141"/>
      <c r="AH277" s="141"/>
      <c r="AI277" s="141"/>
      <c r="AJ277" s="142"/>
      <c r="AK277" s="129"/>
      <c r="AL277" s="129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113"/>
      <c r="BD277" s="165"/>
      <c r="BE277" s="165"/>
      <c r="BF277" s="143"/>
      <c r="BG277" s="144"/>
      <c r="BH277" s="144"/>
      <c r="BI277" s="144"/>
      <c r="BJ277" s="143"/>
      <c r="BK277" s="144"/>
      <c r="BL277" s="144"/>
      <c r="BM277" s="145"/>
      <c r="BN277" s="143"/>
      <c r="BO277" s="144"/>
      <c r="BP277" s="144"/>
      <c r="BQ277" s="145"/>
      <c r="BR277" s="105"/>
    </row>
    <row r="278" spans="3:70" ht="15.6" customHeight="1" x14ac:dyDescent="0.4">
      <c r="C278" s="95"/>
      <c r="D278" s="166"/>
      <c r="E278" s="167"/>
      <c r="F278" s="167"/>
      <c r="G278" s="167"/>
      <c r="H278" s="167"/>
      <c r="I278" s="167"/>
      <c r="J278" s="167"/>
      <c r="K278" s="167"/>
      <c r="L278" s="167"/>
      <c r="M278" s="168"/>
      <c r="N278" s="137"/>
      <c r="O278" s="138"/>
      <c r="P278" s="138"/>
      <c r="Q278" s="139"/>
      <c r="R278" s="112"/>
      <c r="S278" s="112"/>
      <c r="T278" s="112"/>
      <c r="U278" s="140"/>
      <c r="V278" s="141"/>
      <c r="W278" s="141"/>
      <c r="X278" s="141"/>
      <c r="Y278" s="141"/>
      <c r="Z278" s="141"/>
      <c r="AA278" s="141"/>
      <c r="AB278" s="141"/>
      <c r="AC278" s="141"/>
      <c r="AD278" s="141"/>
      <c r="AE278" s="141"/>
      <c r="AF278" s="141"/>
      <c r="AG278" s="141"/>
      <c r="AH278" s="141"/>
      <c r="AI278" s="141"/>
      <c r="AJ278" s="142"/>
      <c r="AK278" s="129"/>
      <c r="AL278" s="129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113"/>
      <c r="BD278" s="165"/>
      <c r="BE278" s="165"/>
      <c r="BF278" s="143" t="s">
        <v>23</v>
      </c>
      <c r="BG278" s="144"/>
      <c r="BH278" s="144"/>
      <c r="BI278" s="144"/>
      <c r="BJ278" s="143" t="s">
        <v>24</v>
      </c>
      <c r="BK278" s="144"/>
      <c r="BL278" s="144"/>
      <c r="BM278" s="144"/>
      <c r="BN278" s="143" t="s">
        <v>25</v>
      </c>
      <c r="BO278" s="144"/>
      <c r="BP278" s="144"/>
      <c r="BQ278" s="145"/>
      <c r="BR278" s="105"/>
    </row>
    <row r="279" spans="3:70" ht="15.6" customHeight="1" x14ac:dyDescent="0.4">
      <c r="C279" s="95"/>
      <c r="D279" s="166"/>
      <c r="E279" s="167"/>
      <c r="F279" s="167"/>
      <c r="G279" s="167"/>
      <c r="H279" s="167"/>
      <c r="I279" s="167"/>
      <c r="J279" s="167"/>
      <c r="K279" s="167"/>
      <c r="L279" s="167"/>
      <c r="M279" s="168"/>
      <c r="N279" s="137"/>
      <c r="O279" s="138"/>
      <c r="P279" s="138"/>
      <c r="Q279" s="139"/>
      <c r="R279" s="112"/>
      <c r="S279" s="112"/>
      <c r="T279" s="112"/>
      <c r="U279" s="140"/>
      <c r="V279" s="141"/>
      <c r="W279" s="141"/>
      <c r="X279" s="141"/>
      <c r="Y279" s="141"/>
      <c r="Z279" s="141"/>
      <c r="AA279" s="141"/>
      <c r="AB279" s="141"/>
      <c r="AC279" s="141"/>
      <c r="AD279" s="141"/>
      <c r="AE279" s="141"/>
      <c r="AF279" s="141"/>
      <c r="AG279" s="141"/>
      <c r="AH279" s="141"/>
      <c r="AI279" s="141"/>
      <c r="AJ279" s="142"/>
      <c r="AK279" s="129"/>
      <c r="AL279" s="129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113"/>
      <c r="BD279" s="165"/>
      <c r="BE279" s="165"/>
      <c r="BF279" s="143"/>
      <c r="BG279" s="144"/>
      <c r="BH279" s="144"/>
      <c r="BI279" s="144"/>
      <c r="BJ279" s="143"/>
      <c r="BK279" s="144"/>
      <c r="BL279" s="144"/>
      <c r="BM279" s="144"/>
      <c r="BN279" s="143"/>
      <c r="BO279" s="144"/>
      <c r="BP279" s="144"/>
      <c r="BQ279" s="145"/>
      <c r="BR279" s="105"/>
    </row>
    <row r="280" spans="3:70" ht="15.6" customHeight="1" x14ac:dyDescent="0.4">
      <c r="C280" s="95"/>
      <c r="D280" s="169"/>
      <c r="E280" s="170"/>
      <c r="F280" s="170"/>
      <c r="G280" s="170"/>
      <c r="H280" s="170"/>
      <c r="I280" s="170"/>
      <c r="J280" s="170"/>
      <c r="K280" s="170"/>
      <c r="L280" s="170"/>
      <c r="M280" s="171"/>
      <c r="N280" s="147"/>
      <c r="O280" s="148"/>
      <c r="P280" s="148"/>
      <c r="Q280" s="149"/>
      <c r="R280" s="112"/>
      <c r="S280" s="112"/>
      <c r="T280" s="112"/>
      <c r="U280" s="172"/>
      <c r="V280" s="173"/>
      <c r="W280" s="173"/>
      <c r="X280" s="173"/>
      <c r="Y280" s="173"/>
      <c r="Z280" s="173"/>
      <c r="AA280" s="173"/>
      <c r="AB280" s="173"/>
      <c r="AC280" s="173"/>
      <c r="AD280" s="173"/>
      <c r="AE280" s="173"/>
      <c r="AF280" s="173"/>
      <c r="AG280" s="173"/>
      <c r="AH280" s="173"/>
      <c r="AI280" s="173"/>
      <c r="AJ280" s="174"/>
      <c r="AK280" s="129"/>
      <c r="AL280" s="129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113"/>
      <c r="BD280" s="165"/>
      <c r="BE280" s="165"/>
      <c r="BF280" s="181"/>
      <c r="BG280" s="182"/>
      <c r="BH280" s="182"/>
      <c r="BI280" s="182"/>
      <c r="BJ280" s="181"/>
      <c r="BK280" s="182"/>
      <c r="BL280" s="182"/>
      <c r="BM280" s="182"/>
      <c r="BN280" s="181"/>
      <c r="BO280" s="182"/>
      <c r="BP280" s="182"/>
      <c r="BQ280" s="183"/>
      <c r="BR280" s="105"/>
    </row>
    <row r="281" spans="3:70" ht="15.6" customHeight="1" x14ac:dyDescent="0.5">
      <c r="C281" s="95"/>
      <c r="D281" s="150"/>
      <c r="E281" s="150"/>
      <c r="F281" s="150"/>
      <c r="G281" s="150"/>
      <c r="H281" s="150"/>
      <c r="I281" s="150"/>
      <c r="J281" s="150"/>
      <c r="K281" s="150"/>
      <c r="L281" s="150"/>
      <c r="M281" s="150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65"/>
      <c r="Y281" s="65"/>
      <c r="Z281" s="65"/>
      <c r="AA281" s="103"/>
      <c r="AB281" s="103"/>
      <c r="AC281" s="103"/>
      <c r="AD281" s="103"/>
      <c r="AE281" s="103"/>
      <c r="AF281" s="103"/>
      <c r="AG281" s="103"/>
      <c r="AH281" s="103"/>
      <c r="AI281" s="103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  <c r="BI281" s="65"/>
      <c r="BJ281" s="65"/>
      <c r="BK281" s="65"/>
      <c r="BL281" s="65"/>
      <c r="BM281" s="65"/>
      <c r="BN281" s="65"/>
      <c r="BO281" s="65"/>
      <c r="BP281" s="65"/>
      <c r="BQ281" s="65"/>
      <c r="BR281" s="105"/>
    </row>
    <row r="282" spans="3:70" ht="19.350000000000001" customHeight="1" x14ac:dyDescent="0.5">
      <c r="C282" s="95"/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12"/>
      <c r="O282" s="112"/>
      <c r="P282" s="112"/>
      <c r="Q282" s="112"/>
      <c r="R282" s="112"/>
      <c r="S282" s="112"/>
      <c r="T282" s="112"/>
      <c r="U282" s="116" t="s">
        <v>31</v>
      </c>
      <c r="V282" s="112"/>
      <c r="W282" s="112"/>
      <c r="X282" s="112"/>
      <c r="Y282" s="112"/>
      <c r="Z282" s="112"/>
      <c r="AA282" s="103"/>
      <c r="AB282" s="117"/>
      <c r="AC282" s="103"/>
      <c r="AD282" s="103"/>
      <c r="AE282" s="103"/>
      <c r="AF282" s="103"/>
      <c r="AG282" s="103"/>
      <c r="AH282" s="103"/>
      <c r="AI282" s="103"/>
      <c r="AJ282" s="103"/>
      <c r="AK282" s="103"/>
      <c r="AL282" s="103"/>
      <c r="AM282" s="116" t="s">
        <v>32</v>
      </c>
      <c r="AN282" s="103"/>
      <c r="AO282" s="103"/>
      <c r="AP282" s="103"/>
      <c r="AQ282" s="103"/>
      <c r="AR282" s="103"/>
      <c r="AS282" s="103"/>
      <c r="AT282" s="103"/>
      <c r="AU282" s="103"/>
      <c r="AV282" s="103"/>
      <c r="AW282" s="103"/>
      <c r="AX282" s="103"/>
      <c r="AY282" s="103"/>
      <c r="AZ282" s="103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65"/>
      <c r="BR282" s="105"/>
    </row>
    <row r="283" spans="3:70" ht="15.6" customHeight="1" x14ac:dyDescent="0.4">
      <c r="C283" s="95"/>
      <c r="D283" s="99" t="s">
        <v>33</v>
      </c>
      <c r="E283" s="100"/>
      <c r="F283" s="100"/>
      <c r="G283" s="100"/>
      <c r="H283" s="100"/>
      <c r="I283" s="100"/>
      <c r="J283" s="100"/>
      <c r="K283" s="100"/>
      <c r="L283" s="100"/>
      <c r="M283" s="101"/>
      <c r="N283" s="123" t="str">
        <f>IF([3]回答表!AD49="●","●","")</f>
        <v/>
      </c>
      <c r="O283" s="124"/>
      <c r="P283" s="124"/>
      <c r="Q283" s="125"/>
      <c r="R283" s="112"/>
      <c r="S283" s="112"/>
      <c r="T283" s="112"/>
      <c r="U283" s="126" t="str">
        <f>IF([3]回答表!AD49="●",[3]回答表!B492,"")</f>
        <v/>
      </c>
      <c r="V283" s="127"/>
      <c r="W283" s="127"/>
      <c r="X283" s="127"/>
      <c r="Y283" s="127"/>
      <c r="Z283" s="127"/>
      <c r="AA283" s="127"/>
      <c r="AB283" s="127"/>
      <c r="AC283" s="127"/>
      <c r="AD283" s="127"/>
      <c r="AE283" s="127"/>
      <c r="AF283" s="127"/>
      <c r="AG283" s="127"/>
      <c r="AH283" s="127"/>
      <c r="AI283" s="127"/>
      <c r="AJ283" s="128"/>
      <c r="AK283" s="129"/>
      <c r="AL283" s="129"/>
      <c r="AM283" s="126" t="str">
        <f>IF([3]回答表!AD49="●",[3]回答表!B498,"")</f>
        <v/>
      </c>
      <c r="AN283" s="127"/>
      <c r="AO283" s="127"/>
      <c r="AP283" s="127"/>
      <c r="AQ283" s="127"/>
      <c r="AR283" s="127"/>
      <c r="AS283" s="127"/>
      <c r="AT283" s="127"/>
      <c r="AU283" s="127"/>
      <c r="AV283" s="127"/>
      <c r="AW283" s="127"/>
      <c r="AX283" s="127"/>
      <c r="AY283" s="127"/>
      <c r="AZ283" s="127"/>
      <c r="BA283" s="127"/>
      <c r="BB283" s="127"/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7"/>
      <c r="BP283" s="127"/>
      <c r="BQ283" s="128"/>
      <c r="BR283" s="105"/>
    </row>
    <row r="284" spans="3:70" ht="15.6" customHeight="1" x14ac:dyDescent="0.4">
      <c r="C284" s="95"/>
      <c r="D284" s="134"/>
      <c r="E284" s="135"/>
      <c r="F284" s="135"/>
      <c r="G284" s="135"/>
      <c r="H284" s="135"/>
      <c r="I284" s="135"/>
      <c r="J284" s="135"/>
      <c r="K284" s="135"/>
      <c r="L284" s="135"/>
      <c r="M284" s="136"/>
      <c r="N284" s="137"/>
      <c r="O284" s="138"/>
      <c r="P284" s="138"/>
      <c r="Q284" s="139"/>
      <c r="R284" s="112"/>
      <c r="S284" s="112"/>
      <c r="T284" s="112"/>
      <c r="U284" s="140"/>
      <c r="V284" s="141"/>
      <c r="W284" s="141"/>
      <c r="X284" s="141"/>
      <c r="Y284" s="141"/>
      <c r="Z284" s="141"/>
      <c r="AA284" s="141"/>
      <c r="AB284" s="141"/>
      <c r="AC284" s="141"/>
      <c r="AD284" s="141"/>
      <c r="AE284" s="141"/>
      <c r="AF284" s="141"/>
      <c r="AG284" s="141"/>
      <c r="AH284" s="141"/>
      <c r="AI284" s="141"/>
      <c r="AJ284" s="142"/>
      <c r="AK284" s="129"/>
      <c r="AL284" s="129"/>
      <c r="AM284" s="140"/>
      <c r="AN284" s="141"/>
      <c r="AO284" s="141"/>
      <c r="AP284" s="141"/>
      <c r="AQ284" s="141"/>
      <c r="AR284" s="141"/>
      <c r="AS284" s="141"/>
      <c r="AT284" s="141"/>
      <c r="AU284" s="141"/>
      <c r="AV284" s="141"/>
      <c r="AW284" s="141"/>
      <c r="AX284" s="141"/>
      <c r="AY284" s="141"/>
      <c r="AZ284" s="141"/>
      <c r="BA284" s="141"/>
      <c r="BB284" s="141"/>
      <c r="BC284" s="141"/>
      <c r="BD284" s="141"/>
      <c r="BE284" s="141"/>
      <c r="BF284" s="141"/>
      <c r="BG284" s="141"/>
      <c r="BH284" s="141"/>
      <c r="BI284" s="141"/>
      <c r="BJ284" s="141"/>
      <c r="BK284" s="141"/>
      <c r="BL284" s="141"/>
      <c r="BM284" s="141"/>
      <c r="BN284" s="141"/>
      <c r="BO284" s="141"/>
      <c r="BP284" s="141"/>
      <c r="BQ284" s="142"/>
      <c r="BR284" s="105"/>
    </row>
    <row r="285" spans="3:70" ht="15.6" customHeight="1" x14ac:dyDescent="0.4">
      <c r="C285" s="95"/>
      <c r="D285" s="134"/>
      <c r="E285" s="135"/>
      <c r="F285" s="135"/>
      <c r="G285" s="135"/>
      <c r="H285" s="135"/>
      <c r="I285" s="135"/>
      <c r="J285" s="135"/>
      <c r="K285" s="135"/>
      <c r="L285" s="135"/>
      <c r="M285" s="136"/>
      <c r="N285" s="137"/>
      <c r="O285" s="138"/>
      <c r="P285" s="138"/>
      <c r="Q285" s="139"/>
      <c r="R285" s="112"/>
      <c r="S285" s="112"/>
      <c r="T285" s="112"/>
      <c r="U285" s="140"/>
      <c r="V285" s="141"/>
      <c r="W285" s="141"/>
      <c r="X285" s="141"/>
      <c r="Y285" s="141"/>
      <c r="Z285" s="141"/>
      <c r="AA285" s="141"/>
      <c r="AB285" s="141"/>
      <c r="AC285" s="141"/>
      <c r="AD285" s="141"/>
      <c r="AE285" s="141"/>
      <c r="AF285" s="141"/>
      <c r="AG285" s="141"/>
      <c r="AH285" s="141"/>
      <c r="AI285" s="141"/>
      <c r="AJ285" s="142"/>
      <c r="AK285" s="129"/>
      <c r="AL285" s="129"/>
      <c r="AM285" s="140"/>
      <c r="AN285" s="141"/>
      <c r="AO285" s="141"/>
      <c r="AP285" s="141"/>
      <c r="AQ285" s="141"/>
      <c r="AR285" s="141"/>
      <c r="AS285" s="141"/>
      <c r="AT285" s="141"/>
      <c r="AU285" s="141"/>
      <c r="AV285" s="141"/>
      <c r="AW285" s="141"/>
      <c r="AX285" s="141"/>
      <c r="AY285" s="141"/>
      <c r="AZ285" s="141"/>
      <c r="BA285" s="141"/>
      <c r="BB285" s="141"/>
      <c r="BC285" s="141"/>
      <c r="BD285" s="141"/>
      <c r="BE285" s="141"/>
      <c r="BF285" s="141"/>
      <c r="BG285" s="141"/>
      <c r="BH285" s="141"/>
      <c r="BI285" s="141"/>
      <c r="BJ285" s="141"/>
      <c r="BK285" s="141"/>
      <c r="BL285" s="141"/>
      <c r="BM285" s="141"/>
      <c r="BN285" s="141"/>
      <c r="BO285" s="141"/>
      <c r="BP285" s="141"/>
      <c r="BQ285" s="142"/>
      <c r="BR285" s="105"/>
    </row>
    <row r="286" spans="3:70" ht="15.6" customHeight="1" x14ac:dyDescent="0.4">
      <c r="C286" s="95"/>
      <c r="D286" s="109"/>
      <c r="E286" s="110"/>
      <c r="F286" s="110"/>
      <c r="G286" s="110"/>
      <c r="H286" s="110"/>
      <c r="I286" s="110"/>
      <c r="J286" s="110"/>
      <c r="K286" s="110"/>
      <c r="L286" s="110"/>
      <c r="M286" s="111"/>
      <c r="N286" s="147"/>
      <c r="O286" s="148"/>
      <c r="P286" s="148"/>
      <c r="Q286" s="149"/>
      <c r="R286" s="112"/>
      <c r="S286" s="112"/>
      <c r="T286" s="112"/>
      <c r="U286" s="172"/>
      <c r="V286" s="173"/>
      <c r="W286" s="173"/>
      <c r="X286" s="173"/>
      <c r="Y286" s="173"/>
      <c r="Z286" s="173"/>
      <c r="AA286" s="173"/>
      <c r="AB286" s="173"/>
      <c r="AC286" s="173"/>
      <c r="AD286" s="173"/>
      <c r="AE286" s="173"/>
      <c r="AF286" s="173"/>
      <c r="AG286" s="173"/>
      <c r="AH286" s="173"/>
      <c r="AI286" s="173"/>
      <c r="AJ286" s="174"/>
      <c r="AK286" s="129"/>
      <c r="AL286" s="129"/>
      <c r="AM286" s="172"/>
      <c r="AN286" s="173"/>
      <c r="AO286" s="173"/>
      <c r="AP286" s="173"/>
      <c r="AQ286" s="173"/>
      <c r="AR286" s="173"/>
      <c r="AS286" s="173"/>
      <c r="AT286" s="173"/>
      <c r="AU286" s="173"/>
      <c r="AV286" s="173"/>
      <c r="AW286" s="173"/>
      <c r="AX286" s="173"/>
      <c r="AY286" s="173"/>
      <c r="AZ286" s="173"/>
      <c r="BA286" s="173"/>
      <c r="BB286" s="173"/>
      <c r="BC286" s="173"/>
      <c r="BD286" s="173"/>
      <c r="BE286" s="173"/>
      <c r="BF286" s="173"/>
      <c r="BG286" s="173"/>
      <c r="BH286" s="173"/>
      <c r="BI286" s="173"/>
      <c r="BJ286" s="173"/>
      <c r="BK286" s="173"/>
      <c r="BL286" s="173"/>
      <c r="BM286" s="173"/>
      <c r="BN286" s="173"/>
      <c r="BO286" s="173"/>
      <c r="BP286" s="173"/>
      <c r="BQ286" s="174"/>
      <c r="BR286" s="105"/>
    </row>
    <row r="287" spans="3:70" ht="15.6" customHeight="1" x14ac:dyDescent="0.4">
      <c r="C287" s="176"/>
      <c r="D287" s="177"/>
      <c r="E287" s="177"/>
      <c r="F287" s="177"/>
      <c r="G287" s="177"/>
      <c r="H287" s="177"/>
      <c r="I287" s="177"/>
      <c r="J287" s="177"/>
      <c r="K287" s="177"/>
      <c r="L287" s="177"/>
      <c r="M287" s="177"/>
      <c r="N287" s="177"/>
      <c r="O287" s="177"/>
      <c r="P287" s="177"/>
      <c r="Q287" s="177"/>
      <c r="R287" s="177"/>
      <c r="S287" s="177"/>
      <c r="T287" s="177"/>
      <c r="U287" s="177"/>
      <c r="V287" s="177"/>
      <c r="W287" s="177"/>
      <c r="X287" s="177"/>
      <c r="Y287" s="177"/>
      <c r="Z287" s="177"/>
      <c r="AA287" s="177"/>
      <c r="AB287" s="177"/>
      <c r="AC287" s="177"/>
      <c r="AD287" s="177"/>
      <c r="AE287" s="177"/>
      <c r="AF287" s="177"/>
      <c r="AG287" s="177"/>
      <c r="AH287" s="177"/>
      <c r="AI287" s="177"/>
      <c r="AJ287" s="177"/>
      <c r="AK287" s="177"/>
      <c r="AL287" s="177"/>
      <c r="AM287" s="177"/>
      <c r="AN287" s="177"/>
      <c r="AO287" s="177"/>
      <c r="AP287" s="177"/>
      <c r="AQ287" s="177"/>
      <c r="AR287" s="177"/>
      <c r="AS287" s="177"/>
      <c r="AT287" s="177"/>
      <c r="AU287" s="177"/>
      <c r="AV287" s="177"/>
      <c r="AW287" s="177"/>
      <c r="AX287" s="177"/>
      <c r="AY287" s="177"/>
      <c r="AZ287" s="177"/>
      <c r="BA287" s="177"/>
      <c r="BB287" s="177"/>
      <c r="BC287" s="177"/>
      <c r="BD287" s="177"/>
      <c r="BE287" s="177"/>
      <c r="BF287" s="177"/>
      <c r="BG287" s="177"/>
      <c r="BH287" s="177"/>
      <c r="BI287" s="177"/>
      <c r="BJ287" s="177"/>
      <c r="BK287" s="177"/>
      <c r="BL287" s="177"/>
      <c r="BM287" s="177"/>
      <c r="BN287" s="177"/>
      <c r="BO287" s="177"/>
      <c r="BP287" s="177"/>
      <c r="BQ287" s="177"/>
      <c r="BR287" s="178"/>
    </row>
    <row r="288" spans="3:70" ht="15.6" customHeight="1" x14ac:dyDescent="0.4"/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87" t="s">
        <v>84</v>
      </c>
      <c r="D292" s="287"/>
      <c r="E292" s="287"/>
      <c r="F292" s="287"/>
      <c r="G292" s="287"/>
      <c r="H292" s="287"/>
      <c r="I292" s="287"/>
      <c r="J292" s="287"/>
      <c r="K292" s="287"/>
      <c r="L292" s="287"/>
      <c r="M292" s="287"/>
      <c r="N292" s="287"/>
      <c r="O292" s="287"/>
      <c r="P292" s="287"/>
      <c r="Q292" s="287"/>
      <c r="R292" s="287"/>
      <c r="S292" s="287"/>
      <c r="T292" s="287"/>
      <c r="U292" s="287"/>
      <c r="V292" s="287"/>
      <c r="W292" s="287"/>
      <c r="X292" s="287"/>
      <c r="Y292" s="287"/>
      <c r="Z292" s="287"/>
      <c r="AA292" s="287"/>
      <c r="AB292" s="287"/>
      <c r="AC292" s="287"/>
      <c r="AD292" s="287"/>
      <c r="AE292" s="287"/>
      <c r="AF292" s="287"/>
      <c r="AG292" s="287"/>
      <c r="AH292" s="287"/>
      <c r="AI292" s="287"/>
      <c r="AJ292" s="287"/>
      <c r="AK292" s="287"/>
      <c r="AL292" s="287"/>
      <c r="AM292" s="287"/>
      <c r="AN292" s="287"/>
      <c r="AO292" s="287"/>
      <c r="AP292" s="287"/>
      <c r="AQ292" s="287"/>
      <c r="AR292" s="287"/>
      <c r="AS292" s="287"/>
      <c r="AT292" s="287"/>
      <c r="AU292" s="287"/>
      <c r="AV292" s="287"/>
      <c r="AW292" s="287"/>
      <c r="AX292" s="287"/>
      <c r="AY292" s="287"/>
      <c r="AZ292" s="287"/>
      <c r="BA292" s="287"/>
      <c r="BB292" s="287"/>
      <c r="BC292" s="287"/>
      <c r="BD292" s="287"/>
      <c r="BE292" s="287"/>
      <c r="BF292" s="287"/>
      <c r="BG292" s="287"/>
      <c r="BH292" s="287"/>
      <c r="BI292" s="287"/>
      <c r="BJ292" s="287"/>
      <c r="BK292" s="287"/>
      <c r="BL292" s="287"/>
      <c r="BM292" s="287"/>
      <c r="BN292" s="287"/>
      <c r="BO292" s="287"/>
      <c r="BP292" s="287"/>
      <c r="BQ292" s="287"/>
      <c r="BR292" s="287"/>
    </row>
    <row r="293" spans="3:70" ht="21.95" customHeight="1" x14ac:dyDescent="0.4">
      <c r="C293" s="287"/>
      <c r="D293" s="287"/>
      <c r="E293" s="287"/>
      <c r="F293" s="287"/>
      <c r="G293" s="287"/>
      <c r="H293" s="287"/>
      <c r="I293" s="287"/>
      <c r="J293" s="287"/>
      <c r="K293" s="287"/>
      <c r="L293" s="287"/>
      <c r="M293" s="287"/>
      <c r="N293" s="287"/>
      <c r="O293" s="287"/>
      <c r="P293" s="287"/>
      <c r="Q293" s="287"/>
      <c r="R293" s="287"/>
      <c r="S293" s="287"/>
      <c r="T293" s="287"/>
      <c r="U293" s="287"/>
      <c r="V293" s="287"/>
      <c r="W293" s="287"/>
      <c r="X293" s="287"/>
      <c r="Y293" s="287"/>
      <c r="Z293" s="287"/>
      <c r="AA293" s="287"/>
      <c r="AB293" s="287"/>
      <c r="AC293" s="287"/>
      <c r="AD293" s="287"/>
      <c r="AE293" s="287"/>
      <c r="AF293" s="287"/>
      <c r="AG293" s="287"/>
      <c r="AH293" s="287"/>
      <c r="AI293" s="287"/>
      <c r="AJ293" s="287"/>
      <c r="AK293" s="287"/>
      <c r="AL293" s="287"/>
      <c r="AM293" s="287"/>
      <c r="AN293" s="287"/>
      <c r="AO293" s="287"/>
      <c r="AP293" s="287"/>
      <c r="AQ293" s="287"/>
      <c r="AR293" s="287"/>
      <c r="AS293" s="287"/>
      <c r="AT293" s="287"/>
      <c r="AU293" s="287"/>
      <c r="AV293" s="287"/>
      <c r="AW293" s="287"/>
      <c r="AX293" s="287"/>
      <c r="AY293" s="287"/>
      <c r="AZ293" s="287"/>
      <c r="BA293" s="287"/>
      <c r="BB293" s="287"/>
      <c r="BC293" s="287"/>
      <c r="BD293" s="287"/>
      <c r="BE293" s="287"/>
      <c r="BF293" s="287"/>
      <c r="BG293" s="287"/>
      <c r="BH293" s="287"/>
      <c r="BI293" s="287"/>
      <c r="BJ293" s="287"/>
      <c r="BK293" s="287"/>
      <c r="BL293" s="287"/>
      <c r="BM293" s="287"/>
      <c r="BN293" s="287"/>
      <c r="BO293" s="287"/>
      <c r="BP293" s="287"/>
      <c r="BQ293" s="287"/>
      <c r="BR293" s="287"/>
    </row>
    <row r="294" spans="3:70" ht="21.95" customHeight="1" x14ac:dyDescent="0.4">
      <c r="C294" s="287"/>
      <c r="D294" s="287"/>
      <c r="E294" s="287"/>
      <c r="F294" s="287"/>
      <c r="G294" s="287"/>
      <c r="H294" s="287"/>
      <c r="I294" s="287"/>
      <c r="J294" s="287"/>
      <c r="K294" s="287"/>
      <c r="L294" s="287"/>
      <c r="M294" s="287"/>
      <c r="N294" s="287"/>
      <c r="O294" s="287"/>
      <c r="P294" s="287"/>
      <c r="Q294" s="287"/>
      <c r="R294" s="287"/>
      <c r="S294" s="287"/>
      <c r="T294" s="287"/>
      <c r="U294" s="287"/>
      <c r="V294" s="287"/>
      <c r="W294" s="287"/>
      <c r="X294" s="287"/>
      <c r="Y294" s="287"/>
      <c r="Z294" s="287"/>
      <c r="AA294" s="287"/>
      <c r="AB294" s="287"/>
      <c r="AC294" s="287"/>
      <c r="AD294" s="287"/>
      <c r="AE294" s="287"/>
      <c r="AF294" s="287"/>
      <c r="AG294" s="287"/>
      <c r="AH294" s="287"/>
      <c r="AI294" s="287"/>
      <c r="AJ294" s="287"/>
      <c r="AK294" s="287"/>
      <c r="AL294" s="287"/>
      <c r="AM294" s="287"/>
      <c r="AN294" s="287"/>
      <c r="AO294" s="287"/>
      <c r="AP294" s="287"/>
      <c r="AQ294" s="287"/>
      <c r="AR294" s="287"/>
      <c r="AS294" s="287"/>
      <c r="AT294" s="287"/>
      <c r="AU294" s="287"/>
      <c r="AV294" s="287"/>
      <c r="AW294" s="287"/>
      <c r="AX294" s="287"/>
      <c r="AY294" s="287"/>
      <c r="AZ294" s="287"/>
      <c r="BA294" s="287"/>
      <c r="BB294" s="287"/>
      <c r="BC294" s="287"/>
      <c r="BD294" s="287"/>
      <c r="BE294" s="287"/>
      <c r="BF294" s="287"/>
      <c r="BG294" s="287"/>
      <c r="BH294" s="287"/>
      <c r="BI294" s="287"/>
      <c r="BJ294" s="287"/>
      <c r="BK294" s="287"/>
      <c r="BL294" s="287"/>
      <c r="BM294" s="287"/>
      <c r="BN294" s="287"/>
      <c r="BO294" s="287"/>
      <c r="BP294" s="287"/>
      <c r="BQ294" s="287"/>
      <c r="BR294" s="287"/>
    </row>
    <row r="295" spans="3:70" ht="15.6" customHeight="1" x14ac:dyDescent="0.4">
      <c r="C295" s="89"/>
      <c r="D295" s="288"/>
      <c r="E295" s="288"/>
      <c r="F295" s="288"/>
      <c r="G295" s="288"/>
      <c r="H295" s="288"/>
      <c r="I295" s="288"/>
      <c r="J295" s="288"/>
      <c r="K295" s="288"/>
      <c r="L295" s="288"/>
      <c r="M295" s="288"/>
      <c r="N295" s="288"/>
      <c r="O295" s="288"/>
      <c r="P295" s="288"/>
      <c r="Q295" s="288"/>
      <c r="R295" s="288"/>
      <c r="S295" s="288"/>
      <c r="T295" s="288"/>
      <c r="U295" s="288"/>
      <c r="V295" s="288"/>
      <c r="W295" s="288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4"/>
    </row>
    <row r="296" spans="3:70" ht="18.95" customHeight="1" x14ac:dyDescent="0.4">
      <c r="C296" s="95"/>
      <c r="D296" s="289" t="str">
        <f>IF([3]回答表!R50="●",[3]回答表!B511,"")</f>
        <v/>
      </c>
      <c r="E296" s="290"/>
      <c r="F296" s="290"/>
      <c r="G296" s="290"/>
      <c r="H296" s="290"/>
      <c r="I296" s="290"/>
      <c r="J296" s="290"/>
      <c r="K296" s="290"/>
      <c r="L296" s="290"/>
      <c r="M296" s="290"/>
      <c r="N296" s="290"/>
      <c r="O296" s="290"/>
      <c r="P296" s="290"/>
      <c r="Q296" s="290"/>
      <c r="R296" s="290"/>
      <c r="S296" s="290"/>
      <c r="T296" s="290"/>
      <c r="U296" s="290"/>
      <c r="V296" s="290"/>
      <c r="W296" s="290"/>
      <c r="X296" s="290"/>
      <c r="Y296" s="290"/>
      <c r="Z296" s="290"/>
      <c r="AA296" s="290"/>
      <c r="AB296" s="290"/>
      <c r="AC296" s="290"/>
      <c r="AD296" s="290"/>
      <c r="AE296" s="290"/>
      <c r="AF296" s="290"/>
      <c r="AG296" s="290"/>
      <c r="AH296" s="290"/>
      <c r="AI296" s="290"/>
      <c r="AJ296" s="290"/>
      <c r="AK296" s="290"/>
      <c r="AL296" s="290"/>
      <c r="AM296" s="290"/>
      <c r="AN296" s="290"/>
      <c r="AO296" s="290"/>
      <c r="AP296" s="290"/>
      <c r="AQ296" s="290"/>
      <c r="AR296" s="290"/>
      <c r="AS296" s="290"/>
      <c r="AT296" s="290"/>
      <c r="AU296" s="290"/>
      <c r="AV296" s="290"/>
      <c r="AW296" s="290"/>
      <c r="AX296" s="290"/>
      <c r="AY296" s="290"/>
      <c r="AZ296" s="290"/>
      <c r="BA296" s="290"/>
      <c r="BB296" s="290"/>
      <c r="BC296" s="290"/>
      <c r="BD296" s="290"/>
      <c r="BE296" s="290"/>
      <c r="BF296" s="290"/>
      <c r="BG296" s="290"/>
      <c r="BH296" s="290"/>
      <c r="BI296" s="290"/>
      <c r="BJ296" s="290"/>
      <c r="BK296" s="290"/>
      <c r="BL296" s="290"/>
      <c r="BM296" s="290"/>
      <c r="BN296" s="290"/>
      <c r="BO296" s="290"/>
      <c r="BP296" s="290"/>
      <c r="BQ296" s="291"/>
      <c r="BR296" s="105"/>
    </row>
    <row r="297" spans="3:70" ht="23.45" customHeight="1" x14ac:dyDescent="0.4">
      <c r="C297" s="95"/>
      <c r="D297" s="292"/>
      <c r="E297" s="293"/>
      <c r="F297" s="293"/>
      <c r="G297" s="293"/>
      <c r="H297" s="293"/>
      <c r="I297" s="293"/>
      <c r="J297" s="293"/>
      <c r="K297" s="293"/>
      <c r="L297" s="293"/>
      <c r="M297" s="293"/>
      <c r="N297" s="293"/>
      <c r="O297" s="293"/>
      <c r="P297" s="293"/>
      <c r="Q297" s="293"/>
      <c r="R297" s="293"/>
      <c r="S297" s="293"/>
      <c r="T297" s="293"/>
      <c r="U297" s="293"/>
      <c r="V297" s="293"/>
      <c r="W297" s="293"/>
      <c r="X297" s="293"/>
      <c r="Y297" s="293"/>
      <c r="Z297" s="293"/>
      <c r="AA297" s="293"/>
      <c r="AB297" s="293"/>
      <c r="AC297" s="293"/>
      <c r="AD297" s="293"/>
      <c r="AE297" s="293"/>
      <c r="AF297" s="293"/>
      <c r="AG297" s="293"/>
      <c r="AH297" s="293"/>
      <c r="AI297" s="293"/>
      <c r="AJ297" s="293"/>
      <c r="AK297" s="293"/>
      <c r="AL297" s="293"/>
      <c r="AM297" s="293"/>
      <c r="AN297" s="293"/>
      <c r="AO297" s="293"/>
      <c r="AP297" s="293"/>
      <c r="AQ297" s="293"/>
      <c r="AR297" s="293"/>
      <c r="AS297" s="293"/>
      <c r="AT297" s="293"/>
      <c r="AU297" s="293"/>
      <c r="AV297" s="293"/>
      <c r="AW297" s="293"/>
      <c r="AX297" s="293"/>
      <c r="AY297" s="293"/>
      <c r="AZ297" s="293"/>
      <c r="BA297" s="293"/>
      <c r="BB297" s="293"/>
      <c r="BC297" s="293"/>
      <c r="BD297" s="293"/>
      <c r="BE297" s="293"/>
      <c r="BF297" s="293"/>
      <c r="BG297" s="293"/>
      <c r="BH297" s="293"/>
      <c r="BI297" s="293"/>
      <c r="BJ297" s="293"/>
      <c r="BK297" s="293"/>
      <c r="BL297" s="293"/>
      <c r="BM297" s="293"/>
      <c r="BN297" s="293"/>
      <c r="BO297" s="293"/>
      <c r="BP297" s="293"/>
      <c r="BQ297" s="294"/>
      <c r="BR297" s="105"/>
    </row>
    <row r="298" spans="3:70" ht="23.45" customHeight="1" x14ac:dyDescent="0.4">
      <c r="C298" s="95"/>
      <c r="D298" s="292"/>
      <c r="E298" s="293"/>
      <c r="F298" s="293"/>
      <c r="G298" s="293"/>
      <c r="H298" s="293"/>
      <c r="I298" s="293"/>
      <c r="J298" s="293"/>
      <c r="K298" s="293"/>
      <c r="L298" s="293"/>
      <c r="M298" s="293"/>
      <c r="N298" s="293"/>
      <c r="O298" s="293"/>
      <c r="P298" s="293"/>
      <c r="Q298" s="293"/>
      <c r="R298" s="293"/>
      <c r="S298" s="293"/>
      <c r="T298" s="293"/>
      <c r="U298" s="293"/>
      <c r="V298" s="293"/>
      <c r="W298" s="293"/>
      <c r="X298" s="293"/>
      <c r="Y298" s="293"/>
      <c r="Z298" s="293"/>
      <c r="AA298" s="293"/>
      <c r="AB298" s="293"/>
      <c r="AC298" s="293"/>
      <c r="AD298" s="293"/>
      <c r="AE298" s="293"/>
      <c r="AF298" s="293"/>
      <c r="AG298" s="293"/>
      <c r="AH298" s="293"/>
      <c r="AI298" s="293"/>
      <c r="AJ298" s="293"/>
      <c r="AK298" s="293"/>
      <c r="AL298" s="293"/>
      <c r="AM298" s="293"/>
      <c r="AN298" s="293"/>
      <c r="AO298" s="293"/>
      <c r="AP298" s="293"/>
      <c r="AQ298" s="293"/>
      <c r="AR298" s="293"/>
      <c r="AS298" s="293"/>
      <c r="AT298" s="293"/>
      <c r="AU298" s="293"/>
      <c r="AV298" s="293"/>
      <c r="AW298" s="293"/>
      <c r="AX298" s="293"/>
      <c r="AY298" s="293"/>
      <c r="AZ298" s="293"/>
      <c r="BA298" s="293"/>
      <c r="BB298" s="293"/>
      <c r="BC298" s="293"/>
      <c r="BD298" s="293"/>
      <c r="BE298" s="293"/>
      <c r="BF298" s="293"/>
      <c r="BG298" s="293"/>
      <c r="BH298" s="293"/>
      <c r="BI298" s="293"/>
      <c r="BJ298" s="293"/>
      <c r="BK298" s="293"/>
      <c r="BL298" s="293"/>
      <c r="BM298" s="293"/>
      <c r="BN298" s="293"/>
      <c r="BO298" s="293"/>
      <c r="BP298" s="293"/>
      <c r="BQ298" s="294"/>
      <c r="BR298" s="105"/>
    </row>
    <row r="299" spans="3:70" ht="23.45" customHeight="1" x14ac:dyDescent="0.4">
      <c r="C299" s="95"/>
      <c r="D299" s="292"/>
      <c r="E299" s="293"/>
      <c r="F299" s="293"/>
      <c r="G299" s="293"/>
      <c r="H299" s="293"/>
      <c r="I299" s="293"/>
      <c r="J299" s="293"/>
      <c r="K299" s="293"/>
      <c r="L299" s="293"/>
      <c r="M299" s="293"/>
      <c r="N299" s="293"/>
      <c r="O299" s="293"/>
      <c r="P299" s="293"/>
      <c r="Q299" s="293"/>
      <c r="R299" s="293"/>
      <c r="S299" s="293"/>
      <c r="T299" s="293"/>
      <c r="U299" s="293"/>
      <c r="V299" s="293"/>
      <c r="W299" s="293"/>
      <c r="X299" s="293"/>
      <c r="Y299" s="293"/>
      <c r="Z299" s="293"/>
      <c r="AA299" s="293"/>
      <c r="AB299" s="293"/>
      <c r="AC299" s="293"/>
      <c r="AD299" s="293"/>
      <c r="AE299" s="293"/>
      <c r="AF299" s="293"/>
      <c r="AG299" s="293"/>
      <c r="AH299" s="293"/>
      <c r="AI299" s="293"/>
      <c r="AJ299" s="293"/>
      <c r="AK299" s="293"/>
      <c r="AL299" s="293"/>
      <c r="AM299" s="293"/>
      <c r="AN299" s="293"/>
      <c r="AO299" s="293"/>
      <c r="AP299" s="293"/>
      <c r="AQ299" s="293"/>
      <c r="AR299" s="293"/>
      <c r="AS299" s="293"/>
      <c r="AT299" s="293"/>
      <c r="AU299" s="293"/>
      <c r="AV299" s="293"/>
      <c r="AW299" s="293"/>
      <c r="AX299" s="293"/>
      <c r="AY299" s="293"/>
      <c r="AZ299" s="293"/>
      <c r="BA299" s="293"/>
      <c r="BB299" s="293"/>
      <c r="BC299" s="293"/>
      <c r="BD299" s="293"/>
      <c r="BE299" s="293"/>
      <c r="BF299" s="293"/>
      <c r="BG299" s="293"/>
      <c r="BH299" s="293"/>
      <c r="BI299" s="293"/>
      <c r="BJ299" s="293"/>
      <c r="BK299" s="293"/>
      <c r="BL299" s="293"/>
      <c r="BM299" s="293"/>
      <c r="BN299" s="293"/>
      <c r="BO299" s="293"/>
      <c r="BP299" s="293"/>
      <c r="BQ299" s="294"/>
      <c r="BR299" s="105"/>
    </row>
    <row r="300" spans="3:70" ht="23.45" customHeight="1" x14ac:dyDescent="0.4">
      <c r="C300" s="95"/>
      <c r="D300" s="292"/>
      <c r="E300" s="293"/>
      <c r="F300" s="293"/>
      <c r="G300" s="293"/>
      <c r="H300" s="293"/>
      <c r="I300" s="293"/>
      <c r="J300" s="293"/>
      <c r="K300" s="293"/>
      <c r="L300" s="293"/>
      <c r="M300" s="293"/>
      <c r="N300" s="293"/>
      <c r="O300" s="293"/>
      <c r="P300" s="293"/>
      <c r="Q300" s="293"/>
      <c r="R300" s="293"/>
      <c r="S300" s="293"/>
      <c r="T300" s="293"/>
      <c r="U300" s="293"/>
      <c r="V300" s="293"/>
      <c r="W300" s="293"/>
      <c r="X300" s="293"/>
      <c r="Y300" s="293"/>
      <c r="Z300" s="293"/>
      <c r="AA300" s="293"/>
      <c r="AB300" s="293"/>
      <c r="AC300" s="293"/>
      <c r="AD300" s="293"/>
      <c r="AE300" s="293"/>
      <c r="AF300" s="293"/>
      <c r="AG300" s="293"/>
      <c r="AH300" s="293"/>
      <c r="AI300" s="293"/>
      <c r="AJ300" s="293"/>
      <c r="AK300" s="293"/>
      <c r="AL300" s="293"/>
      <c r="AM300" s="293"/>
      <c r="AN300" s="293"/>
      <c r="AO300" s="293"/>
      <c r="AP300" s="293"/>
      <c r="AQ300" s="293"/>
      <c r="AR300" s="293"/>
      <c r="AS300" s="293"/>
      <c r="AT300" s="293"/>
      <c r="AU300" s="293"/>
      <c r="AV300" s="293"/>
      <c r="AW300" s="293"/>
      <c r="AX300" s="293"/>
      <c r="AY300" s="293"/>
      <c r="AZ300" s="293"/>
      <c r="BA300" s="293"/>
      <c r="BB300" s="293"/>
      <c r="BC300" s="293"/>
      <c r="BD300" s="293"/>
      <c r="BE300" s="293"/>
      <c r="BF300" s="293"/>
      <c r="BG300" s="293"/>
      <c r="BH300" s="293"/>
      <c r="BI300" s="293"/>
      <c r="BJ300" s="293"/>
      <c r="BK300" s="293"/>
      <c r="BL300" s="293"/>
      <c r="BM300" s="293"/>
      <c r="BN300" s="293"/>
      <c r="BO300" s="293"/>
      <c r="BP300" s="293"/>
      <c r="BQ300" s="294"/>
      <c r="BR300" s="105"/>
    </row>
    <row r="301" spans="3:70" ht="23.45" customHeight="1" x14ac:dyDescent="0.4">
      <c r="C301" s="95"/>
      <c r="D301" s="292"/>
      <c r="E301" s="293"/>
      <c r="F301" s="293"/>
      <c r="G301" s="293"/>
      <c r="H301" s="293"/>
      <c r="I301" s="293"/>
      <c r="J301" s="293"/>
      <c r="K301" s="293"/>
      <c r="L301" s="293"/>
      <c r="M301" s="293"/>
      <c r="N301" s="293"/>
      <c r="O301" s="293"/>
      <c r="P301" s="293"/>
      <c r="Q301" s="293"/>
      <c r="R301" s="293"/>
      <c r="S301" s="293"/>
      <c r="T301" s="293"/>
      <c r="U301" s="293"/>
      <c r="V301" s="293"/>
      <c r="W301" s="293"/>
      <c r="X301" s="293"/>
      <c r="Y301" s="293"/>
      <c r="Z301" s="293"/>
      <c r="AA301" s="293"/>
      <c r="AB301" s="293"/>
      <c r="AC301" s="293"/>
      <c r="AD301" s="293"/>
      <c r="AE301" s="293"/>
      <c r="AF301" s="293"/>
      <c r="AG301" s="293"/>
      <c r="AH301" s="293"/>
      <c r="AI301" s="293"/>
      <c r="AJ301" s="293"/>
      <c r="AK301" s="293"/>
      <c r="AL301" s="293"/>
      <c r="AM301" s="293"/>
      <c r="AN301" s="293"/>
      <c r="AO301" s="293"/>
      <c r="AP301" s="293"/>
      <c r="AQ301" s="293"/>
      <c r="AR301" s="293"/>
      <c r="AS301" s="293"/>
      <c r="AT301" s="293"/>
      <c r="AU301" s="293"/>
      <c r="AV301" s="293"/>
      <c r="AW301" s="293"/>
      <c r="AX301" s="293"/>
      <c r="AY301" s="293"/>
      <c r="AZ301" s="293"/>
      <c r="BA301" s="293"/>
      <c r="BB301" s="293"/>
      <c r="BC301" s="293"/>
      <c r="BD301" s="293"/>
      <c r="BE301" s="293"/>
      <c r="BF301" s="293"/>
      <c r="BG301" s="293"/>
      <c r="BH301" s="293"/>
      <c r="BI301" s="293"/>
      <c r="BJ301" s="293"/>
      <c r="BK301" s="293"/>
      <c r="BL301" s="293"/>
      <c r="BM301" s="293"/>
      <c r="BN301" s="293"/>
      <c r="BO301" s="293"/>
      <c r="BP301" s="293"/>
      <c r="BQ301" s="294"/>
      <c r="BR301" s="105"/>
    </row>
    <row r="302" spans="3:70" ht="23.45" customHeight="1" x14ac:dyDescent="0.4">
      <c r="C302" s="95"/>
      <c r="D302" s="292"/>
      <c r="E302" s="293"/>
      <c r="F302" s="293"/>
      <c r="G302" s="293"/>
      <c r="H302" s="293"/>
      <c r="I302" s="293"/>
      <c r="J302" s="293"/>
      <c r="K302" s="293"/>
      <c r="L302" s="293"/>
      <c r="M302" s="293"/>
      <c r="N302" s="293"/>
      <c r="O302" s="293"/>
      <c r="P302" s="293"/>
      <c r="Q302" s="293"/>
      <c r="R302" s="293"/>
      <c r="S302" s="293"/>
      <c r="T302" s="293"/>
      <c r="U302" s="293"/>
      <c r="V302" s="293"/>
      <c r="W302" s="293"/>
      <c r="X302" s="293"/>
      <c r="Y302" s="293"/>
      <c r="Z302" s="293"/>
      <c r="AA302" s="293"/>
      <c r="AB302" s="293"/>
      <c r="AC302" s="293"/>
      <c r="AD302" s="293"/>
      <c r="AE302" s="293"/>
      <c r="AF302" s="293"/>
      <c r="AG302" s="293"/>
      <c r="AH302" s="293"/>
      <c r="AI302" s="293"/>
      <c r="AJ302" s="293"/>
      <c r="AK302" s="293"/>
      <c r="AL302" s="293"/>
      <c r="AM302" s="293"/>
      <c r="AN302" s="293"/>
      <c r="AO302" s="293"/>
      <c r="AP302" s="293"/>
      <c r="AQ302" s="293"/>
      <c r="AR302" s="293"/>
      <c r="AS302" s="293"/>
      <c r="AT302" s="293"/>
      <c r="AU302" s="293"/>
      <c r="AV302" s="293"/>
      <c r="AW302" s="293"/>
      <c r="AX302" s="293"/>
      <c r="AY302" s="293"/>
      <c r="AZ302" s="293"/>
      <c r="BA302" s="293"/>
      <c r="BB302" s="293"/>
      <c r="BC302" s="293"/>
      <c r="BD302" s="293"/>
      <c r="BE302" s="293"/>
      <c r="BF302" s="293"/>
      <c r="BG302" s="293"/>
      <c r="BH302" s="293"/>
      <c r="BI302" s="293"/>
      <c r="BJ302" s="293"/>
      <c r="BK302" s="293"/>
      <c r="BL302" s="293"/>
      <c r="BM302" s="293"/>
      <c r="BN302" s="293"/>
      <c r="BO302" s="293"/>
      <c r="BP302" s="293"/>
      <c r="BQ302" s="294"/>
      <c r="BR302" s="105"/>
    </row>
    <row r="303" spans="3:70" ht="23.45" customHeight="1" x14ac:dyDescent="0.4">
      <c r="C303" s="95"/>
      <c r="D303" s="292"/>
      <c r="E303" s="293"/>
      <c r="F303" s="293"/>
      <c r="G303" s="293"/>
      <c r="H303" s="293"/>
      <c r="I303" s="293"/>
      <c r="J303" s="293"/>
      <c r="K303" s="293"/>
      <c r="L303" s="293"/>
      <c r="M303" s="293"/>
      <c r="N303" s="293"/>
      <c r="O303" s="293"/>
      <c r="P303" s="293"/>
      <c r="Q303" s="293"/>
      <c r="R303" s="293"/>
      <c r="S303" s="293"/>
      <c r="T303" s="293"/>
      <c r="U303" s="293"/>
      <c r="V303" s="293"/>
      <c r="W303" s="293"/>
      <c r="X303" s="293"/>
      <c r="Y303" s="293"/>
      <c r="Z303" s="293"/>
      <c r="AA303" s="293"/>
      <c r="AB303" s="293"/>
      <c r="AC303" s="293"/>
      <c r="AD303" s="293"/>
      <c r="AE303" s="293"/>
      <c r="AF303" s="293"/>
      <c r="AG303" s="293"/>
      <c r="AH303" s="293"/>
      <c r="AI303" s="293"/>
      <c r="AJ303" s="293"/>
      <c r="AK303" s="293"/>
      <c r="AL303" s="293"/>
      <c r="AM303" s="293"/>
      <c r="AN303" s="293"/>
      <c r="AO303" s="293"/>
      <c r="AP303" s="293"/>
      <c r="AQ303" s="293"/>
      <c r="AR303" s="293"/>
      <c r="AS303" s="293"/>
      <c r="AT303" s="293"/>
      <c r="AU303" s="293"/>
      <c r="AV303" s="293"/>
      <c r="AW303" s="293"/>
      <c r="AX303" s="293"/>
      <c r="AY303" s="293"/>
      <c r="AZ303" s="293"/>
      <c r="BA303" s="293"/>
      <c r="BB303" s="293"/>
      <c r="BC303" s="293"/>
      <c r="BD303" s="293"/>
      <c r="BE303" s="293"/>
      <c r="BF303" s="293"/>
      <c r="BG303" s="293"/>
      <c r="BH303" s="293"/>
      <c r="BI303" s="293"/>
      <c r="BJ303" s="293"/>
      <c r="BK303" s="293"/>
      <c r="BL303" s="293"/>
      <c r="BM303" s="293"/>
      <c r="BN303" s="293"/>
      <c r="BO303" s="293"/>
      <c r="BP303" s="293"/>
      <c r="BQ303" s="294"/>
      <c r="BR303" s="105"/>
    </row>
    <row r="304" spans="3:70" ht="23.45" customHeight="1" x14ac:dyDescent="0.4">
      <c r="C304" s="95"/>
      <c r="D304" s="292"/>
      <c r="E304" s="293"/>
      <c r="F304" s="293"/>
      <c r="G304" s="293"/>
      <c r="H304" s="293"/>
      <c r="I304" s="293"/>
      <c r="J304" s="293"/>
      <c r="K304" s="293"/>
      <c r="L304" s="293"/>
      <c r="M304" s="293"/>
      <c r="N304" s="293"/>
      <c r="O304" s="293"/>
      <c r="P304" s="293"/>
      <c r="Q304" s="293"/>
      <c r="R304" s="293"/>
      <c r="S304" s="293"/>
      <c r="T304" s="293"/>
      <c r="U304" s="293"/>
      <c r="V304" s="293"/>
      <c r="W304" s="293"/>
      <c r="X304" s="293"/>
      <c r="Y304" s="293"/>
      <c r="Z304" s="293"/>
      <c r="AA304" s="293"/>
      <c r="AB304" s="293"/>
      <c r="AC304" s="293"/>
      <c r="AD304" s="293"/>
      <c r="AE304" s="293"/>
      <c r="AF304" s="293"/>
      <c r="AG304" s="293"/>
      <c r="AH304" s="293"/>
      <c r="AI304" s="293"/>
      <c r="AJ304" s="293"/>
      <c r="AK304" s="293"/>
      <c r="AL304" s="293"/>
      <c r="AM304" s="293"/>
      <c r="AN304" s="293"/>
      <c r="AO304" s="293"/>
      <c r="AP304" s="293"/>
      <c r="AQ304" s="293"/>
      <c r="AR304" s="293"/>
      <c r="AS304" s="293"/>
      <c r="AT304" s="293"/>
      <c r="AU304" s="293"/>
      <c r="AV304" s="293"/>
      <c r="AW304" s="293"/>
      <c r="AX304" s="293"/>
      <c r="AY304" s="293"/>
      <c r="AZ304" s="293"/>
      <c r="BA304" s="293"/>
      <c r="BB304" s="293"/>
      <c r="BC304" s="293"/>
      <c r="BD304" s="293"/>
      <c r="BE304" s="293"/>
      <c r="BF304" s="293"/>
      <c r="BG304" s="293"/>
      <c r="BH304" s="293"/>
      <c r="BI304" s="293"/>
      <c r="BJ304" s="293"/>
      <c r="BK304" s="293"/>
      <c r="BL304" s="293"/>
      <c r="BM304" s="293"/>
      <c r="BN304" s="293"/>
      <c r="BO304" s="293"/>
      <c r="BP304" s="293"/>
      <c r="BQ304" s="294"/>
      <c r="BR304" s="105"/>
    </row>
    <row r="305" spans="3:70" ht="23.45" customHeight="1" x14ac:dyDescent="0.4">
      <c r="C305" s="95"/>
      <c r="D305" s="292"/>
      <c r="E305" s="293"/>
      <c r="F305" s="293"/>
      <c r="G305" s="293"/>
      <c r="H305" s="293"/>
      <c r="I305" s="293"/>
      <c r="J305" s="293"/>
      <c r="K305" s="293"/>
      <c r="L305" s="293"/>
      <c r="M305" s="293"/>
      <c r="N305" s="293"/>
      <c r="O305" s="293"/>
      <c r="P305" s="293"/>
      <c r="Q305" s="293"/>
      <c r="R305" s="293"/>
      <c r="S305" s="293"/>
      <c r="T305" s="293"/>
      <c r="U305" s="293"/>
      <c r="V305" s="293"/>
      <c r="W305" s="293"/>
      <c r="X305" s="293"/>
      <c r="Y305" s="293"/>
      <c r="Z305" s="293"/>
      <c r="AA305" s="293"/>
      <c r="AB305" s="293"/>
      <c r="AC305" s="293"/>
      <c r="AD305" s="293"/>
      <c r="AE305" s="293"/>
      <c r="AF305" s="293"/>
      <c r="AG305" s="293"/>
      <c r="AH305" s="293"/>
      <c r="AI305" s="293"/>
      <c r="AJ305" s="293"/>
      <c r="AK305" s="293"/>
      <c r="AL305" s="293"/>
      <c r="AM305" s="293"/>
      <c r="AN305" s="293"/>
      <c r="AO305" s="293"/>
      <c r="AP305" s="293"/>
      <c r="AQ305" s="293"/>
      <c r="AR305" s="293"/>
      <c r="AS305" s="293"/>
      <c r="AT305" s="293"/>
      <c r="AU305" s="293"/>
      <c r="AV305" s="293"/>
      <c r="AW305" s="293"/>
      <c r="AX305" s="293"/>
      <c r="AY305" s="293"/>
      <c r="AZ305" s="293"/>
      <c r="BA305" s="293"/>
      <c r="BB305" s="293"/>
      <c r="BC305" s="293"/>
      <c r="BD305" s="293"/>
      <c r="BE305" s="293"/>
      <c r="BF305" s="293"/>
      <c r="BG305" s="293"/>
      <c r="BH305" s="293"/>
      <c r="BI305" s="293"/>
      <c r="BJ305" s="293"/>
      <c r="BK305" s="293"/>
      <c r="BL305" s="293"/>
      <c r="BM305" s="293"/>
      <c r="BN305" s="293"/>
      <c r="BO305" s="293"/>
      <c r="BP305" s="293"/>
      <c r="BQ305" s="294"/>
      <c r="BR305" s="105"/>
    </row>
    <row r="306" spans="3:70" ht="23.45" customHeight="1" x14ac:dyDescent="0.4">
      <c r="C306" s="95"/>
      <c r="D306" s="292"/>
      <c r="E306" s="293"/>
      <c r="F306" s="293"/>
      <c r="G306" s="293"/>
      <c r="H306" s="293"/>
      <c r="I306" s="293"/>
      <c r="J306" s="293"/>
      <c r="K306" s="293"/>
      <c r="L306" s="293"/>
      <c r="M306" s="293"/>
      <c r="N306" s="293"/>
      <c r="O306" s="293"/>
      <c r="P306" s="293"/>
      <c r="Q306" s="293"/>
      <c r="R306" s="293"/>
      <c r="S306" s="293"/>
      <c r="T306" s="293"/>
      <c r="U306" s="293"/>
      <c r="V306" s="293"/>
      <c r="W306" s="293"/>
      <c r="X306" s="293"/>
      <c r="Y306" s="293"/>
      <c r="Z306" s="293"/>
      <c r="AA306" s="293"/>
      <c r="AB306" s="293"/>
      <c r="AC306" s="293"/>
      <c r="AD306" s="293"/>
      <c r="AE306" s="293"/>
      <c r="AF306" s="293"/>
      <c r="AG306" s="293"/>
      <c r="AH306" s="293"/>
      <c r="AI306" s="293"/>
      <c r="AJ306" s="293"/>
      <c r="AK306" s="293"/>
      <c r="AL306" s="293"/>
      <c r="AM306" s="293"/>
      <c r="AN306" s="293"/>
      <c r="AO306" s="293"/>
      <c r="AP306" s="293"/>
      <c r="AQ306" s="293"/>
      <c r="AR306" s="293"/>
      <c r="AS306" s="293"/>
      <c r="AT306" s="293"/>
      <c r="AU306" s="293"/>
      <c r="AV306" s="293"/>
      <c r="AW306" s="293"/>
      <c r="AX306" s="293"/>
      <c r="AY306" s="293"/>
      <c r="AZ306" s="293"/>
      <c r="BA306" s="293"/>
      <c r="BB306" s="293"/>
      <c r="BC306" s="293"/>
      <c r="BD306" s="293"/>
      <c r="BE306" s="293"/>
      <c r="BF306" s="293"/>
      <c r="BG306" s="293"/>
      <c r="BH306" s="293"/>
      <c r="BI306" s="293"/>
      <c r="BJ306" s="293"/>
      <c r="BK306" s="293"/>
      <c r="BL306" s="293"/>
      <c r="BM306" s="293"/>
      <c r="BN306" s="293"/>
      <c r="BO306" s="293"/>
      <c r="BP306" s="293"/>
      <c r="BQ306" s="294"/>
      <c r="BR306" s="105"/>
    </row>
    <row r="307" spans="3:70" ht="23.45" customHeight="1" x14ac:dyDescent="0.4">
      <c r="C307" s="95"/>
      <c r="D307" s="292"/>
      <c r="E307" s="293"/>
      <c r="F307" s="293"/>
      <c r="G307" s="293"/>
      <c r="H307" s="293"/>
      <c r="I307" s="293"/>
      <c r="J307" s="293"/>
      <c r="K307" s="293"/>
      <c r="L307" s="293"/>
      <c r="M307" s="293"/>
      <c r="N307" s="293"/>
      <c r="O307" s="293"/>
      <c r="P307" s="293"/>
      <c r="Q307" s="293"/>
      <c r="R307" s="293"/>
      <c r="S307" s="293"/>
      <c r="T307" s="293"/>
      <c r="U307" s="293"/>
      <c r="V307" s="293"/>
      <c r="W307" s="293"/>
      <c r="X307" s="293"/>
      <c r="Y307" s="293"/>
      <c r="Z307" s="293"/>
      <c r="AA307" s="293"/>
      <c r="AB307" s="293"/>
      <c r="AC307" s="293"/>
      <c r="AD307" s="293"/>
      <c r="AE307" s="293"/>
      <c r="AF307" s="293"/>
      <c r="AG307" s="293"/>
      <c r="AH307" s="293"/>
      <c r="AI307" s="293"/>
      <c r="AJ307" s="293"/>
      <c r="AK307" s="293"/>
      <c r="AL307" s="293"/>
      <c r="AM307" s="293"/>
      <c r="AN307" s="293"/>
      <c r="AO307" s="293"/>
      <c r="AP307" s="293"/>
      <c r="AQ307" s="293"/>
      <c r="AR307" s="293"/>
      <c r="AS307" s="293"/>
      <c r="AT307" s="293"/>
      <c r="AU307" s="293"/>
      <c r="AV307" s="293"/>
      <c r="AW307" s="293"/>
      <c r="AX307" s="293"/>
      <c r="AY307" s="293"/>
      <c r="AZ307" s="293"/>
      <c r="BA307" s="293"/>
      <c r="BB307" s="293"/>
      <c r="BC307" s="293"/>
      <c r="BD307" s="293"/>
      <c r="BE307" s="293"/>
      <c r="BF307" s="293"/>
      <c r="BG307" s="293"/>
      <c r="BH307" s="293"/>
      <c r="BI307" s="293"/>
      <c r="BJ307" s="293"/>
      <c r="BK307" s="293"/>
      <c r="BL307" s="293"/>
      <c r="BM307" s="293"/>
      <c r="BN307" s="293"/>
      <c r="BO307" s="293"/>
      <c r="BP307" s="293"/>
      <c r="BQ307" s="294"/>
      <c r="BR307" s="105"/>
    </row>
    <row r="308" spans="3:70" ht="23.45" customHeight="1" x14ac:dyDescent="0.4">
      <c r="C308" s="95"/>
      <c r="D308" s="292"/>
      <c r="E308" s="293"/>
      <c r="F308" s="293"/>
      <c r="G308" s="293"/>
      <c r="H308" s="293"/>
      <c r="I308" s="293"/>
      <c r="J308" s="293"/>
      <c r="K308" s="293"/>
      <c r="L308" s="293"/>
      <c r="M308" s="293"/>
      <c r="N308" s="293"/>
      <c r="O308" s="293"/>
      <c r="P308" s="293"/>
      <c r="Q308" s="293"/>
      <c r="R308" s="293"/>
      <c r="S308" s="293"/>
      <c r="T308" s="293"/>
      <c r="U308" s="293"/>
      <c r="V308" s="293"/>
      <c r="W308" s="293"/>
      <c r="X308" s="293"/>
      <c r="Y308" s="293"/>
      <c r="Z308" s="293"/>
      <c r="AA308" s="293"/>
      <c r="AB308" s="293"/>
      <c r="AC308" s="293"/>
      <c r="AD308" s="293"/>
      <c r="AE308" s="293"/>
      <c r="AF308" s="293"/>
      <c r="AG308" s="293"/>
      <c r="AH308" s="293"/>
      <c r="AI308" s="293"/>
      <c r="AJ308" s="293"/>
      <c r="AK308" s="293"/>
      <c r="AL308" s="293"/>
      <c r="AM308" s="293"/>
      <c r="AN308" s="293"/>
      <c r="AO308" s="293"/>
      <c r="AP308" s="293"/>
      <c r="AQ308" s="293"/>
      <c r="AR308" s="293"/>
      <c r="AS308" s="293"/>
      <c r="AT308" s="293"/>
      <c r="AU308" s="293"/>
      <c r="AV308" s="293"/>
      <c r="AW308" s="293"/>
      <c r="AX308" s="293"/>
      <c r="AY308" s="293"/>
      <c r="AZ308" s="293"/>
      <c r="BA308" s="293"/>
      <c r="BB308" s="293"/>
      <c r="BC308" s="293"/>
      <c r="BD308" s="293"/>
      <c r="BE308" s="293"/>
      <c r="BF308" s="293"/>
      <c r="BG308" s="293"/>
      <c r="BH308" s="293"/>
      <c r="BI308" s="293"/>
      <c r="BJ308" s="293"/>
      <c r="BK308" s="293"/>
      <c r="BL308" s="293"/>
      <c r="BM308" s="293"/>
      <c r="BN308" s="293"/>
      <c r="BO308" s="293"/>
      <c r="BP308" s="293"/>
      <c r="BQ308" s="294"/>
      <c r="BR308" s="105"/>
    </row>
    <row r="309" spans="3:70" ht="23.45" customHeight="1" x14ac:dyDescent="0.4">
      <c r="C309" s="95"/>
      <c r="D309" s="292"/>
      <c r="E309" s="293"/>
      <c r="F309" s="293"/>
      <c r="G309" s="293"/>
      <c r="H309" s="293"/>
      <c r="I309" s="293"/>
      <c r="J309" s="293"/>
      <c r="K309" s="293"/>
      <c r="L309" s="293"/>
      <c r="M309" s="293"/>
      <c r="N309" s="293"/>
      <c r="O309" s="293"/>
      <c r="P309" s="293"/>
      <c r="Q309" s="293"/>
      <c r="R309" s="293"/>
      <c r="S309" s="293"/>
      <c r="T309" s="293"/>
      <c r="U309" s="293"/>
      <c r="V309" s="293"/>
      <c r="W309" s="293"/>
      <c r="X309" s="293"/>
      <c r="Y309" s="293"/>
      <c r="Z309" s="293"/>
      <c r="AA309" s="293"/>
      <c r="AB309" s="293"/>
      <c r="AC309" s="293"/>
      <c r="AD309" s="293"/>
      <c r="AE309" s="293"/>
      <c r="AF309" s="293"/>
      <c r="AG309" s="293"/>
      <c r="AH309" s="293"/>
      <c r="AI309" s="293"/>
      <c r="AJ309" s="293"/>
      <c r="AK309" s="293"/>
      <c r="AL309" s="293"/>
      <c r="AM309" s="293"/>
      <c r="AN309" s="293"/>
      <c r="AO309" s="293"/>
      <c r="AP309" s="293"/>
      <c r="AQ309" s="293"/>
      <c r="AR309" s="293"/>
      <c r="AS309" s="293"/>
      <c r="AT309" s="293"/>
      <c r="AU309" s="293"/>
      <c r="AV309" s="293"/>
      <c r="AW309" s="293"/>
      <c r="AX309" s="293"/>
      <c r="AY309" s="293"/>
      <c r="AZ309" s="293"/>
      <c r="BA309" s="293"/>
      <c r="BB309" s="293"/>
      <c r="BC309" s="293"/>
      <c r="BD309" s="293"/>
      <c r="BE309" s="293"/>
      <c r="BF309" s="293"/>
      <c r="BG309" s="293"/>
      <c r="BH309" s="293"/>
      <c r="BI309" s="293"/>
      <c r="BJ309" s="293"/>
      <c r="BK309" s="293"/>
      <c r="BL309" s="293"/>
      <c r="BM309" s="293"/>
      <c r="BN309" s="293"/>
      <c r="BO309" s="293"/>
      <c r="BP309" s="293"/>
      <c r="BQ309" s="294"/>
      <c r="BR309" s="105"/>
    </row>
    <row r="310" spans="3:70" ht="23.45" customHeight="1" x14ac:dyDescent="0.4">
      <c r="C310" s="95"/>
      <c r="D310" s="292"/>
      <c r="E310" s="293"/>
      <c r="F310" s="293"/>
      <c r="G310" s="293"/>
      <c r="H310" s="293"/>
      <c r="I310" s="293"/>
      <c r="J310" s="293"/>
      <c r="K310" s="293"/>
      <c r="L310" s="293"/>
      <c r="M310" s="293"/>
      <c r="N310" s="293"/>
      <c r="O310" s="293"/>
      <c r="P310" s="293"/>
      <c r="Q310" s="293"/>
      <c r="R310" s="293"/>
      <c r="S310" s="293"/>
      <c r="T310" s="293"/>
      <c r="U310" s="293"/>
      <c r="V310" s="293"/>
      <c r="W310" s="293"/>
      <c r="X310" s="293"/>
      <c r="Y310" s="293"/>
      <c r="Z310" s="293"/>
      <c r="AA310" s="293"/>
      <c r="AB310" s="293"/>
      <c r="AC310" s="293"/>
      <c r="AD310" s="293"/>
      <c r="AE310" s="293"/>
      <c r="AF310" s="293"/>
      <c r="AG310" s="293"/>
      <c r="AH310" s="293"/>
      <c r="AI310" s="293"/>
      <c r="AJ310" s="293"/>
      <c r="AK310" s="293"/>
      <c r="AL310" s="293"/>
      <c r="AM310" s="293"/>
      <c r="AN310" s="293"/>
      <c r="AO310" s="293"/>
      <c r="AP310" s="293"/>
      <c r="AQ310" s="293"/>
      <c r="AR310" s="293"/>
      <c r="AS310" s="293"/>
      <c r="AT310" s="293"/>
      <c r="AU310" s="293"/>
      <c r="AV310" s="293"/>
      <c r="AW310" s="293"/>
      <c r="AX310" s="293"/>
      <c r="AY310" s="293"/>
      <c r="AZ310" s="293"/>
      <c r="BA310" s="293"/>
      <c r="BB310" s="293"/>
      <c r="BC310" s="293"/>
      <c r="BD310" s="293"/>
      <c r="BE310" s="293"/>
      <c r="BF310" s="293"/>
      <c r="BG310" s="293"/>
      <c r="BH310" s="293"/>
      <c r="BI310" s="293"/>
      <c r="BJ310" s="293"/>
      <c r="BK310" s="293"/>
      <c r="BL310" s="293"/>
      <c r="BM310" s="293"/>
      <c r="BN310" s="293"/>
      <c r="BO310" s="293"/>
      <c r="BP310" s="293"/>
      <c r="BQ310" s="294"/>
      <c r="BR310" s="105"/>
    </row>
    <row r="311" spans="3:70" ht="23.45" customHeight="1" x14ac:dyDescent="0.4">
      <c r="C311" s="95"/>
      <c r="D311" s="292"/>
      <c r="E311" s="293"/>
      <c r="F311" s="293"/>
      <c r="G311" s="293"/>
      <c r="H311" s="293"/>
      <c r="I311" s="293"/>
      <c r="J311" s="293"/>
      <c r="K311" s="293"/>
      <c r="L311" s="293"/>
      <c r="M311" s="293"/>
      <c r="N311" s="293"/>
      <c r="O311" s="293"/>
      <c r="P311" s="293"/>
      <c r="Q311" s="293"/>
      <c r="R311" s="293"/>
      <c r="S311" s="293"/>
      <c r="T311" s="293"/>
      <c r="U311" s="293"/>
      <c r="V311" s="293"/>
      <c r="W311" s="293"/>
      <c r="X311" s="293"/>
      <c r="Y311" s="293"/>
      <c r="Z311" s="293"/>
      <c r="AA311" s="293"/>
      <c r="AB311" s="293"/>
      <c r="AC311" s="293"/>
      <c r="AD311" s="293"/>
      <c r="AE311" s="293"/>
      <c r="AF311" s="293"/>
      <c r="AG311" s="293"/>
      <c r="AH311" s="293"/>
      <c r="AI311" s="293"/>
      <c r="AJ311" s="293"/>
      <c r="AK311" s="293"/>
      <c r="AL311" s="293"/>
      <c r="AM311" s="293"/>
      <c r="AN311" s="293"/>
      <c r="AO311" s="293"/>
      <c r="AP311" s="293"/>
      <c r="AQ311" s="293"/>
      <c r="AR311" s="293"/>
      <c r="AS311" s="293"/>
      <c r="AT311" s="293"/>
      <c r="AU311" s="293"/>
      <c r="AV311" s="293"/>
      <c r="AW311" s="293"/>
      <c r="AX311" s="293"/>
      <c r="AY311" s="293"/>
      <c r="AZ311" s="293"/>
      <c r="BA311" s="293"/>
      <c r="BB311" s="293"/>
      <c r="BC311" s="293"/>
      <c r="BD311" s="293"/>
      <c r="BE311" s="293"/>
      <c r="BF311" s="293"/>
      <c r="BG311" s="293"/>
      <c r="BH311" s="293"/>
      <c r="BI311" s="293"/>
      <c r="BJ311" s="293"/>
      <c r="BK311" s="293"/>
      <c r="BL311" s="293"/>
      <c r="BM311" s="293"/>
      <c r="BN311" s="293"/>
      <c r="BO311" s="293"/>
      <c r="BP311" s="293"/>
      <c r="BQ311" s="294"/>
      <c r="BR311" s="105"/>
    </row>
    <row r="312" spans="3:70" ht="23.45" customHeight="1" x14ac:dyDescent="0.4">
      <c r="C312" s="95"/>
      <c r="D312" s="292"/>
      <c r="E312" s="293"/>
      <c r="F312" s="293"/>
      <c r="G312" s="293"/>
      <c r="H312" s="293"/>
      <c r="I312" s="293"/>
      <c r="J312" s="293"/>
      <c r="K312" s="293"/>
      <c r="L312" s="293"/>
      <c r="M312" s="293"/>
      <c r="N312" s="293"/>
      <c r="O312" s="293"/>
      <c r="P312" s="293"/>
      <c r="Q312" s="293"/>
      <c r="R312" s="293"/>
      <c r="S312" s="293"/>
      <c r="T312" s="293"/>
      <c r="U312" s="293"/>
      <c r="V312" s="293"/>
      <c r="W312" s="293"/>
      <c r="X312" s="293"/>
      <c r="Y312" s="293"/>
      <c r="Z312" s="293"/>
      <c r="AA312" s="293"/>
      <c r="AB312" s="293"/>
      <c r="AC312" s="293"/>
      <c r="AD312" s="293"/>
      <c r="AE312" s="293"/>
      <c r="AF312" s="293"/>
      <c r="AG312" s="293"/>
      <c r="AH312" s="293"/>
      <c r="AI312" s="293"/>
      <c r="AJ312" s="293"/>
      <c r="AK312" s="293"/>
      <c r="AL312" s="293"/>
      <c r="AM312" s="293"/>
      <c r="AN312" s="293"/>
      <c r="AO312" s="293"/>
      <c r="AP312" s="293"/>
      <c r="AQ312" s="293"/>
      <c r="AR312" s="293"/>
      <c r="AS312" s="293"/>
      <c r="AT312" s="293"/>
      <c r="AU312" s="293"/>
      <c r="AV312" s="293"/>
      <c r="AW312" s="293"/>
      <c r="AX312" s="293"/>
      <c r="AY312" s="293"/>
      <c r="AZ312" s="293"/>
      <c r="BA312" s="293"/>
      <c r="BB312" s="293"/>
      <c r="BC312" s="293"/>
      <c r="BD312" s="293"/>
      <c r="BE312" s="293"/>
      <c r="BF312" s="293"/>
      <c r="BG312" s="293"/>
      <c r="BH312" s="293"/>
      <c r="BI312" s="293"/>
      <c r="BJ312" s="293"/>
      <c r="BK312" s="293"/>
      <c r="BL312" s="293"/>
      <c r="BM312" s="293"/>
      <c r="BN312" s="293"/>
      <c r="BO312" s="293"/>
      <c r="BP312" s="293"/>
      <c r="BQ312" s="294"/>
      <c r="BR312" s="105"/>
    </row>
    <row r="313" spans="3:70" ht="23.45" customHeight="1" x14ac:dyDescent="0.4">
      <c r="C313" s="95"/>
      <c r="D313" s="292"/>
      <c r="E313" s="293"/>
      <c r="F313" s="293"/>
      <c r="G313" s="293"/>
      <c r="H313" s="293"/>
      <c r="I313" s="293"/>
      <c r="J313" s="293"/>
      <c r="K313" s="293"/>
      <c r="L313" s="293"/>
      <c r="M313" s="293"/>
      <c r="N313" s="293"/>
      <c r="O313" s="293"/>
      <c r="P313" s="293"/>
      <c r="Q313" s="293"/>
      <c r="R313" s="293"/>
      <c r="S313" s="293"/>
      <c r="T313" s="293"/>
      <c r="U313" s="293"/>
      <c r="V313" s="293"/>
      <c r="W313" s="293"/>
      <c r="X313" s="293"/>
      <c r="Y313" s="293"/>
      <c r="Z313" s="293"/>
      <c r="AA313" s="293"/>
      <c r="AB313" s="293"/>
      <c r="AC313" s="293"/>
      <c r="AD313" s="293"/>
      <c r="AE313" s="293"/>
      <c r="AF313" s="293"/>
      <c r="AG313" s="293"/>
      <c r="AH313" s="293"/>
      <c r="AI313" s="293"/>
      <c r="AJ313" s="293"/>
      <c r="AK313" s="293"/>
      <c r="AL313" s="293"/>
      <c r="AM313" s="293"/>
      <c r="AN313" s="293"/>
      <c r="AO313" s="293"/>
      <c r="AP313" s="293"/>
      <c r="AQ313" s="293"/>
      <c r="AR313" s="293"/>
      <c r="AS313" s="293"/>
      <c r="AT313" s="293"/>
      <c r="AU313" s="293"/>
      <c r="AV313" s="293"/>
      <c r="AW313" s="293"/>
      <c r="AX313" s="293"/>
      <c r="AY313" s="293"/>
      <c r="AZ313" s="293"/>
      <c r="BA313" s="293"/>
      <c r="BB313" s="293"/>
      <c r="BC313" s="293"/>
      <c r="BD313" s="293"/>
      <c r="BE313" s="293"/>
      <c r="BF313" s="293"/>
      <c r="BG313" s="293"/>
      <c r="BH313" s="293"/>
      <c r="BI313" s="293"/>
      <c r="BJ313" s="293"/>
      <c r="BK313" s="293"/>
      <c r="BL313" s="293"/>
      <c r="BM313" s="293"/>
      <c r="BN313" s="293"/>
      <c r="BO313" s="293"/>
      <c r="BP313" s="293"/>
      <c r="BQ313" s="294"/>
      <c r="BR313" s="105"/>
    </row>
    <row r="314" spans="3:70" ht="23.45" customHeight="1" x14ac:dyDescent="0.4">
      <c r="C314" s="95"/>
      <c r="D314" s="295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6"/>
      <c r="W314" s="296"/>
      <c r="X314" s="296"/>
      <c r="Y314" s="296"/>
      <c r="Z314" s="296"/>
      <c r="AA314" s="296"/>
      <c r="AB314" s="296"/>
      <c r="AC314" s="296"/>
      <c r="AD314" s="296"/>
      <c r="AE314" s="296"/>
      <c r="AF314" s="296"/>
      <c r="AG314" s="296"/>
      <c r="AH314" s="296"/>
      <c r="AI314" s="296"/>
      <c r="AJ314" s="296"/>
      <c r="AK314" s="296"/>
      <c r="AL314" s="296"/>
      <c r="AM314" s="296"/>
      <c r="AN314" s="296"/>
      <c r="AO314" s="296"/>
      <c r="AP314" s="296"/>
      <c r="AQ314" s="296"/>
      <c r="AR314" s="296"/>
      <c r="AS314" s="296"/>
      <c r="AT314" s="296"/>
      <c r="AU314" s="296"/>
      <c r="AV314" s="296"/>
      <c r="AW314" s="296"/>
      <c r="AX314" s="296"/>
      <c r="AY314" s="296"/>
      <c r="AZ314" s="296"/>
      <c r="BA314" s="296"/>
      <c r="BB314" s="296"/>
      <c r="BC314" s="296"/>
      <c r="BD314" s="296"/>
      <c r="BE314" s="296"/>
      <c r="BF314" s="296"/>
      <c r="BG314" s="296"/>
      <c r="BH314" s="296"/>
      <c r="BI314" s="296"/>
      <c r="BJ314" s="296"/>
      <c r="BK314" s="296"/>
      <c r="BL314" s="296"/>
      <c r="BM314" s="296"/>
      <c r="BN314" s="296"/>
      <c r="BO314" s="296"/>
      <c r="BP314" s="296"/>
      <c r="BQ314" s="297"/>
      <c r="BR314" s="105"/>
    </row>
    <row r="315" spans="3:70" ht="12.6" customHeight="1" x14ac:dyDescent="0.4">
      <c r="C315" s="176"/>
      <c r="D315" s="177"/>
      <c r="E315" s="177"/>
      <c r="F315" s="177"/>
      <c r="G315" s="177"/>
      <c r="H315" s="177"/>
      <c r="I315" s="177"/>
      <c r="J315" s="177"/>
      <c r="K315" s="177"/>
      <c r="L315" s="177"/>
      <c r="M315" s="177"/>
      <c r="N315" s="177"/>
      <c r="O315" s="177"/>
      <c r="P315" s="177"/>
      <c r="Q315" s="177"/>
      <c r="R315" s="177"/>
      <c r="S315" s="177"/>
      <c r="T315" s="177"/>
      <c r="U315" s="177"/>
      <c r="V315" s="177"/>
      <c r="W315" s="177"/>
      <c r="X315" s="177"/>
      <c r="Y315" s="177"/>
      <c r="Z315" s="177"/>
      <c r="AA315" s="177"/>
      <c r="AB315" s="177"/>
      <c r="AC315" s="177"/>
      <c r="AD315" s="177"/>
      <c r="AE315" s="177"/>
      <c r="AF315" s="177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  <c r="AQ315" s="177"/>
      <c r="AR315" s="177"/>
      <c r="AS315" s="177"/>
      <c r="AT315" s="177"/>
      <c r="AU315" s="177"/>
      <c r="AV315" s="177"/>
      <c r="AW315" s="177"/>
      <c r="AX315" s="177"/>
      <c r="AY315" s="177"/>
      <c r="AZ315" s="177"/>
      <c r="BA315" s="177"/>
      <c r="BB315" s="177"/>
      <c r="BC315" s="177"/>
      <c r="BD315" s="177"/>
      <c r="BE315" s="177"/>
      <c r="BF315" s="177"/>
      <c r="BG315" s="177"/>
      <c r="BH315" s="177"/>
      <c r="BI315" s="177"/>
      <c r="BJ315" s="177"/>
      <c r="BK315" s="177"/>
      <c r="BL315" s="177"/>
      <c r="BM315" s="177"/>
      <c r="BN315" s="177"/>
      <c r="BO315" s="177"/>
      <c r="BP315" s="177"/>
      <c r="BQ315" s="177"/>
      <c r="BR315" s="178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5" priority="2">
      <formula>$BB$25="○"</formula>
    </cfRule>
  </conditionalFormatting>
  <conditionalFormatting sqref="BD28:BD30">
    <cfRule type="expression" dxfId="4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691CC-CBF8-47EC-B93D-07103847CD1B}">
  <sheetPr>
    <pageSetUpPr fitToPage="1"/>
  </sheetPr>
  <dimension ref="C1:CN315"/>
  <sheetViews>
    <sheetView showZeros="0" view="pageBreakPreview" zoomScale="60" zoomScaleNormal="55" workbookViewId="0">
      <selection activeCell="U11" sqref="U11:AN13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298"/>
      <c r="D2" s="298"/>
      <c r="E2" s="298"/>
      <c r="F2" s="298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</row>
    <row r="3" spans="3:71" ht="15.6" customHeight="1" x14ac:dyDescent="0.4"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</row>
    <row r="4" spans="3:71" ht="15.6" customHeight="1" x14ac:dyDescent="0.4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</row>
    <row r="5" spans="3:71" ht="15.6" customHeight="1" x14ac:dyDescent="0.4"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</row>
    <row r="6" spans="3:71" ht="15.6" customHeight="1" x14ac:dyDescent="0.4"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5"/>
      <c r="AR6" s="5"/>
      <c r="AS6" s="5"/>
      <c r="AT6" s="5"/>
      <c r="AU6" s="5"/>
      <c r="AV6" s="5"/>
      <c r="AW6" s="5"/>
      <c r="AX6" s="5"/>
      <c r="AY6" s="5"/>
    </row>
    <row r="7" spans="3:71" ht="15.6" customHeight="1" x14ac:dyDescent="0.4"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5"/>
      <c r="AR7" s="5"/>
      <c r="AS7" s="5"/>
      <c r="AT7" s="5"/>
      <c r="AU7" s="5"/>
      <c r="AV7" s="5"/>
      <c r="AW7" s="5"/>
      <c r="AX7" s="5"/>
      <c r="AY7" s="5"/>
    </row>
    <row r="8" spans="3:71" ht="15.6" customHeight="1" x14ac:dyDescent="0.4">
      <c r="C8" s="6" t="s">
        <v>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8" t="s">
        <v>1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10"/>
      <c r="AO8" s="8" t="s">
        <v>2</v>
      </c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10"/>
      <c r="BG8" s="6" t="s">
        <v>3</v>
      </c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2"/>
    </row>
    <row r="9" spans="3:71" ht="15.6" customHeight="1" x14ac:dyDescent="0.4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13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5"/>
      <c r="AO9" s="13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5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2"/>
    </row>
    <row r="10" spans="3:71" ht="15.6" customHeight="1" x14ac:dyDescent="0.4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16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8"/>
      <c r="AO10" s="16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8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2"/>
    </row>
    <row r="11" spans="3:71" ht="15.6" customHeight="1" x14ac:dyDescent="0.4">
      <c r="C11" s="19" t="str">
        <f>IF(COUNTIF([4]回答表!K15,"*")&gt;0,[4]回答表!K15,"")</f>
        <v>八峰町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20" t="str">
        <f>IF(COUNTIF([4]回答表!F17,"*")&gt;0,[4]回答表!F17,"")</f>
        <v>下水道事業</v>
      </c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9"/>
      <c r="AG11" s="9"/>
      <c r="AH11" s="9"/>
      <c r="AI11" s="9"/>
      <c r="AJ11" s="9"/>
      <c r="AK11" s="9"/>
      <c r="AL11" s="9"/>
      <c r="AM11" s="9"/>
      <c r="AN11" s="10"/>
      <c r="AO11" s="22" t="str">
        <f>IF(COUNTIF([4]回答表!W17,"*")&gt;0,[4]回答表!W17,"")</f>
        <v>漁業集落排水施設</v>
      </c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10"/>
      <c r="BG11" s="19" t="str">
        <f>IF(COUNTIF([4]回答表!F19,"*")&gt;0,[4]回答表!F19,"")</f>
        <v>ー</v>
      </c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4"/>
    </row>
    <row r="12" spans="3:71" ht="15.6" customHeight="1" x14ac:dyDescent="0.4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23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14"/>
      <c r="AG12" s="14"/>
      <c r="AH12" s="14"/>
      <c r="AI12" s="14"/>
      <c r="AJ12" s="14"/>
      <c r="AK12" s="14"/>
      <c r="AL12" s="14"/>
      <c r="AM12" s="14"/>
      <c r="AN12" s="15"/>
      <c r="AO12" s="13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5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4"/>
    </row>
    <row r="13" spans="3:71" ht="15.6" customHeight="1" x14ac:dyDescent="0.4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25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17"/>
      <c r="AG13" s="17"/>
      <c r="AH13" s="17"/>
      <c r="AI13" s="17"/>
      <c r="AJ13" s="17"/>
      <c r="AK13" s="17"/>
      <c r="AL13" s="17"/>
      <c r="AM13" s="17"/>
      <c r="AN13" s="18"/>
      <c r="AO13" s="16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8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4"/>
    </row>
    <row r="14" spans="3:71" ht="15.6" customHeight="1" x14ac:dyDescent="0.4"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</row>
    <row r="15" spans="3:71" ht="15.6" customHeight="1" x14ac:dyDescent="0.4"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6" spans="3:71" ht="15.6" customHeight="1" x14ac:dyDescent="0.4"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3:71" ht="15.6" customHeight="1" x14ac:dyDescent="0.4"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30"/>
      <c r="BS17" s="31"/>
    </row>
    <row r="18" spans="3:71" ht="15.6" customHeight="1" x14ac:dyDescent="0.4">
      <c r="C18" s="32"/>
      <c r="D18" s="33" t="s">
        <v>4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5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7"/>
      <c r="BS18" s="31"/>
    </row>
    <row r="19" spans="3:71" ht="15.6" customHeight="1" x14ac:dyDescent="0.4">
      <c r="C19" s="32"/>
      <c r="D19" s="38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40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7"/>
      <c r="BS19" s="31"/>
    </row>
    <row r="20" spans="3:71" ht="13.35" customHeight="1" x14ac:dyDescent="0.4">
      <c r="C20" s="32"/>
      <c r="D20" s="41" t="s">
        <v>5</v>
      </c>
      <c r="E20" s="42"/>
      <c r="F20" s="42"/>
      <c r="G20" s="42"/>
      <c r="H20" s="42"/>
      <c r="I20" s="42"/>
      <c r="J20" s="43"/>
      <c r="K20" s="41" t="s">
        <v>6</v>
      </c>
      <c r="L20" s="42"/>
      <c r="M20" s="42"/>
      <c r="N20" s="42"/>
      <c r="O20" s="42"/>
      <c r="P20" s="42"/>
      <c r="Q20" s="43"/>
      <c r="R20" s="41" t="s">
        <v>7</v>
      </c>
      <c r="S20" s="42"/>
      <c r="T20" s="42"/>
      <c r="U20" s="42"/>
      <c r="V20" s="42"/>
      <c r="W20" s="42"/>
      <c r="X20" s="43"/>
      <c r="Y20" s="44" t="s">
        <v>8</v>
      </c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6"/>
      <c r="BA20" s="47"/>
      <c r="BB20" s="48" t="s">
        <v>9</v>
      </c>
      <c r="BC20" s="49"/>
      <c r="BD20" s="49"/>
      <c r="BE20" s="49"/>
      <c r="BF20" s="49"/>
      <c r="BG20" s="49"/>
      <c r="BH20" s="49"/>
      <c r="BI20" s="49"/>
      <c r="BJ20" s="50"/>
      <c r="BK20" s="51"/>
      <c r="BL20" s="37"/>
      <c r="BS20" s="31"/>
    </row>
    <row r="21" spans="3:71" ht="13.35" customHeight="1" x14ac:dyDescent="0.4">
      <c r="C21" s="32"/>
      <c r="D21" s="52"/>
      <c r="E21" s="53"/>
      <c r="F21" s="53"/>
      <c r="G21" s="53"/>
      <c r="H21" s="53"/>
      <c r="I21" s="53"/>
      <c r="J21" s="54"/>
      <c r="K21" s="52"/>
      <c r="L21" s="53"/>
      <c r="M21" s="53"/>
      <c r="N21" s="53"/>
      <c r="O21" s="53"/>
      <c r="P21" s="53"/>
      <c r="Q21" s="54"/>
      <c r="R21" s="52"/>
      <c r="S21" s="53"/>
      <c r="T21" s="53"/>
      <c r="U21" s="53"/>
      <c r="V21" s="53"/>
      <c r="W21" s="53"/>
      <c r="X21" s="54"/>
      <c r="Y21" s="55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7"/>
      <c r="BA21" s="47"/>
      <c r="BB21" s="58"/>
      <c r="BC21" s="59"/>
      <c r="BD21" s="59"/>
      <c r="BE21" s="59"/>
      <c r="BF21" s="59"/>
      <c r="BG21" s="59"/>
      <c r="BH21" s="59"/>
      <c r="BI21" s="59"/>
      <c r="BJ21" s="60"/>
      <c r="BK21" s="61"/>
      <c r="BL21" s="37"/>
      <c r="BS21" s="31"/>
    </row>
    <row r="22" spans="3:71" ht="13.35" customHeight="1" x14ac:dyDescent="0.4">
      <c r="C22" s="32"/>
      <c r="D22" s="52"/>
      <c r="E22" s="53"/>
      <c r="F22" s="53"/>
      <c r="G22" s="53"/>
      <c r="H22" s="53"/>
      <c r="I22" s="53"/>
      <c r="J22" s="54"/>
      <c r="K22" s="52"/>
      <c r="L22" s="53"/>
      <c r="M22" s="53"/>
      <c r="N22" s="53"/>
      <c r="O22" s="53"/>
      <c r="P22" s="53"/>
      <c r="Q22" s="54"/>
      <c r="R22" s="52"/>
      <c r="S22" s="53"/>
      <c r="T22" s="53"/>
      <c r="U22" s="53"/>
      <c r="V22" s="53"/>
      <c r="W22" s="53"/>
      <c r="X22" s="54"/>
      <c r="Y22" s="62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4"/>
      <c r="BA22" s="65"/>
      <c r="BB22" s="58"/>
      <c r="BC22" s="59"/>
      <c r="BD22" s="59"/>
      <c r="BE22" s="59"/>
      <c r="BF22" s="59"/>
      <c r="BG22" s="59"/>
      <c r="BH22" s="59"/>
      <c r="BI22" s="59"/>
      <c r="BJ22" s="60"/>
      <c r="BK22" s="61"/>
      <c r="BL22" s="37"/>
      <c r="BS22" s="31"/>
    </row>
    <row r="23" spans="3:71" ht="31.35" customHeight="1" x14ac:dyDescent="0.4">
      <c r="C23" s="32"/>
      <c r="D23" s="66"/>
      <c r="E23" s="67"/>
      <c r="F23" s="67"/>
      <c r="G23" s="67"/>
      <c r="H23" s="67"/>
      <c r="I23" s="67"/>
      <c r="J23" s="68"/>
      <c r="K23" s="66"/>
      <c r="L23" s="67"/>
      <c r="M23" s="67"/>
      <c r="N23" s="67"/>
      <c r="O23" s="67"/>
      <c r="P23" s="67"/>
      <c r="Q23" s="68"/>
      <c r="R23" s="66"/>
      <c r="S23" s="67"/>
      <c r="T23" s="67"/>
      <c r="U23" s="67"/>
      <c r="V23" s="67"/>
      <c r="W23" s="67"/>
      <c r="X23" s="68"/>
      <c r="Y23" s="69" t="s">
        <v>10</v>
      </c>
      <c r="Z23" s="70"/>
      <c r="AA23" s="70"/>
      <c r="AB23" s="70"/>
      <c r="AC23" s="70"/>
      <c r="AD23" s="70"/>
      <c r="AE23" s="71"/>
      <c r="AF23" s="69" t="s">
        <v>11</v>
      </c>
      <c r="AG23" s="70"/>
      <c r="AH23" s="70"/>
      <c r="AI23" s="70"/>
      <c r="AJ23" s="70"/>
      <c r="AK23" s="70"/>
      <c r="AL23" s="71"/>
      <c r="AM23" s="69" t="s">
        <v>12</v>
      </c>
      <c r="AN23" s="70"/>
      <c r="AO23" s="70"/>
      <c r="AP23" s="70"/>
      <c r="AQ23" s="70"/>
      <c r="AR23" s="70"/>
      <c r="AS23" s="71"/>
      <c r="AT23" s="69" t="s">
        <v>13</v>
      </c>
      <c r="AU23" s="70"/>
      <c r="AV23" s="70"/>
      <c r="AW23" s="70"/>
      <c r="AX23" s="70"/>
      <c r="AY23" s="70"/>
      <c r="AZ23" s="71"/>
      <c r="BA23" s="65"/>
      <c r="BB23" s="72"/>
      <c r="BC23" s="73"/>
      <c r="BD23" s="73"/>
      <c r="BE23" s="73"/>
      <c r="BF23" s="73"/>
      <c r="BG23" s="73"/>
      <c r="BH23" s="73"/>
      <c r="BI23" s="73"/>
      <c r="BJ23" s="74"/>
      <c r="BK23" s="75"/>
      <c r="BL23" s="37"/>
      <c r="BS23" s="31"/>
    </row>
    <row r="24" spans="3:71" ht="15.6" customHeight="1" x14ac:dyDescent="0.4">
      <c r="C24" s="32"/>
      <c r="D24" s="76" t="str">
        <f>IF([4]回答表!R43="●","●","")</f>
        <v/>
      </c>
      <c r="E24" s="77"/>
      <c r="F24" s="77"/>
      <c r="G24" s="77"/>
      <c r="H24" s="77"/>
      <c r="I24" s="77"/>
      <c r="J24" s="78"/>
      <c r="K24" s="76" t="str">
        <f>IF([4]回答表!R44="●","●","")</f>
        <v/>
      </c>
      <c r="L24" s="77"/>
      <c r="M24" s="77"/>
      <c r="N24" s="77"/>
      <c r="O24" s="77"/>
      <c r="P24" s="77"/>
      <c r="Q24" s="78"/>
      <c r="R24" s="76" t="str">
        <f>IF([4]回答表!R45="●","●","")</f>
        <v/>
      </c>
      <c r="S24" s="77"/>
      <c r="T24" s="77"/>
      <c r="U24" s="77"/>
      <c r="V24" s="77"/>
      <c r="W24" s="77"/>
      <c r="X24" s="78"/>
      <c r="Y24" s="76" t="str">
        <f>IF([4]回答表!R46="●","●","")</f>
        <v/>
      </c>
      <c r="Z24" s="77"/>
      <c r="AA24" s="77"/>
      <c r="AB24" s="77"/>
      <c r="AC24" s="77"/>
      <c r="AD24" s="77"/>
      <c r="AE24" s="78"/>
      <c r="AF24" s="76" t="str">
        <f>IF([4]回答表!R47="●","●","")</f>
        <v>●</v>
      </c>
      <c r="AG24" s="77"/>
      <c r="AH24" s="77"/>
      <c r="AI24" s="77"/>
      <c r="AJ24" s="77"/>
      <c r="AK24" s="77"/>
      <c r="AL24" s="78"/>
      <c r="AM24" s="76" t="str">
        <f>IF([4]回答表!R48="●","●","")</f>
        <v/>
      </c>
      <c r="AN24" s="77"/>
      <c r="AO24" s="77"/>
      <c r="AP24" s="77"/>
      <c r="AQ24" s="77"/>
      <c r="AR24" s="77"/>
      <c r="AS24" s="78"/>
      <c r="AT24" s="76" t="str">
        <f>IF([4]回答表!R49="●","●","")</f>
        <v/>
      </c>
      <c r="AU24" s="77"/>
      <c r="AV24" s="77"/>
      <c r="AW24" s="77"/>
      <c r="AX24" s="77"/>
      <c r="AY24" s="77"/>
      <c r="AZ24" s="78"/>
      <c r="BA24" s="65"/>
      <c r="BB24" s="79" t="str">
        <f>IF([4]回答表!R50="●","●","")</f>
        <v/>
      </c>
      <c r="BC24" s="80"/>
      <c r="BD24" s="80"/>
      <c r="BE24" s="80"/>
      <c r="BF24" s="80"/>
      <c r="BG24" s="80"/>
      <c r="BH24" s="80"/>
      <c r="BI24" s="80"/>
      <c r="BJ24" s="50"/>
      <c r="BK24" s="51"/>
      <c r="BL24" s="37"/>
      <c r="BS24" s="31"/>
    </row>
    <row r="25" spans="3:71" ht="15.6" customHeight="1" x14ac:dyDescent="0.4">
      <c r="C25" s="32"/>
      <c r="D25" s="76"/>
      <c r="E25" s="77"/>
      <c r="F25" s="77"/>
      <c r="G25" s="77"/>
      <c r="H25" s="77"/>
      <c r="I25" s="77"/>
      <c r="J25" s="78"/>
      <c r="K25" s="76"/>
      <c r="L25" s="77"/>
      <c r="M25" s="77"/>
      <c r="N25" s="77"/>
      <c r="O25" s="77"/>
      <c r="P25" s="77"/>
      <c r="Q25" s="78"/>
      <c r="R25" s="76"/>
      <c r="S25" s="77"/>
      <c r="T25" s="77"/>
      <c r="U25" s="77"/>
      <c r="V25" s="77"/>
      <c r="W25" s="77"/>
      <c r="X25" s="78"/>
      <c r="Y25" s="76"/>
      <c r="Z25" s="77"/>
      <c r="AA25" s="77"/>
      <c r="AB25" s="77"/>
      <c r="AC25" s="77"/>
      <c r="AD25" s="77"/>
      <c r="AE25" s="78"/>
      <c r="AF25" s="76"/>
      <c r="AG25" s="77"/>
      <c r="AH25" s="77"/>
      <c r="AI25" s="77"/>
      <c r="AJ25" s="77"/>
      <c r="AK25" s="77"/>
      <c r="AL25" s="78"/>
      <c r="AM25" s="76"/>
      <c r="AN25" s="77"/>
      <c r="AO25" s="77"/>
      <c r="AP25" s="77"/>
      <c r="AQ25" s="77"/>
      <c r="AR25" s="77"/>
      <c r="AS25" s="78"/>
      <c r="AT25" s="76"/>
      <c r="AU25" s="77"/>
      <c r="AV25" s="77"/>
      <c r="AW25" s="77"/>
      <c r="AX25" s="77"/>
      <c r="AY25" s="77"/>
      <c r="AZ25" s="78"/>
      <c r="BA25" s="81"/>
      <c r="BB25" s="76"/>
      <c r="BC25" s="77"/>
      <c r="BD25" s="77"/>
      <c r="BE25" s="77"/>
      <c r="BF25" s="77"/>
      <c r="BG25" s="77"/>
      <c r="BH25" s="77"/>
      <c r="BI25" s="77"/>
      <c r="BJ25" s="60"/>
      <c r="BK25" s="61"/>
      <c r="BL25" s="37"/>
      <c r="BS25" s="31"/>
    </row>
    <row r="26" spans="3:71" ht="15.6" customHeight="1" x14ac:dyDescent="0.4">
      <c r="C26" s="32"/>
      <c r="D26" s="82"/>
      <c r="E26" s="83"/>
      <c r="F26" s="83"/>
      <c r="G26" s="83"/>
      <c r="H26" s="83"/>
      <c r="I26" s="83"/>
      <c r="J26" s="84"/>
      <c r="K26" s="82"/>
      <c r="L26" s="83"/>
      <c r="M26" s="83"/>
      <c r="N26" s="83"/>
      <c r="O26" s="83"/>
      <c r="P26" s="83"/>
      <c r="Q26" s="84"/>
      <c r="R26" s="82"/>
      <c r="S26" s="83"/>
      <c r="T26" s="83"/>
      <c r="U26" s="83"/>
      <c r="V26" s="83"/>
      <c r="W26" s="83"/>
      <c r="X26" s="84"/>
      <c r="Y26" s="82"/>
      <c r="Z26" s="83"/>
      <c r="AA26" s="83"/>
      <c r="AB26" s="83"/>
      <c r="AC26" s="83"/>
      <c r="AD26" s="83"/>
      <c r="AE26" s="84"/>
      <c r="AF26" s="82"/>
      <c r="AG26" s="83"/>
      <c r="AH26" s="83"/>
      <c r="AI26" s="83"/>
      <c r="AJ26" s="83"/>
      <c r="AK26" s="83"/>
      <c r="AL26" s="84"/>
      <c r="AM26" s="82"/>
      <c r="AN26" s="83"/>
      <c r="AO26" s="83"/>
      <c r="AP26" s="83"/>
      <c r="AQ26" s="83"/>
      <c r="AR26" s="83"/>
      <c r="AS26" s="84"/>
      <c r="AT26" s="82"/>
      <c r="AU26" s="83"/>
      <c r="AV26" s="83"/>
      <c r="AW26" s="83"/>
      <c r="AX26" s="83"/>
      <c r="AY26" s="83"/>
      <c r="AZ26" s="84"/>
      <c r="BA26" s="81"/>
      <c r="BB26" s="82"/>
      <c r="BC26" s="83"/>
      <c r="BD26" s="83"/>
      <c r="BE26" s="83"/>
      <c r="BF26" s="83"/>
      <c r="BG26" s="83"/>
      <c r="BH26" s="83"/>
      <c r="BI26" s="83"/>
      <c r="BJ26" s="74"/>
      <c r="BK26" s="75"/>
      <c r="BL26" s="37"/>
      <c r="BS26" s="31"/>
    </row>
    <row r="27" spans="3:71" ht="15.6" customHeight="1" x14ac:dyDescent="0.4">
      <c r="C27" s="85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7"/>
      <c r="BS27" s="31"/>
    </row>
    <row r="28" spans="3:71" ht="15.6" customHeight="1" x14ac:dyDescent="0.4"/>
    <row r="29" spans="3:71" ht="15.6" customHeight="1" x14ac:dyDescent="0.4">
      <c r="BS29" s="88"/>
    </row>
    <row r="30" spans="3:71" ht="15.6" customHeight="1" x14ac:dyDescent="0.4"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3:71" ht="15.6" customHeight="1" x14ac:dyDescent="0.4">
      <c r="C31" s="89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2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4"/>
    </row>
    <row r="32" spans="3:71" ht="15.6" customHeight="1" x14ac:dyDescent="0.5">
      <c r="C32" s="95"/>
      <c r="D32" s="96" t="s">
        <v>14</v>
      </c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8"/>
      <c r="R32" s="99" t="s">
        <v>5</v>
      </c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1"/>
      <c r="BC32" s="102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103"/>
      <c r="BO32" s="103"/>
      <c r="BP32" s="103"/>
      <c r="BQ32" s="299"/>
      <c r="BR32" s="105"/>
    </row>
    <row r="33" spans="3:70" ht="15.6" customHeight="1" x14ac:dyDescent="0.5">
      <c r="C33" s="95"/>
      <c r="D33" s="106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8"/>
      <c r="R33" s="109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1"/>
      <c r="BC33" s="102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103"/>
      <c r="BO33" s="103"/>
      <c r="BP33" s="103"/>
      <c r="BQ33" s="299"/>
      <c r="BR33" s="105"/>
    </row>
    <row r="34" spans="3:70" ht="15.6" customHeight="1" x14ac:dyDescent="0.5">
      <c r="C34" s="9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65"/>
      <c r="Y34" s="65"/>
      <c r="Z34" s="65"/>
      <c r="AA34" s="36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299"/>
      <c r="AO34" s="113"/>
      <c r="AP34" s="300"/>
      <c r="AQ34" s="300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02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103"/>
      <c r="BO34" s="103"/>
      <c r="BP34" s="103"/>
      <c r="BQ34" s="299"/>
      <c r="BR34" s="105"/>
    </row>
    <row r="35" spans="3:70" ht="25.5" x14ac:dyDescent="0.5">
      <c r="C35" s="95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6" t="s">
        <v>15</v>
      </c>
      <c r="V35" s="112"/>
      <c r="W35" s="112"/>
      <c r="X35" s="112"/>
      <c r="Y35" s="112"/>
      <c r="Z35" s="112"/>
      <c r="AA35" s="103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6" t="s">
        <v>16</v>
      </c>
      <c r="AN35" s="118"/>
      <c r="AO35" s="117"/>
      <c r="AP35" s="119"/>
      <c r="AQ35" s="119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1"/>
      <c r="BD35" s="103"/>
      <c r="BE35" s="103"/>
      <c r="BF35" s="122" t="s">
        <v>17</v>
      </c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299"/>
      <c r="BR35" s="105"/>
    </row>
    <row r="36" spans="3:70" ht="15.6" customHeight="1" x14ac:dyDescent="0.4">
      <c r="C36" s="95"/>
      <c r="D36" s="99" t="s">
        <v>18</v>
      </c>
      <c r="E36" s="100"/>
      <c r="F36" s="100"/>
      <c r="G36" s="100"/>
      <c r="H36" s="100"/>
      <c r="I36" s="100"/>
      <c r="J36" s="100"/>
      <c r="K36" s="100"/>
      <c r="L36" s="100"/>
      <c r="M36" s="101"/>
      <c r="N36" s="123" t="str">
        <f>IF([4]回答表!X43="●","●","")</f>
        <v/>
      </c>
      <c r="O36" s="124"/>
      <c r="P36" s="124"/>
      <c r="Q36" s="125"/>
      <c r="R36" s="112"/>
      <c r="S36" s="112"/>
      <c r="T36" s="112"/>
      <c r="U36" s="126" t="str">
        <f>IF([4]回答表!X43="●",[4]回答表!B59,IF([4]回答表!AA43="●",[4]回答表!B79,""))</f>
        <v/>
      </c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8"/>
      <c r="AK36" s="129"/>
      <c r="AL36" s="129"/>
      <c r="AM36" s="130" t="s">
        <v>19</v>
      </c>
      <c r="AN36" s="130"/>
      <c r="AO36" s="130"/>
      <c r="AP36" s="130"/>
      <c r="AQ36" s="130"/>
      <c r="AR36" s="130"/>
      <c r="AS36" s="130"/>
      <c r="AT36" s="130"/>
      <c r="AU36" s="130" t="s">
        <v>20</v>
      </c>
      <c r="AV36" s="130"/>
      <c r="AW36" s="130"/>
      <c r="AX36" s="130"/>
      <c r="AY36" s="130"/>
      <c r="AZ36" s="130"/>
      <c r="BA36" s="130"/>
      <c r="BB36" s="130"/>
      <c r="BC36" s="113"/>
      <c r="BD36" s="36"/>
      <c r="BE36" s="36"/>
      <c r="BF36" s="131" t="str">
        <f>IF([4]回答表!X43="●",[4]回答表!S65,IF([4]回答表!AA43="●",[4]回答表!S85,""))</f>
        <v/>
      </c>
      <c r="BG36" s="132"/>
      <c r="BH36" s="132"/>
      <c r="BI36" s="132"/>
      <c r="BJ36" s="131"/>
      <c r="BK36" s="132"/>
      <c r="BL36" s="132"/>
      <c r="BM36" s="132"/>
      <c r="BN36" s="131"/>
      <c r="BO36" s="132"/>
      <c r="BP36" s="132"/>
      <c r="BQ36" s="133"/>
      <c r="BR36" s="105"/>
    </row>
    <row r="37" spans="3:70" ht="15.6" customHeight="1" x14ac:dyDescent="0.4">
      <c r="C37" s="95"/>
      <c r="D37" s="134"/>
      <c r="E37" s="135"/>
      <c r="F37" s="135"/>
      <c r="G37" s="135"/>
      <c r="H37" s="135"/>
      <c r="I37" s="135"/>
      <c r="J37" s="135"/>
      <c r="K37" s="135"/>
      <c r="L37" s="135"/>
      <c r="M37" s="136"/>
      <c r="N37" s="137"/>
      <c r="O37" s="138"/>
      <c r="P37" s="138"/>
      <c r="Q37" s="139"/>
      <c r="R37" s="112"/>
      <c r="S37" s="112"/>
      <c r="T37" s="112"/>
      <c r="U37" s="140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2"/>
      <c r="AK37" s="129"/>
      <c r="AL37" s="129"/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13"/>
      <c r="BD37" s="36"/>
      <c r="BE37" s="36"/>
      <c r="BF37" s="143"/>
      <c r="BG37" s="144"/>
      <c r="BH37" s="144"/>
      <c r="BI37" s="144"/>
      <c r="BJ37" s="143"/>
      <c r="BK37" s="144"/>
      <c r="BL37" s="144"/>
      <c r="BM37" s="144"/>
      <c r="BN37" s="143"/>
      <c r="BO37" s="144"/>
      <c r="BP37" s="144"/>
      <c r="BQ37" s="145"/>
      <c r="BR37" s="105"/>
    </row>
    <row r="38" spans="3:70" ht="15.6" customHeight="1" x14ac:dyDescent="0.4">
      <c r="C38" s="95"/>
      <c r="D38" s="134"/>
      <c r="E38" s="135"/>
      <c r="F38" s="135"/>
      <c r="G38" s="135"/>
      <c r="H38" s="135"/>
      <c r="I38" s="135"/>
      <c r="J38" s="135"/>
      <c r="K38" s="135"/>
      <c r="L38" s="135"/>
      <c r="M38" s="136"/>
      <c r="N38" s="137"/>
      <c r="O38" s="138"/>
      <c r="P38" s="138"/>
      <c r="Q38" s="139"/>
      <c r="R38" s="112"/>
      <c r="S38" s="112"/>
      <c r="T38" s="112"/>
      <c r="U38" s="140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2"/>
      <c r="AK38" s="129"/>
      <c r="AL38" s="129"/>
      <c r="AM38" s="79" t="str">
        <f>IF([4]回答表!X43="●",[4]回答表!G65,IF([4]回答表!AA43="●",[4]回答表!G85,""))</f>
        <v/>
      </c>
      <c r="AN38" s="80"/>
      <c r="AO38" s="80"/>
      <c r="AP38" s="80"/>
      <c r="AQ38" s="80"/>
      <c r="AR38" s="80"/>
      <c r="AS38" s="80"/>
      <c r="AT38" s="146"/>
      <c r="AU38" s="79" t="str">
        <f>IF([4]回答表!X43="●",[4]回答表!G66,IF([4]回答表!AA43="●",[4]回答表!G86,""))</f>
        <v/>
      </c>
      <c r="AV38" s="80"/>
      <c r="AW38" s="80"/>
      <c r="AX38" s="80"/>
      <c r="AY38" s="80"/>
      <c r="AZ38" s="80"/>
      <c r="BA38" s="80"/>
      <c r="BB38" s="146"/>
      <c r="BC38" s="113"/>
      <c r="BD38" s="36"/>
      <c r="BE38" s="36"/>
      <c r="BF38" s="143"/>
      <c r="BG38" s="144"/>
      <c r="BH38" s="144"/>
      <c r="BI38" s="144"/>
      <c r="BJ38" s="143"/>
      <c r="BK38" s="144"/>
      <c r="BL38" s="144"/>
      <c r="BM38" s="144"/>
      <c r="BN38" s="143"/>
      <c r="BO38" s="144"/>
      <c r="BP38" s="144"/>
      <c r="BQ38" s="145"/>
      <c r="BR38" s="105"/>
    </row>
    <row r="39" spans="3:70" ht="15.6" customHeight="1" x14ac:dyDescent="0.4">
      <c r="C39" s="95"/>
      <c r="D39" s="109"/>
      <c r="E39" s="110"/>
      <c r="F39" s="110"/>
      <c r="G39" s="110"/>
      <c r="H39" s="110"/>
      <c r="I39" s="110"/>
      <c r="J39" s="110"/>
      <c r="K39" s="110"/>
      <c r="L39" s="110"/>
      <c r="M39" s="111"/>
      <c r="N39" s="147"/>
      <c r="O39" s="148"/>
      <c r="P39" s="148"/>
      <c r="Q39" s="149"/>
      <c r="R39" s="112"/>
      <c r="S39" s="112"/>
      <c r="T39" s="112"/>
      <c r="U39" s="140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2"/>
      <c r="AK39" s="129"/>
      <c r="AL39" s="129"/>
      <c r="AM39" s="76"/>
      <c r="AN39" s="77"/>
      <c r="AO39" s="77"/>
      <c r="AP39" s="77"/>
      <c r="AQ39" s="77"/>
      <c r="AR39" s="77"/>
      <c r="AS39" s="77"/>
      <c r="AT39" s="78"/>
      <c r="AU39" s="76"/>
      <c r="AV39" s="77"/>
      <c r="AW39" s="77"/>
      <c r="AX39" s="77"/>
      <c r="AY39" s="77"/>
      <c r="AZ39" s="77"/>
      <c r="BA39" s="77"/>
      <c r="BB39" s="78"/>
      <c r="BC39" s="113"/>
      <c r="BD39" s="36"/>
      <c r="BE39" s="36"/>
      <c r="BF39" s="143" t="str">
        <f>IF([4]回答表!X43="●",[4]回答表!V65,IF([4]回答表!AA43="●",[4]回答表!V85,""))</f>
        <v/>
      </c>
      <c r="BG39" s="14"/>
      <c r="BH39" s="14"/>
      <c r="BI39" s="15"/>
      <c r="BJ39" s="143" t="str">
        <f>IF([4]回答表!X43="●",[4]回答表!V66,IF([4]回答表!AA43="●",[4]回答表!V86,""))</f>
        <v/>
      </c>
      <c r="BK39" s="14"/>
      <c r="BL39" s="14"/>
      <c r="BM39" s="15"/>
      <c r="BN39" s="143" t="str">
        <f>IF([4]回答表!X43="●",[4]回答表!V67,IF([4]回答表!AA43="●",[4]回答表!V87,""))</f>
        <v/>
      </c>
      <c r="BO39" s="14"/>
      <c r="BP39" s="14"/>
      <c r="BQ39" s="15"/>
      <c r="BR39" s="105"/>
    </row>
    <row r="40" spans="3:70" ht="15.6" customHeight="1" x14ac:dyDescent="0.4">
      <c r="C40" s="95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1"/>
      <c r="O40" s="151"/>
      <c r="P40" s="151"/>
      <c r="Q40" s="151"/>
      <c r="R40" s="152"/>
      <c r="S40" s="152"/>
      <c r="T40" s="152"/>
      <c r="U40" s="140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2"/>
      <c r="AK40" s="129"/>
      <c r="AL40" s="129"/>
      <c r="AM40" s="82"/>
      <c r="AN40" s="83"/>
      <c r="AO40" s="83"/>
      <c r="AP40" s="83"/>
      <c r="AQ40" s="83"/>
      <c r="AR40" s="83"/>
      <c r="AS40" s="83"/>
      <c r="AT40" s="84"/>
      <c r="AU40" s="82"/>
      <c r="AV40" s="83"/>
      <c r="AW40" s="83"/>
      <c r="AX40" s="83"/>
      <c r="AY40" s="83"/>
      <c r="AZ40" s="83"/>
      <c r="BA40" s="83"/>
      <c r="BB40" s="84"/>
      <c r="BC40" s="113"/>
      <c r="BD40" s="113"/>
      <c r="BE40" s="113"/>
      <c r="BF40" s="13"/>
      <c r="BG40" s="14"/>
      <c r="BH40" s="14"/>
      <c r="BI40" s="15"/>
      <c r="BJ40" s="13"/>
      <c r="BK40" s="14"/>
      <c r="BL40" s="14"/>
      <c r="BM40" s="15"/>
      <c r="BN40" s="13"/>
      <c r="BO40" s="14"/>
      <c r="BP40" s="14"/>
      <c r="BQ40" s="15"/>
      <c r="BR40" s="105"/>
    </row>
    <row r="41" spans="3:70" ht="15.6" customHeight="1" x14ac:dyDescent="0.4">
      <c r="C41" s="95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1"/>
      <c r="O41" s="151"/>
      <c r="P41" s="151"/>
      <c r="Q41" s="151"/>
      <c r="R41" s="152"/>
      <c r="S41" s="152"/>
      <c r="T41" s="152"/>
      <c r="U41" s="140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2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13"/>
      <c r="BD41" s="113"/>
      <c r="BE41" s="113"/>
      <c r="BF41" s="13"/>
      <c r="BG41" s="14"/>
      <c r="BH41" s="14"/>
      <c r="BI41" s="15"/>
      <c r="BJ41" s="13"/>
      <c r="BK41" s="14"/>
      <c r="BL41" s="14"/>
      <c r="BM41" s="15"/>
      <c r="BN41" s="13"/>
      <c r="BO41" s="14"/>
      <c r="BP41" s="14"/>
      <c r="BQ41" s="15"/>
      <c r="BR41" s="105"/>
    </row>
    <row r="42" spans="3:70" ht="15.6" customHeight="1" x14ac:dyDescent="0.4">
      <c r="C42" s="95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1"/>
      <c r="O42" s="151"/>
      <c r="P42" s="151"/>
      <c r="Q42" s="151"/>
      <c r="R42" s="152"/>
      <c r="S42" s="152"/>
      <c r="T42" s="152"/>
      <c r="U42" s="140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2"/>
      <c r="AK42" s="129"/>
      <c r="AL42" s="129"/>
      <c r="AM42" s="153" t="str">
        <f>IF([4]回答表!X43="●",[4]回答表!O71,IF([4]回答表!AA43="●",[4]回答表!O91,""))</f>
        <v/>
      </c>
      <c r="AN42" s="154"/>
      <c r="AO42" s="155" t="s">
        <v>21</v>
      </c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6"/>
      <c r="BC42" s="113"/>
      <c r="BD42" s="113"/>
      <c r="BE42" s="113"/>
      <c r="BF42" s="13"/>
      <c r="BG42" s="14"/>
      <c r="BH42" s="14"/>
      <c r="BI42" s="15"/>
      <c r="BJ42" s="13"/>
      <c r="BK42" s="14"/>
      <c r="BL42" s="14"/>
      <c r="BM42" s="15"/>
      <c r="BN42" s="13"/>
      <c r="BO42" s="14"/>
      <c r="BP42" s="14"/>
      <c r="BQ42" s="15"/>
      <c r="BR42" s="105"/>
    </row>
    <row r="43" spans="3:70" ht="23.1" customHeight="1" x14ac:dyDescent="0.4">
      <c r="C43" s="95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1"/>
      <c r="O43" s="151"/>
      <c r="P43" s="151"/>
      <c r="Q43" s="151"/>
      <c r="R43" s="152"/>
      <c r="S43" s="152"/>
      <c r="T43" s="152"/>
      <c r="U43" s="140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2"/>
      <c r="AK43" s="129"/>
      <c r="AL43" s="129"/>
      <c r="AM43" s="153" t="str">
        <f>IF([4]回答表!X43="●",[4]回答表!O72,IF([4]回答表!AA43="●",[4]回答表!O92,""))</f>
        <v/>
      </c>
      <c r="AN43" s="154"/>
      <c r="AO43" s="157" t="s">
        <v>22</v>
      </c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8"/>
      <c r="BC43" s="113"/>
      <c r="BD43" s="36"/>
      <c r="BE43" s="36"/>
      <c r="BF43" s="143" t="s">
        <v>23</v>
      </c>
      <c r="BG43" s="14"/>
      <c r="BH43" s="14"/>
      <c r="BI43" s="15"/>
      <c r="BJ43" s="143" t="s">
        <v>24</v>
      </c>
      <c r="BK43" s="14"/>
      <c r="BL43" s="14"/>
      <c r="BM43" s="15"/>
      <c r="BN43" s="143" t="s">
        <v>25</v>
      </c>
      <c r="BO43" s="14"/>
      <c r="BP43" s="14"/>
      <c r="BQ43" s="15"/>
      <c r="BR43" s="105"/>
    </row>
    <row r="44" spans="3:70" ht="29.1" customHeight="1" x14ac:dyDescent="0.4">
      <c r="C44" s="95"/>
      <c r="D44" s="159" t="s">
        <v>26</v>
      </c>
      <c r="E44" s="160"/>
      <c r="F44" s="160"/>
      <c r="G44" s="160"/>
      <c r="H44" s="160"/>
      <c r="I44" s="160"/>
      <c r="J44" s="160"/>
      <c r="K44" s="160"/>
      <c r="L44" s="160"/>
      <c r="M44" s="161"/>
      <c r="N44" s="123" t="str">
        <f>IF([4]回答表!AA43="●","●","")</f>
        <v/>
      </c>
      <c r="O44" s="124"/>
      <c r="P44" s="124"/>
      <c r="Q44" s="125"/>
      <c r="R44" s="112"/>
      <c r="S44" s="112"/>
      <c r="T44" s="112"/>
      <c r="U44" s="140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2"/>
      <c r="AK44" s="129"/>
      <c r="AL44" s="129"/>
      <c r="AM44" s="153" t="str">
        <f>IF([4]回答表!X43="●",[4]回答表!O73,IF([4]回答表!AA43="●",[4]回答表!O93,""))</f>
        <v/>
      </c>
      <c r="AN44" s="154"/>
      <c r="AO44" s="162" t="s">
        <v>27</v>
      </c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4"/>
      <c r="BC44" s="113"/>
      <c r="BD44" s="165"/>
      <c r="BE44" s="165"/>
      <c r="BF44" s="13"/>
      <c r="BG44" s="14"/>
      <c r="BH44" s="14"/>
      <c r="BI44" s="15"/>
      <c r="BJ44" s="13"/>
      <c r="BK44" s="14"/>
      <c r="BL44" s="14"/>
      <c r="BM44" s="15"/>
      <c r="BN44" s="13"/>
      <c r="BO44" s="14"/>
      <c r="BP44" s="14"/>
      <c r="BQ44" s="15"/>
      <c r="BR44" s="105"/>
    </row>
    <row r="45" spans="3:70" ht="15.6" customHeight="1" x14ac:dyDescent="0.4">
      <c r="C45" s="95"/>
      <c r="D45" s="166"/>
      <c r="E45" s="167"/>
      <c r="F45" s="167"/>
      <c r="G45" s="167"/>
      <c r="H45" s="167"/>
      <c r="I45" s="167"/>
      <c r="J45" s="167"/>
      <c r="K45" s="167"/>
      <c r="L45" s="167"/>
      <c r="M45" s="168"/>
      <c r="N45" s="137"/>
      <c r="O45" s="138"/>
      <c r="P45" s="138"/>
      <c r="Q45" s="139"/>
      <c r="R45" s="112"/>
      <c r="S45" s="112"/>
      <c r="T45" s="112"/>
      <c r="U45" s="140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2"/>
      <c r="AK45" s="129"/>
      <c r="AL45" s="129"/>
      <c r="AM45" s="153" t="str">
        <f>IF([4]回答表!X43="●",[4]回答表!O74,IF([4]回答表!AA43="●",[4]回答表!O94,""))</f>
        <v/>
      </c>
      <c r="AN45" s="154"/>
      <c r="AO45" s="155" t="s">
        <v>28</v>
      </c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6"/>
      <c r="BC45" s="113"/>
      <c r="BD45" s="165"/>
      <c r="BE45" s="165"/>
      <c r="BF45" s="16"/>
      <c r="BG45" s="17"/>
      <c r="BH45" s="17"/>
      <c r="BI45" s="18"/>
      <c r="BJ45" s="16"/>
      <c r="BK45" s="17"/>
      <c r="BL45" s="17"/>
      <c r="BM45" s="18"/>
      <c r="BN45" s="16"/>
      <c r="BO45" s="17"/>
      <c r="BP45" s="17"/>
      <c r="BQ45" s="18"/>
      <c r="BR45" s="105"/>
    </row>
    <row r="46" spans="3:70" ht="15.6" customHeight="1" x14ac:dyDescent="0.4">
      <c r="C46" s="95"/>
      <c r="D46" s="166"/>
      <c r="E46" s="167"/>
      <c r="F46" s="167"/>
      <c r="G46" s="167"/>
      <c r="H46" s="167"/>
      <c r="I46" s="167"/>
      <c r="J46" s="167"/>
      <c r="K46" s="167"/>
      <c r="L46" s="167"/>
      <c r="M46" s="168"/>
      <c r="N46" s="137"/>
      <c r="O46" s="138"/>
      <c r="P46" s="138"/>
      <c r="Q46" s="139"/>
      <c r="R46" s="112"/>
      <c r="S46" s="112"/>
      <c r="T46" s="112"/>
      <c r="U46" s="140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2"/>
      <c r="AK46" s="129"/>
      <c r="AL46" s="129"/>
      <c r="AM46" s="153" t="str">
        <f>IF([4]回答表!X43="●",[4]回答表!AG71,IF([4]回答表!AA43="●",[4]回答表!AG91,""))</f>
        <v/>
      </c>
      <c r="AN46" s="154"/>
      <c r="AO46" s="155" t="s">
        <v>29</v>
      </c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6"/>
      <c r="BC46" s="113"/>
      <c r="BD46" s="165"/>
      <c r="BE46" s="1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105"/>
    </row>
    <row r="47" spans="3:70" ht="15.6" customHeight="1" x14ac:dyDescent="0.4">
      <c r="C47" s="95"/>
      <c r="D47" s="169"/>
      <c r="E47" s="170"/>
      <c r="F47" s="170"/>
      <c r="G47" s="170"/>
      <c r="H47" s="170"/>
      <c r="I47" s="170"/>
      <c r="J47" s="170"/>
      <c r="K47" s="170"/>
      <c r="L47" s="170"/>
      <c r="M47" s="171"/>
      <c r="N47" s="147"/>
      <c r="O47" s="148"/>
      <c r="P47" s="148"/>
      <c r="Q47" s="149"/>
      <c r="R47" s="112"/>
      <c r="S47" s="112"/>
      <c r="T47" s="112"/>
      <c r="U47" s="172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4"/>
      <c r="AK47" s="129"/>
      <c r="AL47" s="129"/>
      <c r="AM47" s="153" t="str">
        <f>IF([4]回答表!X43="●",[4]回答表!AG72,IF([4]回答表!AA43="●",[4]回答表!AG92,""))</f>
        <v/>
      </c>
      <c r="AN47" s="154"/>
      <c r="AO47" s="155" t="s">
        <v>30</v>
      </c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6"/>
      <c r="BC47" s="113"/>
      <c r="BD47" s="165"/>
      <c r="BE47" s="1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105"/>
    </row>
    <row r="48" spans="3:70" ht="15.6" customHeight="1" x14ac:dyDescent="0.4">
      <c r="C48" s="95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29"/>
      <c r="AL48" s="129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113"/>
      <c r="BD48" s="165"/>
      <c r="BE48" s="1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105"/>
    </row>
    <row r="49" spans="3:70" ht="6.95" customHeight="1" x14ac:dyDescent="0.5">
      <c r="C49" s="95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81"/>
      <c r="O49" s="81"/>
      <c r="P49" s="81"/>
      <c r="Q49" s="81"/>
      <c r="R49" s="112"/>
      <c r="S49" s="112"/>
      <c r="T49" s="112"/>
      <c r="U49" s="112"/>
      <c r="V49" s="112"/>
      <c r="W49" s="112"/>
      <c r="X49" s="65"/>
      <c r="Y49" s="65"/>
      <c r="Z49" s="65"/>
      <c r="AA49" s="103"/>
      <c r="AB49" s="103"/>
      <c r="AC49" s="103"/>
      <c r="AD49" s="103"/>
      <c r="AE49" s="103"/>
      <c r="AF49" s="103"/>
      <c r="AG49" s="103"/>
      <c r="AH49" s="103"/>
      <c r="AI49" s="103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105"/>
    </row>
    <row r="50" spans="3:70" ht="18.600000000000001" customHeight="1" x14ac:dyDescent="0.5">
      <c r="C50" s="95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81"/>
      <c r="O50" s="81"/>
      <c r="P50" s="81"/>
      <c r="Q50" s="81"/>
      <c r="R50" s="112"/>
      <c r="S50" s="112"/>
      <c r="T50" s="112"/>
      <c r="U50" s="116" t="s">
        <v>31</v>
      </c>
      <c r="V50" s="112"/>
      <c r="W50" s="112"/>
      <c r="X50" s="112"/>
      <c r="Y50" s="112"/>
      <c r="Z50" s="112"/>
      <c r="AA50" s="103"/>
      <c r="AB50" s="117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16" t="s">
        <v>32</v>
      </c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65"/>
      <c r="BR50" s="105"/>
    </row>
    <row r="51" spans="3:70" ht="15.6" customHeight="1" x14ac:dyDescent="0.4">
      <c r="C51" s="95"/>
      <c r="D51" s="99" t="s">
        <v>33</v>
      </c>
      <c r="E51" s="100"/>
      <c r="F51" s="100"/>
      <c r="G51" s="100"/>
      <c r="H51" s="100"/>
      <c r="I51" s="100"/>
      <c r="J51" s="100"/>
      <c r="K51" s="100"/>
      <c r="L51" s="100"/>
      <c r="M51" s="101"/>
      <c r="N51" s="123" t="str">
        <f>IF([4]回答表!AD43="●","●","")</f>
        <v/>
      </c>
      <c r="O51" s="124"/>
      <c r="P51" s="124"/>
      <c r="Q51" s="125"/>
      <c r="R51" s="112"/>
      <c r="S51" s="112"/>
      <c r="T51" s="112"/>
      <c r="U51" s="126" t="str">
        <f>IF([4]回答表!AD43="●",[4]回答表!B99,"")</f>
        <v/>
      </c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8"/>
      <c r="AK51" s="175"/>
      <c r="AL51" s="175"/>
      <c r="AM51" s="126" t="str">
        <f>IF([4]回答表!AD43="●",[4]回答表!B104,"")</f>
        <v/>
      </c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8"/>
      <c r="BR51" s="105"/>
    </row>
    <row r="52" spans="3:70" ht="15.6" customHeight="1" x14ac:dyDescent="0.4">
      <c r="C52" s="95"/>
      <c r="D52" s="134"/>
      <c r="E52" s="135"/>
      <c r="F52" s="135"/>
      <c r="G52" s="135"/>
      <c r="H52" s="135"/>
      <c r="I52" s="135"/>
      <c r="J52" s="135"/>
      <c r="K52" s="135"/>
      <c r="L52" s="135"/>
      <c r="M52" s="136"/>
      <c r="N52" s="137"/>
      <c r="O52" s="138"/>
      <c r="P52" s="138"/>
      <c r="Q52" s="139"/>
      <c r="R52" s="112"/>
      <c r="S52" s="112"/>
      <c r="T52" s="112"/>
      <c r="U52" s="140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2"/>
      <c r="AK52" s="175"/>
      <c r="AL52" s="175"/>
      <c r="AM52" s="140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  <c r="BJ52" s="141"/>
      <c r="BK52" s="141"/>
      <c r="BL52" s="141"/>
      <c r="BM52" s="141"/>
      <c r="BN52" s="141"/>
      <c r="BO52" s="141"/>
      <c r="BP52" s="141"/>
      <c r="BQ52" s="142"/>
      <c r="BR52" s="105"/>
    </row>
    <row r="53" spans="3:70" ht="15.6" customHeight="1" x14ac:dyDescent="0.4">
      <c r="C53" s="95"/>
      <c r="D53" s="134"/>
      <c r="E53" s="135"/>
      <c r="F53" s="135"/>
      <c r="G53" s="135"/>
      <c r="H53" s="135"/>
      <c r="I53" s="135"/>
      <c r="J53" s="135"/>
      <c r="K53" s="135"/>
      <c r="L53" s="135"/>
      <c r="M53" s="136"/>
      <c r="N53" s="137"/>
      <c r="O53" s="138"/>
      <c r="P53" s="138"/>
      <c r="Q53" s="139"/>
      <c r="R53" s="112"/>
      <c r="S53" s="112"/>
      <c r="T53" s="112"/>
      <c r="U53" s="140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  <c r="AJ53" s="142"/>
      <c r="AK53" s="175"/>
      <c r="AL53" s="175"/>
      <c r="AM53" s="140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  <c r="BI53" s="141"/>
      <c r="BJ53" s="141"/>
      <c r="BK53" s="141"/>
      <c r="BL53" s="141"/>
      <c r="BM53" s="141"/>
      <c r="BN53" s="141"/>
      <c r="BO53" s="141"/>
      <c r="BP53" s="141"/>
      <c r="BQ53" s="142"/>
      <c r="BR53" s="105"/>
    </row>
    <row r="54" spans="3:70" ht="15.6" customHeight="1" x14ac:dyDescent="0.4">
      <c r="C54" s="95"/>
      <c r="D54" s="109"/>
      <c r="E54" s="110"/>
      <c r="F54" s="110"/>
      <c r="G54" s="110"/>
      <c r="H54" s="110"/>
      <c r="I54" s="110"/>
      <c r="J54" s="110"/>
      <c r="K54" s="110"/>
      <c r="L54" s="110"/>
      <c r="M54" s="111"/>
      <c r="N54" s="147"/>
      <c r="O54" s="148"/>
      <c r="P54" s="148"/>
      <c r="Q54" s="149"/>
      <c r="R54" s="112"/>
      <c r="S54" s="112"/>
      <c r="T54" s="112"/>
      <c r="U54" s="172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4"/>
      <c r="AK54" s="175"/>
      <c r="AL54" s="175"/>
      <c r="AM54" s="172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4"/>
      <c r="BR54" s="105"/>
    </row>
    <row r="55" spans="3:70" ht="15.6" customHeight="1" x14ac:dyDescent="0.4">
      <c r="C55" s="176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R55" s="178"/>
    </row>
    <row r="56" spans="3:70" ht="15.6" customHeight="1" x14ac:dyDescent="0.4"/>
    <row r="57" spans="3:70" ht="15.6" customHeight="1" x14ac:dyDescent="0.4">
      <c r="C57" s="89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2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4"/>
    </row>
    <row r="58" spans="3:70" ht="15.6" customHeight="1" x14ac:dyDescent="0.5">
      <c r="C58" s="95"/>
      <c r="D58" s="96" t="s">
        <v>14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8"/>
      <c r="R58" s="99" t="s">
        <v>34</v>
      </c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1"/>
      <c r="BC58" s="102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103"/>
      <c r="BO58" s="103"/>
      <c r="BP58" s="103"/>
      <c r="BQ58" s="299"/>
      <c r="BR58" s="105"/>
    </row>
    <row r="59" spans="3:70" ht="15.6" customHeight="1" x14ac:dyDescent="0.5">
      <c r="C59" s="95"/>
      <c r="D59" s="106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8"/>
      <c r="R59" s="109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1"/>
      <c r="BC59" s="102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103"/>
      <c r="BO59" s="103"/>
      <c r="BP59" s="103"/>
      <c r="BQ59" s="299"/>
      <c r="BR59" s="105"/>
    </row>
    <row r="60" spans="3:70" ht="15.6" customHeight="1" x14ac:dyDescent="0.5">
      <c r="C60" s="95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65"/>
      <c r="Y60" s="65"/>
      <c r="Z60" s="65"/>
      <c r="AA60" s="36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299"/>
      <c r="AO60" s="113"/>
      <c r="AP60" s="300"/>
      <c r="AQ60" s="300"/>
      <c r="AR60" s="115"/>
      <c r="AS60" s="115"/>
      <c r="AT60" s="115"/>
      <c r="AU60" s="115"/>
      <c r="AV60" s="115"/>
      <c r="AW60" s="115"/>
      <c r="AX60" s="115"/>
      <c r="AY60" s="115"/>
      <c r="AZ60" s="115"/>
      <c r="BA60" s="115"/>
      <c r="BB60" s="115"/>
      <c r="BC60" s="102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103"/>
      <c r="BO60" s="103"/>
      <c r="BP60" s="103"/>
      <c r="BQ60" s="299"/>
      <c r="BR60" s="105"/>
    </row>
    <row r="61" spans="3:70" ht="25.5" x14ac:dyDescent="0.5">
      <c r="C61" s="95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6" t="s">
        <v>35</v>
      </c>
      <c r="V61" s="112"/>
      <c r="W61" s="112"/>
      <c r="X61" s="112"/>
      <c r="Y61" s="112"/>
      <c r="Z61" s="112"/>
      <c r="AA61" s="103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6" t="s">
        <v>16</v>
      </c>
      <c r="AN61" s="118"/>
      <c r="AO61" s="117"/>
      <c r="AP61" s="119"/>
      <c r="AQ61" s="119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1"/>
      <c r="BD61" s="103"/>
      <c r="BE61" s="103"/>
      <c r="BF61" s="122" t="s">
        <v>17</v>
      </c>
      <c r="BG61" s="179"/>
      <c r="BH61" s="179"/>
      <c r="BI61" s="179"/>
      <c r="BJ61" s="179"/>
      <c r="BK61" s="179"/>
      <c r="BL61" s="179"/>
      <c r="BM61" s="103"/>
      <c r="BN61" s="103"/>
      <c r="BO61" s="103"/>
      <c r="BP61" s="103"/>
      <c r="BQ61" s="118"/>
      <c r="BR61" s="105"/>
    </row>
    <row r="62" spans="3:70" ht="15.6" customHeight="1" x14ac:dyDescent="0.4">
      <c r="C62" s="95"/>
      <c r="D62" s="99" t="s">
        <v>18</v>
      </c>
      <c r="E62" s="100"/>
      <c r="F62" s="100"/>
      <c r="G62" s="100"/>
      <c r="H62" s="100"/>
      <c r="I62" s="100"/>
      <c r="J62" s="100"/>
      <c r="K62" s="100"/>
      <c r="L62" s="100"/>
      <c r="M62" s="101"/>
      <c r="N62" s="123" t="str">
        <f>IF([4]回答表!X44="●","●","")</f>
        <v/>
      </c>
      <c r="O62" s="124"/>
      <c r="P62" s="124"/>
      <c r="Q62" s="125"/>
      <c r="R62" s="112"/>
      <c r="S62" s="112"/>
      <c r="T62" s="112"/>
      <c r="U62" s="126" t="str">
        <f>IF([4]回答表!X44="●",[4]回答表!B115,IF([4]回答表!AA44="●",[4]回答表!B127,""))</f>
        <v/>
      </c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8"/>
      <c r="AK62" s="129"/>
      <c r="AL62" s="129"/>
      <c r="AM62" s="180" t="s">
        <v>36</v>
      </c>
      <c r="AN62" s="180"/>
      <c r="AO62" s="180"/>
      <c r="AP62" s="180"/>
      <c r="AQ62" s="180"/>
      <c r="AR62" s="180"/>
      <c r="AS62" s="180"/>
      <c r="AT62" s="180"/>
      <c r="AU62" s="180" t="s">
        <v>37</v>
      </c>
      <c r="AV62" s="180"/>
      <c r="AW62" s="180"/>
      <c r="AX62" s="180"/>
      <c r="AY62" s="180"/>
      <c r="AZ62" s="180"/>
      <c r="BA62" s="180"/>
      <c r="BB62" s="180"/>
      <c r="BC62" s="113"/>
      <c r="BD62" s="36"/>
      <c r="BE62" s="36"/>
      <c r="BF62" s="131" t="str">
        <f>IF([4]回答表!X44="●",[4]回答表!S121,IF([4]回答表!AA44="●",[4]回答表!S133,""))</f>
        <v/>
      </c>
      <c r="BG62" s="132"/>
      <c r="BH62" s="132"/>
      <c r="BI62" s="132"/>
      <c r="BJ62" s="131"/>
      <c r="BK62" s="132"/>
      <c r="BL62" s="132"/>
      <c r="BM62" s="132"/>
      <c r="BN62" s="131"/>
      <c r="BO62" s="132"/>
      <c r="BP62" s="132"/>
      <c r="BQ62" s="133"/>
      <c r="BR62" s="105"/>
    </row>
    <row r="63" spans="3:70" ht="15.6" customHeight="1" x14ac:dyDescent="0.4">
      <c r="C63" s="95"/>
      <c r="D63" s="134"/>
      <c r="E63" s="135"/>
      <c r="F63" s="135"/>
      <c r="G63" s="135"/>
      <c r="H63" s="135"/>
      <c r="I63" s="135"/>
      <c r="J63" s="135"/>
      <c r="K63" s="135"/>
      <c r="L63" s="135"/>
      <c r="M63" s="136"/>
      <c r="N63" s="137"/>
      <c r="O63" s="138"/>
      <c r="P63" s="138"/>
      <c r="Q63" s="139"/>
      <c r="R63" s="112"/>
      <c r="S63" s="112"/>
      <c r="T63" s="112"/>
      <c r="U63" s="140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2"/>
      <c r="AK63" s="129"/>
      <c r="AL63" s="129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13"/>
      <c r="BD63" s="36"/>
      <c r="BE63" s="36"/>
      <c r="BF63" s="143"/>
      <c r="BG63" s="144"/>
      <c r="BH63" s="144"/>
      <c r="BI63" s="144"/>
      <c r="BJ63" s="143"/>
      <c r="BK63" s="144"/>
      <c r="BL63" s="144"/>
      <c r="BM63" s="144"/>
      <c r="BN63" s="143"/>
      <c r="BO63" s="144"/>
      <c r="BP63" s="144"/>
      <c r="BQ63" s="145"/>
      <c r="BR63" s="105"/>
    </row>
    <row r="64" spans="3:70" ht="15.6" customHeight="1" x14ac:dyDescent="0.4">
      <c r="C64" s="95"/>
      <c r="D64" s="134"/>
      <c r="E64" s="135"/>
      <c r="F64" s="135"/>
      <c r="G64" s="135"/>
      <c r="H64" s="135"/>
      <c r="I64" s="135"/>
      <c r="J64" s="135"/>
      <c r="K64" s="135"/>
      <c r="L64" s="135"/>
      <c r="M64" s="136"/>
      <c r="N64" s="137"/>
      <c r="O64" s="138"/>
      <c r="P64" s="138"/>
      <c r="Q64" s="139"/>
      <c r="R64" s="112"/>
      <c r="S64" s="112"/>
      <c r="T64" s="112"/>
      <c r="U64" s="140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2"/>
      <c r="AK64" s="129"/>
      <c r="AL64" s="129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13"/>
      <c r="BD64" s="36"/>
      <c r="BE64" s="36"/>
      <c r="BF64" s="143"/>
      <c r="BG64" s="144"/>
      <c r="BH64" s="144"/>
      <c r="BI64" s="144"/>
      <c r="BJ64" s="143"/>
      <c r="BK64" s="144"/>
      <c r="BL64" s="144"/>
      <c r="BM64" s="144"/>
      <c r="BN64" s="143"/>
      <c r="BO64" s="144"/>
      <c r="BP64" s="144"/>
      <c r="BQ64" s="145"/>
      <c r="BR64" s="105"/>
    </row>
    <row r="65" spans="3:70" ht="15.6" customHeight="1" x14ac:dyDescent="0.4">
      <c r="C65" s="95"/>
      <c r="D65" s="109"/>
      <c r="E65" s="110"/>
      <c r="F65" s="110"/>
      <c r="G65" s="110"/>
      <c r="H65" s="110"/>
      <c r="I65" s="110"/>
      <c r="J65" s="110"/>
      <c r="K65" s="110"/>
      <c r="L65" s="110"/>
      <c r="M65" s="111"/>
      <c r="N65" s="147"/>
      <c r="O65" s="148"/>
      <c r="P65" s="148"/>
      <c r="Q65" s="149"/>
      <c r="R65" s="112"/>
      <c r="S65" s="112"/>
      <c r="T65" s="112"/>
      <c r="U65" s="140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2"/>
      <c r="AK65" s="129"/>
      <c r="AL65" s="129"/>
      <c r="AM65" s="79" t="str">
        <f>IF([4]回答表!X44="●",[4]回答表!J121,IF([4]回答表!AA44="●",[4]回答表!J133,""))</f>
        <v/>
      </c>
      <c r="AN65" s="80"/>
      <c r="AO65" s="80"/>
      <c r="AP65" s="80"/>
      <c r="AQ65" s="80"/>
      <c r="AR65" s="80"/>
      <c r="AS65" s="80"/>
      <c r="AT65" s="146"/>
      <c r="AU65" s="79" t="str">
        <f>IF([4]回答表!X44="●",[4]回答表!J122,IF([4]回答表!AA44="●",[4]回答表!J134,""))</f>
        <v/>
      </c>
      <c r="AV65" s="80"/>
      <c r="AW65" s="80"/>
      <c r="AX65" s="80"/>
      <c r="AY65" s="80"/>
      <c r="AZ65" s="80"/>
      <c r="BA65" s="80"/>
      <c r="BB65" s="146"/>
      <c r="BC65" s="113"/>
      <c r="BD65" s="36"/>
      <c r="BE65" s="36"/>
      <c r="BF65" s="143" t="str">
        <f>IF([4]回答表!X44="●",[4]回答表!V121,IF([4]回答表!AA44="●",[4]回答表!V133,""))</f>
        <v/>
      </c>
      <c r="BG65" s="144"/>
      <c r="BH65" s="144"/>
      <c r="BI65" s="144"/>
      <c r="BJ65" s="143" t="str">
        <f>IF([4]回答表!X44="●",[4]回答表!V122,IF([4]回答表!AA44="●",[4]回答表!V134,""))</f>
        <v/>
      </c>
      <c r="BK65" s="144"/>
      <c r="BL65" s="144"/>
      <c r="BM65" s="144"/>
      <c r="BN65" s="143" t="str">
        <f>IF([4]回答表!X44="●",[4]回答表!V123,IF([4]回答表!AA44="●",[4]回答表!V135,""))</f>
        <v/>
      </c>
      <c r="BO65" s="144"/>
      <c r="BP65" s="144"/>
      <c r="BQ65" s="145"/>
      <c r="BR65" s="105"/>
    </row>
    <row r="66" spans="3:70" ht="15.6" customHeight="1" x14ac:dyDescent="0.4">
      <c r="C66" s="95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1"/>
      <c r="O66" s="151"/>
      <c r="P66" s="151"/>
      <c r="Q66" s="151"/>
      <c r="R66" s="152"/>
      <c r="S66" s="152"/>
      <c r="T66" s="152"/>
      <c r="U66" s="140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2"/>
      <c r="AK66" s="129"/>
      <c r="AL66" s="129"/>
      <c r="AM66" s="76"/>
      <c r="AN66" s="77"/>
      <c r="AO66" s="77"/>
      <c r="AP66" s="77"/>
      <c r="AQ66" s="77"/>
      <c r="AR66" s="77"/>
      <c r="AS66" s="77"/>
      <c r="AT66" s="78"/>
      <c r="AU66" s="76"/>
      <c r="AV66" s="77"/>
      <c r="AW66" s="77"/>
      <c r="AX66" s="77"/>
      <c r="AY66" s="77"/>
      <c r="AZ66" s="77"/>
      <c r="BA66" s="77"/>
      <c r="BB66" s="78"/>
      <c r="BC66" s="113"/>
      <c r="BD66" s="113"/>
      <c r="BE66" s="113"/>
      <c r="BF66" s="143"/>
      <c r="BG66" s="144"/>
      <c r="BH66" s="144"/>
      <c r="BI66" s="144"/>
      <c r="BJ66" s="143"/>
      <c r="BK66" s="144"/>
      <c r="BL66" s="144"/>
      <c r="BM66" s="144"/>
      <c r="BN66" s="143"/>
      <c r="BO66" s="144"/>
      <c r="BP66" s="144"/>
      <c r="BQ66" s="145"/>
      <c r="BR66" s="105"/>
    </row>
    <row r="67" spans="3:70" ht="15.6" customHeight="1" x14ac:dyDescent="0.4">
      <c r="C67" s="95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1"/>
      <c r="O67" s="151"/>
      <c r="P67" s="151"/>
      <c r="Q67" s="151"/>
      <c r="R67" s="152"/>
      <c r="S67" s="152"/>
      <c r="T67" s="152"/>
      <c r="U67" s="140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2"/>
      <c r="AK67" s="129"/>
      <c r="AL67" s="129"/>
      <c r="AM67" s="82"/>
      <c r="AN67" s="83"/>
      <c r="AO67" s="83"/>
      <c r="AP67" s="83"/>
      <c r="AQ67" s="83"/>
      <c r="AR67" s="83"/>
      <c r="AS67" s="83"/>
      <c r="AT67" s="84"/>
      <c r="AU67" s="82"/>
      <c r="AV67" s="83"/>
      <c r="AW67" s="83"/>
      <c r="AX67" s="83"/>
      <c r="AY67" s="83"/>
      <c r="AZ67" s="83"/>
      <c r="BA67" s="83"/>
      <c r="BB67" s="84"/>
      <c r="BC67" s="113"/>
      <c r="BD67" s="36"/>
      <c r="BE67" s="36"/>
      <c r="BF67" s="143"/>
      <c r="BG67" s="144"/>
      <c r="BH67" s="144"/>
      <c r="BI67" s="144"/>
      <c r="BJ67" s="143"/>
      <c r="BK67" s="144"/>
      <c r="BL67" s="144"/>
      <c r="BM67" s="144"/>
      <c r="BN67" s="143"/>
      <c r="BO67" s="144"/>
      <c r="BP67" s="144"/>
      <c r="BQ67" s="145"/>
      <c r="BR67" s="105"/>
    </row>
    <row r="68" spans="3:70" ht="15.6" customHeight="1" x14ac:dyDescent="0.4">
      <c r="C68" s="95"/>
      <c r="D68" s="159" t="s">
        <v>26</v>
      </c>
      <c r="E68" s="160"/>
      <c r="F68" s="160"/>
      <c r="G68" s="160"/>
      <c r="H68" s="160"/>
      <c r="I68" s="160"/>
      <c r="J68" s="160"/>
      <c r="K68" s="160"/>
      <c r="L68" s="160"/>
      <c r="M68" s="161"/>
      <c r="N68" s="123" t="str">
        <f>IF([4]回答表!AA44="●","●","")</f>
        <v/>
      </c>
      <c r="O68" s="124"/>
      <c r="P68" s="124"/>
      <c r="Q68" s="125"/>
      <c r="R68" s="112"/>
      <c r="S68" s="112"/>
      <c r="T68" s="112"/>
      <c r="U68" s="140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2"/>
      <c r="AK68" s="129"/>
      <c r="AL68" s="129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113"/>
      <c r="BD68" s="165"/>
      <c r="BE68" s="165"/>
      <c r="BF68" s="143"/>
      <c r="BG68" s="144"/>
      <c r="BH68" s="144"/>
      <c r="BI68" s="144"/>
      <c r="BJ68" s="143"/>
      <c r="BK68" s="144"/>
      <c r="BL68" s="144"/>
      <c r="BM68" s="144"/>
      <c r="BN68" s="143"/>
      <c r="BO68" s="144"/>
      <c r="BP68" s="144"/>
      <c r="BQ68" s="145"/>
      <c r="BR68" s="105"/>
    </row>
    <row r="69" spans="3:70" ht="15.6" customHeight="1" x14ac:dyDescent="0.4">
      <c r="C69" s="95"/>
      <c r="D69" s="166"/>
      <c r="E69" s="167"/>
      <c r="F69" s="167"/>
      <c r="G69" s="167"/>
      <c r="H69" s="167"/>
      <c r="I69" s="167"/>
      <c r="J69" s="167"/>
      <c r="K69" s="167"/>
      <c r="L69" s="167"/>
      <c r="M69" s="168"/>
      <c r="N69" s="137"/>
      <c r="O69" s="138"/>
      <c r="P69" s="138"/>
      <c r="Q69" s="139"/>
      <c r="R69" s="112"/>
      <c r="S69" s="112"/>
      <c r="T69" s="112"/>
      <c r="U69" s="140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2"/>
      <c r="AK69" s="129"/>
      <c r="AL69" s="129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113"/>
      <c r="BD69" s="165"/>
      <c r="BE69" s="165"/>
      <c r="BF69" s="143" t="s">
        <v>23</v>
      </c>
      <c r="BG69" s="144"/>
      <c r="BH69" s="144"/>
      <c r="BI69" s="144"/>
      <c r="BJ69" s="143" t="s">
        <v>24</v>
      </c>
      <c r="BK69" s="144"/>
      <c r="BL69" s="144"/>
      <c r="BM69" s="144"/>
      <c r="BN69" s="143" t="s">
        <v>25</v>
      </c>
      <c r="BO69" s="144"/>
      <c r="BP69" s="144"/>
      <c r="BQ69" s="145"/>
      <c r="BR69" s="105"/>
    </row>
    <row r="70" spans="3:70" ht="15.6" customHeight="1" x14ac:dyDescent="0.4">
      <c r="C70" s="95"/>
      <c r="D70" s="166"/>
      <c r="E70" s="167"/>
      <c r="F70" s="167"/>
      <c r="G70" s="167"/>
      <c r="H70" s="167"/>
      <c r="I70" s="167"/>
      <c r="J70" s="167"/>
      <c r="K70" s="167"/>
      <c r="L70" s="167"/>
      <c r="M70" s="168"/>
      <c r="N70" s="137"/>
      <c r="O70" s="138"/>
      <c r="P70" s="138"/>
      <c r="Q70" s="139"/>
      <c r="R70" s="112"/>
      <c r="S70" s="112"/>
      <c r="T70" s="112"/>
      <c r="U70" s="140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2"/>
      <c r="AK70" s="129"/>
      <c r="AL70" s="129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113"/>
      <c r="BD70" s="165"/>
      <c r="BE70" s="165"/>
      <c r="BF70" s="143"/>
      <c r="BG70" s="144"/>
      <c r="BH70" s="144"/>
      <c r="BI70" s="144"/>
      <c r="BJ70" s="143"/>
      <c r="BK70" s="144"/>
      <c r="BL70" s="144"/>
      <c r="BM70" s="144"/>
      <c r="BN70" s="143"/>
      <c r="BO70" s="144"/>
      <c r="BP70" s="144"/>
      <c r="BQ70" s="145"/>
      <c r="BR70" s="105"/>
    </row>
    <row r="71" spans="3:70" ht="15.6" customHeight="1" x14ac:dyDescent="0.4">
      <c r="C71" s="95"/>
      <c r="D71" s="169"/>
      <c r="E71" s="170"/>
      <c r="F71" s="170"/>
      <c r="G71" s="170"/>
      <c r="H71" s="170"/>
      <c r="I71" s="170"/>
      <c r="J71" s="170"/>
      <c r="K71" s="170"/>
      <c r="L71" s="170"/>
      <c r="M71" s="171"/>
      <c r="N71" s="147"/>
      <c r="O71" s="148"/>
      <c r="P71" s="148"/>
      <c r="Q71" s="149"/>
      <c r="R71" s="112"/>
      <c r="S71" s="112"/>
      <c r="T71" s="112"/>
      <c r="U71" s="172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4"/>
      <c r="AK71" s="129"/>
      <c r="AL71" s="129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113"/>
      <c r="BD71" s="165"/>
      <c r="BE71" s="165"/>
      <c r="BF71" s="181"/>
      <c r="BG71" s="182"/>
      <c r="BH71" s="182"/>
      <c r="BI71" s="182"/>
      <c r="BJ71" s="181"/>
      <c r="BK71" s="182"/>
      <c r="BL71" s="182"/>
      <c r="BM71" s="182"/>
      <c r="BN71" s="181"/>
      <c r="BO71" s="182"/>
      <c r="BP71" s="182"/>
      <c r="BQ71" s="183"/>
      <c r="BR71" s="105"/>
    </row>
    <row r="72" spans="3:70" ht="15.6" customHeight="1" x14ac:dyDescent="0.5">
      <c r="C72" s="95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81"/>
      <c r="O72" s="81"/>
      <c r="P72" s="81"/>
      <c r="Q72" s="81"/>
      <c r="R72" s="112"/>
      <c r="S72" s="112"/>
      <c r="T72" s="112"/>
      <c r="U72" s="112"/>
      <c r="V72" s="112"/>
      <c r="W72" s="112"/>
      <c r="X72" s="65"/>
      <c r="Y72" s="65"/>
      <c r="Z72" s="65"/>
      <c r="AA72" s="103"/>
      <c r="AB72" s="103"/>
      <c r="AC72" s="103"/>
      <c r="AD72" s="103"/>
      <c r="AE72" s="103"/>
      <c r="AF72" s="103"/>
      <c r="AG72" s="103"/>
      <c r="AH72" s="103"/>
      <c r="AI72" s="103"/>
      <c r="AJ72" s="65"/>
      <c r="AK72" s="65"/>
      <c r="AL72" s="65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105"/>
    </row>
    <row r="73" spans="3:70" ht="18.600000000000001" customHeight="1" x14ac:dyDescent="0.5">
      <c r="C73" s="95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81"/>
      <c r="O73" s="81"/>
      <c r="P73" s="81"/>
      <c r="Q73" s="81"/>
      <c r="R73" s="112"/>
      <c r="S73" s="112"/>
      <c r="T73" s="112"/>
      <c r="U73" s="116" t="s">
        <v>31</v>
      </c>
      <c r="V73" s="112"/>
      <c r="W73" s="112"/>
      <c r="X73" s="112"/>
      <c r="Y73" s="112"/>
      <c r="Z73" s="112"/>
      <c r="AA73" s="103"/>
      <c r="AB73" s="117"/>
      <c r="AC73" s="103"/>
      <c r="AD73" s="103"/>
      <c r="AE73" s="103"/>
      <c r="AF73" s="103"/>
      <c r="AG73" s="103"/>
      <c r="AH73" s="103"/>
      <c r="AI73" s="103"/>
      <c r="AJ73" s="103"/>
      <c r="AK73" s="103"/>
      <c r="AL73" s="103"/>
      <c r="AM73" s="116" t="s">
        <v>32</v>
      </c>
      <c r="AN73" s="103"/>
      <c r="AO73" s="103"/>
      <c r="AP73" s="103"/>
      <c r="AQ73" s="103"/>
      <c r="AR73" s="103"/>
      <c r="AS73" s="103"/>
      <c r="AT73" s="103"/>
      <c r="AU73" s="103"/>
      <c r="AV73" s="103"/>
      <c r="AW73" s="103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65"/>
      <c r="BR73" s="105"/>
    </row>
    <row r="74" spans="3:70" ht="15.6" customHeight="1" x14ac:dyDescent="0.4">
      <c r="C74" s="95"/>
      <c r="D74" s="99" t="s">
        <v>33</v>
      </c>
      <c r="E74" s="100"/>
      <c r="F74" s="100"/>
      <c r="G74" s="100"/>
      <c r="H74" s="100"/>
      <c r="I74" s="100"/>
      <c r="J74" s="100"/>
      <c r="K74" s="100"/>
      <c r="L74" s="100"/>
      <c r="M74" s="101"/>
      <c r="N74" s="123" t="str">
        <f>IF([4]回答表!AD44="●","●","")</f>
        <v/>
      </c>
      <c r="O74" s="124"/>
      <c r="P74" s="124"/>
      <c r="Q74" s="125"/>
      <c r="R74" s="112"/>
      <c r="S74" s="112"/>
      <c r="T74" s="112"/>
      <c r="U74" s="126" t="str">
        <f>IF([4]回答表!AD44="●",[4]回答表!B140,"")</f>
        <v/>
      </c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8"/>
      <c r="AK74" s="175"/>
      <c r="AL74" s="175"/>
      <c r="AM74" s="126" t="str">
        <f>IF([4]回答表!AD44="●",[4]回答表!B146,"")</f>
        <v/>
      </c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8"/>
      <c r="BR74" s="105"/>
    </row>
    <row r="75" spans="3:70" ht="15.6" customHeight="1" x14ac:dyDescent="0.4">
      <c r="C75" s="95"/>
      <c r="D75" s="134"/>
      <c r="E75" s="135"/>
      <c r="F75" s="135"/>
      <c r="G75" s="135"/>
      <c r="H75" s="135"/>
      <c r="I75" s="135"/>
      <c r="J75" s="135"/>
      <c r="K75" s="135"/>
      <c r="L75" s="135"/>
      <c r="M75" s="136"/>
      <c r="N75" s="137"/>
      <c r="O75" s="138"/>
      <c r="P75" s="138"/>
      <c r="Q75" s="139"/>
      <c r="R75" s="112"/>
      <c r="S75" s="112"/>
      <c r="T75" s="112"/>
      <c r="U75" s="140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  <c r="AH75" s="141"/>
      <c r="AI75" s="141"/>
      <c r="AJ75" s="142"/>
      <c r="AK75" s="175"/>
      <c r="AL75" s="175"/>
      <c r="AM75" s="140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  <c r="BI75" s="141"/>
      <c r="BJ75" s="141"/>
      <c r="BK75" s="141"/>
      <c r="BL75" s="141"/>
      <c r="BM75" s="141"/>
      <c r="BN75" s="141"/>
      <c r="BO75" s="141"/>
      <c r="BP75" s="141"/>
      <c r="BQ75" s="142"/>
      <c r="BR75" s="105"/>
    </row>
    <row r="76" spans="3:70" ht="15.6" customHeight="1" x14ac:dyDescent="0.4">
      <c r="C76" s="95"/>
      <c r="D76" s="134"/>
      <c r="E76" s="135"/>
      <c r="F76" s="135"/>
      <c r="G76" s="135"/>
      <c r="H76" s="135"/>
      <c r="I76" s="135"/>
      <c r="J76" s="135"/>
      <c r="K76" s="135"/>
      <c r="L76" s="135"/>
      <c r="M76" s="136"/>
      <c r="N76" s="137"/>
      <c r="O76" s="138"/>
      <c r="P76" s="138"/>
      <c r="Q76" s="139"/>
      <c r="R76" s="112"/>
      <c r="S76" s="112"/>
      <c r="T76" s="112"/>
      <c r="U76" s="140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2"/>
      <c r="AK76" s="175"/>
      <c r="AL76" s="175"/>
      <c r="AM76" s="140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1"/>
      <c r="BC76" s="141"/>
      <c r="BD76" s="141"/>
      <c r="BE76" s="141"/>
      <c r="BF76" s="141"/>
      <c r="BG76" s="141"/>
      <c r="BH76" s="141"/>
      <c r="BI76" s="141"/>
      <c r="BJ76" s="141"/>
      <c r="BK76" s="141"/>
      <c r="BL76" s="141"/>
      <c r="BM76" s="141"/>
      <c r="BN76" s="141"/>
      <c r="BO76" s="141"/>
      <c r="BP76" s="141"/>
      <c r="BQ76" s="142"/>
      <c r="BR76" s="105"/>
    </row>
    <row r="77" spans="3:70" ht="15.6" customHeight="1" x14ac:dyDescent="0.4">
      <c r="C77" s="95"/>
      <c r="D77" s="109"/>
      <c r="E77" s="110"/>
      <c r="F77" s="110"/>
      <c r="G77" s="110"/>
      <c r="H77" s="110"/>
      <c r="I77" s="110"/>
      <c r="J77" s="110"/>
      <c r="K77" s="110"/>
      <c r="L77" s="110"/>
      <c r="M77" s="111"/>
      <c r="N77" s="147"/>
      <c r="O77" s="148"/>
      <c r="P77" s="148"/>
      <c r="Q77" s="149"/>
      <c r="R77" s="112"/>
      <c r="S77" s="112"/>
      <c r="T77" s="112"/>
      <c r="U77" s="172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4"/>
      <c r="AK77" s="175"/>
      <c r="AL77" s="175"/>
      <c r="AM77" s="172"/>
      <c r="AN77" s="173"/>
      <c r="AO77" s="173"/>
      <c r="AP77" s="173"/>
      <c r="AQ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  <c r="BQ77" s="174"/>
      <c r="BR77" s="105"/>
    </row>
    <row r="78" spans="3:70" ht="15.6" customHeight="1" x14ac:dyDescent="0.4">
      <c r="C78" s="176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7"/>
      <c r="AX78" s="177"/>
      <c r="AY78" s="177"/>
      <c r="AZ78" s="177"/>
      <c r="BA78" s="177"/>
      <c r="BB78" s="177"/>
      <c r="BC78" s="177"/>
      <c r="BD78" s="177"/>
      <c r="BE78" s="177"/>
      <c r="BF78" s="177"/>
      <c r="BG78" s="177"/>
      <c r="BH78" s="177"/>
      <c r="BI78" s="177"/>
      <c r="BJ78" s="177"/>
      <c r="BK78" s="177"/>
      <c r="BL78" s="177"/>
      <c r="BM78" s="177"/>
      <c r="BN78" s="177"/>
      <c r="BO78" s="177"/>
      <c r="BP78" s="177"/>
      <c r="BQ78" s="177"/>
      <c r="BR78" s="178"/>
    </row>
    <row r="79" spans="3:70" ht="15.6" customHeight="1" x14ac:dyDescent="0.4"/>
    <row r="80" spans="3:70" ht="15.6" customHeight="1" x14ac:dyDescent="0.4">
      <c r="C80" s="89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184"/>
      <c r="AS80" s="184"/>
      <c r="AT80" s="184"/>
      <c r="AU80" s="184"/>
      <c r="AV80" s="184"/>
      <c r="AW80" s="184"/>
      <c r="AX80" s="184"/>
      <c r="AY80" s="184"/>
      <c r="AZ80" s="184"/>
      <c r="BA80" s="184"/>
      <c r="BB80" s="184"/>
      <c r="BC80" s="92"/>
      <c r="BD80" s="93"/>
      <c r="BE80" s="93"/>
      <c r="BF80" s="93"/>
      <c r="BG80" s="93"/>
      <c r="BH80" s="93"/>
      <c r="BI80" s="93"/>
      <c r="BJ80" s="93"/>
      <c r="BK80" s="93"/>
      <c r="BL80" s="93"/>
      <c r="BM80" s="93"/>
      <c r="BN80" s="93"/>
      <c r="BO80" s="93"/>
      <c r="BP80" s="93"/>
      <c r="BQ80" s="93"/>
      <c r="BR80" s="94"/>
    </row>
    <row r="81" spans="3:70" ht="15.6" customHeight="1" x14ac:dyDescent="0.5">
      <c r="C81" s="95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65"/>
      <c r="Y81" s="65"/>
      <c r="Z81" s="65"/>
      <c r="AA81" s="36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299"/>
      <c r="AO81" s="113"/>
      <c r="AP81" s="300"/>
      <c r="AQ81" s="300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85"/>
      <c r="BC81" s="102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103"/>
      <c r="BO81" s="103"/>
      <c r="BP81" s="103"/>
      <c r="BQ81" s="299"/>
      <c r="BR81" s="105"/>
    </row>
    <row r="82" spans="3:70" ht="15.6" customHeight="1" x14ac:dyDescent="0.5">
      <c r="C82" s="95"/>
      <c r="D82" s="96" t="s">
        <v>14</v>
      </c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8"/>
      <c r="R82" s="99" t="s">
        <v>38</v>
      </c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1"/>
      <c r="BC82" s="102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103"/>
      <c r="BO82" s="103"/>
      <c r="BP82" s="103"/>
      <c r="BQ82" s="299"/>
      <c r="BR82" s="105"/>
    </row>
    <row r="83" spans="3:70" ht="15.6" customHeight="1" x14ac:dyDescent="0.5">
      <c r="C83" s="95"/>
      <c r="D83" s="106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8"/>
      <c r="R83" s="109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1"/>
      <c r="BC83" s="102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103"/>
      <c r="BO83" s="103"/>
      <c r="BP83" s="103"/>
      <c r="BQ83" s="299"/>
      <c r="BR83" s="105"/>
    </row>
    <row r="84" spans="3:70" ht="15.6" customHeight="1" x14ac:dyDescent="0.5">
      <c r="C84" s="95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65"/>
      <c r="Y84" s="65"/>
      <c r="Z84" s="65"/>
      <c r="AA84" s="36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299"/>
      <c r="AO84" s="113"/>
      <c r="AP84" s="300"/>
      <c r="AQ84" s="300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02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103"/>
      <c r="BO84" s="103"/>
      <c r="BP84" s="103"/>
      <c r="BQ84" s="299"/>
      <c r="BR84" s="105"/>
    </row>
    <row r="85" spans="3:70" ht="25.5" x14ac:dyDescent="0.5">
      <c r="C85" s="95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6" t="s">
        <v>39</v>
      </c>
      <c r="V85" s="118"/>
      <c r="W85" s="117"/>
      <c r="X85" s="119"/>
      <c r="Y85" s="119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17"/>
      <c r="AL85" s="117"/>
      <c r="AM85" s="116" t="s">
        <v>35</v>
      </c>
      <c r="AN85" s="112"/>
      <c r="AO85" s="112"/>
      <c r="AP85" s="112"/>
      <c r="AQ85" s="112"/>
      <c r="AR85" s="112"/>
      <c r="AS85" s="103"/>
      <c r="AT85" s="117"/>
      <c r="AU85" s="117"/>
      <c r="AV85" s="117"/>
      <c r="AW85" s="117"/>
      <c r="AX85" s="117"/>
      <c r="AY85" s="117"/>
      <c r="AZ85" s="117"/>
      <c r="BA85" s="117"/>
      <c r="BB85" s="117"/>
      <c r="BC85" s="121"/>
      <c r="BD85" s="103"/>
      <c r="BE85" s="103"/>
      <c r="BF85" s="122" t="s">
        <v>17</v>
      </c>
      <c r="BG85" s="179"/>
      <c r="BH85" s="179"/>
      <c r="BI85" s="179"/>
      <c r="BJ85" s="179"/>
      <c r="BK85" s="179"/>
      <c r="BL85" s="179"/>
      <c r="BM85" s="103"/>
      <c r="BN85" s="103"/>
      <c r="BO85" s="103"/>
      <c r="BP85" s="103"/>
      <c r="BQ85" s="299"/>
      <c r="BR85" s="105"/>
    </row>
    <row r="86" spans="3:70" ht="19.350000000000001" customHeight="1" x14ac:dyDescent="0.4">
      <c r="C86" s="95"/>
      <c r="D86" s="186" t="s">
        <v>18</v>
      </c>
      <c r="E86" s="186"/>
      <c r="F86" s="186"/>
      <c r="G86" s="186"/>
      <c r="H86" s="186"/>
      <c r="I86" s="186"/>
      <c r="J86" s="186"/>
      <c r="K86" s="186"/>
      <c r="L86" s="186"/>
      <c r="M86" s="186"/>
      <c r="N86" s="123" t="str">
        <f>IF([4]回答表!F17="水道事業",IF([4]回答表!X45="●","●",""),"")</f>
        <v/>
      </c>
      <c r="O86" s="124"/>
      <c r="P86" s="124"/>
      <c r="Q86" s="125"/>
      <c r="R86" s="112"/>
      <c r="S86" s="112"/>
      <c r="T86" s="112"/>
      <c r="U86" s="187" t="s">
        <v>40</v>
      </c>
      <c r="V86" s="188"/>
      <c r="W86" s="188"/>
      <c r="X86" s="188"/>
      <c r="Y86" s="188"/>
      <c r="Z86" s="188"/>
      <c r="AA86" s="188"/>
      <c r="AB86" s="188"/>
      <c r="AC86" s="189" t="s">
        <v>41</v>
      </c>
      <c r="AD86" s="190"/>
      <c r="AE86" s="190"/>
      <c r="AF86" s="190"/>
      <c r="AG86" s="190"/>
      <c r="AH86" s="190"/>
      <c r="AI86" s="190"/>
      <c r="AJ86" s="191"/>
      <c r="AK86" s="129"/>
      <c r="AL86" s="129"/>
      <c r="AM86" s="192" t="str">
        <f>IF([4]回答表!F17="水道事業",IF([4]回答表!X45="●",[4]回答表!B158,IF([4]回答表!AA45="●",[4]回答表!B223,"")),"")</f>
        <v/>
      </c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4"/>
      <c r="BD86" s="36"/>
      <c r="BE86" s="36"/>
      <c r="BF86" s="131" t="str">
        <f>IF([4]回答表!F17="水道事業",IF([4]回答表!X45="●",[4]回答表!B212,IF([4]回答表!AA45="●",[4]回答表!B278,"")),"")</f>
        <v/>
      </c>
      <c r="BG86" s="132"/>
      <c r="BH86" s="132"/>
      <c r="BI86" s="132"/>
      <c r="BJ86" s="131"/>
      <c r="BK86" s="132"/>
      <c r="BL86" s="132"/>
      <c r="BM86" s="132"/>
      <c r="BN86" s="131"/>
      <c r="BO86" s="132"/>
      <c r="BP86" s="132"/>
      <c r="BQ86" s="133"/>
      <c r="BR86" s="105"/>
    </row>
    <row r="87" spans="3:70" ht="19.350000000000001" customHeight="1" x14ac:dyDescent="0.4">
      <c r="C87" s="95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37"/>
      <c r="O87" s="138"/>
      <c r="P87" s="138"/>
      <c r="Q87" s="139"/>
      <c r="R87" s="112"/>
      <c r="S87" s="112"/>
      <c r="T87" s="112"/>
      <c r="U87" s="195"/>
      <c r="V87" s="196"/>
      <c r="W87" s="196"/>
      <c r="X87" s="196"/>
      <c r="Y87" s="196"/>
      <c r="Z87" s="196"/>
      <c r="AA87" s="196"/>
      <c r="AB87" s="196"/>
      <c r="AC87" s="197"/>
      <c r="AD87" s="198"/>
      <c r="AE87" s="198"/>
      <c r="AF87" s="198"/>
      <c r="AG87" s="198"/>
      <c r="AH87" s="198"/>
      <c r="AI87" s="198"/>
      <c r="AJ87" s="199"/>
      <c r="AK87" s="129"/>
      <c r="AL87" s="129"/>
      <c r="AM87" s="200"/>
      <c r="AN87" s="201"/>
      <c r="AO87" s="201"/>
      <c r="AP87" s="201"/>
      <c r="AQ87" s="201"/>
      <c r="AR87" s="201"/>
      <c r="AS87" s="201"/>
      <c r="AT87" s="201"/>
      <c r="AU87" s="201"/>
      <c r="AV87" s="201"/>
      <c r="AW87" s="201"/>
      <c r="AX87" s="201"/>
      <c r="AY87" s="201"/>
      <c r="AZ87" s="201"/>
      <c r="BA87" s="201"/>
      <c r="BB87" s="201"/>
      <c r="BC87" s="202"/>
      <c r="BD87" s="36"/>
      <c r="BE87" s="36"/>
      <c r="BF87" s="143"/>
      <c r="BG87" s="144"/>
      <c r="BH87" s="144"/>
      <c r="BI87" s="144"/>
      <c r="BJ87" s="143"/>
      <c r="BK87" s="144"/>
      <c r="BL87" s="144"/>
      <c r="BM87" s="144"/>
      <c r="BN87" s="143"/>
      <c r="BO87" s="144"/>
      <c r="BP87" s="144"/>
      <c r="BQ87" s="145"/>
      <c r="BR87" s="105"/>
    </row>
    <row r="88" spans="3:70" ht="15.6" customHeight="1" x14ac:dyDescent="0.4">
      <c r="C88" s="95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37"/>
      <c r="O88" s="138"/>
      <c r="P88" s="138"/>
      <c r="Q88" s="139"/>
      <c r="R88" s="112"/>
      <c r="S88" s="112"/>
      <c r="T88" s="112"/>
      <c r="U88" s="79" t="str">
        <f>IF([4]回答表!F17="水道事業",IF([4]回答表!X45="●",[4]回答表!J166,IF([4]回答表!AA45="●",[4]回答表!J231,"")),"")</f>
        <v/>
      </c>
      <c r="V88" s="80"/>
      <c r="W88" s="80"/>
      <c r="X88" s="80"/>
      <c r="Y88" s="80"/>
      <c r="Z88" s="80"/>
      <c r="AA88" s="80"/>
      <c r="AB88" s="146"/>
      <c r="AC88" s="79" t="str">
        <f>IF([4]回答表!F17="水道事業",IF([4]回答表!X45="●",[4]回答表!J173,IF([4]回答表!AA45="●",[4]回答表!J238,"")),"")</f>
        <v/>
      </c>
      <c r="AD88" s="80"/>
      <c r="AE88" s="80"/>
      <c r="AF88" s="80"/>
      <c r="AG88" s="80"/>
      <c r="AH88" s="80"/>
      <c r="AI88" s="80"/>
      <c r="AJ88" s="146"/>
      <c r="AK88" s="129"/>
      <c r="AL88" s="129"/>
      <c r="AM88" s="200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2"/>
      <c r="BD88" s="36"/>
      <c r="BE88" s="36"/>
      <c r="BF88" s="143"/>
      <c r="BG88" s="144"/>
      <c r="BH88" s="144"/>
      <c r="BI88" s="144"/>
      <c r="BJ88" s="143"/>
      <c r="BK88" s="144"/>
      <c r="BL88" s="144"/>
      <c r="BM88" s="144"/>
      <c r="BN88" s="143"/>
      <c r="BO88" s="144"/>
      <c r="BP88" s="144"/>
      <c r="BQ88" s="145"/>
      <c r="BR88" s="105"/>
    </row>
    <row r="89" spans="3:70" ht="15.6" customHeight="1" x14ac:dyDescent="0.4">
      <c r="C89" s="95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47"/>
      <c r="O89" s="148"/>
      <c r="P89" s="148"/>
      <c r="Q89" s="149"/>
      <c r="R89" s="112"/>
      <c r="S89" s="112"/>
      <c r="T89" s="112"/>
      <c r="U89" s="76"/>
      <c r="V89" s="77"/>
      <c r="W89" s="77"/>
      <c r="X89" s="77"/>
      <c r="Y89" s="77"/>
      <c r="Z89" s="77"/>
      <c r="AA89" s="77"/>
      <c r="AB89" s="78"/>
      <c r="AC89" s="76"/>
      <c r="AD89" s="77"/>
      <c r="AE89" s="77"/>
      <c r="AF89" s="77"/>
      <c r="AG89" s="77"/>
      <c r="AH89" s="77"/>
      <c r="AI89" s="77"/>
      <c r="AJ89" s="78"/>
      <c r="AK89" s="129"/>
      <c r="AL89" s="129"/>
      <c r="AM89" s="200"/>
      <c r="AN89" s="201"/>
      <c r="AO89" s="201"/>
      <c r="AP89" s="201"/>
      <c r="AQ89" s="201"/>
      <c r="AR89" s="201"/>
      <c r="AS89" s="201"/>
      <c r="AT89" s="201"/>
      <c r="AU89" s="201"/>
      <c r="AV89" s="201"/>
      <c r="AW89" s="201"/>
      <c r="AX89" s="201"/>
      <c r="AY89" s="201"/>
      <c r="AZ89" s="201"/>
      <c r="BA89" s="201"/>
      <c r="BB89" s="201"/>
      <c r="BC89" s="202"/>
      <c r="BD89" s="36"/>
      <c r="BE89" s="36"/>
      <c r="BF89" s="143" t="str">
        <f>IF([4]回答表!F17="水道事業",IF([4]回答表!X45="●",[4]回答表!E212,IF([4]回答表!AA45="●",[4]回答表!E278,"")),"")</f>
        <v/>
      </c>
      <c r="BG89" s="144"/>
      <c r="BH89" s="144"/>
      <c r="BI89" s="144"/>
      <c r="BJ89" s="143" t="str">
        <f>IF([4]回答表!F17="水道事業",IF([4]回答表!X45="●",[4]回答表!E213,IF([4]回答表!AA45="●",[4]回答表!E279,"")),"")</f>
        <v/>
      </c>
      <c r="BK89" s="144"/>
      <c r="BL89" s="144"/>
      <c r="BM89" s="144"/>
      <c r="BN89" s="143" t="str">
        <f>IF([4]回答表!F17="水道事業",IF([4]回答表!X45="●",[4]回答表!E214,IF([4]回答表!AA45="●",[4]回答表!E280,"")),"")</f>
        <v/>
      </c>
      <c r="BO89" s="144"/>
      <c r="BP89" s="144"/>
      <c r="BQ89" s="145"/>
      <c r="BR89" s="105"/>
    </row>
    <row r="90" spans="3:70" ht="15.6" customHeight="1" x14ac:dyDescent="0.4">
      <c r="C90" s="95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1"/>
      <c r="O90" s="151"/>
      <c r="P90" s="151"/>
      <c r="Q90" s="151"/>
      <c r="R90" s="152"/>
      <c r="S90" s="152"/>
      <c r="T90" s="152"/>
      <c r="U90" s="82"/>
      <c r="V90" s="83"/>
      <c r="W90" s="83"/>
      <c r="X90" s="83"/>
      <c r="Y90" s="83"/>
      <c r="Z90" s="83"/>
      <c r="AA90" s="83"/>
      <c r="AB90" s="84"/>
      <c r="AC90" s="82"/>
      <c r="AD90" s="83"/>
      <c r="AE90" s="83"/>
      <c r="AF90" s="83"/>
      <c r="AG90" s="83"/>
      <c r="AH90" s="83"/>
      <c r="AI90" s="83"/>
      <c r="AJ90" s="84"/>
      <c r="AK90" s="129"/>
      <c r="AL90" s="129"/>
      <c r="AM90" s="200"/>
      <c r="AN90" s="201"/>
      <c r="AO90" s="201"/>
      <c r="AP90" s="201"/>
      <c r="AQ90" s="201"/>
      <c r="AR90" s="201"/>
      <c r="AS90" s="201"/>
      <c r="AT90" s="201"/>
      <c r="AU90" s="201"/>
      <c r="AV90" s="201"/>
      <c r="AW90" s="201"/>
      <c r="AX90" s="201"/>
      <c r="AY90" s="201"/>
      <c r="AZ90" s="201"/>
      <c r="BA90" s="201"/>
      <c r="BB90" s="201"/>
      <c r="BC90" s="202"/>
      <c r="BD90" s="113"/>
      <c r="BE90" s="113"/>
      <c r="BF90" s="143"/>
      <c r="BG90" s="144"/>
      <c r="BH90" s="144"/>
      <c r="BI90" s="144"/>
      <c r="BJ90" s="143"/>
      <c r="BK90" s="144"/>
      <c r="BL90" s="144"/>
      <c r="BM90" s="144"/>
      <c r="BN90" s="143"/>
      <c r="BO90" s="144"/>
      <c r="BP90" s="144"/>
      <c r="BQ90" s="145"/>
      <c r="BR90" s="105"/>
    </row>
    <row r="91" spans="3:70" ht="19.350000000000001" customHeight="1" x14ac:dyDescent="0.4">
      <c r="C91" s="95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1"/>
      <c r="O91" s="151"/>
      <c r="P91" s="151"/>
      <c r="Q91" s="151"/>
      <c r="R91" s="152"/>
      <c r="S91" s="152"/>
      <c r="T91" s="152"/>
      <c r="U91" s="187" t="s">
        <v>42</v>
      </c>
      <c r="V91" s="188"/>
      <c r="W91" s="188"/>
      <c r="X91" s="188"/>
      <c r="Y91" s="188"/>
      <c r="Z91" s="188"/>
      <c r="AA91" s="188"/>
      <c r="AB91" s="188"/>
      <c r="AC91" s="187" t="s">
        <v>43</v>
      </c>
      <c r="AD91" s="188"/>
      <c r="AE91" s="188"/>
      <c r="AF91" s="188"/>
      <c r="AG91" s="188"/>
      <c r="AH91" s="188"/>
      <c r="AI91" s="188"/>
      <c r="AJ91" s="203"/>
      <c r="AK91" s="129"/>
      <c r="AL91" s="129"/>
      <c r="AM91" s="200"/>
      <c r="AN91" s="201"/>
      <c r="AO91" s="201"/>
      <c r="AP91" s="201"/>
      <c r="AQ91" s="201"/>
      <c r="AR91" s="201"/>
      <c r="AS91" s="201"/>
      <c r="AT91" s="201"/>
      <c r="AU91" s="201"/>
      <c r="AV91" s="201"/>
      <c r="AW91" s="201"/>
      <c r="AX91" s="201"/>
      <c r="AY91" s="201"/>
      <c r="AZ91" s="201"/>
      <c r="BA91" s="201"/>
      <c r="BB91" s="201"/>
      <c r="BC91" s="202"/>
      <c r="BD91" s="36"/>
      <c r="BE91" s="36"/>
      <c r="BF91" s="143"/>
      <c r="BG91" s="144"/>
      <c r="BH91" s="144"/>
      <c r="BI91" s="144"/>
      <c r="BJ91" s="143"/>
      <c r="BK91" s="144"/>
      <c r="BL91" s="144"/>
      <c r="BM91" s="144"/>
      <c r="BN91" s="143"/>
      <c r="BO91" s="144"/>
      <c r="BP91" s="144"/>
      <c r="BQ91" s="145"/>
      <c r="BR91" s="105"/>
    </row>
    <row r="92" spans="3:70" ht="19.350000000000001" customHeight="1" x14ac:dyDescent="0.4">
      <c r="C92" s="95"/>
      <c r="D92" s="204" t="s">
        <v>26</v>
      </c>
      <c r="E92" s="186"/>
      <c r="F92" s="186"/>
      <c r="G92" s="186"/>
      <c r="H92" s="186"/>
      <c r="I92" s="186"/>
      <c r="J92" s="186"/>
      <c r="K92" s="186"/>
      <c r="L92" s="186"/>
      <c r="M92" s="205"/>
      <c r="N92" s="123" t="str">
        <f>IF([4]回答表!F17="水道事業",IF([4]回答表!AA45="●","●",""),"")</f>
        <v/>
      </c>
      <c r="O92" s="124"/>
      <c r="P92" s="124"/>
      <c r="Q92" s="125"/>
      <c r="R92" s="112"/>
      <c r="S92" s="112"/>
      <c r="T92" s="112"/>
      <c r="U92" s="195"/>
      <c r="V92" s="196"/>
      <c r="W92" s="196"/>
      <c r="X92" s="196"/>
      <c r="Y92" s="196"/>
      <c r="Z92" s="196"/>
      <c r="AA92" s="196"/>
      <c r="AB92" s="196"/>
      <c r="AC92" s="195"/>
      <c r="AD92" s="196"/>
      <c r="AE92" s="196"/>
      <c r="AF92" s="196"/>
      <c r="AG92" s="196"/>
      <c r="AH92" s="196"/>
      <c r="AI92" s="196"/>
      <c r="AJ92" s="206"/>
      <c r="AK92" s="129"/>
      <c r="AL92" s="129"/>
      <c r="AM92" s="200"/>
      <c r="AN92" s="201"/>
      <c r="AO92" s="201"/>
      <c r="AP92" s="201"/>
      <c r="AQ92" s="201"/>
      <c r="AR92" s="201"/>
      <c r="AS92" s="201"/>
      <c r="AT92" s="201"/>
      <c r="AU92" s="201"/>
      <c r="AV92" s="201"/>
      <c r="AW92" s="201"/>
      <c r="AX92" s="201"/>
      <c r="AY92" s="201"/>
      <c r="AZ92" s="201"/>
      <c r="BA92" s="201"/>
      <c r="BB92" s="201"/>
      <c r="BC92" s="202"/>
      <c r="BD92" s="165"/>
      <c r="BE92" s="165"/>
      <c r="BF92" s="143"/>
      <c r="BG92" s="144"/>
      <c r="BH92" s="144"/>
      <c r="BI92" s="144"/>
      <c r="BJ92" s="143"/>
      <c r="BK92" s="144"/>
      <c r="BL92" s="144"/>
      <c r="BM92" s="144"/>
      <c r="BN92" s="143"/>
      <c r="BO92" s="144"/>
      <c r="BP92" s="144"/>
      <c r="BQ92" s="145"/>
      <c r="BR92" s="105"/>
    </row>
    <row r="93" spans="3:70" ht="15.6" customHeight="1" x14ac:dyDescent="0.4">
      <c r="C93" s="95"/>
      <c r="D93" s="186"/>
      <c r="E93" s="186"/>
      <c r="F93" s="186"/>
      <c r="G93" s="186"/>
      <c r="H93" s="186"/>
      <c r="I93" s="186"/>
      <c r="J93" s="186"/>
      <c r="K93" s="186"/>
      <c r="L93" s="186"/>
      <c r="M93" s="205"/>
      <c r="N93" s="137"/>
      <c r="O93" s="138"/>
      <c r="P93" s="138"/>
      <c r="Q93" s="139"/>
      <c r="R93" s="112"/>
      <c r="S93" s="112"/>
      <c r="T93" s="112"/>
      <c r="U93" s="79" t="str">
        <f>IF([4]回答表!F17="水道事業",IF([4]回答表!X45="●",[4]回答表!J176,IF([4]回答表!AA45="●",[4]回答表!J241,"")),"")</f>
        <v/>
      </c>
      <c r="V93" s="80"/>
      <c r="W93" s="80"/>
      <c r="X93" s="80"/>
      <c r="Y93" s="80"/>
      <c r="Z93" s="80"/>
      <c r="AA93" s="80"/>
      <c r="AB93" s="146"/>
      <c r="AC93" s="79" t="str">
        <f>IF([4]回答表!F17="水道事業",IF([4]回答表!X45="●",[4]回答表!J180,IF([4]回答表!AA45="●",[4]回答表!J245,"")),"")</f>
        <v/>
      </c>
      <c r="AD93" s="80"/>
      <c r="AE93" s="80"/>
      <c r="AF93" s="80"/>
      <c r="AG93" s="80"/>
      <c r="AH93" s="80"/>
      <c r="AI93" s="80"/>
      <c r="AJ93" s="146"/>
      <c r="AK93" s="129"/>
      <c r="AL93" s="129"/>
      <c r="AM93" s="200"/>
      <c r="AN93" s="201"/>
      <c r="AO93" s="201"/>
      <c r="AP93" s="201"/>
      <c r="AQ93" s="201"/>
      <c r="AR93" s="201"/>
      <c r="AS93" s="201"/>
      <c r="AT93" s="201"/>
      <c r="AU93" s="201"/>
      <c r="AV93" s="201"/>
      <c r="AW93" s="201"/>
      <c r="AX93" s="201"/>
      <c r="AY93" s="201"/>
      <c r="AZ93" s="201"/>
      <c r="BA93" s="201"/>
      <c r="BB93" s="201"/>
      <c r="BC93" s="202"/>
      <c r="BD93" s="165"/>
      <c r="BE93" s="165"/>
      <c r="BF93" s="143" t="s">
        <v>23</v>
      </c>
      <c r="BG93" s="144"/>
      <c r="BH93" s="144"/>
      <c r="BI93" s="144"/>
      <c r="BJ93" s="143" t="s">
        <v>24</v>
      </c>
      <c r="BK93" s="144"/>
      <c r="BL93" s="144"/>
      <c r="BM93" s="144"/>
      <c r="BN93" s="143" t="s">
        <v>25</v>
      </c>
      <c r="BO93" s="144"/>
      <c r="BP93" s="144"/>
      <c r="BQ93" s="145"/>
      <c r="BR93" s="105"/>
    </row>
    <row r="94" spans="3:70" ht="15.6" customHeight="1" x14ac:dyDescent="0.4">
      <c r="C94" s="95"/>
      <c r="D94" s="186"/>
      <c r="E94" s="186"/>
      <c r="F94" s="186"/>
      <c r="G94" s="186"/>
      <c r="H94" s="186"/>
      <c r="I94" s="186"/>
      <c r="J94" s="186"/>
      <c r="K94" s="186"/>
      <c r="L94" s="186"/>
      <c r="M94" s="205"/>
      <c r="N94" s="137"/>
      <c r="O94" s="138"/>
      <c r="P94" s="138"/>
      <c r="Q94" s="139"/>
      <c r="R94" s="112"/>
      <c r="S94" s="112"/>
      <c r="T94" s="112"/>
      <c r="U94" s="76"/>
      <c r="V94" s="77"/>
      <c r="W94" s="77"/>
      <c r="X94" s="77"/>
      <c r="Y94" s="77"/>
      <c r="Z94" s="77"/>
      <c r="AA94" s="77"/>
      <c r="AB94" s="78"/>
      <c r="AC94" s="76"/>
      <c r="AD94" s="77"/>
      <c r="AE94" s="77"/>
      <c r="AF94" s="77"/>
      <c r="AG94" s="77"/>
      <c r="AH94" s="77"/>
      <c r="AI94" s="77"/>
      <c r="AJ94" s="78"/>
      <c r="AK94" s="129"/>
      <c r="AL94" s="129"/>
      <c r="AM94" s="200"/>
      <c r="AN94" s="201"/>
      <c r="AO94" s="201"/>
      <c r="AP94" s="201"/>
      <c r="AQ94" s="201"/>
      <c r="AR94" s="201"/>
      <c r="AS94" s="201"/>
      <c r="AT94" s="201"/>
      <c r="AU94" s="201"/>
      <c r="AV94" s="201"/>
      <c r="AW94" s="201"/>
      <c r="AX94" s="201"/>
      <c r="AY94" s="201"/>
      <c r="AZ94" s="201"/>
      <c r="BA94" s="201"/>
      <c r="BB94" s="201"/>
      <c r="BC94" s="202"/>
      <c r="BD94" s="165"/>
      <c r="BE94" s="165"/>
      <c r="BF94" s="143"/>
      <c r="BG94" s="144"/>
      <c r="BH94" s="144"/>
      <c r="BI94" s="144"/>
      <c r="BJ94" s="143"/>
      <c r="BK94" s="144"/>
      <c r="BL94" s="144"/>
      <c r="BM94" s="144"/>
      <c r="BN94" s="143"/>
      <c r="BO94" s="144"/>
      <c r="BP94" s="144"/>
      <c r="BQ94" s="145"/>
      <c r="BR94" s="105"/>
    </row>
    <row r="95" spans="3:70" ht="15.6" customHeight="1" x14ac:dyDescent="0.4">
      <c r="C95" s="95"/>
      <c r="D95" s="186"/>
      <c r="E95" s="186"/>
      <c r="F95" s="186"/>
      <c r="G95" s="186"/>
      <c r="H95" s="186"/>
      <c r="I95" s="186"/>
      <c r="J95" s="186"/>
      <c r="K95" s="186"/>
      <c r="L95" s="186"/>
      <c r="M95" s="205"/>
      <c r="N95" s="147"/>
      <c r="O95" s="148"/>
      <c r="P95" s="148"/>
      <c r="Q95" s="149"/>
      <c r="R95" s="112"/>
      <c r="S95" s="112"/>
      <c r="T95" s="112"/>
      <c r="U95" s="82"/>
      <c r="V95" s="83"/>
      <c r="W95" s="83"/>
      <c r="X95" s="83"/>
      <c r="Y95" s="83"/>
      <c r="Z95" s="83"/>
      <c r="AA95" s="83"/>
      <c r="AB95" s="84"/>
      <c r="AC95" s="82"/>
      <c r="AD95" s="83"/>
      <c r="AE95" s="83"/>
      <c r="AF95" s="83"/>
      <c r="AG95" s="83"/>
      <c r="AH95" s="83"/>
      <c r="AI95" s="83"/>
      <c r="AJ95" s="84"/>
      <c r="AK95" s="129"/>
      <c r="AL95" s="129"/>
      <c r="AM95" s="207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9"/>
      <c r="BD95" s="165"/>
      <c r="BE95" s="165"/>
      <c r="BF95" s="181"/>
      <c r="BG95" s="182"/>
      <c r="BH95" s="182"/>
      <c r="BI95" s="182"/>
      <c r="BJ95" s="181"/>
      <c r="BK95" s="182"/>
      <c r="BL95" s="182"/>
      <c r="BM95" s="182"/>
      <c r="BN95" s="181"/>
      <c r="BO95" s="182"/>
      <c r="BP95" s="182"/>
      <c r="BQ95" s="183"/>
      <c r="BR95" s="105"/>
    </row>
    <row r="96" spans="3:70" ht="15.6" customHeight="1" x14ac:dyDescent="0.5">
      <c r="C96" s="95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81"/>
      <c r="O96" s="81"/>
      <c r="P96" s="81"/>
      <c r="Q96" s="81"/>
      <c r="R96" s="112"/>
      <c r="S96" s="112"/>
      <c r="T96" s="112"/>
      <c r="U96" s="112"/>
      <c r="V96" s="112"/>
      <c r="W96" s="112"/>
      <c r="X96" s="65"/>
      <c r="Y96" s="65"/>
      <c r="Z96" s="65"/>
      <c r="AA96" s="103"/>
      <c r="AB96" s="103"/>
      <c r="AC96" s="103"/>
      <c r="AD96" s="103"/>
      <c r="AE96" s="103"/>
      <c r="AF96" s="103"/>
      <c r="AG96" s="103"/>
      <c r="AH96" s="103"/>
      <c r="AI96" s="103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105"/>
    </row>
    <row r="97" spans="3:70" ht="18.600000000000001" customHeight="1" x14ac:dyDescent="0.5">
      <c r="C97" s="95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81"/>
      <c r="O97" s="81"/>
      <c r="P97" s="81"/>
      <c r="Q97" s="81"/>
      <c r="R97" s="112"/>
      <c r="S97" s="112"/>
      <c r="T97" s="112"/>
      <c r="U97" s="116" t="s">
        <v>31</v>
      </c>
      <c r="V97" s="112"/>
      <c r="W97" s="112"/>
      <c r="X97" s="112"/>
      <c r="Y97" s="112"/>
      <c r="Z97" s="112"/>
      <c r="AA97" s="103"/>
      <c r="AB97" s="117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16" t="s">
        <v>32</v>
      </c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65"/>
      <c r="BR97" s="105"/>
    </row>
    <row r="98" spans="3:70" ht="15.6" customHeight="1" x14ac:dyDescent="0.4">
      <c r="C98" s="95"/>
      <c r="D98" s="186" t="s">
        <v>33</v>
      </c>
      <c r="E98" s="186"/>
      <c r="F98" s="186"/>
      <c r="G98" s="186"/>
      <c r="H98" s="186"/>
      <c r="I98" s="186"/>
      <c r="J98" s="186"/>
      <c r="K98" s="186"/>
      <c r="L98" s="186"/>
      <c r="M98" s="205"/>
      <c r="N98" s="123" t="str">
        <f>IF([4]回答表!F17="水道事業",IF([4]回答表!AD45="●","●",""),"")</f>
        <v/>
      </c>
      <c r="O98" s="124"/>
      <c r="P98" s="124"/>
      <c r="Q98" s="125"/>
      <c r="R98" s="112"/>
      <c r="S98" s="112"/>
      <c r="T98" s="112"/>
      <c r="U98" s="126" t="str">
        <f>IF([4]回答表!F17="水道事業",IF([4]回答表!AD45="●",[4]回答表!B289,""),"")</f>
        <v/>
      </c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8"/>
      <c r="AK98" s="175"/>
      <c r="AL98" s="175"/>
      <c r="AM98" s="126" t="str">
        <f>IF([4]回答表!F17="水道事業",IF([4]回答表!AD45="●",[4]回答表!B295,""),"")</f>
        <v/>
      </c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7"/>
      <c r="BP98" s="127"/>
      <c r="BQ98" s="128"/>
      <c r="BR98" s="105"/>
    </row>
    <row r="99" spans="3:70" ht="15.6" customHeight="1" x14ac:dyDescent="0.4">
      <c r="C99" s="95"/>
      <c r="D99" s="186"/>
      <c r="E99" s="186"/>
      <c r="F99" s="186"/>
      <c r="G99" s="186"/>
      <c r="H99" s="186"/>
      <c r="I99" s="186"/>
      <c r="J99" s="186"/>
      <c r="K99" s="186"/>
      <c r="L99" s="186"/>
      <c r="M99" s="205"/>
      <c r="N99" s="137"/>
      <c r="O99" s="138"/>
      <c r="P99" s="138"/>
      <c r="Q99" s="139"/>
      <c r="R99" s="112"/>
      <c r="S99" s="112"/>
      <c r="T99" s="112"/>
      <c r="U99" s="140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2"/>
      <c r="AK99" s="175"/>
      <c r="AL99" s="175"/>
      <c r="AM99" s="140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  <c r="BI99" s="141"/>
      <c r="BJ99" s="141"/>
      <c r="BK99" s="141"/>
      <c r="BL99" s="141"/>
      <c r="BM99" s="141"/>
      <c r="BN99" s="141"/>
      <c r="BO99" s="141"/>
      <c r="BP99" s="141"/>
      <c r="BQ99" s="142"/>
      <c r="BR99" s="105"/>
    </row>
    <row r="100" spans="3:70" ht="15.6" customHeight="1" x14ac:dyDescent="0.4">
      <c r="C100" s="95"/>
      <c r="D100" s="186"/>
      <c r="E100" s="186"/>
      <c r="F100" s="186"/>
      <c r="G100" s="186"/>
      <c r="H100" s="186"/>
      <c r="I100" s="186"/>
      <c r="J100" s="186"/>
      <c r="K100" s="186"/>
      <c r="L100" s="186"/>
      <c r="M100" s="205"/>
      <c r="N100" s="137"/>
      <c r="O100" s="138"/>
      <c r="P100" s="138"/>
      <c r="Q100" s="139"/>
      <c r="R100" s="112"/>
      <c r="S100" s="112"/>
      <c r="T100" s="112"/>
      <c r="U100" s="140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2"/>
      <c r="AK100" s="175"/>
      <c r="AL100" s="175"/>
      <c r="AM100" s="140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  <c r="BI100" s="141"/>
      <c r="BJ100" s="141"/>
      <c r="BK100" s="141"/>
      <c r="BL100" s="141"/>
      <c r="BM100" s="141"/>
      <c r="BN100" s="141"/>
      <c r="BO100" s="141"/>
      <c r="BP100" s="141"/>
      <c r="BQ100" s="142"/>
      <c r="BR100" s="105"/>
    </row>
    <row r="101" spans="3:70" ht="15.6" customHeight="1" x14ac:dyDescent="0.4">
      <c r="C101" s="95"/>
      <c r="D101" s="186"/>
      <c r="E101" s="186"/>
      <c r="F101" s="186"/>
      <c r="G101" s="186"/>
      <c r="H101" s="186"/>
      <c r="I101" s="186"/>
      <c r="J101" s="186"/>
      <c r="K101" s="186"/>
      <c r="L101" s="186"/>
      <c r="M101" s="205"/>
      <c r="N101" s="147"/>
      <c r="O101" s="148"/>
      <c r="P101" s="148"/>
      <c r="Q101" s="149"/>
      <c r="R101" s="112"/>
      <c r="S101" s="112"/>
      <c r="T101" s="112"/>
      <c r="U101" s="172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H101" s="173"/>
      <c r="AI101" s="173"/>
      <c r="AJ101" s="174"/>
      <c r="AK101" s="175"/>
      <c r="AL101" s="175"/>
      <c r="AM101" s="172"/>
      <c r="AN101" s="173"/>
      <c r="AO101" s="173"/>
      <c r="AP101" s="173"/>
      <c r="AQ101" s="173"/>
      <c r="AR101" s="173"/>
      <c r="AS101" s="173"/>
      <c r="AT101" s="173"/>
      <c r="AU101" s="173"/>
      <c r="AV101" s="173"/>
      <c r="AW101" s="173"/>
      <c r="AX101" s="173"/>
      <c r="AY101" s="173"/>
      <c r="AZ101" s="173"/>
      <c r="BA101" s="173"/>
      <c r="BB101" s="173"/>
      <c r="BC101" s="173"/>
      <c r="BD101" s="173"/>
      <c r="BE101" s="173"/>
      <c r="BF101" s="173"/>
      <c r="BG101" s="173"/>
      <c r="BH101" s="173"/>
      <c r="BI101" s="173"/>
      <c r="BJ101" s="173"/>
      <c r="BK101" s="173"/>
      <c r="BL101" s="173"/>
      <c r="BM101" s="173"/>
      <c r="BN101" s="173"/>
      <c r="BO101" s="173"/>
      <c r="BP101" s="173"/>
      <c r="BQ101" s="174"/>
      <c r="BR101" s="105"/>
    </row>
    <row r="102" spans="3:70" ht="15.6" customHeight="1" x14ac:dyDescent="0.4">
      <c r="C102" s="176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7"/>
      <c r="AX102" s="177"/>
      <c r="AY102" s="177"/>
      <c r="AZ102" s="177"/>
      <c r="BA102" s="177"/>
      <c r="BB102" s="177"/>
      <c r="BC102" s="177"/>
      <c r="BD102" s="177"/>
      <c r="BE102" s="177"/>
      <c r="BF102" s="177"/>
      <c r="BG102" s="177"/>
      <c r="BH102" s="177"/>
      <c r="BI102" s="177"/>
      <c r="BJ102" s="177"/>
      <c r="BK102" s="177"/>
      <c r="BL102" s="177"/>
      <c r="BM102" s="177"/>
      <c r="BN102" s="177"/>
      <c r="BO102" s="177"/>
      <c r="BP102" s="177"/>
      <c r="BQ102" s="177"/>
      <c r="BR102" s="178"/>
    </row>
    <row r="103" spans="3:70" ht="15.6" customHeight="1" x14ac:dyDescent="0.4"/>
    <row r="104" spans="3:70" ht="15.6" customHeight="1" x14ac:dyDescent="0.4">
      <c r="C104" s="89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184"/>
      <c r="AS104" s="184"/>
      <c r="AT104" s="184"/>
      <c r="AU104" s="184"/>
      <c r="AV104" s="184"/>
      <c r="AW104" s="184"/>
      <c r="AX104" s="184"/>
      <c r="AY104" s="184"/>
      <c r="AZ104" s="184"/>
      <c r="BA104" s="184"/>
      <c r="BB104" s="184"/>
      <c r="BC104" s="92"/>
      <c r="BD104" s="93"/>
      <c r="BE104" s="93"/>
      <c r="BF104" s="93"/>
      <c r="BG104" s="93"/>
      <c r="BH104" s="93"/>
      <c r="BI104" s="93"/>
      <c r="BJ104" s="93"/>
      <c r="BK104" s="93"/>
      <c r="BL104" s="93"/>
      <c r="BM104" s="93"/>
      <c r="BN104" s="93"/>
      <c r="BO104" s="93"/>
      <c r="BP104" s="93"/>
      <c r="BQ104" s="93"/>
      <c r="BR104" s="94"/>
    </row>
    <row r="105" spans="3:70" ht="15.6" customHeight="1" x14ac:dyDescent="0.5">
      <c r="C105" s="95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65"/>
      <c r="Y105" s="65"/>
      <c r="Z105" s="65"/>
      <c r="AA105" s="36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299"/>
      <c r="AO105" s="113"/>
      <c r="AP105" s="300"/>
      <c r="AQ105" s="300"/>
      <c r="AR105" s="185"/>
      <c r="AS105" s="185"/>
      <c r="AT105" s="185"/>
      <c r="AU105" s="185"/>
      <c r="AV105" s="185"/>
      <c r="AW105" s="185"/>
      <c r="AX105" s="185"/>
      <c r="AY105" s="185"/>
      <c r="AZ105" s="185"/>
      <c r="BA105" s="185"/>
      <c r="BB105" s="185"/>
      <c r="BC105" s="102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103"/>
      <c r="BO105" s="103"/>
      <c r="BP105" s="103"/>
      <c r="BQ105" s="299"/>
      <c r="BR105" s="105"/>
    </row>
    <row r="106" spans="3:70" ht="15.6" customHeight="1" x14ac:dyDescent="0.5">
      <c r="C106" s="95"/>
      <c r="D106" s="96" t="s">
        <v>14</v>
      </c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8"/>
      <c r="R106" s="99" t="s">
        <v>44</v>
      </c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  <c r="AR106" s="100"/>
      <c r="AS106" s="100"/>
      <c r="AT106" s="100"/>
      <c r="AU106" s="100"/>
      <c r="AV106" s="100"/>
      <c r="AW106" s="100"/>
      <c r="AX106" s="100"/>
      <c r="AY106" s="100"/>
      <c r="AZ106" s="100"/>
      <c r="BA106" s="100"/>
      <c r="BB106" s="101"/>
      <c r="BC106" s="102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103"/>
      <c r="BO106" s="103"/>
      <c r="BP106" s="103"/>
      <c r="BQ106" s="299"/>
      <c r="BR106" s="105"/>
    </row>
    <row r="107" spans="3:70" ht="15.6" customHeight="1" x14ac:dyDescent="0.5">
      <c r="C107" s="95"/>
      <c r="D107" s="106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8"/>
      <c r="R107" s="109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1"/>
      <c r="BC107" s="102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103"/>
      <c r="BO107" s="103"/>
      <c r="BP107" s="103"/>
      <c r="BQ107" s="299"/>
      <c r="BR107" s="105"/>
    </row>
    <row r="108" spans="3:70" ht="15.6" customHeight="1" x14ac:dyDescent="0.5">
      <c r="C108" s="95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65"/>
      <c r="Y108" s="65"/>
      <c r="Z108" s="65"/>
      <c r="AA108" s="36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299"/>
      <c r="AO108" s="113"/>
      <c r="AP108" s="300"/>
      <c r="AQ108" s="300"/>
      <c r="AR108" s="115"/>
      <c r="AS108" s="115"/>
      <c r="AT108" s="115"/>
      <c r="AU108" s="115"/>
      <c r="AV108" s="115"/>
      <c r="AW108" s="115"/>
      <c r="AX108" s="115"/>
      <c r="AY108" s="115"/>
      <c r="AZ108" s="115"/>
      <c r="BA108" s="115"/>
      <c r="BB108" s="115"/>
      <c r="BC108" s="102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103"/>
      <c r="BO108" s="103"/>
      <c r="BP108" s="103"/>
      <c r="BQ108" s="299"/>
      <c r="BR108" s="105"/>
    </row>
    <row r="109" spans="3:70" ht="25.5" x14ac:dyDescent="0.5">
      <c r="C109" s="95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6" t="s">
        <v>39</v>
      </c>
      <c r="V109" s="118"/>
      <c r="W109" s="117"/>
      <c r="X109" s="119"/>
      <c r="Y109" s="119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17"/>
      <c r="AL109" s="117"/>
      <c r="AM109" s="116" t="s">
        <v>35</v>
      </c>
      <c r="AN109" s="112"/>
      <c r="AO109" s="112"/>
      <c r="AP109" s="112"/>
      <c r="AQ109" s="112"/>
      <c r="AR109" s="112"/>
      <c r="AS109" s="103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21"/>
      <c r="BD109" s="103"/>
      <c r="BE109" s="103"/>
      <c r="BF109" s="122" t="s">
        <v>17</v>
      </c>
      <c r="BG109" s="179"/>
      <c r="BH109" s="179"/>
      <c r="BI109" s="179"/>
      <c r="BJ109" s="179"/>
      <c r="BK109" s="179"/>
      <c r="BL109" s="179"/>
      <c r="BM109" s="103"/>
      <c r="BN109" s="103"/>
      <c r="BO109" s="103"/>
      <c r="BP109" s="103"/>
      <c r="BQ109" s="299"/>
      <c r="BR109" s="105"/>
    </row>
    <row r="110" spans="3:70" ht="19.350000000000001" customHeight="1" x14ac:dyDescent="0.4">
      <c r="C110" s="9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112"/>
      <c r="S110" s="112"/>
      <c r="T110" s="112"/>
      <c r="U110" s="187" t="s">
        <v>45</v>
      </c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203"/>
      <c r="AK110" s="129"/>
      <c r="AL110" s="129"/>
      <c r="AM110" s="192" t="str">
        <f>IF([4]回答表!F17="簡易水道事業",IF([4]回答表!X45="●",[4]回答表!B158,IF([4]回答表!AA45="●",[4]回答表!B223,"")),"")</f>
        <v/>
      </c>
      <c r="AN110" s="193"/>
      <c r="AO110" s="193"/>
      <c r="AP110" s="193"/>
      <c r="AQ110" s="193"/>
      <c r="AR110" s="193"/>
      <c r="AS110" s="193"/>
      <c r="AT110" s="193"/>
      <c r="AU110" s="193"/>
      <c r="AV110" s="193"/>
      <c r="AW110" s="193"/>
      <c r="AX110" s="193"/>
      <c r="AY110" s="193"/>
      <c r="AZ110" s="193"/>
      <c r="BA110" s="193"/>
      <c r="BB110" s="194"/>
      <c r="BC110" s="113"/>
      <c r="BD110" s="36"/>
      <c r="BE110" s="36"/>
      <c r="BF110" s="131" t="str">
        <f>IF([4]回答表!F17="簡易水道事業",IF([4]回答表!X45="●",[4]回答表!B212,IF([4]回答表!AA45="●",[4]回答表!B278,"")),"")</f>
        <v/>
      </c>
      <c r="BG110" s="132"/>
      <c r="BH110" s="132"/>
      <c r="BI110" s="132"/>
      <c r="BJ110" s="131"/>
      <c r="BK110" s="132"/>
      <c r="BL110" s="132"/>
      <c r="BM110" s="132"/>
      <c r="BN110" s="131"/>
      <c r="BO110" s="132"/>
      <c r="BP110" s="132"/>
      <c r="BQ110" s="133"/>
      <c r="BR110" s="105"/>
    </row>
    <row r="111" spans="3:70" ht="19.350000000000001" customHeight="1" x14ac:dyDescent="0.4">
      <c r="C111" s="9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112"/>
      <c r="S111" s="112"/>
      <c r="T111" s="112"/>
      <c r="U111" s="210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211"/>
      <c r="AH111" s="211"/>
      <c r="AI111" s="211"/>
      <c r="AJ111" s="212"/>
      <c r="AK111" s="129"/>
      <c r="AL111" s="129"/>
      <c r="AM111" s="200"/>
      <c r="AN111" s="201"/>
      <c r="AO111" s="201"/>
      <c r="AP111" s="201"/>
      <c r="AQ111" s="201"/>
      <c r="AR111" s="201"/>
      <c r="AS111" s="201"/>
      <c r="AT111" s="201"/>
      <c r="AU111" s="201"/>
      <c r="AV111" s="201"/>
      <c r="AW111" s="201"/>
      <c r="AX111" s="201"/>
      <c r="AY111" s="201"/>
      <c r="AZ111" s="201"/>
      <c r="BA111" s="201"/>
      <c r="BB111" s="202"/>
      <c r="BC111" s="113"/>
      <c r="BD111" s="36"/>
      <c r="BE111" s="36"/>
      <c r="BF111" s="143"/>
      <c r="BG111" s="144"/>
      <c r="BH111" s="144"/>
      <c r="BI111" s="144"/>
      <c r="BJ111" s="143"/>
      <c r="BK111" s="144"/>
      <c r="BL111" s="144"/>
      <c r="BM111" s="144"/>
      <c r="BN111" s="143"/>
      <c r="BO111" s="144"/>
      <c r="BP111" s="144"/>
      <c r="BQ111" s="145"/>
      <c r="BR111" s="105"/>
    </row>
    <row r="112" spans="3:70" ht="15.6" customHeight="1" x14ac:dyDescent="0.4">
      <c r="C112" s="95"/>
      <c r="D112" s="99" t="s">
        <v>18</v>
      </c>
      <c r="E112" s="100"/>
      <c r="F112" s="100"/>
      <c r="G112" s="100"/>
      <c r="H112" s="100"/>
      <c r="I112" s="100"/>
      <c r="J112" s="100"/>
      <c r="K112" s="100"/>
      <c r="L112" s="100"/>
      <c r="M112" s="101"/>
      <c r="N112" s="123" t="str">
        <f>IF([4]回答表!F17="簡易水道事業",IF([4]回答表!X45="●","●",""),"")</f>
        <v/>
      </c>
      <c r="O112" s="124"/>
      <c r="P112" s="124"/>
      <c r="Q112" s="125"/>
      <c r="R112" s="112"/>
      <c r="S112" s="112"/>
      <c r="T112" s="112"/>
      <c r="U112" s="79" t="str">
        <f>IF([4]回答表!F17="簡易水道事業",IF([4]回答表!X45="●",[4]回答表!Y185,IF([4]回答表!AA45="●",[4]回答表!Y251,"")),"")</f>
        <v/>
      </c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146"/>
      <c r="AK112" s="129"/>
      <c r="AL112" s="129"/>
      <c r="AM112" s="200"/>
      <c r="AN112" s="201"/>
      <c r="AO112" s="201"/>
      <c r="AP112" s="201"/>
      <c r="AQ112" s="201"/>
      <c r="AR112" s="201"/>
      <c r="AS112" s="201"/>
      <c r="AT112" s="201"/>
      <c r="AU112" s="201"/>
      <c r="AV112" s="201"/>
      <c r="AW112" s="201"/>
      <c r="AX112" s="201"/>
      <c r="AY112" s="201"/>
      <c r="AZ112" s="201"/>
      <c r="BA112" s="201"/>
      <c r="BB112" s="202"/>
      <c r="BC112" s="113"/>
      <c r="BD112" s="36"/>
      <c r="BE112" s="36"/>
      <c r="BF112" s="143"/>
      <c r="BG112" s="144"/>
      <c r="BH112" s="144"/>
      <c r="BI112" s="144"/>
      <c r="BJ112" s="143"/>
      <c r="BK112" s="144"/>
      <c r="BL112" s="144"/>
      <c r="BM112" s="144"/>
      <c r="BN112" s="143"/>
      <c r="BO112" s="144"/>
      <c r="BP112" s="144"/>
      <c r="BQ112" s="145"/>
      <c r="BR112" s="105"/>
    </row>
    <row r="113" spans="3:70" ht="15.6" customHeight="1" x14ac:dyDescent="0.4">
      <c r="C113" s="95"/>
      <c r="D113" s="134"/>
      <c r="E113" s="135"/>
      <c r="F113" s="135"/>
      <c r="G113" s="135"/>
      <c r="H113" s="135"/>
      <c r="I113" s="135"/>
      <c r="J113" s="135"/>
      <c r="K113" s="135"/>
      <c r="L113" s="135"/>
      <c r="M113" s="136"/>
      <c r="N113" s="137"/>
      <c r="O113" s="138"/>
      <c r="P113" s="138"/>
      <c r="Q113" s="139"/>
      <c r="R113" s="112"/>
      <c r="S113" s="112"/>
      <c r="T113" s="112"/>
      <c r="U113" s="76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8"/>
      <c r="AK113" s="129"/>
      <c r="AL113" s="129"/>
      <c r="AM113" s="200"/>
      <c r="AN113" s="201"/>
      <c r="AO113" s="201"/>
      <c r="AP113" s="201"/>
      <c r="AQ113" s="201"/>
      <c r="AR113" s="201"/>
      <c r="AS113" s="201"/>
      <c r="AT113" s="201"/>
      <c r="AU113" s="201"/>
      <c r="AV113" s="201"/>
      <c r="AW113" s="201"/>
      <c r="AX113" s="201"/>
      <c r="AY113" s="201"/>
      <c r="AZ113" s="201"/>
      <c r="BA113" s="201"/>
      <c r="BB113" s="202"/>
      <c r="BC113" s="113"/>
      <c r="BD113" s="36"/>
      <c r="BE113" s="36"/>
      <c r="BF113" s="143" t="str">
        <f>IF([4]回答表!F17="簡易水道事業",IF([4]回答表!X45="●",[4]回答表!E212,IF([4]回答表!AA45="●",[4]回答表!E278,"")),"")</f>
        <v/>
      </c>
      <c r="BG113" s="144"/>
      <c r="BH113" s="144"/>
      <c r="BI113" s="144"/>
      <c r="BJ113" s="143" t="str">
        <f>IF([4]回答表!F17="簡易水道事業",IF([4]回答表!X45="●",[4]回答表!E213,IF([4]回答表!AA45="●",[4]回答表!E279,"")),"")</f>
        <v/>
      </c>
      <c r="BK113" s="144"/>
      <c r="BL113" s="144"/>
      <c r="BM113" s="144"/>
      <c r="BN113" s="143" t="str">
        <f>IF([4]回答表!F17="簡易水道事業",IF([4]回答表!X45="●",[4]回答表!E214,IF([4]回答表!AA45="●",[4]回答表!E280,"")),"")</f>
        <v/>
      </c>
      <c r="BO113" s="144"/>
      <c r="BP113" s="144"/>
      <c r="BQ113" s="145"/>
      <c r="BR113" s="105"/>
    </row>
    <row r="114" spans="3:70" ht="15.6" customHeight="1" x14ac:dyDescent="0.4">
      <c r="C114" s="95"/>
      <c r="D114" s="134"/>
      <c r="E114" s="135"/>
      <c r="F114" s="135"/>
      <c r="G114" s="135"/>
      <c r="H114" s="135"/>
      <c r="I114" s="135"/>
      <c r="J114" s="135"/>
      <c r="K114" s="135"/>
      <c r="L114" s="135"/>
      <c r="M114" s="136"/>
      <c r="N114" s="137"/>
      <c r="O114" s="138"/>
      <c r="P114" s="138"/>
      <c r="Q114" s="139"/>
      <c r="R114" s="152"/>
      <c r="S114" s="152"/>
      <c r="T114" s="152"/>
      <c r="U114" s="82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4"/>
      <c r="AK114" s="129"/>
      <c r="AL114" s="129"/>
      <c r="AM114" s="200"/>
      <c r="AN114" s="201"/>
      <c r="AO114" s="201"/>
      <c r="AP114" s="201"/>
      <c r="AQ114" s="201"/>
      <c r="AR114" s="201"/>
      <c r="AS114" s="201"/>
      <c r="AT114" s="201"/>
      <c r="AU114" s="201"/>
      <c r="AV114" s="201"/>
      <c r="AW114" s="201"/>
      <c r="AX114" s="201"/>
      <c r="AY114" s="201"/>
      <c r="AZ114" s="201"/>
      <c r="BA114" s="201"/>
      <c r="BB114" s="202"/>
      <c r="BC114" s="113"/>
      <c r="BD114" s="113"/>
      <c r="BE114" s="113"/>
      <c r="BF114" s="143"/>
      <c r="BG114" s="144"/>
      <c r="BH114" s="144"/>
      <c r="BI114" s="144"/>
      <c r="BJ114" s="143"/>
      <c r="BK114" s="144"/>
      <c r="BL114" s="144"/>
      <c r="BM114" s="144"/>
      <c r="BN114" s="143"/>
      <c r="BO114" s="144"/>
      <c r="BP114" s="144"/>
      <c r="BQ114" s="145"/>
      <c r="BR114" s="105"/>
    </row>
    <row r="115" spans="3:70" ht="19.350000000000001" customHeight="1" x14ac:dyDescent="0.4">
      <c r="C115" s="95"/>
      <c r="D115" s="109"/>
      <c r="E115" s="110"/>
      <c r="F115" s="110"/>
      <c r="G115" s="110"/>
      <c r="H115" s="110"/>
      <c r="I115" s="110"/>
      <c r="J115" s="110"/>
      <c r="K115" s="110"/>
      <c r="L115" s="110"/>
      <c r="M115" s="111"/>
      <c r="N115" s="147"/>
      <c r="O115" s="148"/>
      <c r="P115" s="148"/>
      <c r="Q115" s="149"/>
      <c r="R115" s="152"/>
      <c r="S115" s="152"/>
      <c r="T115" s="152"/>
      <c r="U115" s="187" t="s">
        <v>46</v>
      </c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203"/>
      <c r="AK115" s="129"/>
      <c r="AL115" s="129"/>
      <c r="AM115" s="200"/>
      <c r="AN115" s="201"/>
      <c r="AO115" s="201"/>
      <c r="AP115" s="201"/>
      <c r="AQ115" s="201"/>
      <c r="AR115" s="201"/>
      <c r="AS115" s="201"/>
      <c r="AT115" s="201"/>
      <c r="AU115" s="201"/>
      <c r="AV115" s="201"/>
      <c r="AW115" s="201"/>
      <c r="AX115" s="201"/>
      <c r="AY115" s="201"/>
      <c r="AZ115" s="201"/>
      <c r="BA115" s="201"/>
      <c r="BB115" s="202"/>
      <c r="BC115" s="113"/>
      <c r="BD115" s="36"/>
      <c r="BE115" s="36"/>
      <c r="BF115" s="143"/>
      <c r="BG115" s="144"/>
      <c r="BH115" s="144"/>
      <c r="BI115" s="144"/>
      <c r="BJ115" s="143"/>
      <c r="BK115" s="144"/>
      <c r="BL115" s="144"/>
      <c r="BM115" s="144"/>
      <c r="BN115" s="143"/>
      <c r="BO115" s="144"/>
      <c r="BP115" s="144"/>
      <c r="BQ115" s="145"/>
      <c r="BR115" s="105"/>
    </row>
    <row r="116" spans="3:70" ht="19.350000000000001" customHeight="1" x14ac:dyDescent="0.4">
      <c r="C116" s="95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210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1"/>
      <c r="AJ116" s="212"/>
      <c r="AK116" s="129"/>
      <c r="AL116" s="129"/>
      <c r="AM116" s="200"/>
      <c r="AN116" s="201"/>
      <c r="AO116" s="201"/>
      <c r="AP116" s="201"/>
      <c r="AQ116" s="201"/>
      <c r="AR116" s="201"/>
      <c r="AS116" s="201"/>
      <c r="AT116" s="201"/>
      <c r="AU116" s="201"/>
      <c r="AV116" s="201"/>
      <c r="AW116" s="201"/>
      <c r="AX116" s="201"/>
      <c r="AY116" s="201"/>
      <c r="AZ116" s="201"/>
      <c r="BA116" s="201"/>
      <c r="BB116" s="202"/>
      <c r="BC116" s="113"/>
      <c r="BD116" s="165"/>
      <c r="BE116" s="165"/>
      <c r="BF116" s="143"/>
      <c r="BG116" s="144"/>
      <c r="BH116" s="144"/>
      <c r="BI116" s="144"/>
      <c r="BJ116" s="143"/>
      <c r="BK116" s="144"/>
      <c r="BL116" s="144"/>
      <c r="BM116" s="144"/>
      <c r="BN116" s="143"/>
      <c r="BO116" s="144"/>
      <c r="BP116" s="144"/>
      <c r="BQ116" s="145"/>
      <c r="BR116" s="105"/>
    </row>
    <row r="117" spans="3:70" ht="15.6" customHeight="1" x14ac:dyDescent="0.4">
      <c r="C117" s="9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112"/>
      <c r="S117" s="112"/>
      <c r="T117" s="112"/>
      <c r="U117" s="79" t="str">
        <f>IF([4]回答表!F17="簡易水道事業",IF([4]回答表!X45="●",[4]回答表!Y186,IF([4]回答表!AA45="●",[4]回答表!Y252,"")),"")</f>
        <v/>
      </c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146"/>
      <c r="AK117" s="129"/>
      <c r="AL117" s="129"/>
      <c r="AM117" s="200"/>
      <c r="AN117" s="201"/>
      <c r="AO117" s="201"/>
      <c r="AP117" s="201"/>
      <c r="AQ117" s="201"/>
      <c r="AR117" s="201"/>
      <c r="AS117" s="201"/>
      <c r="AT117" s="201"/>
      <c r="AU117" s="201"/>
      <c r="AV117" s="201"/>
      <c r="AW117" s="201"/>
      <c r="AX117" s="201"/>
      <c r="AY117" s="201"/>
      <c r="AZ117" s="201"/>
      <c r="BA117" s="201"/>
      <c r="BB117" s="202"/>
      <c r="BC117" s="113"/>
      <c r="BD117" s="165"/>
      <c r="BE117" s="165"/>
      <c r="BF117" s="143" t="s">
        <v>23</v>
      </c>
      <c r="BG117" s="144"/>
      <c r="BH117" s="144"/>
      <c r="BI117" s="144"/>
      <c r="BJ117" s="143" t="s">
        <v>24</v>
      </c>
      <c r="BK117" s="144"/>
      <c r="BL117" s="144"/>
      <c r="BM117" s="144"/>
      <c r="BN117" s="143" t="s">
        <v>25</v>
      </c>
      <c r="BO117" s="144"/>
      <c r="BP117" s="144"/>
      <c r="BQ117" s="145"/>
      <c r="BR117" s="105"/>
    </row>
    <row r="118" spans="3:70" ht="15.6" customHeight="1" x14ac:dyDescent="0.4">
      <c r="C118" s="9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112"/>
      <c r="S118" s="112"/>
      <c r="T118" s="112"/>
      <c r="U118" s="76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8"/>
      <c r="AK118" s="129"/>
      <c r="AL118" s="129"/>
      <c r="AM118" s="207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9"/>
      <c r="BC118" s="113"/>
      <c r="BD118" s="165"/>
      <c r="BE118" s="165"/>
      <c r="BF118" s="143"/>
      <c r="BG118" s="144"/>
      <c r="BH118" s="144"/>
      <c r="BI118" s="144"/>
      <c r="BJ118" s="143"/>
      <c r="BK118" s="144"/>
      <c r="BL118" s="144"/>
      <c r="BM118" s="144"/>
      <c r="BN118" s="143"/>
      <c r="BO118" s="144"/>
      <c r="BP118" s="144"/>
      <c r="BQ118" s="145"/>
      <c r="BR118" s="105"/>
    </row>
    <row r="119" spans="3:70" ht="15.6" customHeight="1" x14ac:dyDescent="0.4">
      <c r="C119" s="95"/>
      <c r="D119" s="159" t="s">
        <v>26</v>
      </c>
      <c r="E119" s="160"/>
      <c r="F119" s="160"/>
      <c r="G119" s="160"/>
      <c r="H119" s="160"/>
      <c r="I119" s="160"/>
      <c r="J119" s="160"/>
      <c r="K119" s="160"/>
      <c r="L119" s="160"/>
      <c r="M119" s="161"/>
      <c r="N119" s="123" t="str">
        <f>IF([4]回答表!F17="簡易水道事業",IF([4]回答表!AA45="●","●",""),"")</f>
        <v/>
      </c>
      <c r="O119" s="124"/>
      <c r="P119" s="124"/>
      <c r="Q119" s="125"/>
      <c r="R119" s="112"/>
      <c r="S119" s="112"/>
      <c r="T119" s="112"/>
      <c r="U119" s="82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4"/>
      <c r="AK119" s="129"/>
      <c r="AL119" s="129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113"/>
      <c r="BD119" s="165"/>
      <c r="BE119" s="165"/>
      <c r="BF119" s="181"/>
      <c r="BG119" s="182"/>
      <c r="BH119" s="182"/>
      <c r="BI119" s="182"/>
      <c r="BJ119" s="181"/>
      <c r="BK119" s="182"/>
      <c r="BL119" s="182"/>
      <c r="BM119" s="182"/>
      <c r="BN119" s="181"/>
      <c r="BO119" s="182"/>
      <c r="BP119" s="182"/>
      <c r="BQ119" s="183"/>
      <c r="BR119" s="105"/>
    </row>
    <row r="120" spans="3:70" ht="15.6" customHeight="1" x14ac:dyDescent="0.4">
      <c r="C120" s="95"/>
      <c r="D120" s="166"/>
      <c r="E120" s="167"/>
      <c r="F120" s="167"/>
      <c r="G120" s="167"/>
      <c r="H120" s="167"/>
      <c r="I120" s="167"/>
      <c r="J120" s="167"/>
      <c r="K120" s="167"/>
      <c r="L120" s="167"/>
      <c r="M120" s="168"/>
      <c r="N120" s="137"/>
      <c r="O120" s="138"/>
      <c r="P120" s="138"/>
      <c r="Q120" s="139"/>
      <c r="R120" s="112"/>
      <c r="S120" s="112"/>
      <c r="T120" s="112"/>
      <c r="U120" s="187" t="s">
        <v>47</v>
      </c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203"/>
      <c r="AK120" s="65"/>
      <c r="AL120" s="65"/>
      <c r="AM120" s="213" t="s">
        <v>48</v>
      </c>
      <c r="AN120" s="214"/>
      <c r="AO120" s="214"/>
      <c r="AP120" s="214"/>
      <c r="AQ120" s="214"/>
      <c r="AR120" s="215"/>
      <c r="AS120" s="213" t="s">
        <v>49</v>
      </c>
      <c r="AT120" s="214"/>
      <c r="AU120" s="214"/>
      <c r="AV120" s="214"/>
      <c r="AW120" s="214"/>
      <c r="AX120" s="215"/>
      <c r="AY120" s="216" t="s">
        <v>50</v>
      </c>
      <c r="AZ120" s="217"/>
      <c r="BA120" s="217"/>
      <c r="BB120" s="217"/>
      <c r="BC120" s="217"/>
      <c r="BD120" s="218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5"/>
      <c r="BR120" s="105"/>
    </row>
    <row r="121" spans="3:70" ht="15.6" customHeight="1" x14ac:dyDescent="0.4">
      <c r="C121" s="95"/>
      <c r="D121" s="166"/>
      <c r="E121" s="167"/>
      <c r="F121" s="167"/>
      <c r="G121" s="167"/>
      <c r="H121" s="167"/>
      <c r="I121" s="167"/>
      <c r="J121" s="167"/>
      <c r="K121" s="167"/>
      <c r="L121" s="167"/>
      <c r="M121" s="168"/>
      <c r="N121" s="137"/>
      <c r="O121" s="138"/>
      <c r="P121" s="138"/>
      <c r="Q121" s="139"/>
      <c r="R121" s="112"/>
      <c r="S121" s="112"/>
      <c r="T121" s="112"/>
      <c r="U121" s="210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2"/>
      <c r="AK121" s="65"/>
      <c r="AL121" s="65"/>
      <c r="AM121" s="219"/>
      <c r="AN121" s="220"/>
      <c r="AO121" s="220"/>
      <c r="AP121" s="220"/>
      <c r="AQ121" s="220"/>
      <c r="AR121" s="221"/>
      <c r="AS121" s="219"/>
      <c r="AT121" s="220"/>
      <c r="AU121" s="220"/>
      <c r="AV121" s="220"/>
      <c r="AW121" s="220"/>
      <c r="AX121" s="221"/>
      <c r="AY121" s="222"/>
      <c r="AZ121" s="223"/>
      <c r="BA121" s="223"/>
      <c r="BB121" s="223"/>
      <c r="BC121" s="223"/>
      <c r="BD121" s="224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105"/>
    </row>
    <row r="122" spans="3:70" ht="15.6" customHeight="1" x14ac:dyDescent="0.4">
      <c r="C122" s="95"/>
      <c r="D122" s="169"/>
      <c r="E122" s="170"/>
      <c r="F122" s="170"/>
      <c r="G122" s="170"/>
      <c r="H122" s="170"/>
      <c r="I122" s="170"/>
      <c r="J122" s="170"/>
      <c r="K122" s="170"/>
      <c r="L122" s="170"/>
      <c r="M122" s="171"/>
      <c r="N122" s="147"/>
      <c r="O122" s="148"/>
      <c r="P122" s="148"/>
      <c r="Q122" s="149"/>
      <c r="R122" s="112"/>
      <c r="S122" s="112"/>
      <c r="T122" s="112"/>
      <c r="U122" s="79" t="str">
        <f>IF([4]回答表!F17="簡易水道事業",IF([4]回答表!X45="●",[4]回答表!Y187,IF([4]回答表!AA45="●",[4]回答表!Y253,"")),"")</f>
        <v/>
      </c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146"/>
      <c r="AK122" s="65"/>
      <c r="AL122" s="65"/>
      <c r="AM122" s="225" t="str">
        <f>IF([4]回答表!F17="簡易水道事業",IF([4]回答表!X45="●",[4]回答表!Y189,IF([4]回答表!AA45="●",[4]回答表!Y255,"")),"")</f>
        <v/>
      </c>
      <c r="AN122" s="225"/>
      <c r="AO122" s="225"/>
      <c r="AP122" s="225"/>
      <c r="AQ122" s="225"/>
      <c r="AR122" s="225"/>
      <c r="AS122" s="225" t="str">
        <f>IF([4]回答表!F17="簡易水道事業",IF([4]回答表!X45="●",[4]回答表!Y190,IF([4]回答表!AA45="●",[4]回答表!Y256,"")),"")</f>
        <v/>
      </c>
      <c r="AT122" s="225"/>
      <c r="AU122" s="225"/>
      <c r="AV122" s="225"/>
      <c r="AW122" s="225"/>
      <c r="AX122" s="225"/>
      <c r="AY122" s="225" t="str">
        <f>IF([4]回答表!F17="簡易水道事業",IF([4]回答表!X45="●",[4]回答表!Y191,IF([4]回答表!AA45="●",[4]回答表!Y257,"")),"")</f>
        <v/>
      </c>
      <c r="AZ122" s="225"/>
      <c r="BA122" s="225"/>
      <c r="BB122" s="225"/>
      <c r="BC122" s="225"/>
      <c r="BD122" s="22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105"/>
    </row>
    <row r="123" spans="3:70" ht="15.6" customHeight="1" x14ac:dyDescent="0.4">
      <c r="C123" s="9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112"/>
      <c r="S123" s="112"/>
      <c r="T123" s="112"/>
      <c r="U123" s="76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8"/>
      <c r="AK123" s="65"/>
      <c r="AL123" s="65"/>
      <c r="AM123" s="225"/>
      <c r="AN123" s="225"/>
      <c r="AO123" s="225"/>
      <c r="AP123" s="225"/>
      <c r="AQ123" s="225"/>
      <c r="AR123" s="225"/>
      <c r="AS123" s="225"/>
      <c r="AT123" s="225"/>
      <c r="AU123" s="225"/>
      <c r="AV123" s="225"/>
      <c r="AW123" s="225"/>
      <c r="AX123" s="225"/>
      <c r="AY123" s="225"/>
      <c r="AZ123" s="225"/>
      <c r="BA123" s="225"/>
      <c r="BB123" s="225"/>
      <c r="BC123" s="225"/>
      <c r="BD123" s="22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105"/>
    </row>
    <row r="124" spans="3:70" ht="15.6" customHeight="1" x14ac:dyDescent="0.4">
      <c r="C124" s="95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81"/>
      <c r="O124" s="81"/>
      <c r="P124" s="81"/>
      <c r="Q124" s="81"/>
      <c r="R124" s="112"/>
      <c r="S124" s="112"/>
      <c r="T124" s="226"/>
      <c r="U124" s="82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4"/>
      <c r="AK124" s="65"/>
      <c r="AL124" s="105"/>
      <c r="AM124" s="225"/>
      <c r="AN124" s="225"/>
      <c r="AO124" s="225"/>
      <c r="AP124" s="225"/>
      <c r="AQ124" s="225"/>
      <c r="AR124" s="225"/>
      <c r="AS124" s="225"/>
      <c r="AT124" s="225"/>
      <c r="AU124" s="225"/>
      <c r="AV124" s="225"/>
      <c r="AW124" s="225"/>
      <c r="AX124" s="225"/>
      <c r="AY124" s="225"/>
      <c r="AZ124" s="225"/>
      <c r="BA124" s="225"/>
      <c r="BB124" s="225"/>
      <c r="BC124" s="225"/>
      <c r="BD124" s="22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105"/>
    </row>
    <row r="125" spans="3:70" ht="15.6" customHeight="1" x14ac:dyDescent="0.4">
      <c r="C125" s="9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102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05"/>
    </row>
    <row r="126" spans="3:70" ht="18.600000000000001" customHeight="1" x14ac:dyDescent="0.5">
      <c r="C126" s="95"/>
      <c r="D126" s="227"/>
      <c r="E126" s="150"/>
      <c r="F126" s="150"/>
      <c r="G126" s="150"/>
      <c r="H126" s="150"/>
      <c r="I126" s="150"/>
      <c r="J126" s="150"/>
      <c r="K126" s="150"/>
      <c r="L126" s="150"/>
      <c r="M126" s="150"/>
      <c r="N126" s="81"/>
      <c r="O126" s="81"/>
      <c r="P126" s="81"/>
      <c r="Q126" s="81"/>
      <c r="R126" s="112"/>
      <c r="S126" s="112"/>
      <c r="T126" s="112"/>
      <c r="U126" s="116" t="s">
        <v>31</v>
      </c>
      <c r="V126" s="112"/>
      <c r="W126" s="112"/>
      <c r="X126" s="112"/>
      <c r="Y126" s="112"/>
      <c r="Z126" s="112"/>
      <c r="AA126" s="103"/>
      <c r="AB126" s="117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16" t="s">
        <v>32</v>
      </c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65"/>
      <c r="BR126" s="105"/>
    </row>
    <row r="127" spans="3:70" ht="15.6" customHeight="1" x14ac:dyDescent="0.4">
      <c r="C127" s="95"/>
      <c r="D127" s="186" t="s">
        <v>33</v>
      </c>
      <c r="E127" s="186"/>
      <c r="F127" s="186"/>
      <c r="G127" s="186"/>
      <c r="H127" s="186"/>
      <c r="I127" s="186"/>
      <c r="J127" s="186"/>
      <c r="K127" s="186"/>
      <c r="L127" s="186"/>
      <c r="M127" s="205"/>
      <c r="N127" s="123" t="str">
        <f>IF([4]回答表!F17="簡易水道事業",IF([4]回答表!AD45="●","●",""),"")</f>
        <v/>
      </c>
      <c r="O127" s="124"/>
      <c r="P127" s="124"/>
      <c r="Q127" s="125"/>
      <c r="R127" s="112"/>
      <c r="S127" s="112"/>
      <c r="T127" s="112"/>
      <c r="U127" s="126" t="str">
        <f>IF([4]回答表!F17="簡易水道事業",IF([4]回答表!AD45="●",[4]回答表!B289,""),"")</f>
        <v/>
      </c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  <c r="AF127" s="127"/>
      <c r="AG127" s="127"/>
      <c r="AH127" s="127"/>
      <c r="AI127" s="127"/>
      <c r="AJ127" s="128"/>
      <c r="AK127" s="175"/>
      <c r="AL127" s="175"/>
      <c r="AM127" s="126" t="str">
        <f>IF([4]回答表!F17="簡易水道事業",IF([4]回答表!AD45="●",[4]回答表!B295,""),"")</f>
        <v/>
      </c>
      <c r="AN127" s="127"/>
      <c r="AO127" s="127"/>
      <c r="AP127" s="127"/>
      <c r="AQ127" s="127"/>
      <c r="AR127" s="127"/>
      <c r="AS127" s="127"/>
      <c r="AT127" s="127"/>
      <c r="AU127" s="127"/>
      <c r="AV127" s="127"/>
      <c r="AW127" s="127"/>
      <c r="AX127" s="127"/>
      <c r="AY127" s="127"/>
      <c r="AZ127" s="127"/>
      <c r="BA127" s="127"/>
      <c r="BB127" s="127"/>
      <c r="BC127" s="127"/>
      <c r="BD127" s="127"/>
      <c r="BE127" s="127"/>
      <c r="BF127" s="127"/>
      <c r="BG127" s="127"/>
      <c r="BH127" s="127"/>
      <c r="BI127" s="127"/>
      <c r="BJ127" s="127"/>
      <c r="BK127" s="127"/>
      <c r="BL127" s="127"/>
      <c r="BM127" s="127"/>
      <c r="BN127" s="127"/>
      <c r="BO127" s="127"/>
      <c r="BP127" s="127"/>
      <c r="BQ127" s="128"/>
      <c r="BR127" s="105"/>
    </row>
    <row r="128" spans="3:70" ht="15.6" customHeight="1" x14ac:dyDescent="0.4">
      <c r="C128" s="95"/>
      <c r="D128" s="186"/>
      <c r="E128" s="186"/>
      <c r="F128" s="186"/>
      <c r="G128" s="186"/>
      <c r="H128" s="186"/>
      <c r="I128" s="186"/>
      <c r="J128" s="186"/>
      <c r="K128" s="186"/>
      <c r="L128" s="186"/>
      <c r="M128" s="205"/>
      <c r="N128" s="137"/>
      <c r="O128" s="138"/>
      <c r="P128" s="138"/>
      <c r="Q128" s="139"/>
      <c r="R128" s="112"/>
      <c r="S128" s="112"/>
      <c r="T128" s="112"/>
      <c r="U128" s="140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2"/>
      <c r="AK128" s="175"/>
      <c r="AL128" s="175"/>
      <c r="AM128" s="140"/>
      <c r="AN128" s="141"/>
      <c r="AO128" s="141"/>
      <c r="AP128" s="141"/>
      <c r="AQ128" s="141"/>
      <c r="AR128" s="141"/>
      <c r="AS128" s="141"/>
      <c r="AT128" s="141"/>
      <c r="AU128" s="141"/>
      <c r="AV128" s="141"/>
      <c r="AW128" s="141"/>
      <c r="AX128" s="141"/>
      <c r="AY128" s="141"/>
      <c r="AZ128" s="141"/>
      <c r="BA128" s="141"/>
      <c r="BB128" s="141"/>
      <c r="BC128" s="141"/>
      <c r="BD128" s="141"/>
      <c r="BE128" s="141"/>
      <c r="BF128" s="141"/>
      <c r="BG128" s="141"/>
      <c r="BH128" s="141"/>
      <c r="BI128" s="141"/>
      <c r="BJ128" s="141"/>
      <c r="BK128" s="141"/>
      <c r="BL128" s="141"/>
      <c r="BM128" s="141"/>
      <c r="BN128" s="141"/>
      <c r="BO128" s="141"/>
      <c r="BP128" s="141"/>
      <c r="BQ128" s="142"/>
      <c r="BR128" s="105"/>
    </row>
    <row r="129" spans="3:92" ht="15.6" customHeight="1" x14ac:dyDescent="0.4">
      <c r="C129" s="95"/>
      <c r="D129" s="186"/>
      <c r="E129" s="186"/>
      <c r="F129" s="186"/>
      <c r="G129" s="186"/>
      <c r="H129" s="186"/>
      <c r="I129" s="186"/>
      <c r="J129" s="186"/>
      <c r="K129" s="186"/>
      <c r="L129" s="186"/>
      <c r="M129" s="205"/>
      <c r="N129" s="137"/>
      <c r="O129" s="138"/>
      <c r="P129" s="138"/>
      <c r="Q129" s="139"/>
      <c r="R129" s="112"/>
      <c r="S129" s="112"/>
      <c r="T129" s="112"/>
      <c r="U129" s="140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2"/>
      <c r="AK129" s="175"/>
      <c r="AL129" s="175"/>
      <c r="AM129" s="140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1"/>
      <c r="AZ129" s="141"/>
      <c r="BA129" s="141"/>
      <c r="BB129" s="141"/>
      <c r="BC129" s="141"/>
      <c r="BD129" s="141"/>
      <c r="BE129" s="141"/>
      <c r="BF129" s="141"/>
      <c r="BG129" s="141"/>
      <c r="BH129" s="141"/>
      <c r="BI129" s="141"/>
      <c r="BJ129" s="141"/>
      <c r="BK129" s="141"/>
      <c r="BL129" s="141"/>
      <c r="BM129" s="141"/>
      <c r="BN129" s="141"/>
      <c r="BO129" s="141"/>
      <c r="BP129" s="141"/>
      <c r="BQ129" s="142"/>
      <c r="BR129" s="105"/>
    </row>
    <row r="130" spans="3:92" ht="15.6" customHeight="1" x14ac:dyDescent="0.4">
      <c r="C130" s="95"/>
      <c r="D130" s="186"/>
      <c r="E130" s="186"/>
      <c r="F130" s="186"/>
      <c r="G130" s="186"/>
      <c r="H130" s="186"/>
      <c r="I130" s="186"/>
      <c r="J130" s="186"/>
      <c r="K130" s="186"/>
      <c r="L130" s="186"/>
      <c r="M130" s="205"/>
      <c r="N130" s="147"/>
      <c r="O130" s="148"/>
      <c r="P130" s="148"/>
      <c r="Q130" s="149"/>
      <c r="R130" s="112"/>
      <c r="S130" s="112"/>
      <c r="T130" s="112"/>
      <c r="U130" s="172"/>
      <c r="V130" s="173"/>
      <c r="W130" s="173"/>
      <c r="X130" s="173"/>
      <c r="Y130" s="173"/>
      <c r="Z130" s="173"/>
      <c r="AA130" s="173"/>
      <c r="AB130" s="173"/>
      <c r="AC130" s="173"/>
      <c r="AD130" s="173"/>
      <c r="AE130" s="173"/>
      <c r="AF130" s="173"/>
      <c r="AG130" s="173"/>
      <c r="AH130" s="173"/>
      <c r="AI130" s="173"/>
      <c r="AJ130" s="174"/>
      <c r="AK130" s="175"/>
      <c r="AL130" s="175"/>
      <c r="AM130" s="172"/>
      <c r="AN130" s="173"/>
      <c r="AO130" s="173"/>
      <c r="AP130" s="173"/>
      <c r="AQ130" s="173"/>
      <c r="AR130" s="173"/>
      <c r="AS130" s="173"/>
      <c r="AT130" s="173"/>
      <c r="AU130" s="173"/>
      <c r="AV130" s="173"/>
      <c r="AW130" s="173"/>
      <c r="AX130" s="173"/>
      <c r="AY130" s="173"/>
      <c r="AZ130" s="173"/>
      <c r="BA130" s="173"/>
      <c r="BB130" s="173"/>
      <c r="BC130" s="173"/>
      <c r="BD130" s="173"/>
      <c r="BE130" s="173"/>
      <c r="BF130" s="173"/>
      <c r="BG130" s="173"/>
      <c r="BH130" s="173"/>
      <c r="BI130" s="173"/>
      <c r="BJ130" s="173"/>
      <c r="BK130" s="173"/>
      <c r="BL130" s="173"/>
      <c r="BM130" s="173"/>
      <c r="BN130" s="173"/>
      <c r="BO130" s="173"/>
      <c r="BP130" s="173"/>
      <c r="BQ130" s="174"/>
      <c r="BR130" s="105"/>
    </row>
    <row r="131" spans="3:92" ht="15.6" customHeight="1" x14ac:dyDescent="0.4">
      <c r="C131" s="176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7"/>
      <c r="AX131" s="177"/>
      <c r="AY131" s="177"/>
      <c r="AZ131" s="177"/>
      <c r="BA131" s="177"/>
      <c r="BB131" s="177"/>
      <c r="BC131" s="177"/>
      <c r="BD131" s="177"/>
      <c r="BE131" s="177"/>
      <c r="BF131" s="177"/>
      <c r="BG131" s="177"/>
      <c r="BH131" s="177"/>
      <c r="BI131" s="177"/>
      <c r="BJ131" s="177"/>
      <c r="BK131" s="177"/>
      <c r="BL131" s="177"/>
      <c r="BM131" s="177"/>
      <c r="BN131" s="177"/>
      <c r="BO131" s="177"/>
      <c r="BP131" s="177"/>
      <c r="BQ131" s="177"/>
      <c r="BR131" s="178"/>
    </row>
    <row r="132" spans="3:92" ht="15.6" customHeight="1" x14ac:dyDescent="0.4"/>
    <row r="133" spans="3:92" ht="15.6" customHeight="1" x14ac:dyDescent="0.4">
      <c r="C133" s="89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184"/>
      <c r="BB133" s="184"/>
      <c r="BC133" s="92"/>
      <c r="BD133" s="93"/>
      <c r="BE133" s="93"/>
      <c r="BF133" s="93"/>
      <c r="BG133" s="93"/>
      <c r="BH133" s="93"/>
      <c r="BI133" s="93"/>
      <c r="BJ133" s="93"/>
      <c r="BK133" s="93"/>
      <c r="BL133" s="93"/>
      <c r="BM133" s="93"/>
      <c r="BN133" s="93"/>
      <c r="BO133" s="93"/>
      <c r="BP133" s="93"/>
      <c r="BQ133" s="93"/>
      <c r="BR133" s="94"/>
    </row>
    <row r="134" spans="3:92" ht="15.6" customHeight="1" x14ac:dyDescent="0.5">
      <c r="C134" s="95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65"/>
      <c r="Y134" s="65"/>
      <c r="Z134" s="65"/>
      <c r="AA134" s="36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299"/>
      <c r="AO134" s="113"/>
      <c r="AP134" s="300"/>
      <c r="AQ134" s="300"/>
      <c r="AR134" s="185"/>
      <c r="AS134" s="185"/>
      <c r="AT134" s="185"/>
      <c r="AU134" s="185"/>
      <c r="AV134" s="185"/>
      <c r="AW134" s="185"/>
      <c r="AX134" s="185"/>
      <c r="AY134" s="185"/>
      <c r="AZ134" s="185"/>
      <c r="BA134" s="185"/>
      <c r="BB134" s="185"/>
      <c r="BC134" s="102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103"/>
      <c r="BO134" s="103"/>
      <c r="BP134" s="103"/>
      <c r="BQ134" s="299"/>
      <c r="BR134" s="105"/>
    </row>
    <row r="135" spans="3:92" ht="15.6" customHeight="1" x14ac:dyDescent="0.5">
      <c r="C135" s="95"/>
      <c r="D135" s="96" t="s">
        <v>14</v>
      </c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8"/>
      <c r="R135" s="99" t="s">
        <v>51</v>
      </c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  <c r="AU135" s="100"/>
      <c r="AV135" s="100"/>
      <c r="AW135" s="100"/>
      <c r="AX135" s="100"/>
      <c r="AY135" s="100"/>
      <c r="AZ135" s="100"/>
      <c r="BA135" s="100"/>
      <c r="BB135" s="101"/>
      <c r="BC135" s="102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103"/>
      <c r="BO135" s="103"/>
      <c r="BP135" s="103"/>
      <c r="BQ135" s="299"/>
      <c r="BR135" s="105"/>
    </row>
    <row r="136" spans="3:92" ht="15.6" customHeight="1" x14ac:dyDescent="0.5">
      <c r="C136" s="95"/>
      <c r="D136" s="106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8"/>
      <c r="R136" s="109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10"/>
      <c r="AN136" s="110"/>
      <c r="AO136" s="110"/>
      <c r="AP136" s="110"/>
      <c r="AQ136" s="110"/>
      <c r="AR136" s="110"/>
      <c r="AS136" s="110"/>
      <c r="AT136" s="110"/>
      <c r="AU136" s="110"/>
      <c r="AV136" s="110"/>
      <c r="AW136" s="110"/>
      <c r="AX136" s="110"/>
      <c r="AY136" s="110"/>
      <c r="AZ136" s="110"/>
      <c r="BA136" s="110"/>
      <c r="BB136" s="111"/>
      <c r="BC136" s="102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103"/>
      <c r="BO136" s="103"/>
      <c r="BP136" s="103"/>
      <c r="BQ136" s="299"/>
      <c r="BR136" s="105"/>
    </row>
    <row r="137" spans="3:92" ht="15.6" customHeight="1" x14ac:dyDescent="0.5">
      <c r="C137" s="95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65"/>
      <c r="Y137" s="65"/>
      <c r="Z137" s="65"/>
      <c r="AA137" s="36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299"/>
      <c r="AO137" s="113"/>
      <c r="AP137" s="300"/>
      <c r="AQ137" s="300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5"/>
      <c r="BB137" s="115"/>
      <c r="BC137" s="102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103"/>
      <c r="BO137" s="103"/>
      <c r="BP137" s="103"/>
      <c r="BQ137" s="299"/>
      <c r="BR137" s="105"/>
    </row>
    <row r="138" spans="3:92" ht="25.5" x14ac:dyDescent="0.5">
      <c r="C138" s="95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6" t="s">
        <v>39</v>
      </c>
      <c r="V138" s="118"/>
      <c r="W138" s="117"/>
      <c r="X138" s="119"/>
      <c r="Y138" s="119"/>
      <c r="Z138" s="120"/>
      <c r="AA138" s="120"/>
      <c r="AB138" s="120"/>
      <c r="AC138" s="121"/>
      <c r="AD138" s="121"/>
      <c r="AE138" s="121"/>
      <c r="AF138" s="121"/>
      <c r="AG138" s="121"/>
      <c r="AH138" s="121"/>
      <c r="AI138" s="121"/>
      <c r="AJ138" s="121"/>
      <c r="AK138" s="117"/>
      <c r="AL138" s="117"/>
      <c r="AM138" s="116" t="s">
        <v>35</v>
      </c>
      <c r="AN138" s="112"/>
      <c r="AO138" s="112"/>
      <c r="AP138" s="112"/>
      <c r="AQ138" s="112"/>
      <c r="AR138" s="112"/>
      <c r="AS138" s="103"/>
      <c r="AT138" s="117"/>
      <c r="AU138" s="117"/>
      <c r="AV138" s="117"/>
      <c r="AW138" s="117"/>
      <c r="AX138" s="117"/>
      <c r="AY138" s="117"/>
      <c r="AZ138" s="117"/>
      <c r="BA138" s="117"/>
      <c r="BB138" s="117"/>
      <c r="BC138" s="121"/>
      <c r="BD138" s="103"/>
      <c r="BE138" s="103"/>
      <c r="BF138" s="122" t="s">
        <v>17</v>
      </c>
      <c r="BG138" s="179"/>
      <c r="BH138" s="179"/>
      <c r="BI138" s="179"/>
      <c r="BJ138" s="179"/>
      <c r="BK138" s="179"/>
      <c r="BL138" s="179"/>
      <c r="BM138" s="103"/>
      <c r="BN138" s="103"/>
      <c r="BO138" s="103"/>
      <c r="BP138" s="103"/>
      <c r="BQ138" s="299"/>
      <c r="BR138" s="105"/>
    </row>
    <row r="139" spans="3:92" ht="19.350000000000001" customHeight="1" x14ac:dyDescent="0.4">
      <c r="C139" s="95"/>
      <c r="D139" s="186" t="s">
        <v>18</v>
      </c>
      <c r="E139" s="186"/>
      <c r="F139" s="186"/>
      <c r="G139" s="186"/>
      <c r="H139" s="186"/>
      <c r="I139" s="186"/>
      <c r="J139" s="186"/>
      <c r="K139" s="186"/>
      <c r="L139" s="186"/>
      <c r="M139" s="186"/>
      <c r="N139" s="123" t="str">
        <f>IF([4]回答表!F17="下水道事業",IF([4]回答表!X45="●","●",""),"")</f>
        <v/>
      </c>
      <c r="O139" s="124"/>
      <c r="P139" s="124"/>
      <c r="Q139" s="125"/>
      <c r="R139" s="112"/>
      <c r="S139" s="112"/>
      <c r="T139" s="112"/>
      <c r="U139" s="189" t="s">
        <v>52</v>
      </c>
      <c r="V139" s="190"/>
      <c r="W139" s="190"/>
      <c r="X139" s="190"/>
      <c r="Y139" s="190"/>
      <c r="Z139" s="190"/>
      <c r="AA139" s="190"/>
      <c r="AB139" s="190"/>
      <c r="AC139" s="95"/>
      <c r="AD139" s="65"/>
      <c r="AE139" s="65"/>
      <c r="AF139" s="65"/>
      <c r="AG139" s="65"/>
      <c r="AH139" s="65"/>
      <c r="AI139" s="65"/>
      <c r="AJ139" s="65"/>
      <c r="AK139" s="129"/>
      <c r="AL139" s="65"/>
      <c r="AM139" s="192" t="str">
        <f>IF([4]回答表!F17="下水道事業",IF([4]回答表!X45="●",[4]回答表!B158,IF([4]回答表!AA45="●",[4]回答表!B223,"")),"")</f>
        <v/>
      </c>
      <c r="AN139" s="193"/>
      <c r="AO139" s="193"/>
      <c r="AP139" s="193"/>
      <c r="AQ139" s="193"/>
      <c r="AR139" s="193"/>
      <c r="AS139" s="193"/>
      <c r="AT139" s="193"/>
      <c r="AU139" s="193"/>
      <c r="AV139" s="193"/>
      <c r="AW139" s="193"/>
      <c r="AX139" s="193"/>
      <c r="AY139" s="193"/>
      <c r="AZ139" s="193"/>
      <c r="BA139" s="193"/>
      <c r="BB139" s="193"/>
      <c r="BC139" s="194"/>
      <c r="BD139" s="36"/>
      <c r="BE139" s="36"/>
      <c r="BF139" s="131" t="str">
        <f>IF([4]回答表!F17="下水道事業",IF([4]回答表!X45="●",[4]回答表!B212,IF([4]回答表!AA45="●",[4]回答表!B278,"")),"")</f>
        <v/>
      </c>
      <c r="BG139" s="132"/>
      <c r="BH139" s="132"/>
      <c r="BI139" s="132"/>
      <c r="BJ139" s="131"/>
      <c r="BK139" s="132"/>
      <c r="BL139" s="132"/>
      <c r="BM139" s="132"/>
      <c r="BN139" s="131"/>
      <c r="BO139" s="132"/>
      <c r="BP139" s="132"/>
      <c r="BQ139" s="133"/>
      <c r="BR139" s="105"/>
    </row>
    <row r="140" spans="3:92" ht="19.350000000000001" customHeight="1" x14ac:dyDescent="0.4">
      <c r="C140" s="95"/>
      <c r="D140" s="186"/>
      <c r="E140" s="186"/>
      <c r="F140" s="186"/>
      <c r="G140" s="186"/>
      <c r="H140" s="186"/>
      <c r="I140" s="186"/>
      <c r="J140" s="186"/>
      <c r="K140" s="186"/>
      <c r="L140" s="186"/>
      <c r="M140" s="186"/>
      <c r="N140" s="137"/>
      <c r="O140" s="138"/>
      <c r="P140" s="138"/>
      <c r="Q140" s="139"/>
      <c r="R140" s="112"/>
      <c r="S140" s="112"/>
      <c r="T140" s="112"/>
      <c r="U140" s="197"/>
      <c r="V140" s="198"/>
      <c r="W140" s="198"/>
      <c r="X140" s="198"/>
      <c r="Y140" s="198"/>
      <c r="Z140" s="198"/>
      <c r="AA140" s="198"/>
      <c r="AB140" s="198"/>
      <c r="AC140" s="95"/>
      <c r="AD140" s="65"/>
      <c r="AE140" s="65"/>
      <c r="AF140" s="65"/>
      <c r="AG140" s="65"/>
      <c r="AH140" s="65"/>
      <c r="AI140" s="65"/>
      <c r="AJ140" s="65"/>
      <c r="AK140" s="129"/>
      <c r="AL140" s="65"/>
      <c r="AM140" s="200"/>
      <c r="AN140" s="201"/>
      <c r="AO140" s="201"/>
      <c r="AP140" s="201"/>
      <c r="AQ140" s="201"/>
      <c r="AR140" s="201"/>
      <c r="AS140" s="201"/>
      <c r="AT140" s="201"/>
      <c r="AU140" s="201"/>
      <c r="AV140" s="201"/>
      <c r="AW140" s="201"/>
      <c r="AX140" s="201"/>
      <c r="AY140" s="201"/>
      <c r="AZ140" s="201"/>
      <c r="BA140" s="201"/>
      <c r="BB140" s="201"/>
      <c r="BC140" s="202"/>
      <c r="BD140" s="36"/>
      <c r="BE140" s="36"/>
      <c r="BF140" s="143"/>
      <c r="BG140" s="144"/>
      <c r="BH140" s="144"/>
      <c r="BI140" s="144"/>
      <c r="BJ140" s="143"/>
      <c r="BK140" s="144"/>
      <c r="BL140" s="144"/>
      <c r="BM140" s="144"/>
      <c r="BN140" s="143"/>
      <c r="BO140" s="144"/>
      <c r="BP140" s="144"/>
      <c r="BQ140" s="145"/>
      <c r="BR140" s="105"/>
    </row>
    <row r="141" spans="3:92" ht="15.6" customHeight="1" x14ac:dyDescent="0.4">
      <c r="C141" s="95"/>
      <c r="D141" s="186"/>
      <c r="E141" s="186"/>
      <c r="F141" s="186"/>
      <c r="G141" s="186"/>
      <c r="H141" s="186"/>
      <c r="I141" s="186"/>
      <c r="J141" s="186"/>
      <c r="K141" s="186"/>
      <c r="L141" s="186"/>
      <c r="M141" s="186"/>
      <c r="N141" s="137"/>
      <c r="O141" s="138"/>
      <c r="P141" s="138"/>
      <c r="Q141" s="139"/>
      <c r="R141" s="112"/>
      <c r="S141" s="112"/>
      <c r="T141" s="112"/>
      <c r="U141" s="79" t="str">
        <f>IF([4]回答表!F17="下水道事業",IF([4]回答表!X45="●",[4]回答表!Y193,IF([4]回答表!AA45="●",[4]回答表!Y259,"")),"")</f>
        <v/>
      </c>
      <c r="V141" s="80"/>
      <c r="W141" s="80"/>
      <c r="X141" s="80"/>
      <c r="Y141" s="80"/>
      <c r="Z141" s="80"/>
      <c r="AA141" s="80"/>
      <c r="AB141" s="146"/>
      <c r="AC141" s="65"/>
      <c r="AD141" s="65"/>
      <c r="AE141" s="65"/>
      <c r="AF141" s="65"/>
      <c r="AG141" s="65"/>
      <c r="AH141" s="65"/>
      <c r="AI141" s="65"/>
      <c r="AJ141" s="65"/>
      <c r="AK141" s="129"/>
      <c r="AL141" s="65"/>
      <c r="AM141" s="200"/>
      <c r="AN141" s="201"/>
      <c r="AO141" s="201"/>
      <c r="AP141" s="201"/>
      <c r="AQ141" s="201"/>
      <c r="AR141" s="201"/>
      <c r="AS141" s="201"/>
      <c r="AT141" s="201"/>
      <c r="AU141" s="201"/>
      <c r="AV141" s="201"/>
      <c r="AW141" s="201"/>
      <c r="AX141" s="201"/>
      <c r="AY141" s="201"/>
      <c r="AZ141" s="201"/>
      <c r="BA141" s="201"/>
      <c r="BB141" s="201"/>
      <c r="BC141" s="202"/>
      <c r="BD141" s="36"/>
      <c r="BE141" s="36"/>
      <c r="BF141" s="143"/>
      <c r="BG141" s="144"/>
      <c r="BH141" s="144"/>
      <c r="BI141" s="144"/>
      <c r="BJ141" s="143"/>
      <c r="BK141" s="144"/>
      <c r="BL141" s="144"/>
      <c r="BM141" s="144"/>
      <c r="BN141" s="143"/>
      <c r="BO141" s="144"/>
      <c r="BP141" s="144"/>
      <c r="BQ141" s="145"/>
      <c r="BR141" s="105"/>
    </row>
    <row r="142" spans="3:92" ht="15.6" customHeight="1" x14ac:dyDescent="0.5">
      <c r="C142" s="95"/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147"/>
      <c r="O142" s="148"/>
      <c r="P142" s="148"/>
      <c r="Q142" s="149"/>
      <c r="R142" s="112"/>
      <c r="S142" s="112"/>
      <c r="T142" s="112"/>
      <c r="U142" s="76"/>
      <c r="V142" s="77"/>
      <c r="W142" s="77"/>
      <c r="X142" s="77"/>
      <c r="Y142" s="77"/>
      <c r="Z142" s="77"/>
      <c r="AA142" s="77"/>
      <c r="AB142" s="78"/>
      <c r="AC142" s="36"/>
      <c r="AD142" s="36"/>
      <c r="AE142" s="36"/>
      <c r="AF142" s="36"/>
      <c r="AG142" s="36"/>
      <c r="AH142" s="36"/>
      <c r="AI142" s="36"/>
      <c r="AJ142" s="103"/>
      <c r="AK142" s="129"/>
      <c r="AL142" s="65"/>
      <c r="AM142" s="200"/>
      <c r="AN142" s="201"/>
      <c r="AO142" s="201"/>
      <c r="AP142" s="201"/>
      <c r="AQ142" s="201"/>
      <c r="AR142" s="201"/>
      <c r="AS142" s="201"/>
      <c r="AT142" s="201"/>
      <c r="AU142" s="201"/>
      <c r="AV142" s="201"/>
      <c r="AW142" s="201"/>
      <c r="AX142" s="201"/>
      <c r="AY142" s="201"/>
      <c r="AZ142" s="201"/>
      <c r="BA142" s="201"/>
      <c r="BB142" s="201"/>
      <c r="BC142" s="202"/>
      <c r="BD142" s="36"/>
      <c r="BE142" s="36"/>
      <c r="BF142" s="143" t="str">
        <f>IF([4]回答表!F17="下水道事業",IF([4]回答表!X45="●",[4]回答表!E212,IF([4]回答表!AA45="●",[4]回答表!E278,"")),"")</f>
        <v/>
      </c>
      <c r="BG142" s="144"/>
      <c r="BH142" s="144"/>
      <c r="BI142" s="144"/>
      <c r="BJ142" s="143" t="str">
        <f>IF([4]回答表!F17="下水道事業",IF([4]回答表!X45="●",[4]回答表!E213,IF([4]回答表!AA45="●",[4]回答表!E279,"")),"")</f>
        <v/>
      </c>
      <c r="BK142" s="144"/>
      <c r="BL142" s="144"/>
      <c r="BM142" s="144"/>
      <c r="BN142" s="143" t="str">
        <f>IF([4]回答表!F17="下水道事業",IF([4]回答表!X45="●",[4]回答表!E214,IF([4]回答表!AA45="●",[4]回答表!E280,"")),"")</f>
        <v/>
      </c>
      <c r="BO142" s="144"/>
      <c r="BP142" s="144"/>
      <c r="BQ142" s="145"/>
      <c r="BR142" s="105"/>
      <c r="BX142" s="192" t="str">
        <f>IF([4]回答表!AQ20="下水道事業",IF([4]回答表!BI48="○",[4]回答表!AM161,IF([4]回答表!BL48="○",[4]回答表!AM226,"")),"")</f>
        <v/>
      </c>
      <c r="BY142" s="193"/>
      <c r="BZ142" s="193"/>
      <c r="CA142" s="193"/>
      <c r="CB142" s="193"/>
      <c r="CC142" s="193"/>
      <c r="CD142" s="193"/>
      <c r="CE142" s="193"/>
      <c r="CF142" s="193"/>
      <c r="CG142" s="193"/>
      <c r="CH142" s="193"/>
      <c r="CI142" s="193"/>
      <c r="CJ142" s="193"/>
      <c r="CK142" s="193"/>
      <c r="CL142" s="193"/>
      <c r="CM142" s="193"/>
      <c r="CN142" s="194"/>
    </row>
    <row r="143" spans="3:92" ht="15.6" customHeight="1" x14ac:dyDescent="0.5">
      <c r="C143" s="95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1"/>
      <c r="O143" s="151"/>
      <c r="P143" s="151"/>
      <c r="Q143" s="151"/>
      <c r="R143" s="152"/>
      <c r="S143" s="152"/>
      <c r="T143" s="152"/>
      <c r="U143" s="82"/>
      <c r="V143" s="83"/>
      <c r="W143" s="83"/>
      <c r="X143" s="83"/>
      <c r="Y143" s="83"/>
      <c r="Z143" s="83"/>
      <c r="AA143" s="83"/>
      <c r="AB143" s="84"/>
      <c r="AC143" s="36"/>
      <c r="AD143" s="36"/>
      <c r="AE143" s="36"/>
      <c r="AF143" s="36"/>
      <c r="AG143" s="36"/>
      <c r="AH143" s="36"/>
      <c r="AI143" s="36"/>
      <c r="AJ143" s="103"/>
      <c r="AK143" s="129"/>
      <c r="AL143" s="36"/>
      <c r="AM143" s="200"/>
      <c r="AN143" s="201"/>
      <c r="AO143" s="201"/>
      <c r="AP143" s="201"/>
      <c r="AQ143" s="201"/>
      <c r="AR143" s="201"/>
      <c r="AS143" s="201"/>
      <c r="AT143" s="201"/>
      <c r="AU143" s="201"/>
      <c r="AV143" s="201"/>
      <c r="AW143" s="201"/>
      <c r="AX143" s="201"/>
      <c r="AY143" s="201"/>
      <c r="AZ143" s="201"/>
      <c r="BA143" s="201"/>
      <c r="BB143" s="201"/>
      <c r="BC143" s="202"/>
      <c r="BD143" s="113"/>
      <c r="BE143" s="113"/>
      <c r="BF143" s="143"/>
      <c r="BG143" s="144"/>
      <c r="BH143" s="144"/>
      <c r="BI143" s="144"/>
      <c r="BJ143" s="143"/>
      <c r="BK143" s="144"/>
      <c r="BL143" s="144"/>
      <c r="BM143" s="144"/>
      <c r="BN143" s="143"/>
      <c r="BO143" s="144"/>
      <c r="BP143" s="144"/>
      <c r="BQ143" s="145"/>
      <c r="BR143" s="105"/>
      <c r="BX143" s="200"/>
      <c r="BY143" s="201"/>
      <c r="BZ143" s="201"/>
      <c r="CA143" s="201"/>
      <c r="CB143" s="201"/>
      <c r="CC143" s="201"/>
      <c r="CD143" s="201"/>
      <c r="CE143" s="201"/>
      <c r="CF143" s="201"/>
      <c r="CG143" s="201"/>
      <c r="CH143" s="201"/>
      <c r="CI143" s="201"/>
      <c r="CJ143" s="201"/>
      <c r="CK143" s="201"/>
      <c r="CL143" s="201"/>
      <c r="CM143" s="201"/>
      <c r="CN143" s="202"/>
    </row>
    <row r="144" spans="3:92" ht="18" customHeight="1" x14ac:dyDescent="0.4">
      <c r="C144" s="9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36"/>
      <c r="Q144" s="36"/>
      <c r="R144" s="112"/>
      <c r="S144" s="112"/>
      <c r="T144" s="112"/>
      <c r="U144" s="65"/>
      <c r="V144" s="65"/>
      <c r="W144" s="65"/>
      <c r="X144" s="65"/>
      <c r="Y144" s="65"/>
      <c r="Z144" s="65"/>
      <c r="AA144" s="65"/>
      <c r="AB144" s="65"/>
      <c r="AC144" s="65"/>
      <c r="AD144" s="102"/>
      <c r="AE144" s="36"/>
      <c r="AF144" s="36"/>
      <c r="AG144" s="36"/>
      <c r="AH144" s="36"/>
      <c r="AI144" s="36"/>
      <c r="AJ144" s="36"/>
      <c r="AK144" s="36"/>
      <c r="AL144" s="36"/>
      <c r="AM144" s="200"/>
      <c r="AN144" s="201"/>
      <c r="AO144" s="201"/>
      <c r="AP144" s="201"/>
      <c r="AQ144" s="201"/>
      <c r="AR144" s="201"/>
      <c r="AS144" s="201"/>
      <c r="AT144" s="201"/>
      <c r="AU144" s="201"/>
      <c r="AV144" s="201"/>
      <c r="AW144" s="201"/>
      <c r="AX144" s="201"/>
      <c r="AY144" s="201"/>
      <c r="AZ144" s="201"/>
      <c r="BA144" s="201"/>
      <c r="BB144" s="201"/>
      <c r="BC144" s="202"/>
      <c r="BD144" s="65"/>
      <c r="BE144" s="65"/>
      <c r="BF144" s="143"/>
      <c r="BG144" s="144"/>
      <c r="BH144" s="144"/>
      <c r="BI144" s="144"/>
      <c r="BJ144" s="143"/>
      <c r="BK144" s="144"/>
      <c r="BL144" s="144"/>
      <c r="BM144" s="144"/>
      <c r="BN144" s="143"/>
      <c r="BO144" s="144"/>
      <c r="BP144" s="144"/>
      <c r="BQ144" s="145"/>
      <c r="BR144" s="105"/>
      <c r="BT144" s="65"/>
      <c r="BU144" s="65"/>
      <c r="BV144" s="65"/>
      <c r="BW144" s="65"/>
      <c r="BX144" s="200"/>
      <c r="BY144" s="201"/>
      <c r="BZ144" s="201"/>
      <c r="CA144" s="201"/>
      <c r="CB144" s="201"/>
      <c r="CC144" s="201"/>
      <c r="CD144" s="201"/>
      <c r="CE144" s="201"/>
      <c r="CF144" s="201"/>
      <c r="CG144" s="201"/>
      <c r="CH144" s="201"/>
      <c r="CI144" s="201"/>
      <c r="CJ144" s="201"/>
      <c r="CK144" s="201"/>
      <c r="CL144" s="201"/>
      <c r="CM144" s="201"/>
      <c r="CN144" s="202"/>
    </row>
    <row r="145" spans="3:92" ht="19.350000000000001" customHeight="1" x14ac:dyDescent="0.4">
      <c r="C145" s="95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1"/>
      <c r="O145" s="151"/>
      <c r="P145" s="151"/>
      <c r="Q145" s="151"/>
      <c r="R145" s="152"/>
      <c r="S145" s="152"/>
      <c r="T145" s="152"/>
      <c r="U145" s="189" t="s">
        <v>53</v>
      </c>
      <c r="V145" s="190"/>
      <c r="W145" s="190"/>
      <c r="X145" s="190"/>
      <c r="Y145" s="190"/>
      <c r="Z145" s="190"/>
      <c r="AA145" s="190"/>
      <c r="AB145" s="190"/>
      <c r="AC145" s="189" t="s">
        <v>54</v>
      </c>
      <c r="AD145" s="190"/>
      <c r="AE145" s="190"/>
      <c r="AF145" s="190"/>
      <c r="AG145" s="190"/>
      <c r="AH145" s="190"/>
      <c r="AI145" s="190"/>
      <c r="AJ145" s="191"/>
      <c r="AK145" s="129"/>
      <c r="AL145" s="36"/>
      <c r="AM145" s="200"/>
      <c r="AN145" s="201"/>
      <c r="AO145" s="201"/>
      <c r="AP145" s="201"/>
      <c r="AQ145" s="201"/>
      <c r="AR145" s="201"/>
      <c r="AS145" s="201"/>
      <c r="AT145" s="201"/>
      <c r="AU145" s="201"/>
      <c r="AV145" s="201"/>
      <c r="AW145" s="201"/>
      <c r="AX145" s="201"/>
      <c r="AY145" s="201"/>
      <c r="AZ145" s="201"/>
      <c r="BA145" s="201"/>
      <c r="BB145" s="201"/>
      <c r="BC145" s="202"/>
      <c r="BD145" s="36"/>
      <c r="BE145" s="36"/>
      <c r="BF145" s="143"/>
      <c r="BG145" s="144"/>
      <c r="BH145" s="144"/>
      <c r="BI145" s="144"/>
      <c r="BJ145" s="143"/>
      <c r="BK145" s="144"/>
      <c r="BL145" s="144"/>
      <c r="BM145" s="144"/>
      <c r="BN145" s="143"/>
      <c r="BO145" s="144"/>
      <c r="BP145" s="144"/>
      <c r="BQ145" s="145"/>
      <c r="BR145" s="105"/>
      <c r="BX145" s="200"/>
      <c r="BY145" s="201"/>
      <c r="BZ145" s="201"/>
      <c r="CA145" s="201"/>
      <c r="CB145" s="201"/>
      <c r="CC145" s="201"/>
      <c r="CD145" s="201"/>
      <c r="CE145" s="201"/>
      <c r="CF145" s="201"/>
      <c r="CG145" s="201"/>
      <c r="CH145" s="201"/>
      <c r="CI145" s="201"/>
      <c r="CJ145" s="201"/>
      <c r="CK145" s="201"/>
      <c r="CL145" s="201"/>
      <c r="CM145" s="201"/>
      <c r="CN145" s="202"/>
    </row>
    <row r="146" spans="3:92" ht="19.350000000000001" customHeight="1" x14ac:dyDescent="0.4">
      <c r="C146" s="9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36"/>
      <c r="Q146" s="36"/>
      <c r="R146" s="36"/>
      <c r="S146" s="112"/>
      <c r="T146" s="112"/>
      <c r="U146" s="197"/>
      <c r="V146" s="198"/>
      <c r="W146" s="198"/>
      <c r="X146" s="198"/>
      <c r="Y146" s="198"/>
      <c r="Z146" s="198"/>
      <c r="AA146" s="198"/>
      <c r="AB146" s="198"/>
      <c r="AC146" s="228"/>
      <c r="AD146" s="229"/>
      <c r="AE146" s="229"/>
      <c r="AF146" s="229"/>
      <c r="AG146" s="229"/>
      <c r="AH146" s="229"/>
      <c r="AI146" s="229"/>
      <c r="AJ146" s="230"/>
      <c r="AK146" s="129"/>
      <c r="AL146" s="36"/>
      <c r="AM146" s="200"/>
      <c r="AN146" s="201"/>
      <c r="AO146" s="201"/>
      <c r="AP146" s="201"/>
      <c r="AQ146" s="201"/>
      <c r="AR146" s="201"/>
      <c r="AS146" s="201"/>
      <c r="AT146" s="201"/>
      <c r="AU146" s="201"/>
      <c r="AV146" s="201"/>
      <c r="AW146" s="201"/>
      <c r="AX146" s="201"/>
      <c r="AY146" s="201"/>
      <c r="AZ146" s="201"/>
      <c r="BA146" s="201"/>
      <c r="BB146" s="201"/>
      <c r="BC146" s="202"/>
      <c r="BD146" s="165"/>
      <c r="BE146" s="165"/>
      <c r="BF146" s="143"/>
      <c r="BG146" s="144"/>
      <c r="BH146" s="144"/>
      <c r="BI146" s="144"/>
      <c r="BJ146" s="143"/>
      <c r="BK146" s="144"/>
      <c r="BL146" s="144"/>
      <c r="BM146" s="144"/>
      <c r="BN146" s="143"/>
      <c r="BO146" s="144"/>
      <c r="BP146" s="144"/>
      <c r="BQ146" s="145"/>
      <c r="BR146" s="105"/>
      <c r="BX146" s="200"/>
      <c r="BY146" s="201"/>
      <c r="BZ146" s="201"/>
      <c r="CA146" s="201"/>
      <c r="CB146" s="201"/>
      <c r="CC146" s="201"/>
      <c r="CD146" s="201"/>
      <c r="CE146" s="201"/>
      <c r="CF146" s="201"/>
      <c r="CG146" s="201"/>
      <c r="CH146" s="201"/>
      <c r="CI146" s="201"/>
      <c r="CJ146" s="201"/>
      <c r="CK146" s="201"/>
      <c r="CL146" s="201"/>
      <c r="CM146" s="201"/>
      <c r="CN146" s="202"/>
    </row>
    <row r="147" spans="3:92" ht="15.6" customHeight="1" x14ac:dyDescent="0.4">
      <c r="C147" s="9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36"/>
      <c r="Q147" s="36"/>
      <c r="R147" s="36"/>
      <c r="S147" s="112"/>
      <c r="T147" s="112"/>
      <c r="U147" s="79" t="str">
        <f>IF([4]回答表!F17="下水道事業",IF([4]回答表!X45="●",[4]回答表!Y195,IF([4]回答表!AA45="●",[4]回答表!Y261,"")),"")</f>
        <v/>
      </c>
      <c r="V147" s="80"/>
      <c r="W147" s="80"/>
      <c r="X147" s="80"/>
      <c r="Y147" s="80"/>
      <c r="Z147" s="80"/>
      <c r="AA147" s="80"/>
      <c r="AB147" s="146"/>
      <c r="AC147" s="79" t="str">
        <f>IF([4]回答表!F17="下水道事業",IF([4]回答表!X45="●",[4]回答表!Y196,IF([4]回答表!AA45="●",[4]回答表!Y262,"")),"")</f>
        <v/>
      </c>
      <c r="AD147" s="80"/>
      <c r="AE147" s="80"/>
      <c r="AF147" s="80"/>
      <c r="AG147" s="80"/>
      <c r="AH147" s="80"/>
      <c r="AI147" s="80"/>
      <c r="AJ147" s="146"/>
      <c r="AK147" s="129"/>
      <c r="AL147" s="36"/>
      <c r="AM147" s="200"/>
      <c r="AN147" s="201"/>
      <c r="AO147" s="201"/>
      <c r="AP147" s="201"/>
      <c r="AQ147" s="201"/>
      <c r="AR147" s="201"/>
      <c r="AS147" s="201"/>
      <c r="AT147" s="201"/>
      <c r="AU147" s="201"/>
      <c r="AV147" s="201"/>
      <c r="AW147" s="201"/>
      <c r="AX147" s="201"/>
      <c r="AY147" s="201"/>
      <c r="AZ147" s="201"/>
      <c r="BA147" s="201"/>
      <c r="BB147" s="201"/>
      <c r="BC147" s="202"/>
      <c r="BD147" s="165"/>
      <c r="BE147" s="165"/>
      <c r="BF147" s="143" t="s">
        <v>23</v>
      </c>
      <c r="BG147" s="144"/>
      <c r="BH147" s="144"/>
      <c r="BI147" s="144"/>
      <c r="BJ147" s="143" t="s">
        <v>24</v>
      </c>
      <c r="BK147" s="144"/>
      <c r="BL147" s="144"/>
      <c r="BM147" s="144"/>
      <c r="BN147" s="143" t="s">
        <v>25</v>
      </c>
      <c r="BO147" s="144"/>
      <c r="BP147" s="144"/>
      <c r="BQ147" s="145"/>
      <c r="BR147" s="105"/>
      <c r="BX147" s="200"/>
      <c r="BY147" s="201"/>
      <c r="BZ147" s="201"/>
      <c r="CA147" s="201"/>
      <c r="CB147" s="201"/>
      <c r="CC147" s="201"/>
      <c r="CD147" s="201"/>
      <c r="CE147" s="201"/>
      <c r="CF147" s="201"/>
      <c r="CG147" s="201"/>
      <c r="CH147" s="201"/>
      <c r="CI147" s="201"/>
      <c r="CJ147" s="201"/>
      <c r="CK147" s="201"/>
      <c r="CL147" s="201"/>
      <c r="CM147" s="201"/>
      <c r="CN147" s="202"/>
    </row>
    <row r="148" spans="3:92" ht="15.6" customHeight="1" x14ac:dyDescent="0.4">
      <c r="C148" s="9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36"/>
      <c r="Q148" s="36"/>
      <c r="R148" s="36"/>
      <c r="S148" s="112"/>
      <c r="T148" s="112"/>
      <c r="U148" s="76"/>
      <c r="V148" s="77"/>
      <c r="W148" s="77"/>
      <c r="X148" s="77"/>
      <c r="Y148" s="77"/>
      <c r="Z148" s="77"/>
      <c r="AA148" s="77"/>
      <c r="AB148" s="78"/>
      <c r="AC148" s="76"/>
      <c r="AD148" s="77"/>
      <c r="AE148" s="77"/>
      <c r="AF148" s="77"/>
      <c r="AG148" s="77"/>
      <c r="AH148" s="77"/>
      <c r="AI148" s="77"/>
      <c r="AJ148" s="78"/>
      <c r="AK148" s="129"/>
      <c r="AL148" s="36"/>
      <c r="AM148" s="207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9"/>
      <c r="BD148" s="165"/>
      <c r="BE148" s="165"/>
      <c r="BF148" s="143"/>
      <c r="BG148" s="144"/>
      <c r="BH148" s="144"/>
      <c r="BI148" s="144"/>
      <c r="BJ148" s="143"/>
      <c r="BK148" s="144"/>
      <c r="BL148" s="144"/>
      <c r="BM148" s="144"/>
      <c r="BN148" s="143"/>
      <c r="BO148" s="144"/>
      <c r="BP148" s="144"/>
      <c r="BQ148" s="145"/>
      <c r="BR148" s="105"/>
      <c r="BX148" s="200"/>
      <c r="BY148" s="201"/>
      <c r="BZ148" s="201"/>
      <c r="CA148" s="201"/>
      <c r="CB148" s="201"/>
      <c r="CC148" s="201"/>
      <c r="CD148" s="201"/>
      <c r="CE148" s="201"/>
      <c r="CF148" s="201"/>
      <c r="CG148" s="201"/>
      <c r="CH148" s="201"/>
      <c r="CI148" s="201"/>
      <c r="CJ148" s="201"/>
      <c r="CK148" s="201"/>
      <c r="CL148" s="201"/>
      <c r="CM148" s="201"/>
      <c r="CN148" s="202"/>
    </row>
    <row r="149" spans="3:92" ht="15.6" customHeight="1" x14ac:dyDescent="0.4">
      <c r="C149" s="9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36"/>
      <c r="Q149" s="36"/>
      <c r="R149" s="36"/>
      <c r="S149" s="112"/>
      <c r="T149" s="112"/>
      <c r="U149" s="82"/>
      <c r="V149" s="83"/>
      <c r="W149" s="83"/>
      <c r="X149" s="83"/>
      <c r="Y149" s="83"/>
      <c r="Z149" s="83"/>
      <c r="AA149" s="83"/>
      <c r="AB149" s="84"/>
      <c r="AC149" s="82"/>
      <c r="AD149" s="83"/>
      <c r="AE149" s="83"/>
      <c r="AF149" s="83"/>
      <c r="AG149" s="83"/>
      <c r="AH149" s="83"/>
      <c r="AI149" s="83"/>
      <c r="AJ149" s="84"/>
      <c r="AK149" s="129"/>
      <c r="AL149" s="36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113"/>
      <c r="BD149" s="165"/>
      <c r="BE149" s="165"/>
      <c r="BF149" s="181"/>
      <c r="BG149" s="182"/>
      <c r="BH149" s="182"/>
      <c r="BI149" s="182"/>
      <c r="BJ149" s="181"/>
      <c r="BK149" s="182"/>
      <c r="BL149" s="182"/>
      <c r="BM149" s="182"/>
      <c r="BN149" s="181"/>
      <c r="BO149" s="182"/>
      <c r="BP149" s="182"/>
      <c r="BQ149" s="183"/>
      <c r="BR149" s="105"/>
      <c r="BX149" s="200"/>
      <c r="BY149" s="201"/>
      <c r="BZ149" s="201"/>
      <c r="CA149" s="201"/>
      <c r="CB149" s="201"/>
      <c r="CC149" s="201"/>
      <c r="CD149" s="201"/>
      <c r="CE149" s="201"/>
      <c r="CF149" s="201"/>
      <c r="CG149" s="201"/>
      <c r="CH149" s="201"/>
      <c r="CI149" s="201"/>
      <c r="CJ149" s="201"/>
      <c r="CK149" s="201"/>
      <c r="CL149" s="201"/>
      <c r="CM149" s="201"/>
      <c r="CN149" s="202"/>
    </row>
    <row r="150" spans="3:92" ht="18" customHeight="1" x14ac:dyDescent="0.5">
      <c r="C150" s="9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36"/>
      <c r="Q150" s="36"/>
      <c r="R150" s="112"/>
      <c r="S150" s="112"/>
      <c r="T150" s="112"/>
      <c r="U150" s="65"/>
      <c r="V150" s="65"/>
      <c r="W150" s="65"/>
      <c r="X150" s="65"/>
      <c r="Y150" s="65"/>
      <c r="Z150" s="65"/>
      <c r="AA150" s="65"/>
      <c r="AB150" s="65"/>
      <c r="AC150" s="65"/>
      <c r="AD150" s="102"/>
      <c r="AE150" s="36"/>
      <c r="AF150" s="36"/>
      <c r="AG150" s="36"/>
      <c r="AH150" s="36"/>
      <c r="AI150" s="36"/>
      <c r="AJ150" s="36"/>
      <c r="AK150" s="36"/>
      <c r="AL150" s="36"/>
      <c r="AM150" s="36"/>
      <c r="AN150" s="103"/>
      <c r="AO150" s="103"/>
      <c r="AP150" s="103"/>
      <c r="AQ150" s="299"/>
      <c r="AR150" s="65"/>
      <c r="AS150" s="177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105"/>
      <c r="BT150" s="65"/>
      <c r="BU150" s="65"/>
      <c r="BV150" s="65"/>
      <c r="BW150" s="65"/>
      <c r="BX150" s="200"/>
      <c r="BY150" s="201"/>
      <c r="BZ150" s="201"/>
      <c r="CA150" s="201"/>
      <c r="CB150" s="201"/>
      <c r="CC150" s="201"/>
      <c r="CD150" s="201"/>
      <c r="CE150" s="201"/>
      <c r="CF150" s="201"/>
      <c r="CG150" s="201"/>
      <c r="CH150" s="201"/>
      <c r="CI150" s="201"/>
      <c r="CJ150" s="201"/>
      <c r="CK150" s="201"/>
      <c r="CL150" s="201"/>
      <c r="CM150" s="201"/>
      <c r="CN150" s="202"/>
    </row>
    <row r="151" spans="3:92" ht="18.95" customHeight="1" x14ac:dyDescent="0.4">
      <c r="C151" s="95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1"/>
      <c r="O151" s="151"/>
      <c r="P151" s="151"/>
      <c r="Q151" s="151"/>
      <c r="R151" s="112"/>
      <c r="S151" s="112"/>
      <c r="T151" s="112"/>
      <c r="U151" s="213" t="s">
        <v>55</v>
      </c>
      <c r="V151" s="214"/>
      <c r="W151" s="214"/>
      <c r="X151" s="214"/>
      <c r="Y151" s="214"/>
      <c r="Z151" s="214"/>
      <c r="AA151" s="214"/>
      <c r="AB151" s="214"/>
      <c r="AC151" s="213" t="s">
        <v>56</v>
      </c>
      <c r="AD151" s="214"/>
      <c r="AE151" s="214"/>
      <c r="AF151" s="214"/>
      <c r="AG151" s="214"/>
      <c r="AH151" s="214"/>
      <c r="AI151" s="214"/>
      <c r="AJ151" s="215"/>
      <c r="AK151" s="213" t="s">
        <v>57</v>
      </c>
      <c r="AL151" s="214"/>
      <c r="AM151" s="214"/>
      <c r="AN151" s="214"/>
      <c r="AO151" s="214"/>
      <c r="AP151" s="214"/>
      <c r="AQ151" s="214"/>
      <c r="AR151" s="214"/>
      <c r="AS151" s="213" t="s">
        <v>58</v>
      </c>
      <c r="AT151" s="214"/>
      <c r="AU151" s="214"/>
      <c r="AV151" s="214"/>
      <c r="AW151" s="214"/>
      <c r="AX151" s="214"/>
      <c r="AY151" s="214"/>
      <c r="AZ151" s="215"/>
      <c r="BA151" s="213" t="s">
        <v>59</v>
      </c>
      <c r="BB151" s="214"/>
      <c r="BC151" s="214"/>
      <c r="BD151" s="214"/>
      <c r="BE151" s="214"/>
      <c r="BF151" s="214"/>
      <c r="BG151" s="214"/>
      <c r="BH151" s="215"/>
      <c r="BI151" s="65"/>
      <c r="BJ151" s="65"/>
      <c r="BK151" s="65"/>
      <c r="BL151" s="65"/>
      <c r="BM151" s="65"/>
      <c r="BN151" s="65"/>
      <c r="BO151" s="65"/>
      <c r="BP151" s="65"/>
      <c r="BQ151" s="65"/>
      <c r="BR151" s="105"/>
      <c r="BT151" s="65"/>
      <c r="BU151" s="65"/>
      <c r="BV151" s="65"/>
      <c r="BW151" s="65"/>
      <c r="BX151" s="207"/>
      <c r="BY151" s="208"/>
      <c r="BZ151" s="208"/>
      <c r="CA151" s="208"/>
      <c r="CB151" s="208"/>
      <c r="CC151" s="208"/>
      <c r="CD151" s="208"/>
      <c r="CE151" s="208"/>
      <c r="CF151" s="208"/>
      <c r="CG151" s="208"/>
      <c r="CH151" s="208"/>
      <c r="CI151" s="208"/>
      <c r="CJ151" s="208"/>
      <c r="CK151" s="208"/>
      <c r="CL151" s="208"/>
      <c r="CM151" s="208"/>
      <c r="CN151" s="209"/>
    </row>
    <row r="152" spans="3:92" ht="15.6" customHeight="1" x14ac:dyDescent="0.4">
      <c r="C152" s="9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36"/>
      <c r="Q152" s="36"/>
      <c r="R152" s="112"/>
      <c r="S152" s="112"/>
      <c r="T152" s="112"/>
      <c r="U152" s="231"/>
      <c r="V152" s="232"/>
      <c r="W152" s="232"/>
      <c r="X152" s="232"/>
      <c r="Y152" s="232"/>
      <c r="Z152" s="232"/>
      <c r="AA152" s="232"/>
      <c r="AB152" s="232"/>
      <c r="AC152" s="231"/>
      <c r="AD152" s="232"/>
      <c r="AE152" s="232"/>
      <c r="AF152" s="232"/>
      <c r="AG152" s="232"/>
      <c r="AH152" s="232"/>
      <c r="AI152" s="232"/>
      <c r="AJ152" s="233"/>
      <c r="AK152" s="231"/>
      <c r="AL152" s="232"/>
      <c r="AM152" s="232"/>
      <c r="AN152" s="232"/>
      <c r="AO152" s="232"/>
      <c r="AP152" s="232"/>
      <c r="AQ152" s="232"/>
      <c r="AR152" s="232"/>
      <c r="AS152" s="231"/>
      <c r="AT152" s="232"/>
      <c r="AU152" s="232"/>
      <c r="AV152" s="232"/>
      <c r="AW152" s="232"/>
      <c r="AX152" s="232"/>
      <c r="AY152" s="232"/>
      <c r="AZ152" s="233"/>
      <c r="BA152" s="231"/>
      <c r="BB152" s="232"/>
      <c r="BC152" s="232"/>
      <c r="BD152" s="232"/>
      <c r="BE152" s="232"/>
      <c r="BF152" s="232"/>
      <c r="BG152" s="232"/>
      <c r="BH152" s="233"/>
      <c r="BI152" s="65"/>
      <c r="BJ152" s="65"/>
      <c r="BK152" s="65"/>
      <c r="BL152" s="65"/>
      <c r="BM152" s="65"/>
      <c r="BN152" s="65"/>
      <c r="BO152" s="65"/>
      <c r="BP152" s="65"/>
      <c r="BQ152" s="65"/>
      <c r="BR152" s="10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105"/>
    </row>
    <row r="153" spans="3:92" ht="15.6" customHeight="1" x14ac:dyDescent="0.4">
      <c r="C153" s="9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36"/>
      <c r="Q153" s="36"/>
      <c r="R153" s="112"/>
      <c r="S153" s="112"/>
      <c r="T153" s="112"/>
      <c r="U153" s="79" t="str">
        <f>IF([4]回答表!F17="下水道事業",IF([4]回答表!X45="●",[4]回答表!Y198,IF([4]回答表!AA45="●",[4]回答表!Y264,"")),"")</f>
        <v/>
      </c>
      <c r="V153" s="80"/>
      <c r="W153" s="80"/>
      <c r="X153" s="80"/>
      <c r="Y153" s="80"/>
      <c r="Z153" s="80"/>
      <c r="AA153" s="80"/>
      <c r="AB153" s="146"/>
      <c r="AC153" s="79" t="str">
        <f>IF([4]回答表!F17="下水道事業",IF([4]回答表!X45="●",[4]回答表!Y199,IF([4]回答表!AA45="●",[4]回答表!Y265,"")),"")</f>
        <v/>
      </c>
      <c r="AD153" s="80"/>
      <c r="AE153" s="80"/>
      <c r="AF153" s="80"/>
      <c r="AG153" s="80"/>
      <c r="AH153" s="80"/>
      <c r="AI153" s="80"/>
      <c r="AJ153" s="146"/>
      <c r="AK153" s="79" t="str">
        <f>IF([4]回答表!F17="下水道事業",IF([4]回答表!X45="●",[4]回答表!Y200,IF([4]回答表!AA45="●",[4]回答表!Y266,"")),"")</f>
        <v/>
      </c>
      <c r="AL153" s="80"/>
      <c r="AM153" s="80"/>
      <c r="AN153" s="80"/>
      <c r="AO153" s="80"/>
      <c r="AP153" s="80"/>
      <c r="AQ153" s="80"/>
      <c r="AR153" s="146"/>
      <c r="AS153" s="79" t="str">
        <f>IF([4]回答表!F17="下水道事業",IF([4]回答表!X45="●",[4]回答表!Y201,IF([4]回答表!AA45="●",[4]回答表!Y267,"")),"")</f>
        <v/>
      </c>
      <c r="AT153" s="80"/>
      <c r="AU153" s="80"/>
      <c r="AV153" s="80"/>
      <c r="AW153" s="80"/>
      <c r="AX153" s="80"/>
      <c r="AY153" s="80"/>
      <c r="AZ153" s="146"/>
      <c r="BA153" s="79" t="str">
        <f>IF([4]回答表!F17="下水道事業",IF([4]回答表!X45="●",[4]回答表!Y202,IF([4]回答表!AA45="●",[4]回答表!Y268,"")),"")</f>
        <v/>
      </c>
      <c r="BB153" s="80"/>
      <c r="BC153" s="80"/>
      <c r="BD153" s="80"/>
      <c r="BE153" s="80"/>
      <c r="BF153" s="80"/>
      <c r="BG153" s="80"/>
      <c r="BH153" s="146"/>
      <c r="BI153" s="65"/>
      <c r="BJ153" s="65"/>
      <c r="BK153" s="65"/>
      <c r="BL153" s="65"/>
      <c r="BM153" s="65"/>
      <c r="BN153" s="65"/>
      <c r="BO153" s="65"/>
      <c r="BP153" s="65"/>
      <c r="BQ153" s="65"/>
      <c r="BR153" s="105"/>
      <c r="BT153" s="65"/>
      <c r="BU153" s="65"/>
      <c r="BV153" s="65"/>
      <c r="BW153" s="65"/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  <c r="CH153" s="105"/>
    </row>
    <row r="154" spans="3:92" ht="15.6" customHeight="1" x14ac:dyDescent="0.4">
      <c r="C154" s="9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36"/>
      <c r="Q154" s="36"/>
      <c r="R154" s="112"/>
      <c r="S154" s="112"/>
      <c r="T154" s="112"/>
      <c r="U154" s="76"/>
      <c r="V154" s="77"/>
      <c r="W154" s="77"/>
      <c r="X154" s="77"/>
      <c r="Y154" s="77"/>
      <c r="Z154" s="77"/>
      <c r="AA154" s="77"/>
      <c r="AB154" s="78"/>
      <c r="AC154" s="76"/>
      <c r="AD154" s="77"/>
      <c r="AE154" s="77"/>
      <c r="AF154" s="77"/>
      <c r="AG154" s="77"/>
      <c r="AH154" s="77"/>
      <c r="AI154" s="77"/>
      <c r="AJ154" s="78"/>
      <c r="AK154" s="76"/>
      <c r="AL154" s="77"/>
      <c r="AM154" s="77"/>
      <c r="AN154" s="77"/>
      <c r="AO154" s="77"/>
      <c r="AP154" s="77"/>
      <c r="AQ154" s="77"/>
      <c r="AR154" s="78"/>
      <c r="AS154" s="76"/>
      <c r="AT154" s="77"/>
      <c r="AU154" s="77"/>
      <c r="AV154" s="77"/>
      <c r="AW154" s="77"/>
      <c r="AX154" s="77"/>
      <c r="AY154" s="77"/>
      <c r="AZ154" s="78"/>
      <c r="BA154" s="76"/>
      <c r="BB154" s="77"/>
      <c r="BC154" s="77"/>
      <c r="BD154" s="77"/>
      <c r="BE154" s="77"/>
      <c r="BF154" s="77"/>
      <c r="BG154" s="77"/>
      <c r="BH154" s="78"/>
      <c r="BI154" s="65"/>
      <c r="BJ154" s="65"/>
      <c r="BK154" s="65"/>
      <c r="BL154" s="65"/>
      <c r="BM154" s="65"/>
      <c r="BN154" s="65"/>
      <c r="BO154" s="65"/>
      <c r="BP154" s="65"/>
      <c r="BQ154" s="65"/>
      <c r="BR154" s="10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105"/>
    </row>
    <row r="155" spans="3:92" ht="15.6" customHeight="1" x14ac:dyDescent="0.4">
      <c r="C155" s="9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36"/>
      <c r="Q155" s="36"/>
      <c r="R155" s="112"/>
      <c r="S155" s="112"/>
      <c r="T155" s="112"/>
      <c r="U155" s="82"/>
      <c r="V155" s="83"/>
      <c r="W155" s="83"/>
      <c r="X155" s="83"/>
      <c r="Y155" s="83"/>
      <c r="Z155" s="83"/>
      <c r="AA155" s="83"/>
      <c r="AB155" s="84"/>
      <c r="AC155" s="82"/>
      <c r="AD155" s="83"/>
      <c r="AE155" s="83"/>
      <c r="AF155" s="83"/>
      <c r="AG155" s="83"/>
      <c r="AH155" s="83"/>
      <c r="AI155" s="83"/>
      <c r="AJ155" s="84"/>
      <c r="AK155" s="82"/>
      <c r="AL155" s="83"/>
      <c r="AM155" s="83"/>
      <c r="AN155" s="83"/>
      <c r="AO155" s="83"/>
      <c r="AP155" s="83"/>
      <c r="AQ155" s="83"/>
      <c r="AR155" s="84"/>
      <c r="AS155" s="82"/>
      <c r="AT155" s="83"/>
      <c r="AU155" s="83"/>
      <c r="AV155" s="83"/>
      <c r="AW155" s="83"/>
      <c r="AX155" s="83"/>
      <c r="AY155" s="83"/>
      <c r="AZ155" s="84"/>
      <c r="BA155" s="82"/>
      <c r="BB155" s="83"/>
      <c r="BC155" s="83"/>
      <c r="BD155" s="83"/>
      <c r="BE155" s="83"/>
      <c r="BF155" s="83"/>
      <c r="BG155" s="83"/>
      <c r="BH155" s="84"/>
      <c r="BI155" s="65"/>
      <c r="BJ155" s="65"/>
      <c r="BK155" s="65"/>
      <c r="BL155" s="65"/>
      <c r="BM155" s="65"/>
      <c r="BN155" s="65"/>
      <c r="BO155" s="65"/>
      <c r="BP155" s="65"/>
      <c r="BQ155" s="65"/>
      <c r="BR155" s="10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105"/>
    </row>
    <row r="156" spans="3:92" ht="29.45" customHeight="1" x14ac:dyDescent="0.5">
      <c r="C156" s="9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36"/>
      <c r="Q156" s="36"/>
      <c r="R156" s="112"/>
      <c r="S156" s="112"/>
      <c r="T156" s="112"/>
      <c r="U156" s="65"/>
      <c r="V156" s="65"/>
      <c r="W156" s="65"/>
      <c r="X156" s="65"/>
      <c r="Y156" s="65"/>
      <c r="Z156" s="65"/>
      <c r="AA156" s="65"/>
      <c r="AB156" s="65"/>
      <c r="AC156" s="65"/>
      <c r="AD156" s="102"/>
      <c r="AE156" s="36"/>
      <c r="AF156" s="36"/>
      <c r="AG156" s="36"/>
      <c r="AH156" s="36"/>
      <c r="AI156" s="36"/>
      <c r="AJ156" s="36"/>
      <c r="AK156" s="36"/>
      <c r="AL156" s="36"/>
      <c r="AM156" s="36"/>
      <c r="AN156" s="103"/>
      <c r="AO156" s="103"/>
      <c r="AP156" s="103"/>
      <c r="AQ156" s="299"/>
      <c r="AR156" s="65"/>
      <c r="AS156" s="90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105"/>
      <c r="BT156" s="65"/>
      <c r="BU156" s="65"/>
      <c r="BV156" s="65"/>
      <c r="BW156" s="65"/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/>
    </row>
    <row r="157" spans="3:92" ht="15.6" customHeight="1" x14ac:dyDescent="0.5">
      <c r="C157" s="95"/>
      <c r="D157" s="36"/>
      <c r="E157" s="36"/>
      <c r="F157" s="36"/>
      <c r="G157" s="36"/>
      <c r="H157" s="36"/>
      <c r="I157" s="36"/>
      <c r="J157" s="36"/>
      <c r="K157" s="36"/>
      <c r="L157" s="103"/>
      <c r="M157" s="103"/>
      <c r="N157" s="103"/>
      <c r="O157" s="299"/>
      <c r="P157" s="81"/>
      <c r="Q157" s="81"/>
      <c r="R157" s="112"/>
      <c r="S157" s="112"/>
      <c r="T157" s="112"/>
      <c r="U157" s="234" t="s">
        <v>60</v>
      </c>
      <c r="V157" s="235"/>
      <c r="W157" s="235"/>
      <c r="X157" s="235"/>
      <c r="Y157" s="235"/>
      <c r="Z157" s="235"/>
      <c r="AA157" s="235"/>
      <c r="AB157" s="235"/>
      <c r="AC157" s="234" t="s">
        <v>61</v>
      </c>
      <c r="AD157" s="235"/>
      <c r="AE157" s="235"/>
      <c r="AF157" s="235"/>
      <c r="AG157" s="235"/>
      <c r="AH157" s="235"/>
      <c r="AI157" s="235"/>
      <c r="AJ157" s="235"/>
      <c r="AK157" s="234" t="s">
        <v>62</v>
      </c>
      <c r="AL157" s="235"/>
      <c r="AM157" s="235"/>
      <c r="AN157" s="235"/>
      <c r="AO157" s="235"/>
      <c r="AP157" s="235"/>
      <c r="AQ157" s="235"/>
      <c r="AR157" s="236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102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103"/>
      <c r="BO157" s="103"/>
      <c r="BP157" s="103"/>
      <c r="BQ157" s="299"/>
      <c r="BR157" s="105"/>
    </row>
    <row r="158" spans="3:92" ht="15.6" customHeight="1" x14ac:dyDescent="0.5">
      <c r="C158" s="95"/>
      <c r="D158" s="204" t="s">
        <v>26</v>
      </c>
      <c r="E158" s="186"/>
      <c r="F158" s="186"/>
      <c r="G158" s="186"/>
      <c r="H158" s="186"/>
      <c r="I158" s="186"/>
      <c r="J158" s="186"/>
      <c r="K158" s="186"/>
      <c r="L158" s="186"/>
      <c r="M158" s="205"/>
      <c r="N158" s="123" t="str">
        <f>IF([4]回答表!F17="下水道事業",IF([4]回答表!AA45="●","●",""),"")</f>
        <v/>
      </c>
      <c r="O158" s="124"/>
      <c r="P158" s="124"/>
      <c r="Q158" s="125"/>
      <c r="R158" s="112"/>
      <c r="S158" s="112"/>
      <c r="T158" s="112"/>
      <c r="U158" s="237"/>
      <c r="V158" s="238"/>
      <c r="W158" s="238"/>
      <c r="X158" s="238"/>
      <c r="Y158" s="238"/>
      <c r="Z158" s="238"/>
      <c r="AA158" s="238"/>
      <c r="AB158" s="238"/>
      <c r="AC158" s="237"/>
      <c r="AD158" s="238"/>
      <c r="AE158" s="238"/>
      <c r="AF158" s="238"/>
      <c r="AG158" s="238"/>
      <c r="AH158" s="238"/>
      <c r="AI158" s="238"/>
      <c r="AJ158" s="238"/>
      <c r="AK158" s="239"/>
      <c r="AL158" s="240"/>
      <c r="AM158" s="240"/>
      <c r="AN158" s="240"/>
      <c r="AO158" s="240"/>
      <c r="AP158" s="240"/>
      <c r="AQ158" s="240"/>
      <c r="AR158" s="241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102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103"/>
      <c r="BO158" s="103"/>
      <c r="BP158" s="103"/>
      <c r="BQ158" s="299"/>
      <c r="BR158" s="105"/>
    </row>
    <row r="159" spans="3:92" ht="15.6" customHeight="1" x14ac:dyDescent="0.5">
      <c r="C159" s="95"/>
      <c r="D159" s="186"/>
      <c r="E159" s="186"/>
      <c r="F159" s="186"/>
      <c r="G159" s="186"/>
      <c r="H159" s="186"/>
      <c r="I159" s="186"/>
      <c r="J159" s="186"/>
      <c r="K159" s="186"/>
      <c r="L159" s="186"/>
      <c r="M159" s="205"/>
      <c r="N159" s="137"/>
      <c r="O159" s="138"/>
      <c r="P159" s="138"/>
      <c r="Q159" s="139"/>
      <c r="R159" s="112"/>
      <c r="S159" s="112"/>
      <c r="T159" s="112"/>
      <c r="U159" s="79" t="str">
        <f>IF([4]回答表!F17="下水道事業",IF([4]回答表!X45="●",[4]回答表!Y207,IF([4]回答表!AA45="●",[4]回答表!Y273,"")),"")</f>
        <v/>
      </c>
      <c r="V159" s="80"/>
      <c r="W159" s="80"/>
      <c r="X159" s="80"/>
      <c r="Y159" s="80"/>
      <c r="Z159" s="80"/>
      <c r="AA159" s="80"/>
      <c r="AB159" s="146"/>
      <c r="AC159" s="79" t="str">
        <f>IF([4]回答表!F17="下水道事業",IF([4]回答表!X45="●",[4]回答表!Y208,IF([4]回答表!AA45="●",[4]回答表!Y274,"")),"")</f>
        <v/>
      </c>
      <c r="AD159" s="80"/>
      <c r="AE159" s="80"/>
      <c r="AF159" s="80"/>
      <c r="AG159" s="80"/>
      <c r="AH159" s="80"/>
      <c r="AI159" s="80"/>
      <c r="AJ159" s="146"/>
      <c r="AK159" s="79" t="str">
        <f>IF([4]回答表!F17="下水道事業",IF([4]回答表!X45="●",[4]回答表!Y209,IF([4]回答表!AA45="●",[4]回答表!Y275,"")),"")</f>
        <v/>
      </c>
      <c r="AL159" s="80"/>
      <c r="AM159" s="80"/>
      <c r="AN159" s="80"/>
      <c r="AO159" s="80"/>
      <c r="AP159" s="80"/>
      <c r="AQ159" s="80"/>
      <c r="AR159" s="146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102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103"/>
      <c r="BO159" s="103"/>
      <c r="BP159" s="103"/>
      <c r="BQ159" s="299"/>
      <c r="BR159" s="105"/>
    </row>
    <row r="160" spans="3:92" ht="15.6" customHeight="1" x14ac:dyDescent="0.5">
      <c r="C160" s="95"/>
      <c r="D160" s="186"/>
      <c r="E160" s="186"/>
      <c r="F160" s="186"/>
      <c r="G160" s="186"/>
      <c r="H160" s="186"/>
      <c r="I160" s="186"/>
      <c r="J160" s="186"/>
      <c r="K160" s="186"/>
      <c r="L160" s="186"/>
      <c r="M160" s="205"/>
      <c r="N160" s="137"/>
      <c r="O160" s="138"/>
      <c r="P160" s="138"/>
      <c r="Q160" s="139"/>
      <c r="R160" s="112"/>
      <c r="S160" s="112"/>
      <c r="T160" s="112"/>
      <c r="U160" s="76"/>
      <c r="V160" s="77"/>
      <c r="W160" s="77"/>
      <c r="X160" s="77"/>
      <c r="Y160" s="77"/>
      <c r="Z160" s="77"/>
      <c r="AA160" s="77"/>
      <c r="AB160" s="78"/>
      <c r="AC160" s="76"/>
      <c r="AD160" s="77"/>
      <c r="AE160" s="77"/>
      <c r="AF160" s="77"/>
      <c r="AG160" s="77"/>
      <c r="AH160" s="77"/>
      <c r="AI160" s="77"/>
      <c r="AJ160" s="78"/>
      <c r="AK160" s="76"/>
      <c r="AL160" s="77"/>
      <c r="AM160" s="77"/>
      <c r="AN160" s="77"/>
      <c r="AO160" s="77"/>
      <c r="AP160" s="77"/>
      <c r="AQ160" s="77"/>
      <c r="AR160" s="78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102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103"/>
      <c r="BO160" s="103"/>
      <c r="BP160" s="103"/>
      <c r="BQ160" s="299"/>
      <c r="BR160" s="105"/>
    </row>
    <row r="161" spans="3:70" ht="15.6" customHeight="1" x14ac:dyDescent="0.5">
      <c r="C161" s="95"/>
      <c r="D161" s="186"/>
      <c r="E161" s="186"/>
      <c r="F161" s="186"/>
      <c r="G161" s="186"/>
      <c r="H161" s="186"/>
      <c r="I161" s="186"/>
      <c r="J161" s="186"/>
      <c r="K161" s="186"/>
      <c r="L161" s="186"/>
      <c r="M161" s="205"/>
      <c r="N161" s="147"/>
      <c r="O161" s="148"/>
      <c r="P161" s="148"/>
      <c r="Q161" s="149"/>
      <c r="R161" s="112"/>
      <c r="S161" s="112"/>
      <c r="T161" s="112"/>
      <c r="U161" s="82"/>
      <c r="V161" s="83"/>
      <c r="W161" s="83"/>
      <c r="X161" s="83"/>
      <c r="Y161" s="83"/>
      <c r="Z161" s="83"/>
      <c r="AA161" s="83"/>
      <c r="AB161" s="84"/>
      <c r="AC161" s="82"/>
      <c r="AD161" s="83"/>
      <c r="AE161" s="83"/>
      <c r="AF161" s="83"/>
      <c r="AG161" s="83"/>
      <c r="AH161" s="83"/>
      <c r="AI161" s="83"/>
      <c r="AJ161" s="84"/>
      <c r="AK161" s="82"/>
      <c r="AL161" s="83"/>
      <c r="AM161" s="83"/>
      <c r="AN161" s="83"/>
      <c r="AO161" s="83"/>
      <c r="AP161" s="83"/>
      <c r="AQ161" s="83"/>
      <c r="AR161" s="84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102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103"/>
      <c r="BO161" s="103"/>
      <c r="BP161" s="103"/>
      <c r="BQ161" s="299"/>
      <c r="BR161" s="105"/>
    </row>
    <row r="162" spans="3:70" ht="15.6" customHeight="1" x14ac:dyDescent="0.5">
      <c r="C162" s="95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65"/>
      <c r="V162" s="65"/>
      <c r="W162" s="65"/>
      <c r="X162" s="65"/>
      <c r="Y162" s="65"/>
      <c r="Z162" s="102"/>
      <c r="AA162" s="36"/>
      <c r="AB162" s="36"/>
      <c r="AC162" s="36"/>
      <c r="AD162" s="36"/>
      <c r="AE162" s="36"/>
      <c r="AF162" s="36"/>
      <c r="AG162" s="36"/>
      <c r="AH162" s="36"/>
      <c r="AI162" s="36"/>
      <c r="AJ162" s="300"/>
      <c r="AK162" s="65"/>
      <c r="AL162" s="113"/>
      <c r="AM162" s="113"/>
      <c r="AN162" s="299"/>
      <c r="AO162" s="113"/>
      <c r="AP162" s="300"/>
      <c r="AQ162" s="300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102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103"/>
      <c r="BO162" s="103"/>
      <c r="BP162" s="103"/>
      <c r="BQ162" s="299"/>
      <c r="BR162" s="105"/>
    </row>
    <row r="163" spans="3:70" ht="33.6" customHeight="1" x14ac:dyDescent="0.5">
      <c r="C163" s="95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81"/>
      <c r="O163" s="81"/>
      <c r="P163" s="81"/>
      <c r="Q163" s="81"/>
      <c r="R163" s="112"/>
      <c r="S163" s="112"/>
      <c r="T163" s="112"/>
      <c r="U163" s="116" t="s">
        <v>31</v>
      </c>
      <c r="V163" s="112"/>
      <c r="W163" s="112"/>
      <c r="X163" s="112"/>
      <c r="Y163" s="112"/>
      <c r="Z163" s="112"/>
      <c r="AA163" s="103"/>
      <c r="AB163" s="117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16" t="s">
        <v>32</v>
      </c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65"/>
      <c r="BR163" s="105"/>
    </row>
    <row r="164" spans="3:70" ht="15.6" customHeight="1" x14ac:dyDescent="0.4">
      <c r="C164" s="95"/>
      <c r="D164" s="186" t="s">
        <v>33</v>
      </c>
      <c r="E164" s="186"/>
      <c r="F164" s="186"/>
      <c r="G164" s="186"/>
      <c r="H164" s="186"/>
      <c r="I164" s="186"/>
      <c r="J164" s="186"/>
      <c r="K164" s="186"/>
      <c r="L164" s="186"/>
      <c r="M164" s="205"/>
      <c r="N164" s="123" t="str">
        <f>IF([4]回答表!F17="下水道事業",IF([4]回答表!AD45="●","●",""),"")</f>
        <v/>
      </c>
      <c r="O164" s="124"/>
      <c r="P164" s="124"/>
      <c r="Q164" s="125"/>
      <c r="R164" s="112"/>
      <c r="S164" s="112"/>
      <c r="T164" s="112"/>
      <c r="U164" s="126" t="str">
        <f>IF([4]回答表!F17="下水道事業",IF([4]回答表!AD45="●",[4]回答表!B289,""),"")</f>
        <v/>
      </c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/>
      <c r="AI164" s="127"/>
      <c r="AJ164" s="128"/>
      <c r="AK164" s="175"/>
      <c r="AL164" s="175"/>
      <c r="AM164" s="126" t="str">
        <f>IF([4]回答表!F17="下水道事業",IF([4]回答表!AD45="●",[4]回答表!B295,""),"")</f>
        <v/>
      </c>
      <c r="AN164" s="127"/>
      <c r="AO164" s="127"/>
      <c r="AP164" s="127"/>
      <c r="AQ164" s="127"/>
      <c r="AR164" s="127"/>
      <c r="AS164" s="127"/>
      <c r="AT164" s="127"/>
      <c r="AU164" s="127"/>
      <c r="AV164" s="127"/>
      <c r="AW164" s="127"/>
      <c r="AX164" s="127"/>
      <c r="AY164" s="127"/>
      <c r="AZ164" s="127"/>
      <c r="BA164" s="127"/>
      <c r="BB164" s="127"/>
      <c r="BC164" s="127"/>
      <c r="BD164" s="127"/>
      <c r="BE164" s="127"/>
      <c r="BF164" s="127"/>
      <c r="BG164" s="127"/>
      <c r="BH164" s="127"/>
      <c r="BI164" s="127"/>
      <c r="BJ164" s="127"/>
      <c r="BK164" s="127"/>
      <c r="BL164" s="127"/>
      <c r="BM164" s="127"/>
      <c r="BN164" s="127"/>
      <c r="BO164" s="127"/>
      <c r="BP164" s="127"/>
      <c r="BQ164" s="128"/>
      <c r="BR164" s="105"/>
    </row>
    <row r="165" spans="3:70" ht="15.6" customHeight="1" x14ac:dyDescent="0.4">
      <c r="C165" s="95"/>
      <c r="D165" s="186"/>
      <c r="E165" s="186"/>
      <c r="F165" s="186"/>
      <c r="G165" s="186"/>
      <c r="H165" s="186"/>
      <c r="I165" s="186"/>
      <c r="J165" s="186"/>
      <c r="K165" s="186"/>
      <c r="L165" s="186"/>
      <c r="M165" s="205"/>
      <c r="N165" s="137"/>
      <c r="O165" s="138"/>
      <c r="P165" s="138"/>
      <c r="Q165" s="139"/>
      <c r="R165" s="112"/>
      <c r="S165" s="112"/>
      <c r="T165" s="112"/>
      <c r="U165" s="140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2"/>
      <c r="AK165" s="175"/>
      <c r="AL165" s="175"/>
      <c r="AM165" s="140"/>
      <c r="AN165" s="141"/>
      <c r="AO165" s="141"/>
      <c r="AP165" s="141"/>
      <c r="AQ165" s="141"/>
      <c r="AR165" s="141"/>
      <c r="AS165" s="141"/>
      <c r="AT165" s="141"/>
      <c r="AU165" s="141"/>
      <c r="AV165" s="141"/>
      <c r="AW165" s="141"/>
      <c r="AX165" s="141"/>
      <c r="AY165" s="141"/>
      <c r="AZ165" s="141"/>
      <c r="BA165" s="141"/>
      <c r="BB165" s="141"/>
      <c r="BC165" s="141"/>
      <c r="BD165" s="141"/>
      <c r="BE165" s="141"/>
      <c r="BF165" s="141"/>
      <c r="BG165" s="141"/>
      <c r="BH165" s="141"/>
      <c r="BI165" s="141"/>
      <c r="BJ165" s="141"/>
      <c r="BK165" s="141"/>
      <c r="BL165" s="141"/>
      <c r="BM165" s="141"/>
      <c r="BN165" s="141"/>
      <c r="BO165" s="141"/>
      <c r="BP165" s="141"/>
      <c r="BQ165" s="142"/>
      <c r="BR165" s="105"/>
    </row>
    <row r="166" spans="3:70" ht="15.6" customHeight="1" x14ac:dyDescent="0.4">
      <c r="C166" s="95"/>
      <c r="D166" s="186"/>
      <c r="E166" s="186"/>
      <c r="F166" s="186"/>
      <c r="G166" s="186"/>
      <c r="H166" s="186"/>
      <c r="I166" s="186"/>
      <c r="J166" s="186"/>
      <c r="K166" s="186"/>
      <c r="L166" s="186"/>
      <c r="M166" s="205"/>
      <c r="N166" s="137"/>
      <c r="O166" s="138"/>
      <c r="P166" s="138"/>
      <c r="Q166" s="139"/>
      <c r="R166" s="112"/>
      <c r="S166" s="112"/>
      <c r="T166" s="112"/>
      <c r="U166" s="140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2"/>
      <c r="AK166" s="175"/>
      <c r="AL166" s="175"/>
      <c r="AM166" s="140"/>
      <c r="AN166" s="141"/>
      <c r="AO166" s="141"/>
      <c r="AP166" s="141"/>
      <c r="AQ166" s="141"/>
      <c r="AR166" s="141"/>
      <c r="AS166" s="141"/>
      <c r="AT166" s="141"/>
      <c r="AU166" s="141"/>
      <c r="AV166" s="141"/>
      <c r="AW166" s="141"/>
      <c r="AX166" s="141"/>
      <c r="AY166" s="141"/>
      <c r="AZ166" s="141"/>
      <c r="BA166" s="141"/>
      <c r="BB166" s="141"/>
      <c r="BC166" s="141"/>
      <c r="BD166" s="141"/>
      <c r="BE166" s="141"/>
      <c r="BF166" s="141"/>
      <c r="BG166" s="141"/>
      <c r="BH166" s="141"/>
      <c r="BI166" s="141"/>
      <c r="BJ166" s="141"/>
      <c r="BK166" s="141"/>
      <c r="BL166" s="141"/>
      <c r="BM166" s="141"/>
      <c r="BN166" s="141"/>
      <c r="BO166" s="141"/>
      <c r="BP166" s="141"/>
      <c r="BQ166" s="142"/>
      <c r="BR166" s="105"/>
    </row>
    <row r="167" spans="3:70" ht="15.6" customHeight="1" x14ac:dyDescent="0.4">
      <c r="C167" s="95"/>
      <c r="D167" s="186"/>
      <c r="E167" s="186"/>
      <c r="F167" s="186"/>
      <c r="G167" s="186"/>
      <c r="H167" s="186"/>
      <c r="I167" s="186"/>
      <c r="J167" s="186"/>
      <c r="K167" s="186"/>
      <c r="L167" s="186"/>
      <c r="M167" s="205"/>
      <c r="N167" s="147"/>
      <c r="O167" s="148"/>
      <c r="P167" s="148"/>
      <c r="Q167" s="149"/>
      <c r="R167" s="112"/>
      <c r="S167" s="112"/>
      <c r="T167" s="112"/>
      <c r="U167" s="172"/>
      <c r="V167" s="173"/>
      <c r="W167" s="173"/>
      <c r="X167" s="173"/>
      <c r="Y167" s="173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4"/>
      <c r="AK167" s="175"/>
      <c r="AL167" s="175"/>
      <c r="AM167" s="172"/>
      <c r="AN167" s="173"/>
      <c r="AO167" s="173"/>
      <c r="AP167" s="173"/>
      <c r="AQ167" s="173"/>
      <c r="AR167" s="173"/>
      <c r="AS167" s="173"/>
      <c r="AT167" s="173"/>
      <c r="AU167" s="173"/>
      <c r="AV167" s="173"/>
      <c r="AW167" s="173"/>
      <c r="AX167" s="173"/>
      <c r="AY167" s="173"/>
      <c r="AZ167" s="173"/>
      <c r="BA167" s="173"/>
      <c r="BB167" s="173"/>
      <c r="BC167" s="173"/>
      <c r="BD167" s="173"/>
      <c r="BE167" s="173"/>
      <c r="BF167" s="173"/>
      <c r="BG167" s="173"/>
      <c r="BH167" s="173"/>
      <c r="BI167" s="173"/>
      <c r="BJ167" s="173"/>
      <c r="BK167" s="173"/>
      <c r="BL167" s="173"/>
      <c r="BM167" s="173"/>
      <c r="BN167" s="173"/>
      <c r="BO167" s="173"/>
      <c r="BP167" s="173"/>
      <c r="BQ167" s="174"/>
      <c r="BR167" s="105"/>
    </row>
    <row r="168" spans="3:70" ht="15.6" customHeight="1" x14ac:dyDescent="0.4">
      <c r="C168" s="176"/>
      <c r="D168" s="177"/>
      <c r="E168" s="177"/>
      <c r="F168" s="177"/>
      <c r="G168" s="177"/>
      <c r="H168" s="177"/>
      <c r="I168" s="177"/>
      <c r="J168" s="177"/>
      <c r="K168" s="177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  <c r="AA168" s="177"/>
      <c r="AB168" s="177"/>
      <c r="AC168" s="177"/>
      <c r="AD168" s="177"/>
      <c r="AE168" s="177"/>
      <c r="AF168" s="177"/>
      <c r="AG168" s="177"/>
      <c r="AH168" s="177"/>
      <c r="AI168" s="177"/>
      <c r="AJ168" s="177"/>
      <c r="AK168" s="177"/>
      <c r="AL168" s="177"/>
      <c r="AM168" s="177"/>
      <c r="AN168" s="177"/>
      <c r="AO168" s="177"/>
      <c r="AP168" s="177"/>
      <c r="AQ168" s="177"/>
      <c r="AR168" s="177"/>
      <c r="AS168" s="177"/>
      <c r="AT168" s="177"/>
      <c r="AU168" s="177"/>
      <c r="AV168" s="177"/>
      <c r="AW168" s="177"/>
      <c r="AX168" s="177"/>
      <c r="AY168" s="177"/>
      <c r="AZ168" s="177"/>
      <c r="BA168" s="177"/>
      <c r="BB168" s="177"/>
      <c r="BC168" s="177"/>
      <c r="BD168" s="177"/>
      <c r="BE168" s="177"/>
      <c r="BF168" s="177"/>
      <c r="BG168" s="177"/>
      <c r="BH168" s="177"/>
      <c r="BI168" s="177"/>
      <c r="BJ168" s="177"/>
      <c r="BK168" s="177"/>
      <c r="BL168" s="177"/>
      <c r="BM168" s="177"/>
      <c r="BN168" s="177"/>
      <c r="BO168" s="177"/>
      <c r="BP168" s="177"/>
      <c r="BQ168" s="177"/>
      <c r="BR168" s="178"/>
    </row>
    <row r="169" spans="3:70" ht="15.6" customHeight="1" x14ac:dyDescent="0.4"/>
    <row r="170" spans="3:70" ht="15.6" customHeight="1" x14ac:dyDescent="0.4">
      <c r="C170" s="89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184"/>
      <c r="AS170" s="184"/>
      <c r="AT170" s="184"/>
      <c r="AU170" s="184"/>
      <c r="AV170" s="184"/>
      <c r="AW170" s="184"/>
      <c r="AX170" s="184"/>
      <c r="AY170" s="184"/>
      <c r="AZ170" s="184"/>
      <c r="BA170" s="184"/>
      <c r="BB170" s="184"/>
      <c r="BC170" s="92"/>
      <c r="BD170" s="93"/>
      <c r="BE170" s="93"/>
      <c r="BF170" s="93"/>
      <c r="BG170" s="93"/>
      <c r="BH170" s="93"/>
      <c r="BI170" s="93"/>
      <c r="BJ170" s="93"/>
      <c r="BK170" s="93"/>
      <c r="BL170" s="93"/>
      <c r="BM170" s="93"/>
      <c r="BN170" s="93"/>
      <c r="BO170" s="93"/>
      <c r="BP170" s="93"/>
      <c r="BQ170" s="93"/>
      <c r="BR170" s="94"/>
    </row>
    <row r="171" spans="3:70" ht="15.6" customHeight="1" x14ac:dyDescent="0.5">
      <c r="C171" s="95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65"/>
      <c r="Y171" s="65"/>
      <c r="Z171" s="65"/>
      <c r="AA171" s="36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299"/>
      <c r="AO171" s="113"/>
      <c r="AP171" s="300"/>
      <c r="AQ171" s="300"/>
      <c r="AR171" s="185"/>
      <c r="AS171" s="185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02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103"/>
      <c r="BO171" s="103"/>
      <c r="BP171" s="103"/>
      <c r="BQ171" s="299"/>
      <c r="BR171" s="105"/>
    </row>
    <row r="172" spans="3:70" ht="15.6" customHeight="1" x14ac:dyDescent="0.5">
      <c r="C172" s="95"/>
      <c r="D172" s="96" t="s">
        <v>14</v>
      </c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8"/>
      <c r="R172" s="99" t="s">
        <v>63</v>
      </c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  <c r="AU172" s="100"/>
      <c r="AV172" s="100"/>
      <c r="AW172" s="100"/>
      <c r="AX172" s="100"/>
      <c r="AY172" s="100"/>
      <c r="AZ172" s="100"/>
      <c r="BA172" s="100"/>
      <c r="BB172" s="101"/>
      <c r="BC172" s="102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103"/>
      <c r="BO172" s="103"/>
      <c r="BP172" s="103"/>
      <c r="BQ172" s="299"/>
      <c r="BR172" s="105"/>
    </row>
    <row r="173" spans="3:70" ht="15.6" customHeight="1" x14ac:dyDescent="0.5">
      <c r="C173" s="95"/>
      <c r="D173" s="106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8"/>
      <c r="R173" s="109"/>
      <c r="S173" s="110"/>
      <c r="T173" s="110"/>
      <c r="U173" s="110"/>
      <c r="V173" s="110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  <c r="AK173" s="110"/>
      <c r="AL173" s="110"/>
      <c r="AM173" s="110"/>
      <c r="AN173" s="110"/>
      <c r="AO173" s="110"/>
      <c r="AP173" s="110"/>
      <c r="AQ173" s="110"/>
      <c r="AR173" s="110"/>
      <c r="AS173" s="110"/>
      <c r="AT173" s="110"/>
      <c r="AU173" s="110"/>
      <c r="AV173" s="110"/>
      <c r="AW173" s="110"/>
      <c r="AX173" s="110"/>
      <c r="AY173" s="110"/>
      <c r="AZ173" s="110"/>
      <c r="BA173" s="110"/>
      <c r="BB173" s="111"/>
      <c r="BC173" s="102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103"/>
      <c r="BO173" s="103"/>
      <c r="BP173" s="103"/>
      <c r="BQ173" s="299"/>
      <c r="BR173" s="105"/>
    </row>
    <row r="174" spans="3:70" ht="15.6" customHeight="1" x14ac:dyDescent="0.5">
      <c r="C174" s="95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65"/>
      <c r="Y174" s="65"/>
      <c r="Z174" s="65"/>
      <c r="AA174" s="36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299"/>
      <c r="AO174" s="113"/>
      <c r="AP174" s="300"/>
      <c r="AQ174" s="300"/>
      <c r="AR174" s="115"/>
      <c r="AS174" s="115"/>
      <c r="AT174" s="115"/>
      <c r="AU174" s="115"/>
      <c r="AV174" s="115"/>
      <c r="AW174" s="115"/>
      <c r="AX174" s="115"/>
      <c r="AY174" s="115"/>
      <c r="AZ174" s="115"/>
      <c r="BA174" s="115"/>
      <c r="BB174" s="115"/>
      <c r="BC174" s="102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103"/>
      <c r="BO174" s="103"/>
      <c r="BP174" s="103"/>
      <c r="BQ174" s="299"/>
      <c r="BR174" s="105"/>
    </row>
    <row r="175" spans="3:70" ht="25.5" x14ac:dyDescent="0.5">
      <c r="C175" s="95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6" t="s">
        <v>35</v>
      </c>
      <c r="V175" s="112"/>
      <c r="W175" s="112"/>
      <c r="X175" s="112"/>
      <c r="Y175" s="112"/>
      <c r="Z175" s="112"/>
      <c r="AA175" s="103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22" t="s">
        <v>17</v>
      </c>
      <c r="AN175" s="179"/>
      <c r="AO175" s="179"/>
      <c r="AP175" s="179"/>
      <c r="AQ175" s="179"/>
      <c r="AR175" s="179"/>
      <c r="AS175" s="179"/>
      <c r="AT175" s="103"/>
      <c r="AU175" s="103"/>
      <c r="AV175" s="103"/>
      <c r="AW175" s="103"/>
      <c r="AX175" s="299"/>
      <c r="AY175" s="121"/>
      <c r="AZ175" s="121"/>
      <c r="BA175" s="121"/>
      <c r="BB175" s="121"/>
      <c r="BC175" s="121"/>
      <c r="BD175" s="103"/>
      <c r="BE175" s="103"/>
      <c r="BF175" s="122"/>
      <c r="BG175" s="103"/>
      <c r="BH175" s="103"/>
      <c r="BI175" s="103"/>
      <c r="BJ175" s="103"/>
      <c r="BK175" s="103"/>
      <c r="BL175" s="103"/>
      <c r="BM175" s="103"/>
      <c r="BN175" s="103"/>
      <c r="BO175" s="103"/>
      <c r="BP175" s="103"/>
      <c r="BQ175" s="299"/>
      <c r="BR175" s="105"/>
    </row>
    <row r="176" spans="3:70" ht="19.350000000000001" customHeight="1" x14ac:dyDescent="0.5">
      <c r="C176" s="95"/>
      <c r="D176" s="186" t="s">
        <v>18</v>
      </c>
      <c r="E176" s="186"/>
      <c r="F176" s="186"/>
      <c r="G176" s="186"/>
      <c r="H176" s="186"/>
      <c r="I176" s="186"/>
      <c r="J176" s="186"/>
      <c r="K176" s="186"/>
      <c r="L176" s="186"/>
      <c r="M176" s="186"/>
      <c r="N176" s="123" t="str">
        <f>IF([4]回答表!BD17="●",IF([4]回答表!X45="●","●",""),"")</f>
        <v/>
      </c>
      <c r="O176" s="124"/>
      <c r="P176" s="124"/>
      <c r="Q176" s="125"/>
      <c r="R176" s="112"/>
      <c r="S176" s="112"/>
      <c r="T176" s="112"/>
      <c r="U176" s="126" t="str">
        <f>IF([4]回答表!BD17="●",IF([4]回答表!X45="●",[4]回答表!B158,IF([4]回答表!AA45="●",[4]回答表!B223,"")),"")</f>
        <v/>
      </c>
      <c r="V176" s="127"/>
      <c r="W176" s="127"/>
      <c r="X176" s="127"/>
      <c r="Y176" s="127"/>
      <c r="Z176" s="127"/>
      <c r="AA176" s="127"/>
      <c r="AB176" s="127"/>
      <c r="AC176" s="127"/>
      <c r="AD176" s="127"/>
      <c r="AE176" s="127"/>
      <c r="AF176" s="127"/>
      <c r="AG176" s="127"/>
      <c r="AH176" s="127"/>
      <c r="AI176" s="127"/>
      <c r="AJ176" s="128"/>
      <c r="AK176" s="129"/>
      <c r="AL176" s="129"/>
      <c r="AM176" s="131" t="str">
        <f>IF([4]回答表!BD17="●",IF([4]回答表!X45="●",[4]回答表!B212,IF([4]回答表!AA45="●",[4]回答表!B278,"")),"")</f>
        <v/>
      </c>
      <c r="AN176" s="132"/>
      <c r="AO176" s="132"/>
      <c r="AP176" s="132"/>
      <c r="AQ176" s="131"/>
      <c r="AR176" s="132"/>
      <c r="AS176" s="132"/>
      <c r="AT176" s="132"/>
      <c r="AU176" s="131"/>
      <c r="AV176" s="132"/>
      <c r="AW176" s="132"/>
      <c r="AX176" s="133"/>
      <c r="AY176" s="121"/>
      <c r="AZ176" s="121"/>
      <c r="BA176" s="121"/>
      <c r="BB176" s="121"/>
      <c r="BC176" s="121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105"/>
    </row>
    <row r="177" spans="3:70" ht="19.350000000000001" customHeight="1" x14ac:dyDescent="0.5">
      <c r="C177" s="95"/>
      <c r="D177" s="186"/>
      <c r="E177" s="186"/>
      <c r="F177" s="186"/>
      <c r="G177" s="186"/>
      <c r="H177" s="186"/>
      <c r="I177" s="186"/>
      <c r="J177" s="186"/>
      <c r="K177" s="186"/>
      <c r="L177" s="186"/>
      <c r="M177" s="186"/>
      <c r="N177" s="137"/>
      <c r="O177" s="138"/>
      <c r="P177" s="138"/>
      <c r="Q177" s="139"/>
      <c r="R177" s="112"/>
      <c r="S177" s="112"/>
      <c r="T177" s="112"/>
      <c r="U177" s="140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2"/>
      <c r="AK177" s="129"/>
      <c r="AL177" s="129"/>
      <c r="AM177" s="143"/>
      <c r="AN177" s="144"/>
      <c r="AO177" s="144"/>
      <c r="AP177" s="144"/>
      <c r="AQ177" s="143"/>
      <c r="AR177" s="144"/>
      <c r="AS177" s="144"/>
      <c r="AT177" s="144"/>
      <c r="AU177" s="143"/>
      <c r="AV177" s="144"/>
      <c r="AW177" s="144"/>
      <c r="AX177" s="145"/>
      <c r="AY177" s="121"/>
      <c r="AZ177" s="121"/>
      <c r="BA177" s="121"/>
      <c r="BB177" s="121"/>
      <c r="BC177" s="121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105"/>
    </row>
    <row r="178" spans="3:70" ht="15.6" customHeight="1" x14ac:dyDescent="0.5">
      <c r="C178" s="95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37"/>
      <c r="O178" s="138"/>
      <c r="P178" s="138"/>
      <c r="Q178" s="139"/>
      <c r="R178" s="112"/>
      <c r="S178" s="112"/>
      <c r="T178" s="112"/>
      <c r="U178" s="140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2"/>
      <c r="AK178" s="129"/>
      <c r="AL178" s="129"/>
      <c r="AM178" s="143"/>
      <c r="AN178" s="144"/>
      <c r="AO178" s="144"/>
      <c r="AP178" s="144"/>
      <c r="AQ178" s="143"/>
      <c r="AR178" s="144"/>
      <c r="AS178" s="144"/>
      <c r="AT178" s="144"/>
      <c r="AU178" s="143"/>
      <c r="AV178" s="144"/>
      <c r="AW178" s="144"/>
      <c r="AX178" s="145"/>
      <c r="AY178" s="121"/>
      <c r="AZ178" s="121"/>
      <c r="BA178" s="121"/>
      <c r="BB178" s="121"/>
      <c r="BC178" s="121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105"/>
    </row>
    <row r="179" spans="3:70" ht="15.6" customHeight="1" x14ac:dyDescent="0.5">
      <c r="C179" s="95"/>
      <c r="D179" s="186"/>
      <c r="E179" s="186"/>
      <c r="F179" s="186"/>
      <c r="G179" s="186"/>
      <c r="H179" s="186"/>
      <c r="I179" s="186"/>
      <c r="J179" s="186"/>
      <c r="K179" s="186"/>
      <c r="L179" s="186"/>
      <c r="M179" s="186"/>
      <c r="N179" s="147"/>
      <c r="O179" s="148"/>
      <c r="P179" s="148"/>
      <c r="Q179" s="149"/>
      <c r="R179" s="112"/>
      <c r="S179" s="112"/>
      <c r="T179" s="112"/>
      <c r="U179" s="140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2"/>
      <c r="AK179" s="129"/>
      <c r="AL179" s="129"/>
      <c r="AM179" s="143" t="str">
        <f>IF([4]回答表!BD17="●",IF([4]回答表!X45="●",[4]回答表!E212,IF([4]回答表!AA45="●",[4]回答表!E278,"")),"")</f>
        <v/>
      </c>
      <c r="AN179" s="144"/>
      <c r="AO179" s="144"/>
      <c r="AP179" s="144"/>
      <c r="AQ179" s="143" t="str">
        <f>IF([4]回答表!BD17="●",IF([4]回答表!X45="●",[4]回答表!E213,IF([4]回答表!AA45="●",[4]回答表!E279,"")),"")</f>
        <v/>
      </c>
      <c r="AR179" s="144"/>
      <c r="AS179" s="144"/>
      <c r="AT179" s="144"/>
      <c r="AU179" s="143" t="str">
        <f>IF([4]回答表!BD17="●",IF([4]回答表!X45="●",[4]回答表!E214,IF([4]回答表!AA45="●",[4]回答表!E280,"")),"")</f>
        <v/>
      </c>
      <c r="AV179" s="144"/>
      <c r="AW179" s="144"/>
      <c r="AX179" s="145"/>
      <c r="AY179" s="121"/>
      <c r="AZ179" s="121"/>
      <c r="BA179" s="121"/>
      <c r="BB179" s="121"/>
      <c r="BC179" s="121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105"/>
    </row>
    <row r="180" spans="3:70" ht="15.6" customHeight="1" x14ac:dyDescent="0.5">
      <c r="C180" s="95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1"/>
      <c r="O180" s="151"/>
      <c r="P180" s="151"/>
      <c r="Q180" s="151"/>
      <c r="R180" s="152"/>
      <c r="S180" s="152"/>
      <c r="T180" s="152"/>
      <c r="U180" s="140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2"/>
      <c r="AK180" s="129"/>
      <c r="AL180" s="129"/>
      <c r="AM180" s="143"/>
      <c r="AN180" s="144"/>
      <c r="AO180" s="144"/>
      <c r="AP180" s="144"/>
      <c r="AQ180" s="143"/>
      <c r="AR180" s="144"/>
      <c r="AS180" s="144"/>
      <c r="AT180" s="144"/>
      <c r="AU180" s="143"/>
      <c r="AV180" s="144"/>
      <c r="AW180" s="144"/>
      <c r="AX180" s="145"/>
      <c r="AY180" s="121"/>
      <c r="AZ180" s="121"/>
      <c r="BA180" s="121"/>
      <c r="BB180" s="121"/>
      <c r="BC180" s="121"/>
      <c r="BD180" s="113"/>
      <c r="BE180" s="113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105"/>
    </row>
    <row r="181" spans="3:70" ht="19.350000000000001" customHeight="1" x14ac:dyDescent="0.5">
      <c r="C181" s="95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1"/>
      <c r="O181" s="151"/>
      <c r="P181" s="151"/>
      <c r="Q181" s="151"/>
      <c r="R181" s="152"/>
      <c r="S181" s="152"/>
      <c r="T181" s="152"/>
      <c r="U181" s="140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2"/>
      <c r="AK181" s="129"/>
      <c r="AL181" s="129"/>
      <c r="AM181" s="143"/>
      <c r="AN181" s="144"/>
      <c r="AO181" s="144"/>
      <c r="AP181" s="144"/>
      <c r="AQ181" s="143"/>
      <c r="AR181" s="144"/>
      <c r="AS181" s="144"/>
      <c r="AT181" s="144"/>
      <c r="AU181" s="143"/>
      <c r="AV181" s="144"/>
      <c r="AW181" s="144"/>
      <c r="AX181" s="145"/>
      <c r="AY181" s="121"/>
      <c r="AZ181" s="121"/>
      <c r="BA181" s="121"/>
      <c r="BB181" s="121"/>
      <c r="BC181" s="121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105"/>
    </row>
    <row r="182" spans="3:70" ht="19.350000000000001" customHeight="1" x14ac:dyDescent="0.5">
      <c r="C182" s="95"/>
      <c r="D182" s="204" t="s">
        <v>26</v>
      </c>
      <c r="E182" s="186"/>
      <c r="F182" s="186"/>
      <c r="G182" s="186"/>
      <c r="H182" s="186"/>
      <c r="I182" s="186"/>
      <c r="J182" s="186"/>
      <c r="K182" s="186"/>
      <c r="L182" s="186"/>
      <c r="M182" s="205"/>
      <c r="N182" s="123" t="str">
        <f>IF([4]回答表!BD17="●",IF([4]回答表!AA45="●","●",""),"")</f>
        <v/>
      </c>
      <c r="O182" s="124"/>
      <c r="P182" s="124"/>
      <c r="Q182" s="125"/>
      <c r="R182" s="112"/>
      <c r="S182" s="112"/>
      <c r="T182" s="112"/>
      <c r="U182" s="140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2"/>
      <c r="AK182" s="129"/>
      <c r="AL182" s="129"/>
      <c r="AM182" s="143"/>
      <c r="AN182" s="144"/>
      <c r="AO182" s="144"/>
      <c r="AP182" s="144"/>
      <c r="AQ182" s="143"/>
      <c r="AR182" s="144"/>
      <c r="AS182" s="144"/>
      <c r="AT182" s="144"/>
      <c r="AU182" s="143"/>
      <c r="AV182" s="144"/>
      <c r="AW182" s="144"/>
      <c r="AX182" s="145"/>
      <c r="AY182" s="121"/>
      <c r="AZ182" s="121"/>
      <c r="BA182" s="121"/>
      <c r="BB182" s="121"/>
      <c r="BC182" s="121"/>
      <c r="BD182" s="165"/>
      <c r="BE182" s="165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105"/>
    </row>
    <row r="183" spans="3:70" ht="15.6" customHeight="1" x14ac:dyDescent="0.5">
      <c r="C183" s="95"/>
      <c r="D183" s="186"/>
      <c r="E183" s="186"/>
      <c r="F183" s="186"/>
      <c r="G183" s="186"/>
      <c r="H183" s="186"/>
      <c r="I183" s="186"/>
      <c r="J183" s="186"/>
      <c r="K183" s="186"/>
      <c r="L183" s="186"/>
      <c r="M183" s="205"/>
      <c r="N183" s="137"/>
      <c r="O183" s="138"/>
      <c r="P183" s="138"/>
      <c r="Q183" s="139"/>
      <c r="R183" s="112"/>
      <c r="S183" s="112"/>
      <c r="T183" s="112"/>
      <c r="U183" s="140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2"/>
      <c r="AK183" s="129"/>
      <c r="AL183" s="129"/>
      <c r="AM183" s="143" t="s">
        <v>23</v>
      </c>
      <c r="AN183" s="144"/>
      <c r="AO183" s="144"/>
      <c r="AP183" s="144"/>
      <c r="AQ183" s="143" t="s">
        <v>24</v>
      </c>
      <c r="AR183" s="144"/>
      <c r="AS183" s="144"/>
      <c r="AT183" s="144"/>
      <c r="AU183" s="143" t="s">
        <v>25</v>
      </c>
      <c r="AV183" s="144"/>
      <c r="AW183" s="144"/>
      <c r="AX183" s="145"/>
      <c r="AY183" s="121"/>
      <c r="AZ183" s="121"/>
      <c r="BA183" s="121"/>
      <c r="BB183" s="121"/>
      <c r="BC183" s="121"/>
      <c r="BD183" s="165"/>
      <c r="BE183" s="165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105"/>
    </row>
    <row r="184" spans="3:70" ht="15.6" customHeight="1" x14ac:dyDescent="0.5">
      <c r="C184" s="95"/>
      <c r="D184" s="186"/>
      <c r="E184" s="186"/>
      <c r="F184" s="186"/>
      <c r="G184" s="186"/>
      <c r="H184" s="186"/>
      <c r="I184" s="186"/>
      <c r="J184" s="186"/>
      <c r="K184" s="186"/>
      <c r="L184" s="186"/>
      <c r="M184" s="205"/>
      <c r="N184" s="137"/>
      <c r="O184" s="138"/>
      <c r="P184" s="138"/>
      <c r="Q184" s="139"/>
      <c r="R184" s="112"/>
      <c r="S184" s="112"/>
      <c r="T184" s="112"/>
      <c r="U184" s="140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2"/>
      <c r="AK184" s="129"/>
      <c r="AL184" s="129"/>
      <c r="AM184" s="143"/>
      <c r="AN184" s="144"/>
      <c r="AO184" s="144"/>
      <c r="AP184" s="144"/>
      <c r="AQ184" s="143"/>
      <c r="AR184" s="144"/>
      <c r="AS184" s="144"/>
      <c r="AT184" s="144"/>
      <c r="AU184" s="143"/>
      <c r="AV184" s="144"/>
      <c r="AW184" s="144"/>
      <c r="AX184" s="145"/>
      <c r="AY184" s="121"/>
      <c r="AZ184" s="121"/>
      <c r="BA184" s="121"/>
      <c r="BB184" s="121"/>
      <c r="BC184" s="121"/>
      <c r="BD184" s="165"/>
      <c r="BE184" s="165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105"/>
    </row>
    <row r="185" spans="3:70" ht="15.6" customHeight="1" x14ac:dyDescent="0.5">
      <c r="C185" s="95"/>
      <c r="D185" s="186"/>
      <c r="E185" s="186"/>
      <c r="F185" s="186"/>
      <c r="G185" s="186"/>
      <c r="H185" s="186"/>
      <c r="I185" s="186"/>
      <c r="J185" s="186"/>
      <c r="K185" s="186"/>
      <c r="L185" s="186"/>
      <c r="M185" s="205"/>
      <c r="N185" s="147"/>
      <c r="O185" s="148"/>
      <c r="P185" s="148"/>
      <c r="Q185" s="149"/>
      <c r="R185" s="112"/>
      <c r="S185" s="112"/>
      <c r="T185" s="112"/>
      <c r="U185" s="172"/>
      <c r="V185" s="173"/>
      <c r="W185" s="173"/>
      <c r="X185" s="173"/>
      <c r="Y185" s="173"/>
      <c r="Z185" s="173"/>
      <c r="AA185" s="173"/>
      <c r="AB185" s="173"/>
      <c r="AC185" s="173"/>
      <c r="AD185" s="173"/>
      <c r="AE185" s="173"/>
      <c r="AF185" s="173"/>
      <c r="AG185" s="173"/>
      <c r="AH185" s="173"/>
      <c r="AI185" s="173"/>
      <c r="AJ185" s="174"/>
      <c r="AK185" s="129"/>
      <c r="AL185" s="129"/>
      <c r="AM185" s="181"/>
      <c r="AN185" s="182"/>
      <c r="AO185" s="182"/>
      <c r="AP185" s="182"/>
      <c r="AQ185" s="181"/>
      <c r="AR185" s="182"/>
      <c r="AS185" s="182"/>
      <c r="AT185" s="182"/>
      <c r="AU185" s="181"/>
      <c r="AV185" s="182"/>
      <c r="AW185" s="182"/>
      <c r="AX185" s="183"/>
      <c r="AY185" s="121"/>
      <c r="AZ185" s="121"/>
      <c r="BA185" s="121"/>
      <c r="BB185" s="121"/>
      <c r="BC185" s="121"/>
      <c r="BD185" s="165"/>
      <c r="BE185" s="165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105"/>
    </row>
    <row r="186" spans="3:70" ht="15.6" customHeight="1" x14ac:dyDescent="0.5">
      <c r="C186" s="95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81"/>
      <c r="O186" s="81"/>
      <c r="P186" s="81"/>
      <c r="Q186" s="81"/>
      <c r="R186" s="112"/>
      <c r="S186" s="112"/>
      <c r="T186" s="112"/>
      <c r="U186" s="112"/>
      <c r="V186" s="112"/>
      <c r="W186" s="112"/>
      <c r="X186" s="65"/>
      <c r="Y186" s="65"/>
      <c r="Z186" s="65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5"/>
      <c r="BK186" s="65"/>
      <c r="BL186" s="65"/>
      <c r="BM186" s="65"/>
      <c r="BN186" s="65"/>
      <c r="BO186" s="65"/>
      <c r="BP186" s="65"/>
      <c r="BQ186" s="65"/>
      <c r="BR186" s="105"/>
    </row>
    <row r="187" spans="3:70" ht="18.600000000000001" customHeight="1" x14ac:dyDescent="0.5">
      <c r="C187" s="95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81"/>
      <c r="O187" s="81"/>
      <c r="P187" s="81"/>
      <c r="Q187" s="81"/>
      <c r="R187" s="112"/>
      <c r="S187" s="112"/>
      <c r="T187" s="112"/>
      <c r="U187" s="116" t="s">
        <v>31</v>
      </c>
      <c r="V187" s="112"/>
      <c r="W187" s="112"/>
      <c r="X187" s="112"/>
      <c r="Y187" s="112"/>
      <c r="Z187" s="112"/>
      <c r="AA187" s="103"/>
      <c r="AB187" s="117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16" t="s">
        <v>32</v>
      </c>
      <c r="AN187" s="103"/>
      <c r="AO187" s="103"/>
      <c r="AP187" s="103"/>
      <c r="AQ187" s="103"/>
      <c r="AR187" s="103"/>
      <c r="AS187" s="103"/>
      <c r="AT187" s="103"/>
      <c r="AU187" s="103"/>
      <c r="AV187" s="103"/>
      <c r="AW187" s="103"/>
      <c r="AX187" s="103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65"/>
      <c r="BR187" s="105"/>
    </row>
    <row r="188" spans="3:70" ht="15.6" customHeight="1" x14ac:dyDescent="0.4">
      <c r="C188" s="95"/>
      <c r="D188" s="186" t="s">
        <v>33</v>
      </c>
      <c r="E188" s="186"/>
      <c r="F188" s="186"/>
      <c r="G188" s="186"/>
      <c r="H188" s="186"/>
      <c r="I188" s="186"/>
      <c r="J188" s="186"/>
      <c r="K188" s="186"/>
      <c r="L188" s="186"/>
      <c r="M188" s="205"/>
      <c r="N188" s="123" t="str">
        <f>IF([4]回答表!BD17="●",IF([4]回答表!AD45="●","●",""),"")</f>
        <v/>
      </c>
      <c r="O188" s="124"/>
      <c r="P188" s="124"/>
      <c r="Q188" s="125"/>
      <c r="R188" s="112"/>
      <c r="S188" s="112"/>
      <c r="T188" s="112"/>
      <c r="U188" s="126" t="str">
        <f>IF([4]回答表!BD17="●",IF([4]回答表!AD45="●",[4]回答表!B289,""),"")</f>
        <v/>
      </c>
      <c r="V188" s="127"/>
      <c r="W188" s="127"/>
      <c r="X188" s="127"/>
      <c r="Y188" s="127"/>
      <c r="Z188" s="127"/>
      <c r="AA188" s="127"/>
      <c r="AB188" s="127"/>
      <c r="AC188" s="127"/>
      <c r="AD188" s="127"/>
      <c r="AE188" s="127"/>
      <c r="AF188" s="127"/>
      <c r="AG188" s="127"/>
      <c r="AH188" s="127"/>
      <c r="AI188" s="127"/>
      <c r="AJ188" s="128"/>
      <c r="AK188" s="175"/>
      <c r="AL188" s="175"/>
      <c r="AM188" s="126" t="str">
        <f>IF([4]回答表!BD17="●",IF([4]回答表!AD45="●",[4]回答表!B295,""),"")</f>
        <v/>
      </c>
      <c r="AN188" s="127"/>
      <c r="AO188" s="127"/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/>
      <c r="BA188" s="127"/>
      <c r="BB188" s="127"/>
      <c r="BC188" s="127"/>
      <c r="BD188" s="127"/>
      <c r="BE188" s="127"/>
      <c r="BF188" s="127"/>
      <c r="BG188" s="127"/>
      <c r="BH188" s="127"/>
      <c r="BI188" s="127"/>
      <c r="BJ188" s="127"/>
      <c r="BK188" s="127"/>
      <c r="BL188" s="127"/>
      <c r="BM188" s="127"/>
      <c r="BN188" s="127"/>
      <c r="BO188" s="127"/>
      <c r="BP188" s="127"/>
      <c r="BQ188" s="128"/>
      <c r="BR188" s="105"/>
    </row>
    <row r="189" spans="3:70" ht="15.6" customHeight="1" x14ac:dyDescent="0.4">
      <c r="C189" s="95"/>
      <c r="D189" s="186"/>
      <c r="E189" s="186"/>
      <c r="F189" s="186"/>
      <c r="G189" s="186"/>
      <c r="H189" s="186"/>
      <c r="I189" s="186"/>
      <c r="J189" s="186"/>
      <c r="K189" s="186"/>
      <c r="L189" s="186"/>
      <c r="M189" s="205"/>
      <c r="N189" s="137"/>
      <c r="O189" s="138"/>
      <c r="P189" s="138"/>
      <c r="Q189" s="139"/>
      <c r="R189" s="112"/>
      <c r="S189" s="112"/>
      <c r="T189" s="112"/>
      <c r="U189" s="140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2"/>
      <c r="AK189" s="175"/>
      <c r="AL189" s="175"/>
      <c r="AM189" s="140"/>
      <c r="AN189" s="141"/>
      <c r="AO189" s="141"/>
      <c r="AP189" s="141"/>
      <c r="AQ189" s="141"/>
      <c r="AR189" s="141"/>
      <c r="AS189" s="141"/>
      <c r="AT189" s="141"/>
      <c r="AU189" s="141"/>
      <c r="AV189" s="141"/>
      <c r="AW189" s="141"/>
      <c r="AX189" s="141"/>
      <c r="AY189" s="141"/>
      <c r="AZ189" s="141"/>
      <c r="BA189" s="141"/>
      <c r="BB189" s="141"/>
      <c r="BC189" s="141"/>
      <c r="BD189" s="141"/>
      <c r="BE189" s="141"/>
      <c r="BF189" s="141"/>
      <c r="BG189" s="141"/>
      <c r="BH189" s="141"/>
      <c r="BI189" s="141"/>
      <c r="BJ189" s="141"/>
      <c r="BK189" s="141"/>
      <c r="BL189" s="141"/>
      <c r="BM189" s="141"/>
      <c r="BN189" s="141"/>
      <c r="BO189" s="141"/>
      <c r="BP189" s="141"/>
      <c r="BQ189" s="142"/>
      <c r="BR189" s="105"/>
    </row>
    <row r="190" spans="3:70" ht="15.6" customHeight="1" x14ac:dyDescent="0.4">
      <c r="C190" s="95"/>
      <c r="D190" s="186"/>
      <c r="E190" s="186"/>
      <c r="F190" s="186"/>
      <c r="G190" s="186"/>
      <c r="H190" s="186"/>
      <c r="I190" s="186"/>
      <c r="J190" s="186"/>
      <c r="K190" s="186"/>
      <c r="L190" s="186"/>
      <c r="M190" s="205"/>
      <c r="N190" s="137"/>
      <c r="O190" s="138"/>
      <c r="P190" s="138"/>
      <c r="Q190" s="139"/>
      <c r="R190" s="112"/>
      <c r="S190" s="112"/>
      <c r="T190" s="112"/>
      <c r="U190" s="140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2"/>
      <c r="AK190" s="175"/>
      <c r="AL190" s="175"/>
      <c r="AM190" s="140"/>
      <c r="AN190" s="141"/>
      <c r="AO190" s="141"/>
      <c r="AP190" s="141"/>
      <c r="AQ190" s="141"/>
      <c r="AR190" s="141"/>
      <c r="AS190" s="141"/>
      <c r="AT190" s="141"/>
      <c r="AU190" s="141"/>
      <c r="AV190" s="141"/>
      <c r="AW190" s="141"/>
      <c r="AX190" s="141"/>
      <c r="AY190" s="141"/>
      <c r="AZ190" s="141"/>
      <c r="BA190" s="141"/>
      <c r="BB190" s="141"/>
      <c r="BC190" s="141"/>
      <c r="BD190" s="141"/>
      <c r="BE190" s="141"/>
      <c r="BF190" s="141"/>
      <c r="BG190" s="141"/>
      <c r="BH190" s="141"/>
      <c r="BI190" s="141"/>
      <c r="BJ190" s="141"/>
      <c r="BK190" s="141"/>
      <c r="BL190" s="141"/>
      <c r="BM190" s="141"/>
      <c r="BN190" s="141"/>
      <c r="BO190" s="141"/>
      <c r="BP190" s="141"/>
      <c r="BQ190" s="142"/>
      <c r="BR190" s="105"/>
    </row>
    <row r="191" spans="3:70" ht="15.6" customHeight="1" x14ac:dyDescent="0.4">
      <c r="C191" s="95"/>
      <c r="D191" s="186"/>
      <c r="E191" s="186"/>
      <c r="F191" s="186"/>
      <c r="G191" s="186"/>
      <c r="H191" s="186"/>
      <c r="I191" s="186"/>
      <c r="J191" s="186"/>
      <c r="K191" s="186"/>
      <c r="L191" s="186"/>
      <c r="M191" s="205"/>
      <c r="N191" s="147"/>
      <c r="O191" s="148"/>
      <c r="P191" s="148"/>
      <c r="Q191" s="149"/>
      <c r="R191" s="112"/>
      <c r="S191" s="112"/>
      <c r="T191" s="112"/>
      <c r="U191" s="172"/>
      <c r="V191" s="173"/>
      <c r="W191" s="173"/>
      <c r="X191" s="173"/>
      <c r="Y191" s="173"/>
      <c r="Z191" s="173"/>
      <c r="AA191" s="173"/>
      <c r="AB191" s="173"/>
      <c r="AC191" s="173"/>
      <c r="AD191" s="173"/>
      <c r="AE191" s="173"/>
      <c r="AF191" s="173"/>
      <c r="AG191" s="173"/>
      <c r="AH191" s="173"/>
      <c r="AI191" s="173"/>
      <c r="AJ191" s="174"/>
      <c r="AK191" s="175"/>
      <c r="AL191" s="175"/>
      <c r="AM191" s="172"/>
      <c r="AN191" s="173"/>
      <c r="AO191" s="173"/>
      <c r="AP191" s="173"/>
      <c r="AQ191" s="173"/>
      <c r="AR191" s="173"/>
      <c r="AS191" s="173"/>
      <c r="AT191" s="173"/>
      <c r="AU191" s="173"/>
      <c r="AV191" s="173"/>
      <c r="AW191" s="173"/>
      <c r="AX191" s="173"/>
      <c r="AY191" s="173"/>
      <c r="AZ191" s="173"/>
      <c r="BA191" s="173"/>
      <c r="BB191" s="173"/>
      <c r="BC191" s="173"/>
      <c r="BD191" s="173"/>
      <c r="BE191" s="173"/>
      <c r="BF191" s="173"/>
      <c r="BG191" s="173"/>
      <c r="BH191" s="173"/>
      <c r="BI191" s="173"/>
      <c r="BJ191" s="173"/>
      <c r="BK191" s="173"/>
      <c r="BL191" s="173"/>
      <c r="BM191" s="173"/>
      <c r="BN191" s="173"/>
      <c r="BO191" s="173"/>
      <c r="BP191" s="173"/>
      <c r="BQ191" s="174"/>
      <c r="BR191" s="105"/>
    </row>
    <row r="192" spans="3:70" ht="15.6" customHeight="1" x14ac:dyDescent="0.4">
      <c r="C192" s="176"/>
      <c r="D192" s="177"/>
      <c r="E192" s="177"/>
      <c r="F192" s="177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  <c r="AA192" s="177"/>
      <c r="AB192" s="177"/>
      <c r="AC192" s="177"/>
      <c r="AD192" s="177"/>
      <c r="AE192" s="177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77"/>
      <c r="AT192" s="177"/>
      <c r="AU192" s="177"/>
      <c r="AV192" s="177"/>
      <c r="AW192" s="177"/>
      <c r="AX192" s="177"/>
      <c r="AY192" s="177"/>
      <c r="AZ192" s="177"/>
      <c r="BA192" s="177"/>
      <c r="BB192" s="177"/>
      <c r="BC192" s="177"/>
      <c r="BD192" s="177"/>
      <c r="BE192" s="177"/>
      <c r="BF192" s="177"/>
      <c r="BG192" s="177"/>
      <c r="BH192" s="177"/>
      <c r="BI192" s="177"/>
      <c r="BJ192" s="177"/>
      <c r="BK192" s="177"/>
      <c r="BL192" s="177"/>
      <c r="BM192" s="177"/>
      <c r="BN192" s="177"/>
      <c r="BO192" s="177"/>
      <c r="BP192" s="177"/>
      <c r="BQ192" s="177"/>
      <c r="BR192" s="178"/>
    </row>
    <row r="193" spans="3:70" ht="15.6" customHeight="1" x14ac:dyDescent="0.4"/>
    <row r="194" spans="3:70" ht="15.6" customHeight="1" x14ac:dyDescent="0.4">
      <c r="C194" s="89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184"/>
      <c r="AS194" s="184"/>
      <c r="AT194" s="184"/>
      <c r="AU194" s="184"/>
      <c r="AV194" s="184"/>
      <c r="AW194" s="184"/>
      <c r="AX194" s="184"/>
      <c r="AY194" s="184"/>
      <c r="AZ194" s="184"/>
      <c r="BA194" s="184"/>
      <c r="BB194" s="184"/>
      <c r="BC194" s="92"/>
      <c r="BD194" s="93"/>
      <c r="BE194" s="93"/>
      <c r="BF194" s="93"/>
      <c r="BG194" s="93"/>
      <c r="BH194" s="93"/>
      <c r="BI194" s="93"/>
      <c r="BJ194" s="93"/>
      <c r="BK194" s="93"/>
      <c r="BL194" s="93"/>
      <c r="BM194" s="93"/>
      <c r="BN194" s="93"/>
      <c r="BO194" s="93"/>
      <c r="BP194" s="93"/>
      <c r="BQ194" s="93"/>
      <c r="BR194" s="94"/>
    </row>
    <row r="195" spans="3:70" ht="15.6" customHeight="1" x14ac:dyDescent="0.5">
      <c r="C195" s="95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65"/>
      <c r="Y195" s="65"/>
      <c r="Z195" s="65"/>
      <c r="AA195" s="36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299"/>
      <c r="AO195" s="113"/>
      <c r="AP195" s="300"/>
      <c r="AQ195" s="300"/>
      <c r="AR195" s="185"/>
      <c r="AS195" s="185"/>
      <c r="AT195" s="185"/>
      <c r="AU195" s="185"/>
      <c r="AV195" s="185"/>
      <c r="AW195" s="185"/>
      <c r="AX195" s="185"/>
      <c r="AY195" s="185"/>
      <c r="AZ195" s="185"/>
      <c r="BA195" s="185"/>
      <c r="BB195" s="185"/>
      <c r="BC195" s="102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103"/>
      <c r="BO195" s="103"/>
      <c r="BP195" s="103"/>
      <c r="BQ195" s="299"/>
      <c r="BR195" s="105"/>
    </row>
    <row r="196" spans="3:70" ht="15.6" customHeight="1" x14ac:dyDescent="0.5">
      <c r="C196" s="95"/>
      <c r="D196" s="96" t="s">
        <v>14</v>
      </c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8"/>
      <c r="R196" s="99" t="s">
        <v>64</v>
      </c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  <c r="AU196" s="100"/>
      <c r="AV196" s="100"/>
      <c r="AW196" s="100"/>
      <c r="AX196" s="100"/>
      <c r="AY196" s="100"/>
      <c r="AZ196" s="100"/>
      <c r="BA196" s="100"/>
      <c r="BB196" s="101"/>
      <c r="BC196" s="102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103"/>
      <c r="BO196" s="103"/>
      <c r="BP196" s="103"/>
      <c r="BQ196" s="299"/>
      <c r="BR196" s="105"/>
    </row>
    <row r="197" spans="3:70" ht="15.6" customHeight="1" x14ac:dyDescent="0.5">
      <c r="C197" s="95"/>
      <c r="D197" s="106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8"/>
      <c r="R197" s="109"/>
      <c r="S197" s="110"/>
      <c r="T197" s="110"/>
      <c r="U197" s="110"/>
      <c r="V197" s="110"/>
      <c r="W197" s="11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1"/>
      <c r="BC197" s="102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103"/>
      <c r="BO197" s="103"/>
      <c r="BP197" s="103"/>
      <c r="BQ197" s="299"/>
      <c r="BR197" s="105"/>
    </row>
    <row r="198" spans="3:70" ht="15.6" customHeight="1" x14ac:dyDescent="0.5">
      <c r="C198" s="95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65"/>
      <c r="Y198" s="65"/>
      <c r="Z198" s="65"/>
      <c r="AA198" s="36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299"/>
      <c r="AO198" s="113"/>
      <c r="AP198" s="300"/>
      <c r="AQ198" s="300"/>
      <c r="AR198" s="115"/>
      <c r="AS198" s="115"/>
      <c r="AT198" s="115"/>
      <c r="AU198" s="115"/>
      <c r="AV198" s="115"/>
      <c r="AW198" s="115"/>
      <c r="AX198" s="115"/>
      <c r="AY198" s="115"/>
      <c r="AZ198" s="115"/>
      <c r="BA198" s="115"/>
      <c r="BB198" s="115"/>
      <c r="BC198" s="102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103"/>
      <c r="BO198" s="103"/>
      <c r="BP198" s="103"/>
      <c r="BQ198" s="299"/>
      <c r="BR198" s="105"/>
    </row>
    <row r="199" spans="3:70" ht="25.5" x14ac:dyDescent="0.5">
      <c r="C199" s="95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6" t="s">
        <v>35</v>
      </c>
      <c r="V199" s="112"/>
      <c r="W199" s="112"/>
      <c r="X199" s="112"/>
      <c r="Y199" s="112"/>
      <c r="Z199" s="112"/>
      <c r="AA199" s="103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6" t="s">
        <v>65</v>
      </c>
      <c r="AN199" s="118"/>
      <c r="AO199" s="117"/>
      <c r="AP199" s="119"/>
      <c r="AQ199" s="119"/>
      <c r="AR199" s="120"/>
      <c r="AS199" s="120"/>
      <c r="AT199" s="120"/>
      <c r="AU199" s="120"/>
      <c r="AV199" s="120"/>
      <c r="AW199" s="120"/>
      <c r="AX199" s="120"/>
      <c r="AY199" s="120"/>
      <c r="AZ199" s="120"/>
      <c r="BA199" s="120"/>
      <c r="BB199" s="120"/>
      <c r="BC199" s="121"/>
      <c r="BD199" s="103"/>
      <c r="BE199" s="103"/>
      <c r="BF199" s="122" t="s">
        <v>17</v>
      </c>
      <c r="BG199" s="179"/>
      <c r="BH199" s="179"/>
      <c r="BI199" s="179"/>
      <c r="BJ199" s="179"/>
      <c r="BK199" s="179"/>
      <c r="BL199" s="179"/>
      <c r="BM199" s="103"/>
      <c r="BN199" s="103"/>
      <c r="BO199" s="103"/>
      <c r="BP199" s="103"/>
      <c r="BQ199" s="118"/>
      <c r="BR199" s="105"/>
    </row>
    <row r="200" spans="3:70" ht="15.6" customHeight="1" x14ac:dyDescent="0.4">
      <c r="C200" s="95"/>
      <c r="D200" s="186" t="s">
        <v>18</v>
      </c>
      <c r="E200" s="186"/>
      <c r="F200" s="186"/>
      <c r="G200" s="186"/>
      <c r="H200" s="186"/>
      <c r="I200" s="186"/>
      <c r="J200" s="186"/>
      <c r="K200" s="186"/>
      <c r="L200" s="186"/>
      <c r="M200" s="186"/>
      <c r="N200" s="123" t="str">
        <f>IF([4]回答表!X46="●","●","")</f>
        <v/>
      </c>
      <c r="O200" s="124"/>
      <c r="P200" s="124"/>
      <c r="Q200" s="125"/>
      <c r="R200" s="112"/>
      <c r="S200" s="112"/>
      <c r="T200" s="112"/>
      <c r="U200" s="126" t="str">
        <f>IF([4]回答表!X46="●",[4]回答表!B307,IF([4]回答表!AA46="●",[4]回答表!B324,""))</f>
        <v/>
      </c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/>
      <c r="AF200" s="127"/>
      <c r="AG200" s="127"/>
      <c r="AH200" s="127"/>
      <c r="AI200" s="127"/>
      <c r="AJ200" s="128"/>
      <c r="AK200" s="129"/>
      <c r="AL200" s="129"/>
      <c r="AM200" s="242" t="s">
        <v>66</v>
      </c>
      <c r="AN200" s="243"/>
      <c r="AO200" s="243"/>
      <c r="AP200" s="243"/>
      <c r="AQ200" s="243"/>
      <c r="AR200" s="243"/>
      <c r="AS200" s="243"/>
      <c r="AT200" s="244"/>
      <c r="AU200" s="242" t="s">
        <v>67</v>
      </c>
      <c r="AV200" s="243"/>
      <c r="AW200" s="243"/>
      <c r="AX200" s="243"/>
      <c r="AY200" s="243"/>
      <c r="AZ200" s="243"/>
      <c r="BA200" s="243"/>
      <c r="BB200" s="244"/>
      <c r="BC200" s="113"/>
      <c r="BD200" s="36"/>
      <c r="BE200" s="36"/>
      <c r="BF200" s="131" t="str">
        <f>IF([4]回答表!X46="●",[4]回答表!U313,IF([4]回答表!AA46="●",[4]回答表!U330,""))</f>
        <v/>
      </c>
      <c r="BG200" s="132"/>
      <c r="BH200" s="132"/>
      <c r="BI200" s="132"/>
      <c r="BJ200" s="131"/>
      <c r="BK200" s="132"/>
      <c r="BL200" s="132"/>
      <c r="BM200" s="132"/>
      <c r="BN200" s="131"/>
      <c r="BO200" s="132"/>
      <c r="BP200" s="132"/>
      <c r="BQ200" s="133"/>
      <c r="BR200" s="105"/>
    </row>
    <row r="201" spans="3:70" ht="15.6" customHeight="1" x14ac:dyDescent="0.4">
      <c r="C201" s="95"/>
      <c r="D201" s="186"/>
      <c r="E201" s="186"/>
      <c r="F201" s="186"/>
      <c r="G201" s="186"/>
      <c r="H201" s="186"/>
      <c r="I201" s="186"/>
      <c r="J201" s="186"/>
      <c r="K201" s="186"/>
      <c r="L201" s="186"/>
      <c r="M201" s="186"/>
      <c r="N201" s="137"/>
      <c r="O201" s="138"/>
      <c r="P201" s="138"/>
      <c r="Q201" s="139"/>
      <c r="R201" s="112"/>
      <c r="S201" s="112"/>
      <c r="T201" s="112"/>
      <c r="U201" s="140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2"/>
      <c r="AK201" s="129"/>
      <c r="AL201" s="129"/>
      <c r="AM201" s="245"/>
      <c r="AN201" s="246"/>
      <c r="AO201" s="246"/>
      <c r="AP201" s="246"/>
      <c r="AQ201" s="246"/>
      <c r="AR201" s="246"/>
      <c r="AS201" s="246"/>
      <c r="AT201" s="247"/>
      <c r="AU201" s="245"/>
      <c r="AV201" s="246"/>
      <c r="AW201" s="246"/>
      <c r="AX201" s="246"/>
      <c r="AY201" s="246"/>
      <c r="AZ201" s="246"/>
      <c r="BA201" s="246"/>
      <c r="BB201" s="247"/>
      <c r="BC201" s="113"/>
      <c r="BD201" s="36"/>
      <c r="BE201" s="36"/>
      <c r="BF201" s="143"/>
      <c r="BG201" s="144"/>
      <c r="BH201" s="144"/>
      <c r="BI201" s="144"/>
      <c r="BJ201" s="143"/>
      <c r="BK201" s="144"/>
      <c r="BL201" s="144"/>
      <c r="BM201" s="144"/>
      <c r="BN201" s="143"/>
      <c r="BO201" s="144"/>
      <c r="BP201" s="144"/>
      <c r="BQ201" s="145"/>
      <c r="BR201" s="105"/>
    </row>
    <row r="202" spans="3:70" ht="15.6" customHeight="1" x14ac:dyDescent="0.4">
      <c r="C202" s="95"/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37"/>
      <c r="O202" s="138"/>
      <c r="P202" s="138"/>
      <c r="Q202" s="139"/>
      <c r="R202" s="112"/>
      <c r="S202" s="112"/>
      <c r="T202" s="112"/>
      <c r="U202" s="140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2"/>
      <c r="AK202" s="129"/>
      <c r="AL202" s="129"/>
      <c r="AM202" s="248"/>
      <c r="AN202" s="249"/>
      <c r="AO202" s="249"/>
      <c r="AP202" s="249"/>
      <c r="AQ202" s="249"/>
      <c r="AR202" s="249"/>
      <c r="AS202" s="249"/>
      <c r="AT202" s="250"/>
      <c r="AU202" s="248"/>
      <c r="AV202" s="249"/>
      <c r="AW202" s="249"/>
      <c r="AX202" s="249"/>
      <c r="AY202" s="249"/>
      <c r="AZ202" s="249"/>
      <c r="BA202" s="249"/>
      <c r="BB202" s="250"/>
      <c r="BC202" s="113"/>
      <c r="BD202" s="36"/>
      <c r="BE202" s="36"/>
      <c r="BF202" s="143"/>
      <c r="BG202" s="144"/>
      <c r="BH202" s="144"/>
      <c r="BI202" s="144"/>
      <c r="BJ202" s="143"/>
      <c r="BK202" s="144"/>
      <c r="BL202" s="144"/>
      <c r="BM202" s="144"/>
      <c r="BN202" s="143"/>
      <c r="BO202" s="144"/>
      <c r="BP202" s="144"/>
      <c r="BQ202" s="145"/>
      <c r="BR202" s="105"/>
    </row>
    <row r="203" spans="3:70" ht="15.6" customHeight="1" x14ac:dyDescent="0.4">
      <c r="C203" s="95"/>
      <c r="D203" s="186"/>
      <c r="E203" s="186"/>
      <c r="F203" s="186"/>
      <c r="G203" s="186"/>
      <c r="H203" s="186"/>
      <c r="I203" s="186"/>
      <c r="J203" s="186"/>
      <c r="K203" s="186"/>
      <c r="L203" s="186"/>
      <c r="M203" s="186"/>
      <c r="N203" s="147"/>
      <c r="O203" s="148"/>
      <c r="P203" s="148"/>
      <c r="Q203" s="149"/>
      <c r="R203" s="112"/>
      <c r="S203" s="112"/>
      <c r="T203" s="112"/>
      <c r="U203" s="140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2"/>
      <c r="AK203" s="129"/>
      <c r="AL203" s="129"/>
      <c r="AM203" s="79" t="str">
        <f>IF([4]回答表!X46="●",[4]回答表!G313,IF([4]回答表!AA46="●",[4]回答表!G330,""))</f>
        <v/>
      </c>
      <c r="AN203" s="80"/>
      <c r="AO203" s="80"/>
      <c r="AP203" s="80"/>
      <c r="AQ203" s="80"/>
      <c r="AR203" s="80"/>
      <c r="AS203" s="80"/>
      <c r="AT203" s="146"/>
      <c r="AU203" s="79" t="str">
        <f>IF([4]回答表!X46="●",[4]回答表!G314,IF([4]回答表!AA46="●",[4]回答表!G331,""))</f>
        <v/>
      </c>
      <c r="AV203" s="80"/>
      <c r="AW203" s="80"/>
      <c r="AX203" s="80"/>
      <c r="AY203" s="80"/>
      <c r="AZ203" s="80"/>
      <c r="BA203" s="80"/>
      <c r="BB203" s="146"/>
      <c r="BC203" s="113"/>
      <c r="BD203" s="36"/>
      <c r="BE203" s="36"/>
      <c r="BF203" s="143" t="str">
        <f>IF([4]回答表!X46="●",[4]回答表!X313,IF([4]回答表!AA46="●",[4]回答表!X330,""))</f>
        <v/>
      </c>
      <c r="BG203" s="144"/>
      <c r="BH203" s="144"/>
      <c r="BI203" s="144"/>
      <c r="BJ203" s="143" t="str">
        <f>IF([4]回答表!X46="●",[4]回答表!X314,IF([4]回答表!AA46="●",[4]回答表!X331,""))</f>
        <v/>
      </c>
      <c r="BK203" s="144"/>
      <c r="BL203" s="144"/>
      <c r="BM203" s="145"/>
      <c r="BN203" s="143" t="str">
        <f>IF([4]回答表!X46="●",[4]回答表!X315,IF([4]回答表!AA46="●",[4]回答表!X332,""))</f>
        <v/>
      </c>
      <c r="BO203" s="144"/>
      <c r="BP203" s="144"/>
      <c r="BQ203" s="145"/>
      <c r="BR203" s="105"/>
    </row>
    <row r="204" spans="3:70" ht="15.6" customHeight="1" x14ac:dyDescent="0.4">
      <c r="C204" s="95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2"/>
      <c r="O204" s="152"/>
      <c r="P204" s="152"/>
      <c r="Q204" s="152"/>
      <c r="R204" s="152"/>
      <c r="S204" s="152"/>
      <c r="T204" s="152"/>
      <c r="U204" s="140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2"/>
      <c r="AK204" s="129"/>
      <c r="AL204" s="129"/>
      <c r="AM204" s="76"/>
      <c r="AN204" s="77"/>
      <c r="AO204" s="77"/>
      <c r="AP204" s="77"/>
      <c r="AQ204" s="77"/>
      <c r="AR204" s="77"/>
      <c r="AS204" s="77"/>
      <c r="AT204" s="78"/>
      <c r="AU204" s="76"/>
      <c r="AV204" s="77"/>
      <c r="AW204" s="77"/>
      <c r="AX204" s="77"/>
      <c r="AY204" s="77"/>
      <c r="AZ204" s="77"/>
      <c r="BA204" s="77"/>
      <c r="BB204" s="78"/>
      <c r="BC204" s="113"/>
      <c r="BD204" s="113"/>
      <c r="BE204" s="113"/>
      <c r="BF204" s="143"/>
      <c r="BG204" s="144"/>
      <c r="BH204" s="144"/>
      <c r="BI204" s="144"/>
      <c r="BJ204" s="143"/>
      <c r="BK204" s="144"/>
      <c r="BL204" s="144"/>
      <c r="BM204" s="145"/>
      <c r="BN204" s="143"/>
      <c r="BO204" s="144"/>
      <c r="BP204" s="144"/>
      <c r="BQ204" s="145"/>
      <c r="BR204" s="105"/>
    </row>
    <row r="205" spans="3:70" ht="15.6" customHeight="1" x14ac:dyDescent="0.4">
      <c r="C205" s="95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2"/>
      <c r="O205" s="152"/>
      <c r="P205" s="152"/>
      <c r="Q205" s="152"/>
      <c r="R205" s="152"/>
      <c r="S205" s="152"/>
      <c r="T205" s="152"/>
      <c r="U205" s="140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2"/>
      <c r="AK205" s="129"/>
      <c r="AL205" s="129"/>
      <c r="AM205" s="82"/>
      <c r="AN205" s="83"/>
      <c r="AO205" s="83"/>
      <c r="AP205" s="83"/>
      <c r="AQ205" s="83"/>
      <c r="AR205" s="83"/>
      <c r="AS205" s="83"/>
      <c r="AT205" s="84"/>
      <c r="AU205" s="82"/>
      <c r="AV205" s="83"/>
      <c r="AW205" s="83"/>
      <c r="AX205" s="83"/>
      <c r="AY205" s="83"/>
      <c r="AZ205" s="83"/>
      <c r="BA205" s="83"/>
      <c r="BB205" s="84"/>
      <c r="BC205" s="113"/>
      <c r="BD205" s="36"/>
      <c r="BE205" s="36"/>
      <c r="BF205" s="143"/>
      <c r="BG205" s="144"/>
      <c r="BH205" s="144"/>
      <c r="BI205" s="144"/>
      <c r="BJ205" s="143"/>
      <c r="BK205" s="144"/>
      <c r="BL205" s="144"/>
      <c r="BM205" s="145"/>
      <c r="BN205" s="143"/>
      <c r="BO205" s="144"/>
      <c r="BP205" s="144"/>
      <c r="BQ205" s="145"/>
      <c r="BR205" s="105"/>
    </row>
    <row r="206" spans="3:70" ht="15.6" customHeight="1" x14ac:dyDescent="0.4">
      <c r="C206" s="95"/>
      <c r="D206" s="204" t="s">
        <v>26</v>
      </c>
      <c r="E206" s="186"/>
      <c r="F206" s="186"/>
      <c r="G206" s="186"/>
      <c r="H206" s="186"/>
      <c r="I206" s="186"/>
      <c r="J206" s="186"/>
      <c r="K206" s="186"/>
      <c r="L206" s="186"/>
      <c r="M206" s="205"/>
      <c r="N206" s="123" t="str">
        <f>IF([4]回答表!AA46="●","●","")</f>
        <v/>
      </c>
      <c r="O206" s="124"/>
      <c r="P206" s="124"/>
      <c r="Q206" s="125"/>
      <c r="R206" s="112"/>
      <c r="S206" s="112"/>
      <c r="T206" s="112"/>
      <c r="U206" s="140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2"/>
      <c r="AK206" s="129"/>
      <c r="AL206" s="129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113"/>
      <c r="BD206" s="165"/>
      <c r="BE206" s="165"/>
      <c r="BF206" s="143"/>
      <c r="BG206" s="144"/>
      <c r="BH206" s="144"/>
      <c r="BI206" s="144"/>
      <c r="BJ206" s="143"/>
      <c r="BK206" s="144"/>
      <c r="BL206" s="144"/>
      <c r="BM206" s="145"/>
      <c r="BN206" s="143"/>
      <c r="BO206" s="144"/>
      <c r="BP206" s="144"/>
      <c r="BQ206" s="145"/>
      <c r="BR206" s="105"/>
    </row>
    <row r="207" spans="3:70" ht="15.6" customHeight="1" x14ac:dyDescent="0.4">
      <c r="C207" s="95"/>
      <c r="D207" s="186"/>
      <c r="E207" s="186"/>
      <c r="F207" s="186"/>
      <c r="G207" s="186"/>
      <c r="H207" s="186"/>
      <c r="I207" s="186"/>
      <c r="J207" s="186"/>
      <c r="K207" s="186"/>
      <c r="L207" s="186"/>
      <c r="M207" s="205"/>
      <c r="N207" s="137"/>
      <c r="O207" s="138"/>
      <c r="P207" s="138"/>
      <c r="Q207" s="139"/>
      <c r="R207" s="112"/>
      <c r="S207" s="112"/>
      <c r="T207" s="112"/>
      <c r="U207" s="140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2"/>
      <c r="AK207" s="129"/>
      <c r="AL207" s="129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113"/>
      <c r="BD207" s="165"/>
      <c r="BE207" s="165"/>
      <c r="BF207" s="143" t="s">
        <v>23</v>
      </c>
      <c r="BG207" s="144"/>
      <c r="BH207" s="144"/>
      <c r="BI207" s="144"/>
      <c r="BJ207" s="143" t="s">
        <v>24</v>
      </c>
      <c r="BK207" s="144"/>
      <c r="BL207" s="144"/>
      <c r="BM207" s="144"/>
      <c r="BN207" s="143" t="s">
        <v>25</v>
      </c>
      <c r="BO207" s="144"/>
      <c r="BP207" s="144"/>
      <c r="BQ207" s="145"/>
      <c r="BR207" s="105"/>
    </row>
    <row r="208" spans="3:70" ht="15.6" customHeight="1" x14ac:dyDescent="0.4">
      <c r="C208" s="95"/>
      <c r="D208" s="186"/>
      <c r="E208" s="186"/>
      <c r="F208" s="186"/>
      <c r="G208" s="186"/>
      <c r="H208" s="186"/>
      <c r="I208" s="186"/>
      <c r="J208" s="186"/>
      <c r="K208" s="186"/>
      <c r="L208" s="186"/>
      <c r="M208" s="205"/>
      <c r="N208" s="137"/>
      <c r="O208" s="138"/>
      <c r="P208" s="138"/>
      <c r="Q208" s="139"/>
      <c r="R208" s="112"/>
      <c r="S208" s="112"/>
      <c r="T208" s="112"/>
      <c r="U208" s="140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2"/>
      <c r="AK208" s="129"/>
      <c r="AL208" s="129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113"/>
      <c r="BD208" s="165"/>
      <c r="BE208" s="165"/>
      <c r="BF208" s="143"/>
      <c r="BG208" s="144"/>
      <c r="BH208" s="144"/>
      <c r="BI208" s="144"/>
      <c r="BJ208" s="143"/>
      <c r="BK208" s="144"/>
      <c r="BL208" s="144"/>
      <c r="BM208" s="144"/>
      <c r="BN208" s="143"/>
      <c r="BO208" s="144"/>
      <c r="BP208" s="144"/>
      <c r="BQ208" s="145"/>
      <c r="BR208" s="105"/>
    </row>
    <row r="209" spans="3:70" ht="15.6" customHeight="1" x14ac:dyDescent="0.4">
      <c r="C209" s="95"/>
      <c r="D209" s="186"/>
      <c r="E209" s="186"/>
      <c r="F209" s="186"/>
      <c r="G209" s="186"/>
      <c r="H209" s="186"/>
      <c r="I209" s="186"/>
      <c r="J209" s="186"/>
      <c r="K209" s="186"/>
      <c r="L209" s="186"/>
      <c r="M209" s="205"/>
      <c r="N209" s="147"/>
      <c r="O209" s="148"/>
      <c r="P209" s="148"/>
      <c r="Q209" s="149"/>
      <c r="R209" s="112"/>
      <c r="S209" s="112"/>
      <c r="T209" s="112"/>
      <c r="U209" s="172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4"/>
      <c r="AK209" s="129"/>
      <c r="AL209" s="129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113"/>
      <c r="BD209" s="165"/>
      <c r="BE209" s="165"/>
      <c r="BF209" s="181"/>
      <c r="BG209" s="182"/>
      <c r="BH209" s="182"/>
      <c r="BI209" s="182"/>
      <c r="BJ209" s="181"/>
      <c r="BK209" s="182"/>
      <c r="BL209" s="182"/>
      <c r="BM209" s="182"/>
      <c r="BN209" s="181"/>
      <c r="BO209" s="182"/>
      <c r="BP209" s="182"/>
      <c r="BQ209" s="183"/>
      <c r="BR209" s="105"/>
    </row>
    <row r="210" spans="3:70" ht="15.6" customHeight="1" x14ac:dyDescent="0.5">
      <c r="C210" s="95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65"/>
      <c r="Y210" s="65"/>
      <c r="Z210" s="65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65"/>
      <c r="AK210" s="65"/>
      <c r="AL210" s="65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105"/>
    </row>
    <row r="211" spans="3:70" ht="18.600000000000001" customHeight="1" x14ac:dyDescent="0.5">
      <c r="C211" s="95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12"/>
      <c r="O211" s="112"/>
      <c r="P211" s="112"/>
      <c r="Q211" s="112"/>
      <c r="R211" s="112"/>
      <c r="S211" s="112"/>
      <c r="T211" s="112"/>
      <c r="U211" s="116" t="s">
        <v>31</v>
      </c>
      <c r="V211" s="112"/>
      <c r="W211" s="112"/>
      <c r="X211" s="112"/>
      <c r="Y211" s="112"/>
      <c r="Z211" s="112"/>
      <c r="AA211" s="103"/>
      <c r="AB211" s="117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16" t="s">
        <v>32</v>
      </c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65"/>
      <c r="BR211" s="105"/>
    </row>
    <row r="212" spans="3:70" ht="15.6" customHeight="1" x14ac:dyDescent="0.4">
      <c r="C212" s="95"/>
      <c r="D212" s="186" t="s">
        <v>33</v>
      </c>
      <c r="E212" s="186"/>
      <c r="F212" s="186"/>
      <c r="G212" s="186"/>
      <c r="H212" s="186"/>
      <c r="I212" s="186"/>
      <c r="J212" s="186"/>
      <c r="K212" s="186"/>
      <c r="L212" s="186"/>
      <c r="M212" s="205"/>
      <c r="N212" s="123" t="str">
        <f>IF([4]回答表!AD46="●","●","")</f>
        <v/>
      </c>
      <c r="O212" s="124"/>
      <c r="P212" s="124"/>
      <c r="Q212" s="125"/>
      <c r="R212" s="112"/>
      <c r="S212" s="112"/>
      <c r="T212" s="112"/>
      <c r="U212" s="126" t="str">
        <f>IF([4]回答表!AD46="●",[4]回答表!B337,"")</f>
        <v/>
      </c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8"/>
      <c r="AK212" s="251"/>
      <c r="AL212" s="251"/>
      <c r="AM212" s="126" t="str">
        <f>IF([4]回答表!AD46="●",[4]回答表!B343,"")</f>
        <v/>
      </c>
      <c r="AN212" s="127"/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127"/>
      <c r="BP212" s="127"/>
      <c r="BQ212" s="128"/>
      <c r="BR212" s="105"/>
    </row>
    <row r="213" spans="3:70" ht="15.6" customHeight="1" x14ac:dyDescent="0.4">
      <c r="C213" s="95"/>
      <c r="D213" s="186"/>
      <c r="E213" s="186"/>
      <c r="F213" s="186"/>
      <c r="G213" s="186"/>
      <c r="H213" s="186"/>
      <c r="I213" s="186"/>
      <c r="J213" s="186"/>
      <c r="K213" s="186"/>
      <c r="L213" s="186"/>
      <c r="M213" s="205"/>
      <c r="N213" s="137"/>
      <c r="O213" s="138"/>
      <c r="P213" s="138"/>
      <c r="Q213" s="139"/>
      <c r="R213" s="112"/>
      <c r="S213" s="112"/>
      <c r="T213" s="112"/>
      <c r="U213" s="140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2"/>
      <c r="AK213" s="251"/>
      <c r="AL213" s="251"/>
      <c r="AM213" s="140"/>
      <c r="AN213" s="141"/>
      <c r="AO213" s="141"/>
      <c r="AP213" s="141"/>
      <c r="AQ213" s="141"/>
      <c r="AR213" s="141"/>
      <c r="AS213" s="141"/>
      <c r="AT213" s="141"/>
      <c r="AU213" s="141"/>
      <c r="AV213" s="141"/>
      <c r="AW213" s="141"/>
      <c r="AX213" s="141"/>
      <c r="AY213" s="141"/>
      <c r="AZ213" s="141"/>
      <c r="BA213" s="141"/>
      <c r="BB213" s="141"/>
      <c r="BC213" s="141"/>
      <c r="BD213" s="141"/>
      <c r="BE213" s="141"/>
      <c r="BF213" s="141"/>
      <c r="BG213" s="141"/>
      <c r="BH213" s="141"/>
      <c r="BI213" s="141"/>
      <c r="BJ213" s="141"/>
      <c r="BK213" s="141"/>
      <c r="BL213" s="141"/>
      <c r="BM213" s="141"/>
      <c r="BN213" s="141"/>
      <c r="BO213" s="141"/>
      <c r="BP213" s="141"/>
      <c r="BQ213" s="142"/>
      <c r="BR213" s="105"/>
    </row>
    <row r="214" spans="3:70" ht="15.6" customHeight="1" x14ac:dyDescent="0.4">
      <c r="C214" s="95"/>
      <c r="D214" s="186"/>
      <c r="E214" s="186"/>
      <c r="F214" s="186"/>
      <c r="G214" s="186"/>
      <c r="H214" s="186"/>
      <c r="I214" s="186"/>
      <c r="J214" s="186"/>
      <c r="K214" s="186"/>
      <c r="L214" s="186"/>
      <c r="M214" s="205"/>
      <c r="N214" s="137"/>
      <c r="O214" s="138"/>
      <c r="P214" s="138"/>
      <c r="Q214" s="139"/>
      <c r="R214" s="112"/>
      <c r="S214" s="112"/>
      <c r="T214" s="112"/>
      <c r="U214" s="140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2"/>
      <c r="AK214" s="251"/>
      <c r="AL214" s="251"/>
      <c r="AM214" s="140"/>
      <c r="AN214" s="141"/>
      <c r="AO214" s="141"/>
      <c r="AP214" s="141"/>
      <c r="AQ214" s="141"/>
      <c r="AR214" s="141"/>
      <c r="AS214" s="141"/>
      <c r="AT214" s="141"/>
      <c r="AU214" s="141"/>
      <c r="AV214" s="141"/>
      <c r="AW214" s="141"/>
      <c r="AX214" s="141"/>
      <c r="AY214" s="141"/>
      <c r="AZ214" s="141"/>
      <c r="BA214" s="141"/>
      <c r="BB214" s="141"/>
      <c r="BC214" s="141"/>
      <c r="BD214" s="141"/>
      <c r="BE214" s="141"/>
      <c r="BF214" s="141"/>
      <c r="BG214" s="141"/>
      <c r="BH214" s="141"/>
      <c r="BI214" s="141"/>
      <c r="BJ214" s="141"/>
      <c r="BK214" s="141"/>
      <c r="BL214" s="141"/>
      <c r="BM214" s="141"/>
      <c r="BN214" s="141"/>
      <c r="BO214" s="141"/>
      <c r="BP214" s="141"/>
      <c r="BQ214" s="142"/>
      <c r="BR214" s="105"/>
    </row>
    <row r="215" spans="3:70" ht="15.6" customHeight="1" x14ac:dyDescent="0.4">
      <c r="C215" s="95"/>
      <c r="D215" s="186"/>
      <c r="E215" s="186"/>
      <c r="F215" s="186"/>
      <c r="G215" s="186"/>
      <c r="H215" s="186"/>
      <c r="I215" s="186"/>
      <c r="J215" s="186"/>
      <c r="K215" s="186"/>
      <c r="L215" s="186"/>
      <c r="M215" s="205"/>
      <c r="N215" s="147"/>
      <c r="O215" s="148"/>
      <c r="P215" s="148"/>
      <c r="Q215" s="149"/>
      <c r="R215" s="112"/>
      <c r="S215" s="112"/>
      <c r="T215" s="112"/>
      <c r="U215" s="172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4"/>
      <c r="AK215" s="251"/>
      <c r="AL215" s="251"/>
      <c r="AM215" s="172"/>
      <c r="AN215" s="173"/>
      <c r="AO215" s="173"/>
      <c r="AP215" s="173"/>
      <c r="AQ215" s="173"/>
      <c r="AR215" s="173"/>
      <c r="AS215" s="173"/>
      <c r="AT215" s="173"/>
      <c r="AU215" s="173"/>
      <c r="AV215" s="173"/>
      <c r="AW215" s="173"/>
      <c r="AX215" s="173"/>
      <c r="AY215" s="173"/>
      <c r="AZ215" s="173"/>
      <c r="BA215" s="173"/>
      <c r="BB215" s="173"/>
      <c r="BC215" s="173"/>
      <c r="BD215" s="173"/>
      <c r="BE215" s="173"/>
      <c r="BF215" s="173"/>
      <c r="BG215" s="173"/>
      <c r="BH215" s="173"/>
      <c r="BI215" s="173"/>
      <c r="BJ215" s="173"/>
      <c r="BK215" s="173"/>
      <c r="BL215" s="173"/>
      <c r="BM215" s="173"/>
      <c r="BN215" s="173"/>
      <c r="BO215" s="173"/>
      <c r="BP215" s="173"/>
      <c r="BQ215" s="174"/>
      <c r="BR215" s="105"/>
    </row>
    <row r="216" spans="3:70" ht="15.6" customHeight="1" x14ac:dyDescent="0.4">
      <c r="C216" s="176"/>
      <c r="D216" s="177"/>
      <c r="E216" s="177"/>
      <c r="F216" s="177"/>
      <c r="G216" s="177"/>
      <c r="H216" s="177"/>
      <c r="I216" s="177"/>
      <c r="J216" s="177"/>
      <c r="K216" s="177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7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7"/>
      <c r="AX216" s="177"/>
      <c r="AY216" s="177"/>
      <c r="AZ216" s="177"/>
      <c r="BA216" s="177"/>
      <c r="BB216" s="177"/>
      <c r="BC216" s="177"/>
      <c r="BD216" s="177"/>
      <c r="BE216" s="177"/>
      <c r="BF216" s="177"/>
      <c r="BG216" s="177"/>
      <c r="BH216" s="177"/>
      <c r="BI216" s="177"/>
      <c r="BJ216" s="177"/>
      <c r="BK216" s="177"/>
      <c r="BL216" s="177"/>
      <c r="BM216" s="177"/>
      <c r="BN216" s="177"/>
      <c r="BO216" s="177"/>
      <c r="BP216" s="177"/>
      <c r="BQ216" s="177"/>
      <c r="BR216" s="178"/>
    </row>
    <row r="217" spans="3:70" ht="15.6" customHeight="1" x14ac:dyDescent="0.4"/>
    <row r="218" spans="3:70" ht="15.6" customHeight="1" x14ac:dyDescent="0.4">
      <c r="C218" s="89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184"/>
      <c r="AS218" s="184"/>
      <c r="AT218" s="184"/>
      <c r="AU218" s="184"/>
      <c r="AV218" s="184"/>
      <c r="AW218" s="184"/>
      <c r="AX218" s="184"/>
      <c r="AY218" s="184"/>
      <c r="AZ218" s="184"/>
      <c r="BA218" s="184"/>
      <c r="BB218" s="184"/>
      <c r="BC218" s="92"/>
      <c r="BD218" s="93"/>
      <c r="BE218" s="93"/>
      <c r="BF218" s="93"/>
      <c r="BG218" s="93"/>
      <c r="BH218" s="93"/>
      <c r="BI218" s="93"/>
      <c r="BJ218" s="93"/>
      <c r="BK218" s="93"/>
      <c r="BL218" s="93"/>
      <c r="BM218" s="93"/>
      <c r="BN218" s="93"/>
      <c r="BO218" s="93"/>
      <c r="BP218" s="93"/>
      <c r="BQ218" s="93"/>
      <c r="BR218" s="94"/>
    </row>
    <row r="219" spans="3:70" ht="15.6" customHeight="1" x14ac:dyDescent="0.5">
      <c r="C219" s="95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65"/>
      <c r="Y219" s="65"/>
      <c r="Z219" s="65"/>
      <c r="AA219" s="36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299"/>
      <c r="AO219" s="113"/>
      <c r="AP219" s="300"/>
      <c r="AQ219" s="300"/>
      <c r="AR219" s="252"/>
      <c r="AS219" s="252"/>
      <c r="AT219" s="252"/>
      <c r="AU219" s="252"/>
      <c r="AV219" s="252"/>
      <c r="AW219" s="252"/>
      <c r="AX219" s="252"/>
      <c r="AY219" s="252"/>
      <c r="AZ219" s="252"/>
      <c r="BA219" s="252"/>
      <c r="BB219" s="252"/>
      <c r="BC219" s="102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103"/>
      <c r="BO219" s="103"/>
      <c r="BP219" s="103"/>
      <c r="BQ219" s="299"/>
      <c r="BR219" s="105"/>
    </row>
    <row r="220" spans="3:70" ht="15.6" customHeight="1" x14ac:dyDescent="0.5">
      <c r="C220" s="95"/>
      <c r="D220" s="96" t="s">
        <v>14</v>
      </c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8"/>
      <c r="R220" s="99" t="s">
        <v>68</v>
      </c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  <c r="AU220" s="100"/>
      <c r="AV220" s="100"/>
      <c r="AW220" s="100"/>
      <c r="AX220" s="100"/>
      <c r="AY220" s="100"/>
      <c r="AZ220" s="100"/>
      <c r="BA220" s="100"/>
      <c r="BB220" s="101"/>
      <c r="BC220" s="102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103"/>
      <c r="BO220" s="103"/>
      <c r="BP220" s="103"/>
      <c r="BQ220" s="299"/>
      <c r="BR220" s="105"/>
    </row>
    <row r="221" spans="3:70" ht="15.6" customHeight="1" x14ac:dyDescent="0.5">
      <c r="C221" s="95"/>
      <c r="D221" s="106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8"/>
      <c r="R221" s="109"/>
      <c r="S221" s="110"/>
      <c r="T221" s="110"/>
      <c r="U221" s="110"/>
      <c r="V221" s="110"/>
      <c r="W221" s="110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  <c r="AH221" s="110"/>
      <c r="AI221" s="110"/>
      <c r="AJ221" s="110"/>
      <c r="AK221" s="110"/>
      <c r="AL221" s="110"/>
      <c r="AM221" s="110"/>
      <c r="AN221" s="110"/>
      <c r="AO221" s="110"/>
      <c r="AP221" s="110"/>
      <c r="AQ221" s="110"/>
      <c r="AR221" s="110"/>
      <c r="AS221" s="110"/>
      <c r="AT221" s="110"/>
      <c r="AU221" s="110"/>
      <c r="AV221" s="110"/>
      <c r="AW221" s="110"/>
      <c r="AX221" s="110"/>
      <c r="AY221" s="110"/>
      <c r="AZ221" s="110"/>
      <c r="BA221" s="110"/>
      <c r="BB221" s="111"/>
      <c r="BC221" s="102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103"/>
      <c r="BO221" s="103"/>
      <c r="BP221" s="103"/>
      <c r="BQ221" s="299"/>
      <c r="BR221" s="105"/>
    </row>
    <row r="222" spans="3:70" ht="15.6" customHeight="1" x14ac:dyDescent="0.5">
      <c r="C222" s="95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65"/>
      <c r="Y222" s="65"/>
      <c r="Z222" s="65"/>
      <c r="AA222" s="36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299"/>
      <c r="AO222" s="113"/>
      <c r="AP222" s="300"/>
      <c r="AQ222" s="300"/>
      <c r="AR222" s="115"/>
      <c r="AS222" s="115"/>
      <c r="AT222" s="115"/>
      <c r="AU222" s="115"/>
      <c r="AV222" s="115"/>
      <c r="AW222" s="115"/>
      <c r="AX222" s="115"/>
      <c r="AY222" s="115"/>
      <c r="AZ222" s="115"/>
      <c r="BA222" s="115"/>
      <c r="BB222" s="115"/>
      <c r="BC222" s="102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103"/>
      <c r="BO222" s="103"/>
      <c r="BP222" s="103"/>
      <c r="BQ222" s="299"/>
      <c r="BR222" s="105"/>
    </row>
    <row r="223" spans="3:70" ht="19.350000000000001" customHeight="1" x14ac:dyDescent="0.5">
      <c r="C223" s="95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6" t="s">
        <v>35</v>
      </c>
      <c r="V223" s="112"/>
      <c r="W223" s="112"/>
      <c r="X223" s="112"/>
      <c r="Y223" s="112"/>
      <c r="Z223" s="112"/>
      <c r="AA223" s="103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253" t="s">
        <v>69</v>
      </c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18"/>
      <c r="AY223" s="116"/>
      <c r="AZ223" s="116"/>
      <c r="BA223" s="254"/>
      <c r="BB223" s="254"/>
      <c r="BC223" s="102"/>
      <c r="BD223" s="36"/>
      <c r="BE223" s="36"/>
      <c r="BF223" s="122" t="s">
        <v>17</v>
      </c>
      <c r="BG223" s="179"/>
      <c r="BH223" s="179"/>
      <c r="BI223" s="179"/>
      <c r="BJ223" s="179"/>
      <c r="BK223" s="179"/>
      <c r="BL223" s="179"/>
      <c r="BM223" s="103"/>
      <c r="BN223" s="103"/>
      <c r="BO223" s="103"/>
      <c r="BP223" s="103"/>
      <c r="BQ223" s="118"/>
      <c r="BR223" s="105"/>
    </row>
    <row r="224" spans="3:70" ht="26.25" customHeight="1" x14ac:dyDescent="0.4">
      <c r="C224" s="95"/>
      <c r="D224" s="99" t="s">
        <v>18</v>
      </c>
      <c r="E224" s="100"/>
      <c r="F224" s="100"/>
      <c r="G224" s="100"/>
      <c r="H224" s="100"/>
      <c r="I224" s="100"/>
      <c r="J224" s="100"/>
      <c r="K224" s="100"/>
      <c r="L224" s="100"/>
      <c r="M224" s="101"/>
      <c r="N224" s="123" t="str">
        <f>IF([4]回答表!X47="●","●","")</f>
        <v>●</v>
      </c>
      <c r="O224" s="124"/>
      <c r="P224" s="124"/>
      <c r="Q224" s="125"/>
      <c r="R224" s="112"/>
      <c r="S224" s="112"/>
      <c r="T224" s="112"/>
      <c r="U224" s="126" t="str">
        <f>IF([4]回答表!X47="●",[4]回答表!B356,IF([4]回答表!AA47="●",[4]回答表!B379,""))</f>
        <v>処理場、管渠（マンホールポンプ）の維持管理に加え、電気代や通信料、簡易な修繕費等のユーティリティー経費を委託料に組み込み、事務の効率化を図ることとしている。</v>
      </c>
      <c r="V224" s="127"/>
      <c r="W224" s="127"/>
      <c r="X224" s="127"/>
      <c r="Y224" s="127"/>
      <c r="Z224" s="127"/>
      <c r="AA224" s="127"/>
      <c r="AB224" s="127"/>
      <c r="AC224" s="127"/>
      <c r="AD224" s="127"/>
      <c r="AE224" s="127"/>
      <c r="AF224" s="127"/>
      <c r="AG224" s="127"/>
      <c r="AH224" s="127"/>
      <c r="AI224" s="127"/>
      <c r="AJ224" s="128"/>
      <c r="AK224" s="129"/>
      <c r="AL224" s="129"/>
      <c r="AM224" s="129"/>
      <c r="AN224" s="319" t="str">
        <f>IF([4]回答表!X47="●",[4]回答表!B362,"")</f>
        <v>保守点検業務一式、運転操作監視業務一式、水質試験業務一式、事務業務一式、マンホールポンプ保守点検業務一式、マンホールポンプ清掃業務一式、施設管理業務（消防設備点検、電気保安管理業務、水質検査業務）一式、小規模修繕業務一式、ユーティリティー調達・管理業務（薬品、消耗品、光熱水費、通信運搬費、動力費、材料費、手数料）一式</v>
      </c>
      <c r="AO224" s="320"/>
      <c r="AP224" s="320"/>
      <c r="AQ224" s="320"/>
      <c r="AR224" s="320"/>
      <c r="AS224" s="320"/>
      <c r="AT224" s="320"/>
      <c r="AU224" s="320"/>
      <c r="AV224" s="320"/>
      <c r="AW224" s="320"/>
      <c r="AX224" s="320"/>
      <c r="AY224" s="320"/>
      <c r="AZ224" s="320"/>
      <c r="BA224" s="320"/>
      <c r="BB224" s="321"/>
      <c r="BC224" s="113"/>
      <c r="BD224" s="36"/>
      <c r="BE224" s="36"/>
      <c r="BF224" s="131" t="str">
        <f>IF([4]回答表!X47="●",[4]回答表!B368,IF([4]回答表!AA47="●",[4]回答表!B385,""))</f>
        <v>令和</v>
      </c>
      <c r="BG224" s="132"/>
      <c r="BH224" s="132"/>
      <c r="BI224" s="132"/>
      <c r="BJ224" s="131"/>
      <c r="BK224" s="132"/>
      <c r="BL224" s="132"/>
      <c r="BM224" s="132"/>
      <c r="BN224" s="131"/>
      <c r="BO224" s="132"/>
      <c r="BP224" s="132"/>
      <c r="BQ224" s="133"/>
      <c r="BR224" s="105"/>
    </row>
    <row r="225" spans="3:70" ht="26.25" customHeight="1" x14ac:dyDescent="0.4">
      <c r="C225" s="95"/>
      <c r="D225" s="134"/>
      <c r="E225" s="135"/>
      <c r="F225" s="135"/>
      <c r="G225" s="135"/>
      <c r="H225" s="135"/>
      <c r="I225" s="135"/>
      <c r="J225" s="135"/>
      <c r="K225" s="135"/>
      <c r="L225" s="135"/>
      <c r="M225" s="136"/>
      <c r="N225" s="137"/>
      <c r="O225" s="138"/>
      <c r="P225" s="138"/>
      <c r="Q225" s="139"/>
      <c r="R225" s="112"/>
      <c r="S225" s="112"/>
      <c r="T225" s="112"/>
      <c r="U225" s="140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2"/>
      <c r="AK225" s="129"/>
      <c r="AL225" s="129"/>
      <c r="AM225" s="129"/>
      <c r="AN225" s="322"/>
      <c r="AO225" s="323"/>
      <c r="AP225" s="323"/>
      <c r="AQ225" s="323"/>
      <c r="AR225" s="323"/>
      <c r="AS225" s="323"/>
      <c r="AT225" s="323"/>
      <c r="AU225" s="323"/>
      <c r="AV225" s="323"/>
      <c r="AW225" s="323"/>
      <c r="AX225" s="323"/>
      <c r="AY225" s="323"/>
      <c r="AZ225" s="323"/>
      <c r="BA225" s="323"/>
      <c r="BB225" s="324"/>
      <c r="BC225" s="113"/>
      <c r="BD225" s="36"/>
      <c r="BE225" s="36"/>
      <c r="BF225" s="143"/>
      <c r="BG225" s="144"/>
      <c r="BH225" s="144"/>
      <c r="BI225" s="144"/>
      <c r="BJ225" s="143"/>
      <c r="BK225" s="144"/>
      <c r="BL225" s="144"/>
      <c r="BM225" s="144"/>
      <c r="BN225" s="143"/>
      <c r="BO225" s="144"/>
      <c r="BP225" s="144"/>
      <c r="BQ225" s="145"/>
      <c r="BR225" s="105"/>
    </row>
    <row r="226" spans="3:70" ht="26.25" customHeight="1" x14ac:dyDescent="0.4">
      <c r="C226" s="95"/>
      <c r="D226" s="134"/>
      <c r="E226" s="135"/>
      <c r="F226" s="135"/>
      <c r="G226" s="135"/>
      <c r="H226" s="135"/>
      <c r="I226" s="135"/>
      <c r="J226" s="135"/>
      <c r="K226" s="135"/>
      <c r="L226" s="135"/>
      <c r="M226" s="136"/>
      <c r="N226" s="137"/>
      <c r="O226" s="138"/>
      <c r="P226" s="138"/>
      <c r="Q226" s="139"/>
      <c r="R226" s="112"/>
      <c r="S226" s="112"/>
      <c r="T226" s="112"/>
      <c r="U226" s="140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2"/>
      <c r="AK226" s="129"/>
      <c r="AL226" s="129"/>
      <c r="AM226" s="129"/>
      <c r="AN226" s="322"/>
      <c r="AO226" s="323"/>
      <c r="AP226" s="323"/>
      <c r="AQ226" s="323"/>
      <c r="AR226" s="323"/>
      <c r="AS226" s="323"/>
      <c r="AT226" s="323"/>
      <c r="AU226" s="323"/>
      <c r="AV226" s="323"/>
      <c r="AW226" s="323"/>
      <c r="AX226" s="323"/>
      <c r="AY226" s="323"/>
      <c r="AZ226" s="323"/>
      <c r="BA226" s="323"/>
      <c r="BB226" s="324"/>
      <c r="BC226" s="113"/>
      <c r="BD226" s="36"/>
      <c r="BE226" s="36"/>
      <c r="BF226" s="143"/>
      <c r="BG226" s="144"/>
      <c r="BH226" s="144"/>
      <c r="BI226" s="144"/>
      <c r="BJ226" s="143"/>
      <c r="BK226" s="144"/>
      <c r="BL226" s="144"/>
      <c r="BM226" s="144"/>
      <c r="BN226" s="143"/>
      <c r="BO226" s="144"/>
      <c r="BP226" s="144"/>
      <c r="BQ226" s="145"/>
      <c r="BR226" s="105"/>
    </row>
    <row r="227" spans="3:70" ht="26.25" customHeight="1" x14ac:dyDescent="0.4">
      <c r="C227" s="95"/>
      <c r="D227" s="109"/>
      <c r="E227" s="110"/>
      <c r="F227" s="110"/>
      <c r="G227" s="110"/>
      <c r="H227" s="110"/>
      <c r="I227" s="110"/>
      <c r="J227" s="110"/>
      <c r="K227" s="110"/>
      <c r="L227" s="110"/>
      <c r="M227" s="111"/>
      <c r="N227" s="147"/>
      <c r="O227" s="148"/>
      <c r="P227" s="148"/>
      <c r="Q227" s="149"/>
      <c r="R227" s="112"/>
      <c r="S227" s="112"/>
      <c r="T227" s="112"/>
      <c r="U227" s="140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2"/>
      <c r="AK227" s="129"/>
      <c r="AL227" s="129"/>
      <c r="AM227" s="129"/>
      <c r="AN227" s="322"/>
      <c r="AO227" s="323"/>
      <c r="AP227" s="323"/>
      <c r="AQ227" s="323"/>
      <c r="AR227" s="323"/>
      <c r="AS227" s="323"/>
      <c r="AT227" s="323"/>
      <c r="AU227" s="323"/>
      <c r="AV227" s="323"/>
      <c r="AW227" s="323"/>
      <c r="AX227" s="323"/>
      <c r="AY227" s="323"/>
      <c r="AZ227" s="323"/>
      <c r="BA227" s="323"/>
      <c r="BB227" s="324"/>
      <c r="BC227" s="113"/>
      <c r="BD227" s="36"/>
      <c r="BE227" s="36"/>
      <c r="BF227" s="143">
        <f>IF([4]回答表!X47="●",[4]回答表!E368,IF([4]回答表!AA47="●",[4]回答表!E385,""))</f>
        <v>2</v>
      </c>
      <c r="BG227" s="144"/>
      <c r="BH227" s="144"/>
      <c r="BI227" s="144"/>
      <c r="BJ227" s="143">
        <f>IF([4]回答表!X47="●",[4]回答表!E369,IF([4]回答表!AA47="●",[4]回答表!E386,""))</f>
        <v>3</v>
      </c>
      <c r="BK227" s="144"/>
      <c r="BL227" s="144"/>
      <c r="BM227" s="145"/>
      <c r="BN227" s="143">
        <f>IF([4]回答表!X47="●",[4]回答表!E370,IF([4]回答表!AA47="●",[4]回答表!E387,""))</f>
        <v>23</v>
      </c>
      <c r="BO227" s="144"/>
      <c r="BP227" s="144"/>
      <c r="BQ227" s="145"/>
      <c r="BR227" s="105"/>
    </row>
    <row r="228" spans="3:70" ht="26.25" customHeight="1" x14ac:dyDescent="0.4">
      <c r="C228" s="95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2"/>
      <c r="O228" s="152"/>
      <c r="P228" s="152"/>
      <c r="Q228" s="152"/>
      <c r="R228" s="152"/>
      <c r="S228" s="152"/>
      <c r="T228" s="152"/>
      <c r="U228" s="140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2"/>
      <c r="AK228" s="129"/>
      <c r="AL228" s="129"/>
      <c r="AM228" s="129"/>
      <c r="AN228" s="322"/>
      <c r="AO228" s="323"/>
      <c r="AP228" s="323"/>
      <c r="AQ228" s="323"/>
      <c r="AR228" s="323"/>
      <c r="AS228" s="323"/>
      <c r="AT228" s="323"/>
      <c r="AU228" s="323"/>
      <c r="AV228" s="323"/>
      <c r="AW228" s="323"/>
      <c r="AX228" s="323"/>
      <c r="AY228" s="323"/>
      <c r="AZ228" s="323"/>
      <c r="BA228" s="323"/>
      <c r="BB228" s="324"/>
      <c r="BC228" s="113"/>
      <c r="BD228" s="113"/>
      <c r="BE228" s="113"/>
      <c r="BF228" s="143"/>
      <c r="BG228" s="144"/>
      <c r="BH228" s="144"/>
      <c r="BI228" s="144"/>
      <c r="BJ228" s="143"/>
      <c r="BK228" s="144"/>
      <c r="BL228" s="144"/>
      <c r="BM228" s="145"/>
      <c r="BN228" s="143"/>
      <c r="BO228" s="144"/>
      <c r="BP228" s="144"/>
      <c r="BQ228" s="145"/>
      <c r="BR228" s="105"/>
    </row>
    <row r="229" spans="3:70" ht="26.25" customHeight="1" x14ac:dyDescent="0.4">
      <c r="C229" s="95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2"/>
      <c r="O229" s="152"/>
      <c r="P229" s="152"/>
      <c r="Q229" s="152"/>
      <c r="R229" s="152"/>
      <c r="S229" s="152"/>
      <c r="T229" s="152"/>
      <c r="U229" s="140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2"/>
      <c r="AK229" s="129"/>
      <c r="AL229" s="129"/>
      <c r="AM229" s="129"/>
      <c r="AN229" s="322"/>
      <c r="AO229" s="323"/>
      <c r="AP229" s="323"/>
      <c r="AQ229" s="323"/>
      <c r="AR229" s="323"/>
      <c r="AS229" s="323"/>
      <c r="AT229" s="323"/>
      <c r="AU229" s="323"/>
      <c r="AV229" s="323"/>
      <c r="AW229" s="323"/>
      <c r="AX229" s="323"/>
      <c r="AY229" s="323"/>
      <c r="AZ229" s="323"/>
      <c r="BA229" s="323"/>
      <c r="BB229" s="324"/>
      <c r="BC229" s="113"/>
      <c r="BD229" s="36"/>
      <c r="BE229" s="36"/>
      <c r="BF229" s="143"/>
      <c r="BG229" s="144"/>
      <c r="BH229" s="144"/>
      <c r="BI229" s="144"/>
      <c r="BJ229" s="143"/>
      <c r="BK229" s="144"/>
      <c r="BL229" s="144"/>
      <c r="BM229" s="145"/>
      <c r="BN229" s="143"/>
      <c r="BO229" s="144"/>
      <c r="BP229" s="144"/>
      <c r="BQ229" s="145"/>
      <c r="BR229" s="105"/>
    </row>
    <row r="230" spans="3:70" ht="26.25" customHeight="1" x14ac:dyDescent="0.4">
      <c r="C230" s="95"/>
      <c r="D230" s="159" t="s">
        <v>26</v>
      </c>
      <c r="E230" s="160"/>
      <c r="F230" s="160"/>
      <c r="G230" s="160"/>
      <c r="H230" s="160"/>
      <c r="I230" s="160"/>
      <c r="J230" s="160"/>
      <c r="K230" s="160"/>
      <c r="L230" s="160"/>
      <c r="M230" s="161"/>
      <c r="N230" s="123" t="str">
        <f>IF([4]回答表!AA47="●","●","")</f>
        <v/>
      </c>
      <c r="O230" s="124"/>
      <c r="P230" s="124"/>
      <c r="Q230" s="125"/>
      <c r="R230" s="112"/>
      <c r="S230" s="112"/>
      <c r="T230" s="112"/>
      <c r="U230" s="140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2"/>
      <c r="AK230" s="129"/>
      <c r="AL230" s="129"/>
      <c r="AM230" s="129"/>
      <c r="AN230" s="322"/>
      <c r="AO230" s="323"/>
      <c r="AP230" s="323"/>
      <c r="AQ230" s="323"/>
      <c r="AR230" s="323"/>
      <c r="AS230" s="323"/>
      <c r="AT230" s="323"/>
      <c r="AU230" s="323"/>
      <c r="AV230" s="323"/>
      <c r="AW230" s="323"/>
      <c r="AX230" s="323"/>
      <c r="AY230" s="323"/>
      <c r="AZ230" s="323"/>
      <c r="BA230" s="323"/>
      <c r="BB230" s="324"/>
      <c r="BC230" s="113"/>
      <c r="BD230" s="165"/>
      <c r="BE230" s="165"/>
      <c r="BF230" s="143"/>
      <c r="BG230" s="144"/>
      <c r="BH230" s="144"/>
      <c r="BI230" s="144"/>
      <c r="BJ230" s="143"/>
      <c r="BK230" s="144"/>
      <c r="BL230" s="144"/>
      <c r="BM230" s="145"/>
      <c r="BN230" s="143"/>
      <c r="BO230" s="144"/>
      <c r="BP230" s="144"/>
      <c r="BQ230" s="145"/>
      <c r="BR230" s="105"/>
    </row>
    <row r="231" spans="3:70" ht="26.25" customHeight="1" x14ac:dyDescent="0.4">
      <c r="C231" s="95"/>
      <c r="D231" s="166"/>
      <c r="E231" s="167"/>
      <c r="F231" s="167"/>
      <c r="G231" s="167"/>
      <c r="H231" s="167"/>
      <c r="I231" s="167"/>
      <c r="J231" s="167"/>
      <c r="K231" s="167"/>
      <c r="L231" s="167"/>
      <c r="M231" s="168"/>
      <c r="N231" s="137"/>
      <c r="O231" s="138"/>
      <c r="P231" s="138"/>
      <c r="Q231" s="139"/>
      <c r="R231" s="112"/>
      <c r="S231" s="112"/>
      <c r="T231" s="112"/>
      <c r="U231" s="140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2"/>
      <c r="AK231" s="129"/>
      <c r="AL231" s="129"/>
      <c r="AM231" s="129"/>
      <c r="AN231" s="322"/>
      <c r="AO231" s="323"/>
      <c r="AP231" s="323"/>
      <c r="AQ231" s="323"/>
      <c r="AR231" s="323"/>
      <c r="AS231" s="323"/>
      <c r="AT231" s="323"/>
      <c r="AU231" s="323"/>
      <c r="AV231" s="323"/>
      <c r="AW231" s="323"/>
      <c r="AX231" s="323"/>
      <c r="AY231" s="323"/>
      <c r="AZ231" s="323"/>
      <c r="BA231" s="323"/>
      <c r="BB231" s="324"/>
      <c r="BC231" s="113"/>
      <c r="BD231" s="165"/>
      <c r="BE231" s="165"/>
      <c r="BF231" s="143" t="s">
        <v>23</v>
      </c>
      <c r="BG231" s="144"/>
      <c r="BH231" s="144"/>
      <c r="BI231" s="144"/>
      <c r="BJ231" s="143" t="s">
        <v>24</v>
      </c>
      <c r="BK231" s="144"/>
      <c r="BL231" s="144"/>
      <c r="BM231" s="144"/>
      <c r="BN231" s="143" t="s">
        <v>25</v>
      </c>
      <c r="BO231" s="144"/>
      <c r="BP231" s="144"/>
      <c r="BQ231" s="145"/>
      <c r="BR231" s="105"/>
    </row>
    <row r="232" spans="3:70" ht="26.25" customHeight="1" x14ac:dyDescent="0.4">
      <c r="C232" s="95"/>
      <c r="D232" s="166"/>
      <c r="E232" s="167"/>
      <c r="F232" s="167"/>
      <c r="G232" s="167"/>
      <c r="H232" s="167"/>
      <c r="I232" s="167"/>
      <c r="J232" s="167"/>
      <c r="K232" s="167"/>
      <c r="L232" s="167"/>
      <c r="M232" s="168"/>
      <c r="N232" s="137"/>
      <c r="O232" s="138"/>
      <c r="P232" s="138"/>
      <c r="Q232" s="139"/>
      <c r="R232" s="112"/>
      <c r="S232" s="112"/>
      <c r="T232" s="112"/>
      <c r="U232" s="140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2"/>
      <c r="AK232" s="129"/>
      <c r="AL232" s="129"/>
      <c r="AM232" s="129"/>
      <c r="AN232" s="322"/>
      <c r="AO232" s="323"/>
      <c r="AP232" s="323"/>
      <c r="AQ232" s="323"/>
      <c r="AR232" s="323"/>
      <c r="AS232" s="323"/>
      <c r="AT232" s="323"/>
      <c r="AU232" s="323"/>
      <c r="AV232" s="323"/>
      <c r="AW232" s="323"/>
      <c r="AX232" s="323"/>
      <c r="AY232" s="323"/>
      <c r="AZ232" s="323"/>
      <c r="BA232" s="323"/>
      <c r="BB232" s="324"/>
      <c r="BC232" s="113"/>
      <c r="BD232" s="165"/>
      <c r="BE232" s="165"/>
      <c r="BF232" s="143"/>
      <c r="BG232" s="144"/>
      <c r="BH232" s="144"/>
      <c r="BI232" s="144"/>
      <c r="BJ232" s="143"/>
      <c r="BK232" s="144"/>
      <c r="BL232" s="144"/>
      <c r="BM232" s="144"/>
      <c r="BN232" s="143"/>
      <c r="BO232" s="144"/>
      <c r="BP232" s="144"/>
      <c r="BQ232" s="145"/>
      <c r="BR232" s="105"/>
    </row>
    <row r="233" spans="3:70" ht="26.25" customHeight="1" x14ac:dyDescent="0.4">
      <c r="C233" s="95"/>
      <c r="D233" s="169"/>
      <c r="E233" s="170"/>
      <c r="F233" s="170"/>
      <c r="G233" s="170"/>
      <c r="H233" s="170"/>
      <c r="I233" s="170"/>
      <c r="J233" s="170"/>
      <c r="K233" s="170"/>
      <c r="L233" s="170"/>
      <c r="M233" s="171"/>
      <c r="N233" s="147"/>
      <c r="O233" s="148"/>
      <c r="P233" s="148"/>
      <c r="Q233" s="149"/>
      <c r="R233" s="112"/>
      <c r="S233" s="112"/>
      <c r="T233" s="112"/>
      <c r="U233" s="172"/>
      <c r="V233" s="173"/>
      <c r="W233" s="173"/>
      <c r="X233" s="173"/>
      <c r="Y233" s="173"/>
      <c r="Z233" s="173"/>
      <c r="AA233" s="173"/>
      <c r="AB233" s="173"/>
      <c r="AC233" s="173"/>
      <c r="AD233" s="173"/>
      <c r="AE233" s="173"/>
      <c r="AF233" s="173"/>
      <c r="AG233" s="173"/>
      <c r="AH233" s="173"/>
      <c r="AI233" s="173"/>
      <c r="AJ233" s="174"/>
      <c r="AK233" s="129"/>
      <c r="AL233" s="129"/>
      <c r="AM233" s="129"/>
      <c r="AN233" s="325"/>
      <c r="AO233" s="326"/>
      <c r="AP233" s="326"/>
      <c r="AQ233" s="326"/>
      <c r="AR233" s="326"/>
      <c r="AS233" s="326"/>
      <c r="AT233" s="326"/>
      <c r="AU233" s="326"/>
      <c r="AV233" s="326"/>
      <c r="AW233" s="326"/>
      <c r="AX233" s="326"/>
      <c r="AY233" s="326"/>
      <c r="AZ233" s="326"/>
      <c r="BA233" s="326"/>
      <c r="BB233" s="327"/>
      <c r="BC233" s="113"/>
      <c r="BD233" s="165"/>
      <c r="BE233" s="165"/>
      <c r="BF233" s="181"/>
      <c r="BG233" s="182"/>
      <c r="BH233" s="182"/>
      <c r="BI233" s="182"/>
      <c r="BJ233" s="181"/>
      <c r="BK233" s="182"/>
      <c r="BL233" s="182"/>
      <c r="BM233" s="182"/>
      <c r="BN233" s="181"/>
      <c r="BO233" s="182"/>
      <c r="BP233" s="182"/>
      <c r="BQ233" s="183"/>
      <c r="BR233" s="105"/>
    </row>
    <row r="234" spans="3:70" ht="15.6" customHeight="1" x14ac:dyDescent="0.5">
      <c r="C234" s="95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65"/>
      <c r="Y234" s="65"/>
      <c r="Z234" s="65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  <c r="BI234" s="65"/>
      <c r="BJ234" s="65"/>
      <c r="BK234" s="65"/>
      <c r="BL234" s="65"/>
      <c r="BM234" s="65"/>
      <c r="BN234" s="65"/>
      <c r="BO234" s="65"/>
      <c r="BP234" s="65"/>
      <c r="BQ234" s="65"/>
      <c r="BR234" s="105"/>
    </row>
    <row r="235" spans="3:70" ht="19.350000000000001" customHeight="1" x14ac:dyDescent="0.5">
      <c r="C235" s="95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12"/>
      <c r="O235" s="112"/>
      <c r="P235" s="112"/>
      <c r="Q235" s="112"/>
      <c r="R235" s="112"/>
      <c r="S235" s="112"/>
      <c r="T235" s="112"/>
      <c r="U235" s="116" t="s">
        <v>31</v>
      </c>
      <c r="V235" s="112"/>
      <c r="W235" s="112"/>
      <c r="X235" s="112"/>
      <c r="Y235" s="112"/>
      <c r="Z235" s="112"/>
      <c r="AA235" s="103"/>
      <c r="AB235" s="117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16" t="s">
        <v>32</v>
      </c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65"/>
      <c r="BR235" s="105"/>
    </row>
    <row r="236" spans="3:70" ht="15.6" customHeight="1" x14ac:dyDescent="0.4">
      <c r="C236" s="95"/>
      <c r="D236" s="99" t="s">
        <v>33</v>
      </c>
      <c r="E236" s="100"/>
      <c r="F236" s="100"/>
      <c r="G236" s="100"/>
      <c r="H236" s="100"/>
      <c r="I236" s="100"/>
      <c r="J236" s="100"/>
      <c r="K236" s="100"/>
      <c r="L236" s="100"/>
      <c r="M236" s="101"/>
      <c r="N236" s="123" t="str">
        <f>IF([4]回答表!AD47="●","●","")</f>
        <v/>
      </c>
      <c r="O236" s="124"/>
      <c r="P236" s="124"/>
      <c r="Q236" s="125"/>
      <c r="R236" s="112"/>
      <c r="S236" s="112"/>
      <c r="T236" s="112"/>
      <c r="U236" s="126" t="str">
        <f>IF([4]回答表!AD47="●",[4]回答表!B392,"")</f>
        <v/>
      </c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7"/>
      <c r="AH236" s="127"/>
      <c r="AI236" s="127"/>
      <c r="AJ236" s="128"/>
      <c r="AK236" s="251"/>
      <c r="AL236" s="251"/>
      <c r="AM236" s="126" t="str">
        <f>IF([4]回答表!AD47="●",[4]回答表!B398,"")</f>
        <v/>
      </c>
      <c r="AN236" s="127"/>
      <c r="AO236" s="127"/>
      <c r="AP236" s="127"/>
      <c r="AQ236" s="127"/>
      <c r="AR236" s="127"/>
      <c r="AS236" s="127"/>
      <c r="AT236" s="127"/>
      <c r="AU236" s="127"/>
      <c r="AV236" s="127"/>
      <c r="AW236" s="127"/>
      <c r="AX236" s="127"/>
      <c r="AY236" s="127"/>
      <c r="AZ236" s="127"/>
      <c r="BA236" s="127"/>
      <c r="BB236" s="127"/>
      <c r="BC236" s="127"/>
      <c r="BD236" s="127"/>
      <c r="BE236" s="127"/>
      <c r="BF236" s="127"/>
      <c r="BG236" s="127"/>
      <c r="BH236" s="127"/>
      <c r="BI236" s="127"/>
      <c r="BJ236" s="127"/>
      <c r="BK236" s="127"/>
      <c r="BL236" s="127"/>
      <c r="BM236" s="127"/>
      <c r="BN236" s="127"/>
      <c r="BO236" s="127"/>
      <c r="BP236" s="127"/>
      <c r="BQ236" s="128"/>
      <c r="BR236" s="105"/>
    </row>
    <row r="237" spans="3:70" ht="15.6" customHeight="1" x14ac:dyDescent="0.4">
      <c r="C237" s="95"/>
      <c r="D237" s="134"/>
      <c r="E237" s="135"/>
      <c r="F237" s="135"/>
      <c r="G237" s="135"/>
      <c r="H237" s="135"/>
      <c r="I237" s="135"/>
      <c r="J237" s="135"/>
      <c r="K237" s="135"/>
      <c r="L237" s="135"/>
      <c r="M237" s="136"/>
      <c r="N237" s="137"/>
      <c r="O237" s="138"/>
      <c r="P237" s="138"/>
      <c r="Q237" s="139"/>
      <c r="R237" s="112"/>
      <c r="S237" s="112"/>
      <c r="T237" s="112"/>
      <c r="U237" s="140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2"/>
      <c r="AK237" s="251"/>
      <c r="AL237" s="251"/>
      <c r="AM237" s="140"/>
      <c r="AN237" s="141"/>
      <c r="AO237" s="141"/>
      <c r="AP237" s="141"/>
      <c r="AQ237" s="141"/>
      <c r="AR237" s="141"/>
      <c r="AS237" s="141"/>
      <c r="AT237" s="141"/>
      <c r="AU237" s="141"/>
      <c r="AV237" s="141"/>
      <c r="AW237" s="141"/>
      <c r="AX237" s="141"/>
      <c r="AY237" s="141"/>
      <c r="AZ237" s="141"/>
      <c r="BA237" s="141"/>
      <c r="BB237" s="141"/>
      <c r="BC237" s="141"/>
      <c r="BD237" s="141"/>
      <c r="BE237" s="141"/>
      <c r="BF237" s="141"/>
      <c r="BG237" s="141"/>
      <c r="BH237" s="141"/>
      <c r="BI237" s="141"/>
      <c r="BJ237" s="141"/>
      <c r="BK237" s="141"/>
      <c r="BL237" s="141"/>
      <c r="BM237" s="141"/>
      <c r="BN237" s="141"/>
      <c r="BO237" s="141"/>
      <c r="BP237" s="141"/>
      <c r="BQ237" s="142"/>
      <c r="BR237" s="105"/>
    </row>
    <row r="238" spans="3:70" ht="15.6" customHeight="1" x14ac:dyDescent="0.4">
      <c r="C238" s="95"/>
      <c r="D238" s="134"/>
      <c r="E238" s="135"/>
      <c r="F238" s="135"/>
      <c r="G238" s="135"/>
      <c r="H238" s="135"/>
      <c r="I238" s="135"/>
      <c r="J238" s="135"/>
      <c r="K238" s="135"/>
      <c r="L238" s="135"/>
      <c r="M238" s="136"/>
      <c r="N238" s="137"/>
      <c r="O238" s="138"/>
      <c r="P238" s="138"/>
      <c r="Q238" s="139"/>
      <c r="R238" s="112"/>
      <c r="S238" s="112"/>
      <c r="T238" s="112"/>
      <c r="U238" s="140"/>
      <c r="V238" s="141"/>
      <c r="W238" s="141"/>
      <c r="X238" s="141"/>
      <c r="Y238" s="141"/>
      <c r="Z238" s="141"/>
      <c r="AA238" s="141"/>
      <c r="AB238" s="141"/>
      <c r="AC238" s="141"/>
      <c r="AD238" s="141"/>
      <c r="AE238" s="141"/>
      <c r="AF238" s="141"/>
      <c r="AG238" s="141"/>
      <c r="AH238" s="141"/>
      <c r="AI238" s="141"/>
      <c r="AJ238" s="142"/>
      <c r="AK238" s="251"/>
      <c r="AL238" s="251"/>
      <c r="AM238" s="140"/>
      <c r="AN238" s="141"/>
      <c r="AO238" s="141"/>
      <c r="AP238" s="141"/>
      <c r="AQ238" s="141"/>
      <c r="AR238" s="141"/>
      <c r="AS238" s="141"/>
      <c r="AT238" s="141"/>
      <c r="AU238" s="141"/>
      <c r="AV238" s="141"/>
      <c r="AW238" s="141"/>
      <c r="AX238" s="141"/>
      <c r="AY238" s="141"/>
      <c r="AZ238" s="141"/>
      <c r="BA238" s="141"/>
      <c r="BB238" s="141"/>
      <c r="BC238" s="141"/>
      <c r="BD238" s="141"/>
      <c r="BE238" s="141"/>
      <c r="BF238" s="141"/>
      <c r="BG238" s="141"/>
      <c r="BH238" s="141"/>
      <c r="BI238" s="141"/>
      <c r="BJ238" s="141"/>
      <c r="BK238" s="141"/>
      <c r="BL238" s="141"/>
      <c r="BM238" s="141"/>
      <c r="BN238" s="141"/>
      <c r="BO238" s="141"/>
      <c r="BP238" s="141"/>
      <c r="BQ238" s="142"/>
      <c r="BR238" s="105"/>
    </row>
    <row r="239" spans="3:70" ht="15.6" customHeight="1" x14ac:dyDescent="0.4">
      <c r="C239" s="95"/>
      <c r="D239" s="109"/>
      <c r="E239" s="110"/>
      <c r="F239" s="110"/>
      <c r="G239" s="110"/>
      <c r="H239" s="110"/>
      <c r="I239" s="110"/>
      <c r="J239" s="110"/>
      <c r="K239" s="110"/>
      <c r="L239" s="110"/>
      <c r="M239" s="111"/>
      <c r="N239" s="147"/>
      <c r="O239" s="148"/>
      <c r="P239" s="148"/>
      <c r="Q239" s="149"/>
      <c r="R239" s="112"/>
      <c r="S239" s="112"/>
      <c r="T239" s="112"/>
      <c r="U239" s="172"/>
      <c r="V239" s="173"/>
      <c r="W239" s="173"/>
      <c r="X239" s="173"/>
      <c r="Y239" s="173"/>
      <c r="Z239" s="173"/>
      <c r="AA239" s="173"/>
      <c r="AB239" s="173"/>
      <c r="AC239" s="173"/>
      <c r="AD239" s="173"/>
      <c r="AE239" s="173"/>
      <c r="AF239" s="173"/>
      <c r="AG239" s="173"/>
      <c r="AH239" s="173"/>
      <c r="AI239" s="173"/>
      <c r="AJ239" s="174"/>
      <c r="AK239" s="251"/>
      <c r="AL239" s="251"/>
      <c r="AM239" s="172"/>
      <c r="AN239" s="173"/>
      <c r="AO239" s="173"/>
      <c r="AP239" s="173"/>
      <c r="AQ239" s="173"/>
      <c r="AR239" s="173"/>
      <c r="AS239" s="173"/>
      <c r="AT239" s="173"/>
      <c r="AU239" s="173"/>
      <c r="AV239" s="173"/>
      <c r="AW239" s="173"/>
      <c r="AX239" s="173"/>
      <c r="AY239" s="173"/>
      <c r="AZ239" s="173"/>
      <c r="BA239" s="173"/>
      <c r="BB239" s="173"/>
      <c r="BC239" s="173"/>
      <c r="BD239" s="173"/>
      <c r="BE239" s="173"/>
      <c r="BF239" s="173"/>
      <c r="BG239" s="173"/>
      <c r="BH239" s="173"/>
      <c r="BI239" s="173"/>
      <c r="BJ239" s="173"/>
      <c r="BK239" s="173"/>
      <c r="BL239" s="173"/>
      <c r="BM239" s="173"/>
      <c r="BN239" s="173"/>
      <c r="BO239" s="173"/>
      <c r="BP239" s="173"/>
      <c r="BQ239" s="174"/>
      <c r="BR239" s="105"/>
    </row>
    <row r="240" spans="3:70" ht="15.6" customHeight="1" x14ac:dyDescent="0.4">
      <c r="C240" s="176"/>
      <c r="D240" s="177"/>
      <c r="E240" s="177"/>
      <c r="F240" s="177"/>
      <c r="G240" s="177"/>
      <c r="H240" s="177"/>
      <c r="I240" s="177"/>
      <c r="J240" s="177"/>
      <c r="K240" s="177"/>
      <c r="L240" s="177"/>
      <c r="M240" s="177"/>
      <c r="N240" s="177"/>
      <c r="O240" s="17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  <c r="AE240" s="177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7"/>
      <c r="AU240" s="177"/>
      <c r="AV240" s="177"/>
      <c r="AW240" s="177"/>
      <c r="AX240" s="177"/>
      <c r="AY240" s="177"/>
      <c r="AZ240" s="177"/>
      <c r="BA240" s="177"/>
      <c r="BB240" s="177"/>
      <c r="BC240" s="177"/>
      <c r="BD240" s="177"/>
      <c r="BE240" s="177"/>
      <c r="BF240" s="177"/>
      <c r="BG240" s="177"/>
      <c r="BH240" s="177"/>
      <c r="BI240" s="177"/>
      <c r="BJ240" s="177"/>
      <c r="BK240" s="177"/>
      <c r="BL240" s="177"/>
      <c r="BM240" s="177"/>
      <c r="BN240" s="177"/>
      <c r="BO240" s="177"/>
      <c r="BP240" s="177"/>
      <c r="BQ240" s="177"/>
      <c r="BR240" s="178"/>
    </row>
    <row r="241" spans="3:70" ht="15.6" customHeight="1" x14ac:dyDescent="0.4"/>
    <row r="242" spans="3:70" ht="15.6" customHeight="1" x14ac:dyDescent="0.4">
      <c r="C242" s="89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184"/>
      <c r="AS242" s="184"/>
      <c r="AT242" s="184"/>
      <c r="AU242" s="184"/>
      <c r="AV242" s="184"/>
      <c r="AW242" s="184"/>
      <c r="AX242" s="184"/>
      <c r="AY242" s="184"/>
      <c r="AZ242" s="184"/>
      <c r="BA242" s="184"/>
      <c r="BB242" s="184"/>
      <c r="BC242" s="92"/>
      <c r="BD242" s="93"/>
      <c r="BE242" s="93"/>
      <c r="BF242" s="93"/>
      <c r="BG242" s="93"/>
      <c r="BH242" s="93"/>
      <c r="BI242" s="93"/>
      <c r="BJ242" s="93"/>
      <c r="BK242" s="93"/>
      <c r="BL242" s="93"/>
      <c r="BM242" s="93"/>
      <c r="BN242" s="93"/>
      <c r="BO242" s="93"/>
      <c r="BP242" s="93"/>
      <c r="BQ242" s="93"/>
      <c r="BR242" s="94"/>
    </row>
    <row r="243" spans="3:70" ht="15.6" customHeight="1" x14ac:dyDescent="0.5">
      <c r="C243" s="95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65"/>
      <c r="Y243" s="65"/>
      <c r="Z243" s="65"/>
      <c r="AA243" s="36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299"/>
      <c r="AO243" s="113"/>
      <c r="AP243" s="300"/>
      <c r="AQ243" s="300"/>
      <c r="AR243" s="252"/>
      <c r="AS243" s="252"/>
      <c r="AT243" s="252"/>
      <c r="AU243" s="252"/>
      <c r="AV243" s="252"/>
      <c r="AW243" s="252"/>
      <c r="AX243" s="252"/>
      <c r="AY243" s="252"/>
      <c r="AZ243" s="252"/>
      <c r="BA243" s="252"/>
      <c r="BB243" s="252"/>
      <c r="BC243" s="102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103"/>
      <c r="BO243" s="103"/>
      <c r="BP243" s="103"/>
      <c r="BQ243" s="299"/>
      <c r="BR243" s="105"/>
    </row>
    <row r="244" spans="3:70" ht="15.6" customHeight="1" x14ac:dyDescent="0.5">
      <c r="C244" s="95"/>
      <c r="D244" s="96" t="s">
        <v>14</v>
      </c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8"/>
      <c r="R244" s="99" t="s">
        <v>70</v>
      </c>
      <c r="S244" s="100"/>
      <c r="T244" s="100"/>
      <c r="U244" s="100"/>
      <c r="V244" s="100"/>
      <c r="W244" s="100"/>
      <c r="X244" s="100"/>
      <c r="Y244" s="100"/>
      <c r="Z244" s="100"/>
      <c r="AA244" s="100"/>
      <c r="AB244" s="100"/>
      <c r="AC244" s="100"/>
      <c r="AD244" s="100"/>
      <c r="AE244" s="100"/>
      <c r="AF244" s="100"/>
      <c r="AG244" s="100"/>
      <c r="AH244" s="100"/>
      <c r="AI244" s="100"/>
      <c r="AJ244" s="100"/>
      <c r="AK244" s="100"/>
      <c r="AL244" s="100"/>
      <c r="AM244" s="100"/>
      <c r="AN244" s="100"/>
      <c r="AO244" s="100"/>
      <c r="AP244" s="100"/>
      <c r="AQ244" s="100"/>
      <c r="AR244" s="100"/>
      <c r="AS244" s="100"/>
      <c r="AT244" s="100"/>
      <c r="AU244" s="100"/>
      <c r="AV244" s="100"/>
      <c r="AW244" s="100"/>
      <c r="AX244" s="100"/>
      <c r="AY244" s="100"/>
      <c r="AZ244" s="100"/>
      <c r="BA244" s="100"/>
      <c r="BB244" s="101"/>
      <c r="BC244" s="102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103"/>
      <c r="BO244" s="103"/>
      <c r="BP244" s="103"/>
      <c r="BQ244" s="299"/>
      <c r="BR244" s="105"/>
    </row>
    <row r="245" spans="3:70" ht="15.6" customHeight="1" x14ac:dyDescent="0.5">
      <c r="C245" s="95"/>
      <c r="D245" s="106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8"/>
      <c r="R245" s="109"/>
      <c r="S245" s="110"/>
      <c r="T245" s="110"/>
      <c r="U245" s="110"/>
      <c r="V245" s="110"/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  <c r="AH245" s="110"/>
      <c r="AI245" s="110"/>
      <c r="AJ245" s="110"/>
      <c r="AK245" s="110"/>
      <c r="AL245" s="110"/>
      <c r="AM245" s="110"/>
      <c r="AN245" s="110"/>
      <c r="AO245" s="110"/>
      <c r="AP245" s="110"/>
      <c r="AQ245" s="110"/>
      <c r="AR245" s="110"/>
      <c r="AS245" s="110"/>
      <c r="AT245" s="110"/>
      <c r="AU245" s="110"/>
      <c r="AV245" s="110"/>
      <c r="AW245" s="110"/>
      <c r="AX245" s="110"/>
      <c r="AY245" s="110"/>
      <c r="AZ245" s="110"/>
      <c r="BA245" s="110"/>
      <c r="BB245" s="111"/>
      <c r="BC245" s="102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103"/>
      <c r="BO245" s="103"/>
      <c r="BP245" s="103"/>
      <c r="BQ245" s="299"/>
      <c r="BR245" s="105"/>
    </row>
    <row r="246" spans="3:70" ht="15.6" customHeight="1" x14ac:dyDescent="0.5">
      <c r="C246" s="95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65"/>
      <c r="Y246" s="65"/>
      <c r="Z246" s="65"/>
      <c r="AA246" s="36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299"/>
      <c r="AO246" s="113"/>
      <c r="AP246" s="300"/>
      <c r="AQ246" s="300"/>
      <c r="AR246" s="115"/>
      <c r="AS246" s="115"/>
      <c r="AT246" s="115"/>
      <c r="AU246" s="115"/>
      <c r="AV246" s="115"/>
      <c r="AW246" s="115"/>
      <c r="AX246" s="115"/>
      <c r="AY246" s="115"/>
      <c r="AZ246" s="115"/>
      <c r="BA246" s="115"/>
      <c r="BB246" s="115"/>
      <c r="BC246" s="102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103"/>
      <c r="BO246" s="103"/>
      <c r="BP246" s="103"/>
      <c r="BQ246" s="299"/>
      <c r="BR246" s="105"/>
    </row>
    <row r="247" spans="3:70" ht="25.5" x14ac:dyDescent="0.5">
      <c r="C247" s="95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6" t="s">
        <v>35</v>
      </c>
      <c r="V247" s="112"/>
      <c r="W247" s="112"/>
      <c r="X247" s="112"/>
      <c r="Y247" s="112"/>
      <c r="Z247" s="112"/>
      <c r="AA247" s="103"/>
      <c r="AB247" s="117"/>
      <c r="AC247" s="117"/>
      <c r="AD247" s="117"/>
      <c r="AE247" s="117"/>
      <c r="AF247" s="117"/>
      <c r="AG247" s="117"/>
      <c r="AH247" s="117"/>
      <c r="AI247" s="117"/>
      <c r="AJ247" s="117"/>
      <c r="AK247" s="117"/>
      <c r="AL247" s="117"/>
      <c r="AM247" s="116" t="s">
        <v>65</v>
      </c>
      <c r="AN247" s="118"/>
      <c r="AO247" s="117"/>
      <c r="AP247" s="119"/>
      <c r="AQ247" s="119"/>
      <c r="AR247" s="120"/>
      <c r="AS247" s="120"/>
      <c r="AT247" s="120"/>
      <c r="AU247" s="120"/>
      <c r="AV247" s="120"/>
      <c r="AW247" s="120"/>
      <c r="AX247" s="120"/>
      <c r="AY247" s="120"/>
      <c r="AZ247" s="120"/>
      <c r="BA247" s="120"/>
      <c r="BB247" s="120"/>
      <c r="BC247" s="121"/>
      <c r="BD247" s="103"/>
      <c r="BE247" s="103"/>
      <c r="BF247" s="253" t="s">
        <v>71</v>
      </c>
      <c r="BG247" s="179"/>
      <c r="BH247" s="179"/>
      <c r="BI247" s="179"/>
      <c r="BJ247" s="179"/>
      <c r="BK247" s="179"/>
      <c r="BL247" s="179"/>
      <c r="BM247" s="103"/>
      <c r="BN247" s="103"/>
      <c r="BO247" s="103"/>
      <c r="BP247" s="103"/>
      <c r="BQ247" s="118"/>
      <c r="BR247" s="105"/>
    </row>
    <row r="248" spans="3:70" ht="15.6" customHeight="1" x14ac:dyDescent="0.4">
      <c r="C248" s="95"/>
      <c r="D248" s="99" t="s">
        <v>18</v>
      </c>
      <c r="E248" s="100"/>
      <c r="F248" s="100"/>
      <c r="G248" s="100"/>
      <c r="H248" s="100"/>
      <c r="I248" s="100"/>
      <c r="J248" s="100"/>
      <c r="K248" s="100"/>
      <c r="L248" s="100"/>
      <c r="M248" s="101"/>
      <c r="N248" s="123" t="str">
        <f>IF([4]回答表!X48="●","●","")</f>
        <v/>
      </c>
      <c r="O248" s="124"/>
      <c r="P248" s="124"/>
      <c r="Q248" s="125"/>
      <c r="R248" s="112"/>
      <c r="S248" s="112"/>
      <c r="T248" s="112"/>
      <c r="U248" s="126" t="str">
        <f>IF([4]回答表!X48="●",[4]回答表!B411,IF([4]回答表!AA48="●",[4]回答表!B425,""))</f>
        <v/>
      </c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/>
      <c r="AI248" s="127"/>
      <c r="AJ248" s="128"/>
      <c r="AK248" s="129"/>
      <c r="AL248" s="129"/>
      <c r="AM248" s="263" t="s">
        <v>72</v>
      </c>
      <c r="AN248" s="263"/>
      <c r="AO248" s="263"/>
      <c r="AP248" s="263"/>
      <c r="AQ248" s="264" t="str">
        <f>IF([4]回答表!X48="●",[4]回答表!BC418,IF([4]回答表!AA48="●",[4]回答表!BC432,""))</f>
        <v/>
      </c>
      <c r="AR248" s="264"/>
      <c r="AS248" s="264"/>
      <c r="AT248" s="264"/>
      <c r="AU248" s="265" t="s">
        <v>73</v>
      </c>
      <c r="AV248" s="266"/>
      <c r="AW248" s="266"/>
      <c r="AX248" s="267"/>
      <c r="AY248" s="264" t="str">
        <f>IF([4]回答表!X48="●",[4]回答表!BC423,IF([4]回答表!AA48="●",[4]回答表!BC437,""))</f>
        <v/>
      </c>
      <c r="AZ248" s="264"/>
      <c r="BA248" s="264"/>
      <c r="BB248" s="264"/>
      <c r="BC248" s="113"/>
      <c r="BD248" s="36"/>
      <c r="BE248" s="36"/>
      <c r="BF248" s="131" t="str">
        <f>IF([4]回答表!X48="●",[4]回答表!S417,IF([4]回答表!AA48="●",[4]回答表!S431,""))</f>
        <v/>
      </c>
      <c r="BG248" s="132"/>
      <c r="BH248" s="132"/>
      <c r="BI248" s="132"/>
      <c r="BJ248" s="131"/>
      <c r="BK248" s="132"/>
      <c r="BL248" s="132"/>
      <c r="BM248" s="132"/>
      <c r="BN248" s="131"/>
      <c r="BO248" s="132"/>
      <c r="BP248" s="132"/>
      <c r="BQ248" s="133"/>
      <c r="BR248" s="105"/>
    </row>
    <row r="249" spans="3:70" ht="15.6" customHeight="1" x14ac:dyDescent="0.4">
      <c r="C249" s="95"/>
      <c r="D249" s="134"/>
      <c r="E249" s="135"/>
      <c r="F249" s="135"/>
      <c r="G249" s="135"/>
      <c r="H249" s="135"/>
      <c r="I249" s="135"/>
      <c r="J249" s="135"/>
      <c r="K249" s="135"/>
      <c r="L249" s="135"/>
      <c r="M249" s="136"/>
      <c r="N249" s="137"/>
      <c r="O249" s="138"/>
      <c r="P249" s="138"/>
      <c r="Q249" s="139"/>
      <c r="R249" s="112"/>
      <c r="S249" s="112"/>
      <c r="T249" s="112"/>
      <c r="U249" s="140"/>
      <c r="V249" s="141"/>
      <c r="W249" s="141"/>
      <c r="X249" s="141"/>
      <c r="Y249" s="141"/>
      <c r="Z249" s="141"/>
      <c r="AA249" s="141"/>
      <c r="AB249" s="141"/>
      <c r="AC249" s="141"/>
      <c r="AD249" s="141"/>
      <c r="AE249" s="141"/>
      <c r="AF249" s="141"/>
      <c r="AG249" s="141"/>
      <c r="AH249" s="141"/>
      <c r="AI249" s="141"/>
      <c r="AJ249" s="142"/>
      <c r="AK249" s="129"/>
      <c r="AL249" s="129"/>
      <c r="AM249" s="263"/>
      <c r="AN249" s="263"/>
      <c r="AO249" s="263"/>
      <c r="AP249" s="263"/>
      <c r="AQ249" s="264"/>
      <c r="AR249" s="264"/>
      <c r="AS249" s="264"/>
      <c r="AT249" s="264"/>
      <c r="AU249" s="268"/>
      <c r="AV249" s="269"/>
      <c r="AW249" s="269"/>
      <c r="AX249" s="270"/>
      <c r="AY249" s="264"/>
      <c r="AZ249" s="264"/>
      <c r="BA249" s="264"/>
      <c r="BB249" s="264"/>
      <c r="BC249" s="113"/>
      <c r="BD249" s="36"/>
      <c r="BE249" s="36"/>
      <c r="BF249" s="143"/>
      <c r="BG249" s="144"/>
      <c r="BH249" s="144"/>
      <c r="BI249" s="144"/>
      <c r="BJ249" s="143"/>
      <c r="BK249" s="144"/>
      <c r="BL249" s="144"/>
      <c r="BM249" s="144"/>
      <c r="BN249" s="143"/>
      <c r="BO249" s="144"/>
      <c r="BP249" s="144"/>
      <c r="BQ249" s="145"/>
      <c r="BR249" s="105"/>
    </row>
    <row r="250" spans="3:70" ht="15.6" customHeight="1" x14ac:dyDescent="0.4">
      <c r="C250" s="95"/>
      <c r="D250" s="134"/>
      <c r="E250" s="135"/>
      <c r="F250" s="135"/>
      <c r="G250" s="135"/>
      <c r="H250" s="135"/>
      <c r="I250" s="135"/>
      <c r="J250" s="135"/>
      <c r="K250" s="135"/>
      <c r="L250" s="135"/>
      <c r="M250" s="136"/>
      <c r="N250" s="137"/>
      <c r="O250" s="138"/>
      <c r="P250" s="138"/>
      <c r="Q250" s="139"/>
      <c r="R250" s="112"/>
      <c r="S250" s="112"/>
      <c r="T250" s="112"/>
      <c r="U250" s="140"/>
      <c r="V250" s="141"/>
      <c r="W250" s="141"/>
      <c r="X250" s="141"/>
      <c r="Y250" s="141"/>
      <c r="Z250" s="141"/>
      <c r="AA250" s="141"/>
      <c r="AB250" s="141"/>
      <c r="AC250" s="141"/>
      <c r="AD250" s="141"/>
      <c r="AE250" s="141"/>
      <c r="AF250" s="141"/>
      <c r="AG250" s="141"/>
      <c r="AH250" s="141"/>
      <c r="AI250" s="141"/>
      <c r="AJ250" s="142"/>
      <c r="AK250" s="129"/>
      <c r="AL250" s="129"/>
      <c r="AM250" s="263" t="s">
        <v>74</v>
      </c>
      <c r="AN250" s="263"/>
      <c r="AO250" s="263"/>
      <c r="AP250" s="263"/>
      <c r="AQ250" s="264" t="str">
        <f>IF([4]回答表!X48="●",[4]回答表!BC419,IF([4]回答表!AA48="●",[4]回答表!BC433,""))</f>
        <v/>
      </c>
      <c r="AR250" s="264"/>
      <c r="AS250" s="264"/>
      <c r="AT250" s="264"/>
      <c r="AU250" s="268"/>
      <c r="AV250" s="269"/>
      <c r="AW250" s="269"/>
      <c r="AX250" s="270"/>
      <c r="AY250" s="264"/>
      <c r="AZ250" s="264"/>
      <c r="BA250" s="264"/>
      <c r="BB250" s="264"/>
      <c r="BC250" s="113"/>
      <c r="BD250" s="36"/>
      <c r="BE250" s="36"/>
      <c r="BF250" s="143"/>
      <c r="BG250" s="144"/>
      <c r="BH250" s="144"/>
      <c r="BI250" s="144"/>
      <c r="BJ250" s="143"/>
      <c r="BK250" s="144"/>
      <c r="BL250" s="144"/>
      <c r="BM250" s="144"/>
      <c r="BN250" s="143"/>
      <c r="BO250" s="144"/>
      <c r="BP250" s="144"/>
      <c r="BQ250" s="145"/>
      <c r="BR250" s="105"/>
    </row>
    <row r="251" spans="3:70" ht="15.6" customHeight="1" x14ac:dyDescent="0.4">
      <c r="C251" s="95"/>
      <c r="D251" s="109"/>
      <c r="E251" s="110"/>
      <c r="F251" s="110"/>
      <c r="G251" s="110"/>
      <c r="H251" s="110"/>
      <c r="I251" s="110"/>
      <c r="J251" s="110"/>
      <c r="K251" s="110"/>
      <c r="L251" s="110"/>
      <c r="M251" s="111"/>
      <c r="N251" s="147"/>
      <c r="O251" s="148"/>
      <c r="P251" s="148"/>
      <c r="Q251" s="149"/>
      <c r="R251" s="112"/>
      <c r="S251" s="112"/>
      <c r="T251" s="112"/>
      <c r="U251" s="140"/>
      <c r="V251" s="141"/>
      <c r="W251" s="141"/>
      <c r="X251" s="141"/>
      <c r="Y251" s="141"/>
      <c r="Z251" s="141"/>
      <c r="AA251" s="141"/>
      <c r="AB251" s="141"/>
      <c r="AC251" s="141"/>
      <c r="AD251" s="141"/>
      <c r="AE251" s="141"/>
      <c r="AF251" s="141"/>
      <c r="AG251" s="141"/>
      <c r="AH251" s="141"/>
      <c r="AI251" s="141"/>
      <c r="AJ251" s="142"/>
      <c r="AK251" s="129"/>
      <c r="AL251" s="129"/>
      <c r="AM251" s="263"/>
      <c r="AN251" s="263"/>
      <c r="AO251" s="263"/>
      <c r="AP251" s="263"/>
      <c r="AQ251" s="264"/>
      <c r="AR251" s="264"/>
      <c r="AS251" s="264"/>
      <c r="AT251" s="264"/>
      <c r="AU251" s="268"/>
      <c r="AV251" s="269"/>
      <c r="AW251" s="269"/>
      <c r="AX251" s="270"/>
      <c r="AY251" s="264"/>
      <c r="AZ251" s="264"/>
      <c r="BA251" s="264"/>
      <c r="BB251" s="264"/>
      <c r="BC251" s="113"/>
      <c r="BD251" s="36"/>
      <c r="BE251" s="36"/>
      <c r="BF251" s="143" t="str">
        <f>IF([4]回答表!X48="●",[4]回答表!V417,IF([4]回答表!AA48="●",[4]回答表!V431,""))</f>
        <v/>
      </c>
      <c r="BG251" s="144"/>
      <c r="BH251" s="144"/>
      <c r="BI251" s="144"/>
      <c r="BJ251" s="143" t="str">
        <f>IF([4]回答表!X48="●",[4]回答表!V418,IF([4]回答表!AA48="●",[4]回答表!V432,""))</f>
        <v/>
      </c>
      <c r="BK251" s="144"/>
      <c r="BL251" s="144"/>
      <c r="BM251" s="145"/>
      <c r="BN251" s="143" t="str">
        <f>IF([4]回答表!X48="●",[4]回答表!V419,IF([4]回答表!AA48="●",[4]回答表!V433,""))</f>
        <v/>
      </c>
      <c r="BO251" s="144"/>
      <c r="BP251" s="144"/>
      <c r="BQ251" s="145"/>
      <c r="BR251" s="105"/>
    </row>
    <row r="252" spans="3:70" ht="15.6" customHeight="1" x14ac:dyDescent="0.4">
      <c r="C252" s="95"/>
      <c r="D252" s="150"/>
      <c r="E252" s="150"/>
      <c r="F252" s="150"/>
      <c r="G252" s="150"/>
      <c r="H252" s="150"/>
      <c r="I252" s="150"/>
      <c r="J252" s="150"/>
      <c r="K252" s="150"/>
      <c r="L252" s="150"/>
      <c r="M252" s="150"/>
      <c r="N252" s="152"/>
      <c r="O252" s="152"/>
      <c r="P252" s="152"/>
      <c r="Q252" s="152"/>
      <c r="R252" s="152"/>
      <c r="S252" s="152"/>
      <c r="T252" s="152"/>
      <c r="U252" s="140"/>
      <c r="V252" s="141"/>
      <c r="W252" s="141"/>
      <c r="X252" s="141"/>
      <c r="Y252" s="141"/>
      <c r="Z252" s="141"/>
      <c r="AA252" s="141"/>
      <c r="AB252" s="141"/>
      <c r="AC252" s="141"/>
      <c r="AD252" s="141"/>
      <c r="AE252" s="141"/>
      <c r="AF252" s="141"/>
      <c r="AG252" s="141"/>
      <c r="AH252" s="141"/>
      <c r="AI252" s="141"/>
      <c r="AJ252" s="142"/>
      <c r="AK252" s="129"/>
      <c r="AL252" s="129"/>
      <c r="AM252" s="263" t="s">
        <v>75</v>
      </c>
      <c r="AN252" s="263"/>
      <c r="AO252" s="263"/>
      <c r="AP252" s="263"/>
      <c r="AQ252" s="264" t="str">
        <f>IF([4]回答表!X48="●",[4]回答表!BC420,IF([4]回答表!AA48="●",[4]回答表!BC434,""))</f>
        <v/>
      </c>
      <c r="AR252" s="264"/>
      <c r="AS252" s="264"/>
      <c r="AT252" s="264"/>
      <c r="AU252" s="271"/>
      <c r="AV252" s="272"/>
      <c r="AW252" s="272"/>
      <c r="AX252" s="273"/>
      <c r="AY252" s="264"/>
      <c r="AZ252" s="264"/>
      <c r="BA252" s="264"/>
      <c r="BB252" s="264"/>
      <c r="BC252" s="113"/>
      <c r="BD252" s="113"/>
      <c r="BE252" s="113"/>
      <c r="BF252" s="143"/>
      <c r="BG252" s="144"/>
      <c r="BH252" s="144"/>
      <c r="BI252" s="144"/>
      <c r="BJ252" s="143"/>
      <c r="BK252" s="144"/>
      <c r="BL252" s="144"/>
      <c r="BM252" s="145"/>
      <c r="BN252" s="143"/>
      <c r="BO252" s="144"/>
      <c r="BP252" s="144"/>
      <c r="BQ252" s="145"/>
      <c r="BR252" s="105"/>
    </row>
    <row r="253" spans="3:70" ht="15.6" customHeight="1" x14ac:dyDescent="0.4">
      <c r="C253" s="95"/>
      <c r="D253" s="150"/>
      <c r="E253" s="150"/>
      <c r="F253" s="150"/>
      <c r="G253" s="150"/>
      <c r="H253" s="150"/>
      <c r="I253" s="150"/>
      <c r="J253" s="150"/>
      <c r="K253" s="150"/>
      <c r="L253" s="150"/>
      <c r="M253" s="150"/>
      <c r="N253" s="152"/>
      <c r="O253" s="152"/>
      <c r="P253" s="152"/>
      <c r="Q253" s="152"/>
      <c r="R253" s="152"/>
      <c r="S253" s="152"/>
      <c r="T253" s="152"/>
      <c r="U253" s="140"/>
      <c r="V253" s="141"/>
      <c r="W253" s="141"/>
      <c r="X253" s="141"/>
      <c r="Y253" s="141"/>
      <c r="Z253" s="141"/>
      <c r="AA253" s="141"/>
      <c r="AB253" s="141"/>
      <c r="AC253" s="141"/>
      <c r="AD253" s="141"/>
      <c r="AE253" s="141"/>
      <c r="AF253" s="141"/>
      <c r="AG253" s="141"/>
      <c r="AH253" s="141"/>
      <c r="AI253" s="141"/>
      <c r="AJ253" s="142"/>
      <c r="AK253" s="129"/>
      <c r="AL253" s="129"/>
      <c r="AM253" s="263"/>
      <c r="AN253" s="263"/>
      <c r="AO253" s="263"/>
      <c r="AP253" s="263"/>
      <c r="AQ253" s="264"/>
      <c r="AR253" s="264"/>
      <c r="AS253" s="264"/>
      <c r="AT253" s="264"/>
      <c r="AU253" s="216" t="s">
        <v>76</v>
      </c>
      <c r="AV253" s="217"/>
      <c r="AW253" s="217"/>
      <c r="AX253" s="218"/>
      <c r="AY253" s="301" t="str">
        <f>IF([4]回答表!X48="●",[4]回答表!BC424,IF([4]回答表!AA48="●",[4]回答表!BC438,""))</f>
        <v/>
      </c>
      <c r="AZ253" s="302"/>
      <c r="BA253" s="302"/>
      <c r="BB253" s="303"/>
      <c r="BC253" s="113"/>
      <c r="BD253" s="36"/>
      <c r="BE253" s="36"/>
      <c r="BF253" s="143"/>
      <c r="BG253" s="144"/>
      <c r="BH253" s="144"/>
      <c r="BI253" s="144"/>
      <c r="BJ253" s="143"/>
      <c r="BK253" s="144"/>
      <c r="BL253" s="144"/>
      <c r="BM253" s="145"/>
      <c r="BN253" s="143"/>
      <c r="BO253" s="144"/>
      <c r="BP253" s="144"/>
      <c r="BQ253" s="145"/>
      <c r="BR253" s="105"/>
    </row>
    <row r="254" spans="3:70" ht="15.6" customHeight="1" x14ac:dyDescent="0.4">
      <c r="C254" s="95"/>
      <c r="D254" s="159" t="s">
        <v>26</v>
      </c>
      <c r="E254" s="160"/>
      <c r="F254" s="160"/>
      <c r="G254" s="160"/>
      <c r="H254" s="160"/>
      <c r="I254" s="160"/>
      <c r="J254" s="160"/>
      <c r="K254" s="160"/>
      <c r="L254" s="160"/>
      <c r="M254" s="161"/>
      <c r="N254" s="123" t="str">
        <f>IF([4]回答表!AA48="●","●","")</f>
        <v/>
      </c>
      <c r="O254" s="124"/>
      <c r="P254" s="124"/>
      <c r="Q254" s="125"/>
      <c r="R254" s="112"/>
      <c r="S254" s="112"/>
      <c r="T254" s="112"/>
      <c r="U254" s="140"/>
      <c r="V254" s="141"/>
      <c r="W254" s="141"/>
      <c r="X254" s="141"/>
      <c r="Y254" s="141"/>
      <c r="Z254" s="141"/>
      <c r="AA254" s="141"/>
      <c r="AB254" s="141"/>
      <c r="AC254" s="141"/>
      <c r="AD254" s="141"/>
      <c r="AE254" s="141"/>
      <c r="AF254" s="141"/>
      <c r="AG254" s="141"/>
      <c r="AH254" s="141"/>
      <c r="AI254" s="141"/>
      <c r="AJ254" s="142"/>
      <c r="AK254" s="129"/>
      <c r="AL254" s="129"/>
      <c r="AM254" s="263" t="s">
        <v>77</v>
      </c>
      <c r="AN254" s="263"/>
      <c r="AO254" s="263"/>
      <c r="AP254" s="263"/>
      <c r="AQ254" s="277" t="str">
        <f>IF([4]回答表!X48="●",[4]回答表!BC421,IF([4]回答表!AA48="●",[4]回答表!BC435,""))</f>
        <v/>
      </c>
      <c r="AR254" s="264"/>
      <c r="AS254" s="264"/>
      <c r="AT254" s="264"/>
      <c r="AU254" s="278"/>
      <c r="AV254" s="279"/>
      <c r="AW254" s="279"/>
      <c r="AX254" s="280"/>
      <c r="AY254" s="304"/>
      <c r="AZ254" s="305"/>
      <c r="BA254" s="305"/>
      <c r="BB254" s="306"/>
      <c r="BC254" s="113"/>
      <c r="BD254" s="165"/>
      <c r="BE254" s="165"/>
      <c r="BF254" s="143"/>
      <c r="BG254" s="144"/>
      <c r="BH254" s="144"/>
      <c r="BI254" s="144"/>
      <c r="BJ254" s="143"/>
      <c r="BK254" s="144"/>
      <c r="BL254" s="144"/>
      <c r="BM254" s="145"/>
      <c r="BN254" s="143"/>
      <c r="BO254" s="144"/>
      <c r="BP254" s="144"/>
      <c r="BQ254" s="145"/>
      <c r="BR254" s="105"/>
    </row>
    <row r="255" spans="3:70" ht="15.6" customHeight="1" x14ac:dyDescent="0.4">
      <c r="C255" s="95"/>
      <c r="D255" s="166"/>
      <c r="E255" s="167"/>
      <c r="F255" s="167"/>
      <c r="G255" s="167"/>
      <c r="H255" s="167"/>
      <c r="I255" s="167"/>
      <c r="J255" s="167"/>
      <c r="K255" s="167"/>
      <c r="L255" s="167"/>
      <c r="M255" s="168"/>
      <c r="N255" s="137"/>
      <c r="O255" s="138"/>
      <c r="P255" s="138"/>
      <c r="Q255" s="139"/>
      <c r="R255" s="112"/>
      <c r="S255" s="112"/>
      <c r="T255" s="112"/>
      <c r="U255" s="140"/>
      <c r="V255" s="141"/>
      <c r="W255" s="141"/>
      <c r="X255" s="141"/>
      <c r="Y255" s="141"/>
      <c r="Z255" s="141"/>
      <c r="AA255" s="141"/>
      <c r="AB255" s="141"/>
      <c r="AC255" s="141"/>
      <c r="AD255" s="141"/>
      <c r="AE255" s="141"/>
      <c r="AF255" s="141"/>
      <c r="AG255" s="141"/>
      <c r="AH255" s="141"/>
      <c r="AI255" s="141"/>
      <c r="AJ255" s="142"/>
      <c r="AK255" s="129"/>
      <c r="AL255" s="129"/>
      <c r="AM255" s="263"/>
      <c r="AN255" s="263"/>
      <c r="AO255" s="263"/>
      <c r="AP255" s="263"/>
      <c r="AQ255" s="264"/>
      <c r="AR255" s="264"/>
      <c r="AS255" s="264"/>
      <c r="AT255" s="264"/>
      <c r="AU255" s="222"/>
      <c r="AV255" s="223"/>
      <c r="AW255" s="223"/>
      <c r="AX255" s="224"/>
      <c r="AY255" s="307"/>
      <c r="AZ255" s="308"/>
      <c r="BA255" s="308"/>
      <c r="BB255" s="309"/>
      <c r="BC255" s="113"/>
      <c r="BD255" s="165"/>
      <c r="BE255" s="165"/>
      <c r="BF255" s="143" t="s">
        <v>23</v>
      </c>
      <c r="BG255" s="144"/>
      <c r="BH255" s="144"/>
      <c r="BI255" s="144"/>
      <c r="BJ255" s="143" t="s">
        <v>24</v>
      </c>
      <c r="BK255" s="144"/>
      <c r="BL255" s="144"/>
      <c r="BM255" s="144"/>
      <c r="BN255" s="143" t="s">
        <v>25</v>
      </c>
      <c r="BO255" s="144"/>
      <c r="BP255" s="144"/>
      <c r="BQ255" s="145"/>
      <c r="BR255" s="105"/>
    </row>
    <row r="256" spans="3:70" ht="15.6" customHeight="1" x14ac:dyDescent="0.4">
      <c r="C256" s="95"/>
      <c r="D256" s="166"/>
      <c r="E256" s="167"/>
      <c r="F256" s="167"/>
      <c r="G256" s="167"/>
      <c r="H256" s="167"/>
      <c r="I256" s="167"/>
      <c r="J256" s="167"/>
      <c r="K256" s="167"/>
      <c r="L256" s="167"/>
      <c r="M256" s="168"/>
      <c r="N256" s="137"/>
      <c r="O256" s="138"/>
      <c r="P256" s="138"/>
      <c r="Q256" s="139"/>
      <c r="R256" s="112"/>
      <c r="S256" s="112"/>
      <c r="T256" s="112"/>
      <c r="U256" s="140"/>
      <c r="V256" s="141"/>
      <c r="W256" s="141"/>
      <c r="X256" s="141"/>
      <c r="Y256" s="141"/>
      <c r="Z256" s="141"/>
      <c r="AA256" s="141"/>
      <c r="AB256" s="141"/>
      <c r="AC256" s="141"/>
      <c r="AD256" s="141"/>
      <c r="AE256" s="141"/>
      <c r="AF256" s="141"/>
      <c r="AG256" s="141"/>
      <c r="AH256" s="141"/>
      <c r="AI256" s="141"/>
      <c r="AJ256" s="142"/>
      <c r="AK256" s="129"/>
      <c r="AL256" s="129"/>
      <c r="AM256" s="263" t="s">
        <v>78</v>
      </c>
      <c r="AN256" s="263"/>
      <c r="AO256" s="263"/>
      <c r="AP256" s="263"/>
      <c r="AQ256" s="264" t="str">
        <f>IF([4]回答表!X48="●",[4]回答表!BC422,IF([4]回答表!AA48="●",[4]回答表!BC436,""))</f>
        <v/>
      </c>
      <c r="AR256" s="264"/>
      <c r="AS256" s="264"/>
      <c r="AT256" s="264"/>
      <c r="AU256" s="216" t="s">
        <v>79</v>
      </c>
      <c r="AV256" s="217"/>
      <c r="AW256" s="217"/>
      <c r="AX256" s="218"/>
      <c r="AY256" s="301" t="str">
        <f>IF([4]回答表!X48="●",[4]回答表!BC425,IF([4]回答表!AA48="●",[4]回答表!BC439,""))</f>
        <v/>
      </c>
      <c r="AZ256" s="302"/>
      <c r="BA256" s="302"/>
      <c r="BB256" s="303"/>
      <c r="BC256" s="113"/>
      <c r="BD256" s="165"/>
      <c r="BE256" s="165"/>
      <c r="BF256" s="143"/>
      <c r="BG256" s="144"/>
      <c r="BH256" s="144"/>
      <c r="BI256" s="144"/>
      <c r="BJ256" s="143"/>
      <c r="BK256" s="144"/>
      <c r="BL256" s="144"/>
      <c r="BM256" s="144"/>
      <c r="BN256" s="143"/>
      <c r="BO256" s="144"/>
      <c r="BP256" s="144"/>
      <c r="BQ256" s="145"/>
      <c r="BR256" s="105"/>
    </row>
    <row r="257" spans="3:70" ht="15.6" customHeight="1" x14ac:dyDescent="0.4">
      <c r="C257" s="95"/>
      <c r="D257" s="169"/>
      <c r="E257" s="170"/>
      <c r="F257" s="170"/>
      <c r="G257" s="170"/>
      <c r="H257" s="170"/>
      <c r="I257" s="170"/>
      <c r="J257" s="170"/>
      <c r="K257" s="170"/>
      <c r="L257" s="170"/>
      <c r="M257" s="171"/>
      <c r="N257" s="147"/>
      <c r="O257" s="148"/>
      <c r="P257" s="148"/>
      <c r="Q257" s="149"/>
      <c r="R257" s="112"/>
      <c r="S257" s="112"/>
      <c r="T257" s="112"/>
      <c r="U257" s="172"/>
      <c r="V257" s="173"/>
      <c r="W257" s="173"/>
      <c r="X257" s="173"/>
      <c r="Y257" s="173"/>
      <c r="Z257" s="173"/>
      <c r="AA257" s="173"/>
      <c r="AB257" s="173"/>
      <c r="AC257" s="173"/>
      <c r="AD257" s="173"/>
      <c r="AE257" s="173"/>
      <c r="AF257" s="173"/>
      <c r="AG257" s="173"/>
      <c r="AH257" s="173"/>
      <c r="AI257" s="173"/>
      <c r="AJ257" s="174"/>
      <c r="AK257" s="129"/>
      <c r="AL257" s="129"/>
      <c r="AM257" s="263"/>
      <c r="AN257" s="263"/>
      <c r="AO257" s="263"/>
      <c r="AP257" s="263"/>
      <c r="AQ257" s="264"/>
      <c r="AR257" s="264"/>
      <c r="AS257" s="264"/>
      <c r="AT257" s="264"/>
      <c r="AU257" s="222"/>
      <c r="AV257" s="223"/>
      <c r="AW257" s="223"/>
      <c r="AX257" s="224"/>
      <c r="AY257" s="307"/>
      <c r="AZ257" s="308"/>
      <c r="BA257" s="308"/>
      <c r="BB257" s="309"/>
      <c r="BC257" s="113"/>
      <c r="BD257" s="165"/>
      <c r="BE257" s="165"/>
      <c r="BF257" s="181"/>
      <c r="BG257" s="182"/>
      <c r="BH257" s="182"/>
      <c r="BI257" s="182"/>
      <c r="BJ257" s="181"/>
      <c r="BK257" s="182"/>
      <c r="BL257" s="182"/>
      <c r="BM257" s="182"/>
      <c r="BN257" s="181"/>
      <c r="BO257" s="182"/>
      <c r="BP257" s="182"/>
      <c r="BQ257" s="183"/>
      <c r="BR257" s="105"/>
    </row>
    <row r="258" spans="3:70" ht="15.6" customHeight="1" x14ac:dyDescent="0.5">
      <c r="C258" s="95"/>
      <c r="D258" s="150"/>
      <c r="E258" s="150"/>
      <c r="F258" s="150"/>
      <c r="G258" s="150"/>
      <c r="H258" s="150"/>
      <c r="I258" s="150"/>
      <c r="J258" s="150"/>
      <c r="K258" s="150"/>
      <c r="L258" s="150"/>
      <c r="M258" s="150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65"/>
      <c r="Y258" s="65"/>
      <c r="Z258" s="65"/>
      <c r="AA258" s="103"/>
      <c r="AB258" s="103"/>
      <c r="AC258" s="103"/>
      <c r="AD258" s="103"/>
      <c r="AE258" s="103"/>
      <c r="AF258" s="103"/>
      <c r="AG258" s="103"/>
      <c r="AH258" s="103"/>
      <c r="AI258" s="103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65"/>
      <c r="BI258" s="65"/>
      <c r="BJ258" s="65"/>
      <c r="BK258" s="65"/>
      <c r="BL258" s="65"/>
      <c r="BM258" s="65"/>
      <c r="BN258" s="65"/>
      <c r="BO258" s="65"/>
      <c r="BP258" s="65"/>
      <c r="BQ258" s="65"/>
      <c r="BR258" s="105"/>
    </row>
    <row r="259" spans="3:70" ht="18.600000000000001" customHeight="1" x14ac:dyDescent="0.5">
      <c r="C259" s="95"/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12"/>
      <c r="O259" s="112"/>
      <c r="P259" s="112"/>
      <c r="Q259" s="112"/>
      <c r="R259" s="112"/>
      <c r="S259" s="112"/>
      <c r="T259" s="112"/>
      <c r="U259" s="116" t="s">
        <v>31</v>
      </c>
      <c r="V259" s="112"/>
      <c r="W259" s="112"/>
      <c r="X259" s="112"/>
      <c r="Y259" s="112"/>
      <c r="Z259" s="112"/>
      <c r="AA259" s="103"/>
      <c r="AB259" s="117"/>
      <c r="AC259" s="103"/>
      <c r="AD259" s="103"/>
      <c r="AE259" s="103"/>
      <c r="AF259" s="103"/>
      <c r="AG259" s="103"/>
      <c r="AH259" s="103"/>
      <c r="AI259" s="103"/>
      <c r="AJ259" s="103"/>
      <c r="AK259" s="103"/>
      <c r="AL259" s="103"/>
      <c r="AM259" s="116" t="s">
        <v>32</v>
      </c>
      <c r="AN259" s="103"/>
      <c r="AO259" s="103"/>
      <c r="AP259" s="103"/>
      <c r="AQ259" s="103"/>
      <c r="AR259" s="103"/>
      <c r="AS259" s="103"/>
      <c r="AT259" s="103"/>
      <c r="AU259" s="103"/>
      <c r="AV259" s="103"/>
      <c r="AW259" s="103"/>
      <c r="AX259" s="103"/>
      <c r="AY259" s="103"/>
      <c r="AZ259" s="103"/>
      <c r="BA259" s="103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65"/>
      <c r="BR259" s="105"/>
    </row>
    <row r="260" spans="3:70" ht="15.6" customHeight="1" x14ac:dyDescent="0.4">
      <c r="C260" s="95"/>
      <c r="D260" s="99" t="s">
        <v>33</v>
      </c>
      <c r="E260" s="100"/>
      <c r="F260" s="100"/>
      <c r="G260" s="100"/>
      <c r="H260" s="100"/>
      <c r="I260" s="100"/>
      <c r="J260" s="100"/>
      <c r="K260" s="100"/>
      <c r="L260" s="100"/>
      <c r="M260" s="101"/>
      <c r="N260" s="123" t="str">
        <f>IF([4]回答表!AD48="●","●","")</f>
        <v/>
      </c>
      <c r="O260" s="124"/>
      <c r="P260" s="124"/>
      <c r="Q260" s="125"/>
      <c r="R260" s="112"/>
      <c r="S260" s="112"/>
      <c r="T260" s="112"/>
      <c r="U260" s="126" t="str">
        <f>IF([4]回答表!AD48="●",[4]回答表!B439,"")</f>
        <v/>
      </c>
      <c r="V260" s="127"/>
      <c r="W260" s="127"/>
      <c r="X260" s="127"/>
      <c r="Y260" s="127"/>
      <c r="Z260" s="127"/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8"/>
      <c r="AK260" s="175"/>
      <c r="AL260" s="175"/>
      <c r="AM260" s="126" t="str">
        <f>IF([4]回答表!AD48="●",[4]回答表!B445,"")</f>
        <v/>
      </c>
      <c r="AN260" s="127"/>
      <c r="AO260" s="127"/>
      <c r="AP260" s="127"/>
      <c r="AQ260" s="127"/>
      <c r="AR260" s="127"/>
      <c r="AS260" s="127"/>
      <c r="AT260" s="127"/>
      <c r="AU260" s="127"/>
      <c r="AV260" s="127"/>
      <c r="AW260" s="127"/>
      <c r="AX260" s="127"/>
      <c r="AY260" s="127"/>
      <c r="AZ260" s="127"/>
      <c r="BA260" s="127"/>
      <c r="BB260" s="127"/>
      <c r="BC260" s="127"/>
      <c r="BD260" s="127"/>
      <c r="BE260" s="127"/>
      <c r="BF260" s="127"/>
      <c r="BG260" s="127"/>
      <c r="BH260" s="127"/>
      <c r="BI260" s="127"/>
      <c r="BJ260" s="127"/>
      <c r="BK260" s="127"/>
      <c r="BL260" s="127"/>
      <c r="BM260" s="127"/>
      <c r="BN260" s="127"/>
      <c r="BO260" s="127"/>
      <c r="BP260" s="127"/>
      <c r="BQ260" s="128"/>
      <c r="BR260" s="105"/>
    </row>
    <row r="261" spans="3:70" ht="15.6" customHeight="1" x14ac:dyDescent="0.4">
      <c r="C261" s="95"/>
      <c r="D261" s="134"/>
      <c r="E261" s="135"/>
      <c r="F261" s="135"/>
      <c r="G261" s="135"/>
      <c r="H261" s="135"/>
      <c r="I261" s="135"/>
      <c r="J261" s="135"/>
      <c r="K261" s="135"/>
      <c r="L261" s="135"/>
      <c r="M261" s="136"/>
      <c r="N261" s="137"/>
      <c r="O261" s="138"/>
      <c r="P261" s="138"/>
      <c r="Q261" s="139"/>
      <c r="R261" s="112"/>
      <c r="S261" s="112"/>
      <c r="T261" s="112"/>
      <c r="U261" s="140"/>
      <c r="V261" s="141"/>
      <c r="W261" s="141"/>
      <c r="X261" s="141"/>
      <c r="Y261" s="141"/>
      <c r="Z261" s="141"/>
      <c r="AA261" s="141"/>
      <c r="AB261" s="141"/>
      <c r="AC261" s="141"/>
      <c r="AD261" s="141"/>
      <c r="AE261" s="141"/>
      <c r="AF261" s="141"/>
      <c r="AG261" s="141"/>
      <c r="AH261" s="141"/>
      <c r="AI261" s="141"/>
      <c r="AJ261" s="142"/>
      <c r="AK261" s="175"/>
      <c r="AL261" s="175"/>
      <c r="AM261" s="140"/>
      <c r="AN261" s="141"/>
      <c r="AO261" s="141"/>
      <c r="AP261" s="141"/>
      <c r="AQ261" s="141"/>
      <c r="AR261" s="141"/>
      <c r="AS261" s="141"/>
      <c r="AT261" s="141"/>
      <c r="AU261" s="141"/>
      <c r="AV261" s="141"/>
      <c r="AW261" s="141"/>
      <c r="AX261" s="141"/>
      <c r="AY261" s="141"/>
      <c r="AZ261" s="141"/>
      <c r="BA261" s="141"/>
      <c r="BB261" s="141"/>
      <c r="BC261" s="141"/>
      <c r="BD261" s="141"/>
      <c r="BE261" s="141"/>
      <c r="BF261" s="141"/>
      <c r="BG261" s="141"/>
      <c r="BH261" s="141"/>
      <c r="BI261" s="141"/>
      <c r="BJ261" s="141"/>
      <c r="BK261" s="141"/>
      <c r="BL261" s="141"/>
      <c r="BM261" s="141"/>
      <c r="BN261" s="141"/>
      <c r="BO261" s="141"/>
      <c r="BP261" s="141"/>
      <c r="BQ261" s="142"/>
      <c r="BR261" s="105"/>
    </row>
    <row r="262" spans="3:70" ht="15.6" customHeight="1" x14ac:dyDescent="0.4">
      <c r="C262" s="95"/>
      <c r="D262" s="134"/>
      <c r="E262" s="135"/>
      <c r="F262" s="135"/>
      <c r="G262" s="135"/>
      <c r="H262" s="135"/>
      <c r="I262" s="135"/>
      <c r="J262" s="135"/>
      <c r="K262" s="135"/>
      <c r="L262" s="135"/>
      <c r="M262" s="136"/>
      <c r="N262" s="137"/>
      <c r="O262" s="138"/>
      <c r="P262" s="138"/>
      <c r="Q262" s="139"/>
      <c r="R262" s="112"/>
      <c r="S262" s="112"/>
      <c r="T262" s="112"/>
      <c r="U262" s="140"/>
      <c r="V262" s="141"/>
      <c r="W262" s="141"/>
      <c r="X262" s="141"/>
      <c r="Y262" s="141"/>
      <c r="Z262" s="141"/>
      <c r="AA262" s="141"/>
      <c r="AB262" s="141"/>
      <c r="AC262" s="141"/>
      <c r="AD262" s="141"/>
      <c r="AE262" s="141"/>
      <c r="AF262" s="141"/>
      <c r="AG262" s="141"/>
      <c r="AH262" s="141"/>
      <c r="AI262" s="141"/>
      <c r="AJ262" s="142"/>
      <c r="AK262" s="175"/>
      <c r="AL262" s="175"/>
      <c r="AM262" s="140"/>
      <c r="AN262" s="141"/>
      <c r="AO262" s="141"/>
      <c r="AP262" s="141"/>
      <c r="AQ262" s="141"/>
      <c r="AR262" s="141"/>
      <c r="AS262" s="141"/>
      <c r="AT262" s="141"/>
      <c r="AU262" s="141"/>
      <c r="AV262" s="141"/>
      <c r="AW262" s="141"/>
      <c r="AX262" s="141"/>
      <c r="AY262" s="141"/>
      <c r="AZ262" s="141"/>
      <c r="BA262" s="141"/>
      <c r="BB262" s="141"/>
      <c r="BC262" s="141"/>
      <c r="BD262" s="141"/>
      <c r="BE262" s="141"/>
      <c r="BF262" s="141"/>
      <c r="BG262" s="141"/>
      <c r="BH262" s="141"/>
      <c r="BI262" s="141"/>
      <c r="BJ262" s="141"/>
      <c r="BK262" s="141"/>
      <c r="BL262" s="141"/>
      <c r="BM262" s="141"/>
      <c r="BN262" s="141"/>
      <c r="BO262" s="141"/>
      <c r="BP262" s="141"/>
      <c r="BQ262" s="142"/>
      <c r="BR262" s="105"/>
    </row>
    <row r="263" spans="3:70" ht="15.6" customHeight="1" x14ac:dyDescent="0.4">
      <c r="C263" s="95"/>
      <c r="D263" s="109"/>
      <c r="E263" s="110"/>
      <c r="F263" s="110"/>
      <c r="G263" s="110"/>
      <c r="H263" s="110"/>
      <c r="I263" s="110"/>
      <c r="J263" s="110"/>
      <c r="K263" s="110"/>
      <c r="L263" s="110"/>
      <c r="M263" s="111"/>
      <c r="N263" s="147"/>
      <c r="O263" s="148"/>
      <c r="P263" s="148"/>
      <c r="Q263" s="149"/>
      <c r="R263" s="112"/>
      <c r="S263" s="112"/>
      <c r="T263" s="112"/>
      <c r="U263" s="172"/>
      <c r="V263" s="173"/>
      <c r="W263" s="173"/>
      <c r="X263" s="173"/>
      <c r="Y263" s="173"/>
      <c r="Z263" s="173"/>
      <c r="AA263" s="173"/>
      <c r="AB263" s="173"/>
      <c r="AC263" s="173"/>
      <c r="AD263" s="173"/>
      <c r="AE263" s="173"/>
      <c r="AF263" s="173"/>
      <c r="AG263" s="173"/>
      <c r="AH263" s="173"/>
      <c r="AI263" s="173"/>
      <c r="AJ263" s="174"/>
      <c r="AK263" s="175"/>
      <c r="AL263" s="175"/>
      <c r="AM263" s="172"/>
      <c r="AN263" s="173"/>
      <c r="AO263" s="173"/>
      <c r="AP263" s="173"/>
      <c r="AQ263" s="173"/>
      <c r="AR263" s="173"/>
      <c r="AS263" s="173"/>
      <c r="AT263" s="173"/>
      <c r="AU263" s="173"/>
      <c r="AV263" s="173"/>
      <c r="AW263" s="173"/>
      <c r="AX263" s="173"/>
      <c r="AY263" s="173"/>
      <c r="AZ263" s="173"/>
      <c r="BA263" s="173"/>
      <c r="BB263" s="173"/>
      <c r="BC263" s="173"/>
      <c r="BD263" s="173"/>
      <c r="BE263" s="173"/>
      <c r="BF263" s="173"/>
      <c r="BG263" s="173"/>
      <c r="BH263" s="173"/>
      <c r="BI263" s="173"/>
      <c r="BJ263" s="173"/>
      <c r="BK263" s="173"/>
      <c r="BL263" s="173"/>
      <c r="BM263" s="173"/>
      <c r="BN263" s="173"/>
      <c r="BO263" s="173"/>
      <c r="BP263" s="173"/>
      <c r="BQ263" s="174"/>
      <c r="BR263" s="105"/>
    </row>
    <row r="264" spans="3:70" ht="15.6" customHeight="1" x14ac:dyDescent="0.4">
      <c r="C264" s="176"/>
      <c r="D264" s="177"/>
      <c r="E264" s="177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177"/>
      <c r="AG264" s="177"/>
      <c r="AH264" s="177"/>
      <c r="AI264" s="177"/>
      <c r="AJ264" s="177"/>
      <c r="AK264" s="177"/>
      <c r="AL264" s="177"/>
      <c r="AM264" s="177"/>
      <c r="AN264" s="177"/>
      <c r="AO264" s="177"/>
      <c r="AP264" s="177"/>
      <c r="AQ264" s="177"/>
      <c r="AR264" s="177"/>
      <c r="AS264" s="177"/>
      <c r="AT264" s="177"/>
      <c r="AU264" s="177"/>
      <c r="AV264" s="177"/>
      <c r="AW264" s="177"/>
      <c r="AX264" s="177"/>
      <c r="AY264" s="177"/>
      <c r="AZ264" s="177"/>
      <c r="BA264" s="177"/>
      <c r="BB264" s="177"/>
      <c r="BC264" s="177"/>
      <c r="BD264" s="177"/>
      <c r="BE264" s="177"/>
      <c r="BF264" s="177"/>
      <c r="BG264" s="177"/>
      <c r="BH264" s="177"/>
      <c r="BI264" s="177"/>
      <c r="BJ264" s="177"/>
      <c r="BK264" s="177"/>
      <c r="BL264" s="177"/>
      <c r="BM264" s="177"/>
      <c r="BN264" s="177"/>
      <c r="BO264" s="177"/>
      <c r="BP264" s="177"/>
      <c r="BQ264" s="177"/>
      <c r="BR264" s="178"/>
    </row>
    <row r="265" spans="3:70" ht="15.6" customHeight="1" x14ac:dyDescent="0.4"/>
    <row r="266" spans="3:70" ht="15.6" customHeight="1" x14ac:dyDescent="0.4">
      <c r="C266" s="89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2"/>
      <c r="BD266" s="93"/>
      <c r="BE266" s="93"/>
      <c r="BF266" s="93"/>
      <c r="BG266" s="93"/>
      <c r="BH266" s="93"/>
      <c r="BI266" s="93"/>
      <c r="BJ266" s="93"/>
      <c r="BK266" s="93"/>
      <c r="BL266" s="93"/>
      <c r="BM266" s="93"/>
      <c r="BN266" s="93"/>
      <c r="BO266" s="93"/>
      <c r="BP266" s="93"/>
      <c r="BQ266" s="93"/>
      <c r="BR266" s="94"/>
    </row>
    <row r="267" spans="3:70" ht="15.6" customHeight="1" x14ac:dyDescent="0.5">
      <c r="C267" s="95"/>
      <c r="D267" s="96" t="s">
        <v>14</v>
      </c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8"/>
      <c r="R267" s="99" t="s">
        <v>80</v>
      </c>
      <c r="S267" s="100"/>
      <c r="T267" s="100"/>
      <c r="U267" s="100"/>
      <c r="V267" s="100"/>
      <c r="W267" s="100"/>
      <c r="X267" s="100"/>
      <c r="Y267" s="100"/>
      <c r="Z267" s="100"/>
      <c r="AA267" s="100"/>
      <c r="AB267" s="100"/>
      <c r="AC267" s="100"/>
      <c r="AD267" s="100"/>
      <c r="AE267" s="100"/>
      <c r="AF267" s="100"/>
      <c r="AG267" s="100"/>
      <c r="AH267" s="100"/>
      <c r="AI267" s="100"/>
      <c r="AJ267" s="100"/>
      <c r="AK267" s="100"/>
      <c r="AL267" s="100"/>
      <c r="AM267" s="100"/>
      <c r="AN267" s="100"/>
      <c r="AO267" s="100"/>
      <c r="AP267" s="100"/>
      <c r="AQ267" s="100"/>
      <c r="AR267" s="100"/>
      <c r="AS267" s="100"/>
      <c r="AT267" s="100"/>
      <c r="AU267" s="100"/>
      <c r="AV267" s="100"/>
      <c r="AW267" s="100"/>
      <c r="AX267" s="100"/>
      <c r="AY267" s="100"/>
      <c r="AZ267" s="100"/>
      <c r="BA267" s="100"/>
      <c r="BB267" s="101"/>
      <c r="BC267" s="102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103"/>
      <c r="BO267" s="103"/>
      <c r="BP267" s="103"/>
      <c r="BQ267" s="299"/>
      <c r="BR267" s="105"/>
    </row>
    <row r="268" spans="3:70" ht="15.6" customHeight="1" x14ac:dyDescent="0.5">
      <c r="C268" s="95"/>
      <c r="D268" s="106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8"/>
      <c r="R268" s="109"/>
      <c r="S268" s="110"/>
      <c r="T268" s="110"/>
      <c r="U268" s="110"/>
      <c r="V268" s="110"/>
      <c r="W268" s="110"/>
      <c r="X268" s="110"/>
      <c r="Y268" s="110"/>
      <c r="Z268" s="110"/>
      <c r="AA268" s="110"/>
      <c r="AB268" s="110"/>
      <c r="AC268" s="110"/>
      <c r="AD268" s="110"/>
      <c r="AE268" s="110"/>
      <c r="AF268" s="110"/>
      <c r="AG268" s="110"/>
      <c r="AH268" s="110"/>
      <c r="AI268" s="110"/>
      <c r="AJ268" s="110"/>
      <c r="AK268" s="110"/>
      <c r="AL268" s="110"/>
      <c r="AM268" s="110"/>
      <c r="AN268" s="110"/>
      <c r="AO268" s="110"/>
      <c r="AP268" s="110"/>
      <c r="AQ268" s="110"/>
      <c r="AR268" s="110"/>
      <c r="AS268" s="110"/>
      <c r="AT268" s="110"/>
      <c r="AU268" s="110"/>
      <c r="AV268" s="110"/>
      <c r="AW268" s="110"/>
      <c r="AX268" s="110"/>
      <c r="AY268" s="110"/>
      <c r="AZ268" s="110"/>
      <c r="BA268" s="110"/>
      <c r="BB268" s="111"/>
      <c r="BC268" s="102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103"/>
      <c r="BO268" s="103"/>
      <c r="BP268" s="103"/>
      <c r="BQ268" s="299"/>
      <c r="BR268" s="105"/>
    </row>
    <row r="269" spans="3:70" ht="15.6" customHeight="1" x14ac:dyDescent="0.5">
      <c r="C269" s="95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65"/>
      <c r="Y269" s="65"/>
      <c r="Z269" s="65"/>
      <c r="AA269" s="36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299"/>
      <c r="AO269" s="113"/>
      <c r="AP269" s="300"/>
      <c r="AQ269" s="300"/>
      <c r="AR269" s="115"/>
      <c r="AS269" s="115"/>
      <c r="AT269" s="115"/>
      <c r="AU269" s="115"/>
      <c r="AV269" s="115"/>
      <c r="AW269" s="115"/>
      <c r="AX269" s="115"/>
      <c r="AY269" s="115"/>
      <c r="AZ269" s="115"/>
      <c r="BA269" s="115"/>
      <c r="BB269" s="115"/>
      <c r="BC269" s="102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103"/>
      <c r="BO269" s="103"/>
      <c r="BP269" s="103"/>
      <c r="BQ269" s="299"/>
      <c r="BR269" s="105"/>
    </row>
    <row r="270" spans="3:70" ht="19.350000000000001" customHeight="1" x14ac:dyDescent="0.5">
      <c r="C270" s="95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6" t="s">
        <v>35</v>
      </c>
      <c r="V270" s="112"/>
      <c r="W270" s="112"/>
      <c r="X270" s="112"/>
      <c r="Y270" s="112"/>
      <c r="Z270" s="112"/>
      <c r="AA270" s="103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6" t="s">
        <v>81</v>
      </c>
      <c r="AN270" s="118"/>
      <c r="AO270" s="117"/>
      <c r="AP270" s="119"/>
      <c r="AQ270" s="119"/>
      <c r="AR270" s="120"/>
      <c r="AS270" s="120"/>
      <c r="AT270" s="120"/>
      <c r="AU270" s="120"/>
      <c r="AV270" s="120"/>
      <c r="AW270" s="120"/>
      <c r="AX270" s="120"/>
      <c r="AY270" s="120"/>
      <c r="AZ270" s="120"/>
      <c r="BA270" s="120"/>
      <c r="BB270" s="120"/>
      <c r="BC270" s="121"/>
      <c r="BD270" s="103"/>
      <c r="BE270" s="103"/>
      <c r="BF270" s="122" t="s">
        <v>17</v>
      </c>
      <c r="BG270" s="179"/>
      <c r="BH270" s="179"/>
      <c r="BI270" s="179"/>
      <c r="BJ270" s="179"/>
      <c r="BK270" s="179"/>
      <c r="BL270" s="179"/>
      <c r="BM270" s="103"/>
      <c r="BN270" s="103"/>
      <c r="BO270" s="103"/>
      <c r="BP270" s="103"/>
      <c r="BQ270" s="118"/>
      <c r="BR270" s="105"/>
    </row>
    <row r="271" spans="3:70" ht="15.6" customHeight="1" x14ac:dyDescent="0.4">
      <c r="C271" s="95"/>
      <c r="D271" s="99" t="s">
        <v>18</v>
      </c>
      <c r="E271" s="100"/>
      <c r="F271" s="100"/>
      <c r="G271" s="100"/>
      <c r="H271" s="100"/>
      <c r="I271" s="100"/>
      <c r="J271" s="100"/>
      <c r="K271" s="100"/>
      <c r="L271" s="100"/>
      <c r="M271" s="101"/>
      <c r="N271" s="123" t="str">
        <f>IF([4]回答表!X49="●","●","")</f>
        <v/>
      </c>
      <c r="O271" s="124"/>
      <c r="P271" s="124"/>
      <c r="Q271" s="125"/>
      <c r="R271" s="112"/>
      <c r="S271" s="112"/>
      <c r="T271" s="112"/>
      <c r="U271" s="126" t="str">
        <f>IF([4]回答表!X49="●",[4]回答表!B458,IF([4]回答表!AA49="●",[4]回答表!B475,""))</f>
        <v/>
      </c>
      <c r="V271" s="127"/>
      <c r="W271" s="127"/>
      <c r="X271" s="127"/>
      <c r="Y271" s="127"/>
      <c r="Z271" s="127"/>
      <c r="AA271" s="127"/>
      <c r="AB271" s="127"/>
      <c r="AC271" s="127"/>
      <c r="AD271" s="127"/>
      <c r="AE271" s="127"/>
      <c r="AF271" s="127"/>
      <c r="AG271" s="127"/>
      <c r="AH271" s="127"/>
      <c r="AI271" s="127"/>
      <c r="AJ271" s="128"/>
      <c r="AK271" s="129"/>
      <c r="AL271" s="129"/>
      <c r="AM271" s="242" t="s">
        <v>82</v>
      </c>
      <c r="AN271" s="243"/>
      <c r="AO271" s="243"/>
      <c r="AP271" s="243"/>
      <c r="AQ271" s="243"/>
      <c r="AR271" s="243"/>
      <c r="AS271" s="243"/>
      <c r="AT271" s="244"/>
      <c r="AU271" s="242" t="s">
        <v>83</v>
      </c>
      <c r="AV271" s="243"/>
      <c r="AW271" s="243"/>
      <c r="AX271" s="243"/>
      <c r="AY271" s="243"/>
      <c r="AZ271" s="243"/>
      <c r="BA271" s="243"/>
      <c r="BB271" s="244"/>
      <c r="BC271" s="113"/>
      <c r="BD271" s="36"/>
      <c r="BE271" s="36"/>
      <c r="BF271" s="131" t="str">
        <f>IF([4]回答表!X49="●",[4]回答表!B468,IF([4]回答表!AA49="●",[4]回答表!B485,""))</f>
        <v/>
      </c>
      <c r="BG271" s="132"/>
      <c r="BH271" s="132"/>
      <c r="BI271" s="132"/>
      <c r="BJ271" s="131"/>
      <c r="BK271" s="132"/>
      <c r="BL271" s="132"/>
      <c r="BM271" s="132"/>
      <c r="BN271" s="131"/>
      <c r="BO271" s="132"/>
      <c r="BP271" s="132"/>
      <c r="BQ271" s="133"/>
      <c r="BR271" s="105"/>
    </row>
    <row r="272" spans="3:70" ht="15.6" customHeight="1" x14ac:dyDescent="0.4">
      <c r="C272" s="95"/>
      <c r="D272" s="134"/>
      <c r="E272" s="135"/>
      <c r="F272" s="135"/>
      <c r="G272" s="135"/>
      <c r="H272" s="135"/>
      <c r="I272" s="135"/>
      <c r="J272" s="135"/>
      <c r="K272" s="135"/>
      <c r="L272" s="135"/>
      <c r="M272" s="136"/>
      <c r="N272" s="137"/>
      <c r="O272" s="138"/>
      <c r="P272" s="138"/>
      <c r="Q272" s="139"/>
      <c r="R272" s="112"/>
      <c r="S272" s="112"/>
      <c r="T272" s="112"/>
      <c r="U272" s="140"/>
      <c r="V272" s="141"/>
      <c r="W272" s="141"/>
      <c r="X272" s="141"/>
      <c r="Y272" s="141"/>
      <c r="Z272" s="141"/>
      <c r="AA272" s="141"/>
      <c r="AB272" s="141"/>
      <c r="AC272" s="141"/>
      <c r="AD272" s="141"/>
      <c r="AE272" s="141"/>
      <c r="AF272" s="141"/>
      <c r="AG272" s="141"/>
      <c r="AH272" s="141"/>
      <c r="AI272" s="141"/>
      <c r="AJ272" s="142"/>
      <c r="AK272" s="129"/>
      <c r="AL272" s="129"/>
      <c r="AM272" s="248"/>
      <c r="AN272" s="249"/>
      <c r="AO272" s="249"/>
      <c r="AP272" s="249"/>
      <c r="AQ272" s="249"/>
      <c r="AR272" s="249"/>
      <c r="AS272" s="249"/>
      <c r="AT272" s="250"/>
      <c r="AU272" s="248"/>
      <c r="AV272" s="249"/>
      <c r="AW272" s="249"/>
      <c r="AX272" s="249"/>
      <c r="AY272" s="249"/>
      <c r="AZ272" s="249"/>
      <c r="BA272" s="249"/>
      <c r="BB272" s="250"/>
      <c r="BC272" s="113"/>
      <c r="BD272" s="36"/>
      <c r="BE272" s="36"/>
      <c r="BF272" s="143"/>
      <c r="BG272" s="144"/>
      <c r="BH272" s="144"/>
      <c r="BI272" s="144"/>
      <c r="BJ272" s="143"/>
      <c r="BK272" s="144"/>
      <c r="BL272" s="144"/>
      <c r="BM272" s="144"/>
      <c r="BN272" s="143"/>
      <c r="BO272" s="144"/>
      <c r="BP272" s="144"/>
      <c r="BQ272" s="145"/>
      <c r="BR272" s="105"/>
    </row>
    <row r="273" spans="3:70" ht="15.6" customHeight="1" x14ac:dyDescent="0.4">
      <c r="C273" s="95"/>
      <c r="D273" s="134"/>
      <c r="E273" s="135"/>
      <c r="F273" s="135"/>
      <c r="G273" s="135"/>
      <c r="H273" s="135"/>
      <c r="I273" s="135"/>
      <c r="J273" s="135"/>
      <c r="K273" s="135"/>
      <c r="L273" s="135"/>
      <c r="M273" s="136"/>
      <c r="N273" s="137"/>
      <c r="O273" s="138"/>
      <c r="P273" s="138"/>
      <c r="Q273" s="139"/>
      <c r="R273" s="112"/>
      <c r="S273" s="112"/>
      <c r="T273" s="112"/>
      <c r="U273" s="140"/>
      <c r="V273" s="141"/>
      <c r="W273" s="141"/>
      <c r="X273" s="141"/>
      <c r="Y273" s="141"/>
      <c r="Z273" s="141"/>
      <c r="AA273" s="141"/>
      <c r="AB273" s="141"/>
      <c r="AC273" s="141"/>
      <c r="AD273" s="141"/>
      <c r="AE273" s="141"/>
      <c r="AF273" s="141"/>
      <c r="AG273" s="141"/>
      <c r="AH273" s="141"/>
      <c r="AI273" s="141"/>
      <c r="AJ273" s="142"/>
      <c r="AK273" s="129"/>
      <c r="AL273" s="129"/>
      <c r="AM273" s="79" t="str">
        <f>IF([4]回答表!X49="●",[4]回答表!G464,IF([4]回答表!AA49="●",[4]回答表!G481,""))</f>
        <v/>
      </c>
      <c r="AN273" s="80"/>
      <c r="AO273" s="80"/>
      <c r="AP273" s="80"/>
      <c r="AQ273" s="80"/>
      <c r="AR273" s="80"/>
      <c r="AS273" s="80"/>
      <c r="AT273" s="146"/>
      <c r="AU273" s="79" t="str">
        <f>IF([4]回答表!X49="●",[4]回答表!G465,IF([4]回答表!AA49="●",[4]回答表!G482,""))</f>
        <v/>
      </c>
      <c r="AV273" s="80"/>
      <c r="AW273" s="80"/>
      <c r="AX273" s="80"/>
      <c r="AY273" s="80"/>
      <c r="AZ273" s="80"/>
      <c r="BA273" s="80"/>
      <c r="BB273" s="146"/>
      <c r="BC273" s="113"/>
      <c r="BD273" s="36"/>
      <c r="BE273" s="36"/>
      <c r="BF273" s="143"/>
      <c r="BG273" s="144"/>
      <c r="BH273" s="144"/>
      <c r="BI273" s="144"/>
      <c r="BJ273" s="143"/>
      <c r="BK273" s="144"/>
      <c r="BL273" s="144"/>
      <c r="BM273" s="144"/>
      <c r="BN273" s="143"/>
      <c r="BO273" s="144"/>
      <c r="BP273" s="144"/>
      <c r="BQ273" s="145"/>
      <c r="BR273" s="105"/>
    </row>
    <row r="274" spans="3:70" ht="15.6" customHeight="1" x14ac:dyDescent="0.4">
      <c r="C274" s="95"/>
      <c r="D274" s="109"/>
      <c r="E274" s="110"/>
      <c r="F274" s="110"/>
      <c r="G274" s="110"/>
      <c r="H274" s="110"/>
      <c r="I274" s="110"/>
      <c r="J274" s="110"/>
      <c r="K274" s="110"/>
      <c r="L274" s="110"/>
      <c r="M274" s="111"/>
      <c r="N274" s="147"/>
      <c r="O274" s="148"/>
      <c r="P274" s="148"/>
      <c r="Q274" s="149"/>
      <c r="R274" s="112"/>
      <c r="S274" s="112"/>
      <c r="T274" s="112"/>
      <c r="U274" s="140"/>
      <c r="V274" s="141"/>
      <c r="W274" s="141"/>
      <c r="X274" s="141"/>
      <c r="Y274" s="141"/>
      <c r="Z274" s="141"/>
      <c r="AA274" s="141"/>
      <c r="AB274" s="141"/>
      <c r="AC274" s="141"/>
      <c r="AD274" s="141"/>
      <c r="AE274" s="141"/>
      <c r="AF274" s="141"/>
      <c r="AG274" s="141"/>
      <c r="AH274" s="141"/>
      <c r="AI274" s="141"/>
      <c r="AJ274" s="142"/>
      <c r="AK274" s="129"/>
      <c r="AL274" s="129"/>
      <c r="AM274" s="76"/>
      <c r="AN274" s="77"/>
      <c r="AO274" s="77"/>
      <c r="AP274" s="77"/>
      <c r="AQ274" s="77"/>
      <c r="AR274" s="77"/>
      <c r="AS274" s="77"/>
      <c r="AT274" s="78"/>
      <c r="AU274" s="76"/>
      <c r="AV274" s="77"/>
      <c r="AW274" s="77"/>
      <c r="AX274" s="77"/>
      <c r="AY274" s="77"/>
      <c r="AZ274" s="77"/>
      <c r="BA274" s="77"/>
      <c r="BB274" s="78"/>
      <c r="BC274" s="113"/>
      <c r="BD274" s="36"/>
      <c r="BE274" s="36"/>
      <c r="BF274" s="143" t="str">
        <f>IF([4]回答表!X49="●",[4]回答表!E468,IF([4]回答表!AA49="●",[4]回答表!E485,""))</f>
        <v/>
      </c>
      <c r="BG274" s="144"/>
      <c r="BH274" s="144"/>
      <c r="BI274" s="144"/>
      <c r="BJ274" s="143" t="str">
        <f>IF([4]回答表!X49="●",[4]回答表!E469,IF([4]回答表!AA49="●",[4]回答表!E486,""))</f>
        <v/>
      </c>
      <c r="BK274" s="144"/>
      <c r="BL274" s="144"/>
      <c r="BM274" s="145"/>
      <c r="BN274" s="143" t="str">
        <f>IF([4]回答表!X49="●",[4]回答表!E470,IF([4]回答表!AA49="●",[4]回答表!E487,""))</f>
        <v/>
      </c>
      <c r="BO274" s="144"/>
      <c r="BP274" s="144"/>
      <c r="BQ274" s="145"/>
      <c r="BR274" s="105"/>
    </row>
    <row r="275" spans="3:70" ht="15.6" customHeight="1" x14ac:dyDescent="0.4">
      <c r="C275" s="95"/>
      <c r="D275" s="150"/>
      <c r="E275" s="150"/>
      <c r="F275" s="150"/>
      <c r="G275" s="150"/>
      <c r="H275" s="150"/>
      <c r="I275" s="150"/>
      <c r="J275" s="150"/>
      <c r="K275" s="150"/>
      <c r="L275" s="150"/>
      <c r="M275" s="150"/>
      <c r="N275" s="152"/>
      <c r="O275" s="152"/>
      <c r="P275" s="152"/>
      <c r="Q275" s="152"/>
      <c r="R275" s="152"/>
      <c r="S275" s="152"/>
      <c r="T275" s="152"/>
      <c r="U275" s="140"/>
      <c r="V275" s="141"/>
      <c r="W275" s="141"/>
      <c r="X275" s="141"/>
      <c r="Y275" s="141"/>
      <c r="Z275" s="141"/>
      <c r="AA275" s="141"/>
      <c r="AB275" s="141"/>
      <c r="AC275" s="141"/>
      <c r="AD275" s="141"/>
      <c r="AE275" s="141"/>
      <c r="AF275" s="141"/>
      <c r="AG275" s="141"/>
      <c r="AH275" s="141"/>
      <c r="AI275" s="141"/>
      <c r="AJ275" s="142"/>
      <c r="AK275" s="129"/>
      <c r="AL275" s="129"/>
      <c r="AM275" s="82"/>
      <c r="AN275" s="83"/>
      <c r="AO275" s="83"/>
      <c r="AP275" s="83"/>
      <c r="AQ275" s="83"/>
      <c r="AR275" s="83"/>
      <c r="AS275" s="83"/>
      <c r="AT275" s="84"/>
      <c r="AU275" s="82"/>
      <c r="AV275" s="83"/>
      <c r="AW275" s="83"/>
      <c r="AX275" s="83"/>
      <c r="AY275" s="83"/>
      <c r="AZ275" s="83"/>
      <c r="BA275" s="83"/>
      <c r="BB275" s="84"/>
      <c r="BC275" s="113"/>
      <c r="BD275" s="113"/>
      <c r="BE275" s="113"/>
      <c r="BF275" s="143"/>
      <c r="BG275" s="144"/>
      <c r="BH275" s="144"/>
      <c r="BI275" s="144"/>
      <c r="BJ275" s="143"/>
      <c r="BK275" s="144"/>
      <c r="BL275" s="144"/>
      <c r="BM275" s="145"/>
      <c r="BN275" s="143"/>
      <c r="BO275" s="144"/>
      <c r="BP275" s="144"/>
      <c r="BQ275" s="145"/>
      <c r="BR275" s="105"/>
    </row>
    <row r="276" spans="3:70" ht="15.6" customHeight="1" x14ac:dyDescent="0.4">
      <c r="C276" s="95"/>
      <c r="D276" s="150"/>
      <c r="E276" s="150"/>
      <c r="F276" s="150"/>
      <c r="G276" s="150"/>
      <c r="H276" s="150"/>
      <c r="I276" s="150"/>
      <c r="J276" s="150"/>
      <c r="K276" s="150"/>
      <c r="L276" s="150"/>
      <c r="M276" s="150"/>
      <c r="N276" s="152"/>
      <c r="O276" s="152"/>
      <c r="P276" s="152"/>
      <c r="Q276" s="152"/>
      <c r="R276" s="152"/>
      <c r="S276" s="152"/>
      <c r="T276" s="152"/>
      <c r="U276" s="140"/>
      <c r="V276" s="141"/>
      <c r="W276" s="141"/>
      <c r="X276" s="141"/>
      <c r="Y276" s="141"/>
      <c r="Z276" s="141"/>
      <c r="AA276" s="141"/>
      <c r="AB276" s="141"/>
      <c r="AC276" s="141"/>
      <c r="AD276" s="141"/>
      <c r="AE276" s="141"/>
      <c r="AF276" s="141"/>
      <c r="AG276" s="141"/>
      <c r="AH276" s="141"/>
      <c r="AI276" s="141"/>
      <c r="AJ276" s="142"/>
      <c r="AK276" s="129"/>
      <c r="AL276" s="129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113"/>
      <c r="BD276" s="36"/>
      <c r="BE276" s="36"/>
      <c r="BF276" s="143"/>
      <c r="BG276" s="144"/>
      <c r="BH276" s="144"/>
      <c r="BI276" s="144"/>
      <c r="BJ276" s="143"/>
      <c r="BK276" s="144"/>
      <c r="BL276" s="144"/>
      <c r="BM276" s="145"/>
      <c r="BN276" s="143"/>
      <c r="BO276" s="144"/>
      <c r="BP276" s="144"/>
      <c r="BQ276" s="145"/>
      <c r="BR276" s="105"/>
    </row>
    <row r="277" spans="3:70" ht="15.6" customHeight="1" x14ac:dyDescent="0.4">
      <c r="C277" s="95"/>
      <c r="D277" s="159" t="s">
        <v>26</v>
      </c>
      <c r="E277" s="160"/>
      <c r="F277" s="160"/>
      <c r="G277" s="160"/>
      <c r="H277" s="160"/>
      <c r="I277" s="160"/>
      <c r="J277" s="160"/>
      <c r="K277" s="160"/>
      <c r="L277" s="160"/>
      <c r="M277" s="161"/>
      <c r="N277" s="123" t="str">
        <f>IF([4]回答表!AA49="●","●","")</f>
        <v/>
      </c>
      <c r="O277" s="124"/>
      <c r="P277" s="124"/>
      <c r="Q277" s="125"/>
      <c r="R277" s="112"/>
      <c r="S277" s="112"/>
      <c r="T277" s="112"/>
      <c r="U277" s="140"/>
      <c r="V277" s="141"/>
      <c r="W277" s="141"/>
      <c r="X277" s="141"/>
      <c r="Y277" s="141"/>
      <c r="Z277" s="141"/>
      <c r="AA277" s="141"/>
      <c r="AB277" s="141"/>
      <c r="AC277" s="141"/>
      <c r="AD277" s="141"/>
      <c r="AE277" s="141"/>
      <c r="AF277" s="141"/>
      <c r="AG277" s="141"/>
      <c r="AH277" s="141"/>
      <c r="AI277" s="141"/>
      <c r="AJ277" s="142"/>
      <c r="AK277" s="129"/>
      <c r="AL277" s="129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113"/>
      <c r="BD277" s="165"/>
      <c r="BE277" s="165"/>
      <c r="BF277" s="143"/>
      <c r="BG277" s="144"/>
      <c r="BH277" s="144"/>
      <c r="BI277" s="144"/>
      <c r="BJ277" s="143"/>
      <c r="BK277" s="144"/>
      <c r="BL277" s="144"/>
      <c r="BM277" s="145"/>
      <c r="BN277" s="143"/>
      <c r="BO277" s="144"/>
      <c r="BP277" s="144"/>
      <c r="BQ277" s="145"/>
      <c r="BR277" s="105"/>
    </row>
    <row r="278" spans="3:70" ht="15.6" customHeight="1" x14ac:dyDescent="0.4">
      <c r="C278" s="95"/>
      <c r="D278" s="166"/>
      <c r="E278" s="167"/>
      <c r="F278" s="167"/>
      <c r="G278" s="167"/>
      <c r="H278" s="167"/>
      <c r="I278" s="167"/>
      <c r="J278" s="167"/>
      <c r="K278" s="167"/>
      <c r="L278" s="167"/>
      <c r="M278" s="168"/>
      <c r="N278" s="137"/>
      <c r="O278" s="138"/>
      <c r="P278" s="138"/>
      <c r="Q278" s="139"/>
      <c r="R278" s="112"/>
      <c r="S278" s="112"/>
      <c r="T278" s="112"/>
      <c r="U278" s="140"/>
      <c r="V278" s="141"/>
      <c r="W278" s="141"/>
      <c r="X278" s="141"/>
      <c r="Y278" s="141"/>
      <c r="Z278" s="141"/>
      <c r="AA278" s="141"/>
      <c r="AB278" s="141"/>
      <c r="AC278" s="141"/>
      <c r="AD278" s="141"/>
      <c r="AE278" s="141"/>
      <c r="AF278" s="141"/>
      <c r="AG278" s="141"/>
      <c r="AH278" s="141"/>
      <c r="AI278" s="141"/>
      <c r="AJ278" s="142"/>
      <c r="AK278" s="129"/>
      <c r="AL278" s="129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113"/>
      <c r="BD278" s="165"/>
      <c r="BE278" s="165"/>
      <c r="BF278" s="143" t="s">
        <v>23</v>
      </c>
      <c r="BG278" s="144"/>
      <c r="BH278" s="144"/>
      <c r="BI278" s="144"/>
      <c r="BJ278" s="143" t="s">
        <v>24</v>
      </c>
      <c r="BK278" s="144"/>
      <c r="BL278" s="144"/>
      <c r="BM278" s="144"/>
      <c r="BN278" s="143" t="s">
        <v>25</v>
      </c>
      <c r="BO278" s="144"/>
      <c r="BP278" s="144"/>
      <c r="BQ278" s="145"/>
      <c r="BR278" s="105"/>
    </row>
    <row r="279" spans="3:70" ht="15.6" customHeight="1" x14ac:dyDescent="0.4">
      <c r="C279" s="95"/>
      <c r="D279" s="166"/>
      <c r="E279" s="167"/>
      <c r="F279" s="167"/>
      <c r="G279" s="167"/>
      <c r="H279" s="167"/>
      <c r="I279" s="167"/>
      <c r="J279" s="167"/>
      <c r="K279" s="167"/>
      <c r="L279" s="167"/>
      <c r="M279" s="168"/>
      <c r="N279" s="137"/>
      <c r="O279" s="138"/>
      <c r="P279" s="138"/>
      <c r="Q279" s="139"/>
      <c r="R279" s="112"/>
      <c r="S279" s="112"/>
      <c r="T279" s="112"/>
      <c r="U279" s="140"/>
      <c r="V279" s="141"/>
      <c r="W279" s="141"/>
      <c r="X279" s="141"/>
      <c r="Y279" s="141"/>
      <c r="Z279" s="141"/>
      <c r="AA279" s="141"/>
      <c r="AB279" s="141"/>
      <c r="AC279" s="141"/>
      <c r="AD279" s="141"/>
      <c r="AE279" s="141"/>
      <c r="AF279" s="141"/>
      <c r="AG279" s="141"/>
      <c r="AH279" s="141"/>
      <c r="AI279" s="141"/>
      <c r="AJ279" s="142"/>
      <c r="AK279" s="129"/>
      <c r="AL279" s="129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113"/>
      <c r="BD279" s="165"/>
      <c r="BE279" s="165"/>
      <c r="BF279" s="143"/>
      <c r="BG279" s="144"/>
      <c r="BH279" s="144"/>
      <c r="BI279" s="144"/>
      <c r="BJ279" s="143"/>
      <c r="BK279" s="144"/>
      <c r="BL279" s="144"/>
      <c r="BM279" s="144"/>
      <c r="BN279" s="143"/>
      <c r="BO279" s="144"/>
      <c r="BP279" s="144"/>
      <c r="BQ279" s="145"/>
      <c r="BR279" s="105"/>
    </row>
    <row r="280" spans="3:70" ht="15.6" customHeight="1" x14ac:dyDescent="0.4">
      <c r="C280" s="95"/>
      <c r="D280" s="169"/>
      <c r="E280" s="170"/>
      <c r="F280" s="170"/>
      <c r="G280" s="170"/>
      <c r="H280" s="170"/>
      <c r="I280" s="170"/>
      <c r="J280" s="170"/>
      <c r="K280" s="170"/>
      <c r="L280" s="170"/>
      <c r="M280" s="171"/>
      <c r="N280" s="147"/>
      <c r="O280" s="148"/>
      <c r="P280" s="148"/>
      <c r="Q280" s="149"/>
      <c r="R280" s="112"/>
      <c r="S280" s="112"/>
      <c r="T280" s="112"/>
      <c r="U280" s="172"/>
      <c r="V280" s="173"/>
      <c r="W280" s="173"/>
      <c r="X280" s="173"/>
      <c r="Y280" s="173"/>
      <c r="Z280" s="173"/>
      <c r="AA280" s="173"/>
      <c r="AB280" s="173"/>
      <c r="AC280" s="173"/>
      <c r="AD280" s="173"/>
      <c r="AE280" s="173"/>
      <c r="AF280" s="173"/>
      <c r="AG280" s="173"/>
      <c r="AH280" s="173"/>
      <c r="AI280" s="173"/>
      <c r="AJ280" s="174"/>
      <c r="AK280" s="129"/>
      <c r="AL280" s="129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113"/>
      <c r="BD280" s="165"/>
      <c r="BE280" s="165"/>
      <c r="BF280" s="181"/>
      <c r="BG280" s="182"/>
      <c r="BH280" s="182"/>
      <c r="BI280" s="182"/>
      <c r="BJ280" s="181"/>
      <c r="BK280" s="182"/>
      <c r="BL280" s="182"/>
      <c r="BM280" s="182"/>
      <c r="BN280" s="181"/>
      <c r="BO280" s="182"/>
      <c r="BP280" s="182"/>
      <c r="BQ280" s="183"/>
      <c r="BR280" s="105"/>
    </row>
    <row r="281" spans="3:70" ht="15.6" customHeight="1" x14ac:dyDescent="0.5">
      <c r="C281" s="95"/>
      <c r="D281" s="150"/>
      <c r="E281" s="150"/>
      <c r="F281" s="150"/>
      <c r="G281" s="150"/>
      <c r="H281" s="150"/>
      <c r="I281" s="150"/>
      <c r="J281" s="150"/>
      <c r="K281" s="150"/>
      <c r="L281" s="150"/>
      <c r="M281" s="150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65"/>
      <c r="Y281" s="65"/>
      <c r="Z281" s="65"/>
      <c r="AA281" s="103"/>
      <c r="AB281" s="103"/>
      <c r="AC281" s="103"/>
      <c r="AD281" s="103"/>
      <c r="AE281" s="103"/>
      <c r="AF281" s="103"/>
      <c r="AG281" s="103"/>
      <c r="AH281" s="103"/>
      <c r="AI281" s="103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  <c r="BI281" s="65"/>
      <c r="BJ281" s="65"/>
      <c r="BK281" s="65"/>
      <c r="BL281" s="65"/>
      <c r="BM281" s="65"/>
      <c r="BN281" s="65"/>
      <c r="BO281" s="65"/>
      <c r="BP281" s="65"/>
      <c r="BQ281" s="65"/>
      <c r="BR281" s="105"/>
    </row>
    <row r="282" spans="3:70" ht="19.350000000000001" customHeight="1" x14ac:dyDescent="0.5">
      <c r="C282" s="95"/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12"/>
      <c r="O282" s="112"/>
      <c r="P282" s="112"/>
      <c r="Q282" s="112"/>
      <c r="R282" s="112"/>
      <c r="S282" s="112"/>
      <c r="T282" s="112"/>
      <c r="U282" s="116" t="s">
        <v>31</v>
      </c>
      <c r="V282" s="112"/>
      <c r="W282" s="112"/>
      <c r="X282" s="112"/>
      <c r="Y282" s="112"/>
      <c r="Z282" s="112"/>
      <c r="AA282" s="103"/>
      <c r="AB282" s="117"/>
      <c r="AC282" s="103"/>
      <c r="AD282" s="103"/>
      <c r="AE282" s="103"/>
      <c r="AF282" s="103"/>
      <c r="AG282" s="103"/>
      <c r="AH282" s="103"/>
      <c r="AI282" s="103"/>
      <c r="AJ282" s="103"/>
      <c r="AK282" s="103"/>
      <c r="AL282" s="103"/>
      <c r="AM282" s="116" t="s">
        <v>32</v>
      </c>
      <c r="AN282" s="103"/>
      <c r="AO282" s="103"/>
      <c r="AP282" s="103"/>
      <c r="AQ282" s="103"/>
      <c r="AR282" s="103"/>
      <c r="AS282" s="103"/>
      <c r="AT282" s="103"/>
      <c r="AU282" s="103"/>
      <c r="AV282" s="103"/>
      <c r="AW282" s="103"/>
      <c r="AX282" s="103"/>
      <c r="AY282" s="103"/>
      <c r="AZ282" s="103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65"/>
      <c r="BR282" s="105"/>
    </row>
    <row r="283" spans="3:70" ht="15.6" customHeight="1" x14ac:dyDescent="0.4">
      <c r="C283" s="95"/>
      <c r="D283" s="99" t="s">
        <v>33</v>
      </c>
      <c r="E283" s="100"/>
      <c r="F283" s="100"/>
      <c r="G283" s="100"/>
      <c r="H283" s="100"/>
      <c r="I283" s="100"/>
      <c r="J283" s="100"/>
      <c r="K283" s="100"/>
      <c r="L283" s="100"/>
      <c r="M283" s="101"/>
      <c r="N283" s="123" t="str">
        <f>IF([4]回答表!AD49="●","●","")</f>
        <v/>
      </c>
      <c r="O283" s="124"/>
      <c r="P283" s="124"/>
      <c r="Q283" s="125"/>
      <c r="R283" s="112"/>
      <c r="S283" s="112"/>
      <c r="T283" s="112"/>
      <c r="U283" s="126" t="str">
        <f>IF([4]回答表!AD49="●",[4]回答表!B492,"")</f>
        <v/>
      </c>
      <c r="V283" s="127"/>
      <c r="W283" s="127"/>
      <c r="X283" s="127"/>
      <c r="Y283" s="127"/>
      <c r="Z283" s="127"/>
      <c r="AA283" s="127"/>
      <c r="AB283" s="127"/>
      <c r="AC283" s="127"/>
      <c r="AD283" s="127"/>
      <c r="AE283" s="127"/>
      <c r="AF283" s="127"/>
      <c r="AG283" s="127"/>
      <c r="AH283" s="127"/>
      <c r="AI283" s="127"/>
      <c r="AJ283" s="128"/>
      <c r="AK283" s="129"/>
      <c r="AL283" s="129"/>
      <c r="AM283" s="126" t="str">
        <f>IF([4]回答表!AD49="●",[4]回答表!B498,"")</f>
        <v/>
      </c>
      <c r="AN283" s="127"/>
      <c r="AO283" s="127"/>
      <c r="AP283" s="127"/>
      <c r="AQ283" s="127"/>
      <c r="AR283" s="127"/>
      <c r="AS283" s="127"/>
      <c r="AT283" s="127"/>
      <c r="AU283" s="127"/>
      <c r="AV283" s="127"/>
      <c r="AW283" s="127"/>
      <c r="AX283" s="127"/>
      <c r="AY283" s="127"/>
      <c r="AZ283" s="127"/>
      <c r="BA283" s="127"/>
      <c r="BB283" s="127"/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7"/>
      <c r="BP283" s="127"/>
      <c r="BQ283" s="128"/>
      <c r="BR283" s="105"/>
    </row>
    <row r="284" spans="3:70" ht="15.6" customHeight="1" x14ac:dyDescent="0.4">
      <c r="C284" s="95"/>
      <c r="D284" s="134"/>
      <c r="E284" s="135"/>
      <c r="F284" s="135"/>
      <c r="G284" s="135"/>
      <c r="H284" s="135"/>
      <c r="I284" s="135"/>
      <c r="J284" s="135"/>
      <c r="K284" s="135"/>
      <c r="L284" s="135"/>
      <c r="M284" s="136"/>
      <c r="N284" s="137"/>
      <c r="O284" s="138"/>
      <c r="P284" s="138"/>
      <c r="Q284" s="139"/>
      <c r="R284" s="112"/>
      <c r="S284" s="112"/>
      <c r="T284" s="112"/>
      <c r="U284" s="140"/>
      <c r="V284" s="141"/>
      <c r="W284" s="141"/>
      <c r="X284" s="141"/>
      <c r="Y284" s="141"/>
      <c r="Z284" s="141"/>
      <c r="AA284" s="141"/>
      <c r="AB284" s="141"/>
      <c r="AC284" s="141"/>
      <c r="AD284" s="141"/>
      <c r="AE284" s="141"/>
      <c r="AF284" s="141"/>
      <c r="AG284" s="141"/>
      <c r="AH284" s="141"/>
      <c r="AI284" s="141"/>
      <c r="AJ284" s="142"/>
      <c r="AK284" s="129"/>
      <c r="AL284" s="129"/>
      <c r="AM284" s="140"/>
      <c r="AN284" s="141"/>
      <c r="AO284" s="141"/>
      <c r="AP284" s="141"/>
      <c r="AQ284" s="141"/>
      <c r="AR284" s="141"/>
      <c r="AS284" s="141"/>
      <c r="AT284" s="141"/>
      <c r="AU284" s="141"/>
      <c r="AV284" s="141"/>
      <c r="AW284" s="141"/>
      <c r="AX284" s="141"/>
      <c r="AY284" s="141"/>
      <c r="AZ284" s="141"/>
      <c r="BA284" s="141"/>
      <c r="BB284" s="141"/>
      <c r="BC284" s="141"/>
      <c r="BD284" s="141"/>
      <c r="BE284" s="141"/>
      <c r="BF284" s="141"/>
      <c r="BG284" s="141"/>
      <c r="BH284" s="141"/>
      <c r="BI284" s="141"/>
      <c r="BJ284" s="141"/>
      <c r="BK284" s="141"/>
      <c r="BL284" s="141"/>
      <c r="BM284" s="141"/>
      <c r="BN284" s="141"/>
      <c r="BO284" s="141"/>
      <c r="BP284" s="141"/>
      <c r="BQ284" s="142"/>
      <c r="BR284" s="105"/>
    </row>
    <row r="285" spans="3:70" ht="15.6" customHeight="1" x14ac:dyDescent="0.4">
      <c r="C285" s="95"/>
      <c r="D285" s="134"/>
      <c r="E285" s="135"/>
      <c r="F285" s="135"/>
      <c r="G285" s="135"/>
      <c r="H285" s="135"/>
      <c r="I285" s="135"/>
      <c r="J285" s="135"/>
      <c r="K285" s="135"/>
      <c r="L285" s="135"/>
      <c r="M285" s="136"/>
      <c r="N285" s="137"/>
      <c r="O285" s="138"/>
      <c r="P285" s="138"/>
      <c r="Q285" s="139"/>
      <c r="R285" s="112"/>
      <c r="S285" s="112"/>
      <c r="T285" s="112"/>
      <c r="U285" s="140"/>
      <c r="V285" s="141"/>
      <c r="W285" s="141"/>
      <c r="X285" s="141"/>
      <c r="Y285" s="141"/>
      <c r="Z285" s="141"/>
      <c r="AA285" s="141"/>
      <c r="AB285" s="141"/>
      <c r="AC285" s="141"/>
      <c r="AD285" s="141"/>
      <c r="AE285" s="141"/>
      <c r="AF285" s="141"/>
      <c r="AG285" s="141"/>
      <c r="AH285" s="141"/>
      <c r="AI285" s="141"/>
      <c r="AJ285" s="142"/>
      <c r="AK285" s="129"/>
      <c r="AL285" s="129"/>
      <c r="AM285" s="140"/>
      <c r="AN285" s="141"/>
      <c r="AO285" s="141"/>
      <c r="AP285" s="141"/>
      <c r="AQ285" s="141"/>
      <c r="AR285" s="141"/>
      <c r="AS285" s="141"/>
      <c r="AT285" s="141"/>
      <c r="AU285" s="141"/>
      <c r="AV285" s="141"/>
      <c r="AW285" s="141"/>
      <c r="AX285" s="141"/>
      <c r="AY285" s="141"/>
      <c r="AZ285" s="141"/>
      <c r="BA285" s="141"/>
      <c r="BB285" s="141"/>
      <c r="BC285" s="141"/>
      <c r="BD285" s="141"/>
      <c r="BE285" s="141"/>
      <c r="BF285" s="141"/>
      <c r="BG285" s="141"/>
      <c r="BH285" s="141"/>
      <c r="BI285" s="141"/>
      <c r="BJ285" s="141"/>
      <c r="BK285" s="141"/>
      <c r="BL285" s="141"/>
      <c r="BM285" s="141"/>
      <c r="BN285" s="141"/>
      <c r="BO285" s="141"/>
      <c r="BP285" s="141"/>
      <c r="BQ285" s="142"/>
      <c r="BR285" s="105"/>
    </row>
    <row r="286" spans="3:70" ht="15.6" customHeight="1" x14ac:dyDescent="0.4">
      <c r="C286" s="95"/>
      <c r="D286" s="109"/>
      <c r="E286" s="110"/>
      <c r="F286" s="110"/>
      <c r="G286" s="110"/>
      <c r="H286" s="110"/>
      <c r="I286" s="110"/>
      <c r="J286" s="110"/>
      <c r="K286" s="110"/>
      <c r="L286" s="110"/>
      <c r="M286" s="111"/>
      <c r="N286" s="147"/>
      <c r="O286" s="148"/>
      <c r="P286" s="148"/>
      <c r="Q286" s="149"/>
      <c r="R286" s="112"/>
      <c r="S286" s="112"/>
      <c r="T286" s="112"/>
      <c r="U286" s="172"/>
      <c r="V286" s="173"/>
      <c r="W286" s="173"/>
      <c r="X286" s="173"/>
      <c r="Y286" s="173"/>
      <c r="Z286" s="173"/>
      <c r="AA286" s="173"/>
      <c r="AB286" s="173"/>
      <c r="AC286" s="173"/>
      <c r="AD286" s="173"/>
      <c r="AE286" s="173"/>
      <c r="AF286" s="173"/>
      <c r="AG286" s="173"/>
      <c r="AH286" s="173"/>
      <c r="AI286" s="173"/>
      <c r="AJ286" s="174"/>
      <c r="AK286" s="129"/>
      <c r="AL286" s="129"/>
      <c r="AM286" s="172"/>
      <c r="AN286" s="173"/>
      <c r="AO286" s="173"/>
      <c r="AP286" s="173"/>
      <c r="AQ286" s="173"/>
      <c r="AR286" s="173"/>
      <c r="AS286" s="173"/>
      <c r="AT286" s="173"/>
      <c r="AU286" s="173"/>
      <c r="AV286" s="173"/>
      <c r="AW286" s="173"/>
      <c r="AX286" s="173"/>
      <c r="AY286" s="173"/>
      <c r="AZ286" s="173"/>
      <c r="BA286" s="173"/>
      <c r="BB286" s="173"/>
      <c r="BC286" s="173"/>
      <c r="BD286" s="173"/>
      <c r="BE286" s="173"/>
      <c r="BF286" s="173"/>
      <c r="BG286" s="173"/>
      <c r="BH286" s="173"/>
      <c r="BI286" s="173"/>
      <c r="BJ286" s="173"/>
      <c r="BK286" s="173"/>
      <c r="BL286" s="173"/>
      <c r="BM286" s="173"/>
      <c r="BN286" s="173"/>
      <c r="BO286" s="173"/>
      <c r="BP286" s="173"/>
      <c r="BQ286" s="174"/>
      <c r="BR286" s="105"/>
    </row>
    <row r="287" spans="3:70" ht="15.6" customHeight="1" x14ac:dyDescent="0.4">
      <c r="C287" s="176"/>
      <c r="D287" s="177"/>
      <c r="E287" s="177"/>
      <c r="F287" s="177"/>
      <c r="G287" s="177"/>
      <c r="H287" s="177"/>
      <c r="I287" s="177"/>
      <c r="J287" s="177"/>
      <c r="K287" s="177"/>
      <c r="L287" s="177"/>
      <c r="M287" s="177"/>
      <c r="N287" s="177"/>
      <c r="O287" s="177"/>
      <c r="P287" s="177"/>
      <c r="Q287" s="177"/>
      <c r="R287" s="177"/>
      <c r="S287" s="177"/>
      <c r="T287" s="177"/>
      <c r="U287" s="177"/>
      <c r="V287" s="177"/>
      <c r="W287" s="177"/>
      <c r="X287" s="177"/>
      <c r="Y287" s="177"/>
      <c r="Z287" s="177"/>
      <c r="AA287" s="177"/>
      <c r="AB287" s="177"/>
      <c r="AC287" s="177"/>
      <c r="AD287" s="177"/>
      <c r="AE287" s="177"/>
      <c r="AF287" s="177"/>
      <c r="AG287" s="177"/>
      <c r="AH287" s="177"/>
      <c r="AI287" s="177"/>
      <c r="AJ287" s="177"/>
      <c r="AK287" s="177"/>
      <c r="AL287" s="177"/>
      <c r="AM287" s="177"/>
      <c r="AN287" s="177"/>
      <c r="AO287" s="177"/>
      <c r="AP287" s="177"/>
      <c r="AQ287" s="177"/>
      <c r="AR287" s="177"/>
      <c r="AS287" s="177"/>
      <c r="AT287" s="177"/>
      <c r="AU287" s="177"/>
      <c r="AV287" s="177"/>
      <c r="AW287" s="177"/>
      <c r="AX287" s="177"/>
      <c r="AY287" s="177"/>
      <c r="AZ287" s="177"/>
      <c r="BA287" s="177"/>
      <c r="BB287" s="177"/>
      <c r="BC287" s="177"/>
      <c r="BD287" s="177"/>
      <c r="BE287" s="177"/>
      <c r="BF287" s="177"/>
      <c r="BG287" s="177"/>
      <c r="BH287" s="177"/>
      <c r="BI287" s="177"/>
      <c r="BJ287" s="177"/>
      <c r="BK287" s="177"/>
      <c r="BL287" s="177"/>
      <c r="BM287" s="177"/>
      <c r="BN287" s="177"/>
      <c r="BO287" s="177"/>
      <c r="BP287" s="177"/>
      <c r="BQ287" s="177"/>
      <c r="BR287" s="178"/>
    </row>
    <row r="288" spans="3:70" ht="15.6" customHeight="1" x14ac:dyDescent="0.4"/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87" t="s">
        <v>84</v>
      </c>
      <c r="D292" s="287"/>
      <c r="E292" s="287"/>
      <c r="F292" s="287"/>
      <c r="G292" s="287"/>
      <c r="H292" s="287"/>
      <c r="I292" s="287"/>
      <c r="J292" s="287"/>
      <c r="K292" s="287"/>
      <c r="L292" s="287"/>
      <c r="M292" s="287"/>
      <c r="N292" s="287"/>
      <c r="O292" s="287"/>
      <c r="P292" s="287"/>
      <c r="Q292" s="287"/>
      <c r="R292" s="287"/>
      <c r="S292" s="287"/>
      <c r="T292" s="287"/>
      <c r="U292" s="287"/>
      <c r="V292" s="287"/>
      <c r="W292" s="287"/>
      <c r="X292" s="287"/>
      <c r="Y292" s="287"/>
      <c r="Z292" s="287"/>
      <c r="AA292" s="287"/>
      <c r="AB292" s="287"/>
      <c r="AC292" s="287"/>
      <c r="AD292" s="287"/>
      <c r="AE292" s="287"/>
      <c r="AF292" s="287"/>
      <c r="AG292" s="287"/>
      <c r="AH292" s="287"/>
      <c r="AI292" s="287"/>
      <c r="AJ292" s="287"/>
      <c r="AK292" s="287"/>
      <c r="AL292" s="287"/>
      <c r="AM292" s="287"/>
      <c r="AN292" s="287"/>
      <c r="AO292" s="287"/>
      <c r="AP292" s="287"/>
      <c r="AQ292" s="287"/>
      <c r="AR292" s="287"/>
      <c r="AS292" s="287"/>
      <c r="AT292" s="287"/>
      <c r="AU292" s="287"/>
      <c r="AV292" s="287"/>
      <c r="AW292" s="287"/>
      <c r="AX292" s="287"/>
      <c r="AY292" s="287"/>
      <c r="AZ292" s="287"/>
      <c r="BA292" s="287"/>
      <c r="BB292" s="287"/>
      <c r="BC292" s="287"/>
      <c r="BD292" s="287"/>
      <c r="BE292" s="287"/>
      <c r="BF292" s="287"/>
      <c r="BG292" s="287"/>
      <c r="BH292" s="287"/>
      <c r="BI292" s="287"/>
      <c r="BJ292" s="287"/>
      <c r="BK292" s="287"/>
      <c r="BL292" s="287"/>
      <c r="BM292" s="287"/>
      <c r="BN292" s="287"/>
      <c r="BO292" s="287"/>
      <c r="BP292" s="287"/>
      <c r="BQ292" s="287"/>
      <c r="BR292" s="287"/>
    </row>
    <row r="293" spans="3:70" ht="21.95" customHeight="1" x14ac:dyDescent="0.4">
      <c r="C293" s="287"/>
      <c r="D293" s="287"/>
      <c r="E293" s="287"/>
      <c r="F293" s="287"/>
      <c r="G293" s="287"/>
      <c r="H293" s="287"/>
      <c r="I293" s="287"/>
      <c r="J293" s="287"/>
      <c r="K293" s="287"/>
      <c r="L293" s="287"/>
      <c r="M293" s="287"/>
      <c r="N293" s="287"/>
      <c r="O293" s="287"/>
      <c r="P293" s="287"/>
      <c r="Q293" s="287"/>
      <c r="R293" s="287"/>
      <c r="S293" s="287"/>
      <c r="T293" s="287"/>
      <c r="U293" s="287"/>
      <c r="V293" s="287"/>
      <c r="W293" s="287"/>
      <c r="X293" s="287"/>
      <c r="Y293" s="287"/>
      <c r="Z293" s="287"/>
      <c r="AA293" s="287"/>
      <c r="AB293" s="287"/>
      <c r="AC293" s="287"/>
      <c r="AD293" s="287"/>
      <c r="AE293" s="287"/>
      <c r="AF293" s="287"/>
      <c r="AG293" s="287"/>
      <c r="AH293" s="287"/>
      <c r="AI293" s="287"/>
      <c r="AJ293" s="287"/>
      <c r="AK293" s="287"/>
      <c r="AL293" s="287"/>
      <c r="AM293" s="287"/>
      <c r="AN293" s="287"/>
      <c r="AO293" s="287"/>
      <c r="AP293" s="287"/>
      <c r="AQ293" s="287"/>
      <c r="AR293" s="287"/>
      <c r="AS293" s="287"/>
      <c r="AT293" s="287"/>
      <c r="AU293" s="287"/>
      <c r="AV293" s="287"/>
      <c r="AW293" s="287"/>
      <c r="AX293" s="287"/>
      <c r="AY293" s="287"/>
      <c r="AZ293" s="287"/>
      <c r="BA293" s="287"/>
      <c r="BB293" s="287"/>
      <c r="BC293" s="287"/>
      <c r="BD293" s="287"/>
      <c r="BE293" s="287"/>
      <c r="BF293" s="287"/>
      <c r="BG293" s="287"/>
      <c r="BH293" s="287"/>
      <c r="BI293" s="287"/>
      <c r="BJ293" s="287"/>
      <c r="BK293" s="287"/>
      <c r="BL293" s="287"/>
      <c r="BM293" s="287"/>
      <c r="BN293" s="287"/>
      <c r="BO293" s="287"/>
      <c r="BP293" s="287"/>
      <c r="BQ293" s="287"/>
      <c r="BR293" s="287"/>
    </row>
    <row r="294" spans="3:70" ht="21.95" customHeight="1" x14ac:dyDescent="0.4">
      <c r="C294" s="287"/>
      <c r="D294" s="287"/>
      <c r="E294" s="287"/>
      <c r="F294" s="287"/>
      <c r="G294" s="287"/>
      <c r="H294" s="287"/>
      <c r="I294" s="287"/>
      <c r="J294" s="287"/>
      <c r="K294" s="287"/>
      <c r="L294" s="287"/>
      <c r="M294" s="287"/>
      <c r="N294" s="287"/>
      <c r="O294" s="287"/>
      <c r="P294" s="287"/>
      <c r="Q294" s="287"/>
      <c r="R294" s="287"/>
      <c r="S294" s="287"/>
      <c r="T294" s="287"/>
      <c r="U294" s="287"/>
      <c r="V294" s="287"/>
      <c r="W294" s="287"/>
      <c r="X294" s="287"/>
      <c r="Y294" s="287"/>
      <c r="Z294" s="287"/>
      <c r="AA294" s="287"/>
      <c r="AB294" s="287"/>
      <c r="AC294" s="287"/>
      <c r="AD294" s="287"/>
      <c r="AE294" s="287"/>
      <c r="AF294" s="287"/>
      <c r="AG294" s="287"/>
      <c r="AH294" s="287"/>
      <c r="AI294" s="287"/>
      <c r="AJ294" s="287"/>
      <c r="AK294" s="287"/>
      <c r="AL294" s="287"/>
      <c r="AM294" s="287"/>
      <c r="AN294" s="287"/>
      <c r="AO294" s="287"/>
      <c r="AP294" s="287"/>
      <c r="AQ294" s="287"/>
      <c r="AR294" s="287"/>
      <c r="AS294" s="287"/>
      <c r="AT294" s="287"/>
      <c r="AU294" s="287"/>
      <c r="AV294" s="287"/>
      <c r="AW294" s="287"/>
      <c r="AX294" s="287"/>
      <c r="AY294" s="287"/>
      <c r="AZ294" s="287"/>
      <c r="BA294" s="287"/>
      <c r="BB294" s="287"/>
      <c r="BC294" s="287"/>
      <c r="BD294" s="287"/>
      <c r="BE294" s="287"/>
      <c r="BF294" s="287"/>
      <c r="BG294" s="287"/>
      <c r="BH294" s="287"/>
      <c r="BI294" s="287"/>
      <c r="BJ294" s="287"/>
      <c r="BK294" s="287"/>
      <c r="BL294" s="287"/>
      <c r="BM294" s="287"/>
      <c r="BN294" s="287"/>
      <c r="BO294" s="287"/>
      <c r="BP294" s="287"/>
      <c r="BQ294" s="287"/>
      <c r="BR294" s="287"/>
    </row>
    <row r="295" spans="3:70" ht="15.6" customHeight="1" x14ac:dyDescent="0.4">
      <c r="C295" s="89"/>
      <c r="D295" s="288"/>
      <c r="E295" s="288"/>
      <c r="F295" s="288"/>
      <c r="G295" s="288"/>
      <c r="H295" s="288"/>
      <c r="I295" s="288"/>
      <c r="J295" s="288"/>
      <c r="K295" s="288"/>
      <c r="L295" s="288"/>
      <c r="M295" s="288"/>
      <c r="N295" s="288"/>
      <c r="O295" s="288"/>
      <c r="P295" s="288"/>
      <c r="Q295" s="288"/>
      <c r="R295" s="288"/>
      <c r="S295" s="288"/>
      <c r="T295" s="288"/>
      <c r="U295" s="288"/>
      <c r="V295" s="288"/>
      <c r="W295" s="288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4"/>
    </row>
    <row r="296" spans="3:70" ht="18.95" customHeight="1" x14ac:dyDescent="0.4">
      <c r="C296" s="95"/>
      <c r="D296" s="289" t="str">
        <f>IF([4]回答表!R50="●",[4]回答表!B511,"")</f>
        <v/>
      </c>
      <c r="E296" s="290"/>
      <c r="F296" s="290"/>
      <c r="G296" s="290"/>
      <c r="H296" s="290"/>
      <c r="I296" s="290"/>
      <c r="J296" s="290"/>
      <c r="K296" s="290"/>
      <c r="L296" s="290"/>
      <c r="M296" s="290"/>
      <c r="N296" s="290"/>
      <c r="O296" s="290"/>
      <c r="P296" s="290"/>
      <c r="Q296" s="290"/>
      <c r="R296" s="290"/>
      <c r="S296" s="290"/>
      <c r="T296" s="290"/>
      <c r="U296" s="290"/>
      <c r="V296" s="290"/>
      <c r="W296" s="290"/>
      <c r="X296" s="290"/>
      <c r="Y296" s="290"/>
      <c r="Z296" s="290"/>
      <c r="AA296" s="290"/>
      <c r="AB296" s="290"/>
      <c r="AC296" s="290"/>
      <c r="AD296" s="290"/>
      <c r="AE296" s="290"/>
      <c r="AF296" s="290"/>
      <c r="AG296" s="290"/>
      <c r="AH296" s="290"/>
      <c r="AI296" s="290"/>
      <c r="AJ296" s="290"/>
      <c r="AK296" s="290"/>
      <c r="AL296" s="290"/>
      <c r="AM296" s="290"/>
      <c r="AN296" s="290"/>
      <c r="AO296" s="290"/>
      <c r="AP296" s="290"/>
      <c r="AQ296" s="290"/>
      <c r="AR296" s="290"/>
      <c r="AS296" s="290"/>
      <c r="AT296" s="290"/>
      <c r="AU296" s="290"/>
      <c r="AV296" s="290"/>
      <c r="AW296" s="290"/>
      <c r="AX296" s="290"/>
      <c r="AY296" s="290"/>
      <c r="AZ296" s="290"/>
      <c r="BA296" s="290"/>
      <c r="BB296" s="290"/>
      <c r="BC296" s="290"/>
      <c r="BD296" s="290"/>
      <c r="BE296" s="290"/>
      <c r="BF296" s="290"/>
      <c r="BG296" s="290"/>
      <c r="BH296" s="290"/>
      <c r="BI296" s="290"/>
      <c r="BJ296" s="290"/>
      <c r="BK296" s="290"/>
      <c r="BL296" s="290"/>
      <c r="BM296" s="290"/>
      <c r="BN296" s="290"/>
      <c r="BO296" s="290"/>
      <c r="BP296" s="290"/>
      <c r="BQ296" s="291"/>
      <c r="BR296" s="105"/>
    </row>
    <row r="297" spans="3:70" ht="23.45" customHeight="1" x14ac:dyDescent="0.4">
      <c r="C297" s="95"/>
      <c r="D297" s="292"/>
      <c r="E297" s="293"/>
      <c r="F297" s="293"/>
      <c r="G297" s="293"/>
      <c r="H297" s="293"/>
      <c r="I297" s="293"/>
      <c r="J297" s="293"/>
      <c r="K297" s="293"/>
      <c r="L297" s="293"/>
      <c r="M297" s="293"/>
      <c r="N297" s="293"/>
      <c r="O297" s="293"/>
      <c r="P297" s="293"/>
      <c r="Q297" s="293"/>
      <c r="R297" s="293"/>
      <c r="S297" s="293"/>
      <c r="T297" s="293"/>
      <c r="U297" s="293"/>
      <c r="V297" s="293"/>
      <c r="W297" s="293"/>
      <c r="X297" s="293"/>
      <c r="Y297" s="293"/>
      <c r="Z297" s="293"/>
      <c r="AA297" s="293"/>
      <c r="AB297" s="293"/>
      <c r="AC297" s="293"/>
      <c r="AD297" s="293"/>
      <c r="AE297" s="293"/>
      <c r="AF297" s="293"/>
      <c r="AG297" s="293"/>
      <c r="AH297" s="293"/>
      <c r="AI297" s="293"/>
      <c r="AJ297" s="293"/>
      <c r="AK297" s="293"/>
      <c r="AL297" s="293"/>
      <c r="AM297" s="293"/>
      <c r="AN297" s="293"/>
      <c r="AO297" s="293"/>
      <c r="AP297" s="293"/>
      <c r="AQ297" s="293"/>
      <c r="AR297" s="293"/>
      <c r="AS297" s="293"/>
      <c r="AT297" s="293"/>
      <c r="AU297" s="293"/>
      <c r="AV297" s="293"/>
      <c r="AW297" s="293"/>
      <c r="AX297" s="293"/>
      <c r="AY297" s="293"/>
      <c r="AZ297" s="293"/>
      <c r="BA297" s="293"/>
      <c r="BB297" s="293"/>
      <c r="BC297" s="293"/>
      <c r="BD297" s="293"/>
      <c r="BE297" s="293"/>
      <c r="BF297" s="293"/>
      <c r="BG297" s="293"/>
      <c r="BH297" s="293"/>
      <c r="BI297" s="293"/>
      <c r="BJ297" s="293"/>
      <c r="BK297" s="293"/>
      <c r="BL297" s="293"/>
      <c r="BM297" s="293"/>
      <c r="BN297" s="293"/>
      <c r="BO297" s="293"/>
      <c r="BP297" s="293"/>
      <c r="BQ297" s="294"/>
      <c r="BR297" s="105"/>
    </row>
    <row r="298" spans="3:70" ht="23.45" customHeight="1" x14ac:dyDescent="0.4">
      <c r="C298" s="95"/>
      <c r="D298" s="292"/>
      <c r="E298" s="293"/>
      <c r="F298" s="293"/>
      <c r="G298" s="293"/>
      <c r="H298" s="293"/>
      <c r="I298" s="293"/>
      <c r="J298" s="293"/>
      <c r="K298" s="293"/>
      <c r="L298" s="293"/>
      <c r="M298" s="293"/>
      <c r="N298" s="293"/>
      <c r="O298" s="293"/>
      <c r="P298" s="293"/>
      <c r="Q298" s="293"/>
      <c r="R298" s="293"/>
      <c r="S298" s="293"/>
      <c r="T298" s="293"/>
      <c r="U298" s="293"/>
      <c r="V298" s="293"/>
      <c r="W298" s="293"/>
      <c r="X298" s="293"/>
      <c r="Y298" s="293"/>
      <c r="Z298" s="293"/>
      <c r="AA298" s="293"/>
      <c r="AB298" s="293"/>
      <c r="AC298" s="293"/>
      <c r="AD298" s="293"/>
      <c r="AE298" s="293"/>
      <c r="AF298" s="293"/>
      <c r="AG298" s="293"/>
      <c r="AH298" s="293"/>
      <c r="AI298" s="293"/>
      <c r="AJ298" s="293"/>
      <c r="AK298" s="293"/>
      <c r="AL298" s="293"/>
      <c r="AM298" s="293"/>
      <c r="AN298" s="293"/>
      <c r="AO298" s="293"/>
      <c r="AP298" s="293"/>
      <c r="AQ298" s="293"/>
      <c r="AR298" s="293"/>
      <c r="AS298" s="293"/>
      <c r="AT298" s="293"/>
      <c r="AU298" s="293"/>
      <c r="AV298" s="293"/>
      <c r="AW298" s="293"/>
      <c r="AX298" s="293"/>
      <c r="AY298" s="293"/>
      <c r="AZ298" s="293"/>
      <c r="BA298" s="293"/>
      <c r="BB298" s="293"/>
      <c r="BC298" s="293"/>
      <c r="BD298" s="293"/>
      <c r="BE298" s="293"/>
      <c r="BF298" s="293"/>
      <c r="BG298" s="293"/>
      <c r="BH298" s="293"/>
      <c r="BI298" s="293"/>
      <c r="BJ298" s="293"/>
      <c r="BK298" s="293"/>
      <c r="BL298" s="293"/>
      <c r="BM298" s="293"/>
      <c r="BN298" s="293"/>
      <c r="BO298" s="293"/>
      <c r="BP298" s="293"/>
      <c r="BQ298" s="294"/>
      <c r="BR298" s="105"/>
    </row>
    <row r="299" spans="3:70" ht="23.45" customHeight="1" x14ac:dyDescent="0.4">
      <c r="C299" s="95"/>
      <c r="D299" s="292"/>
      <c r="E299" s="293"/>
      <c r="F299" s="293"/>
      <c r="G299" s="293"/>
      <c r="H299" s="293"/>
      <c r="I299" s="293"/>
      <c r="J299" s="293"/>
      <c r="K299" s="293"/>
      <c r="L299" s="293"/>
      <c r="M299" s="293"/>
      <c r="N299" s="293"/>
      <c r="O299" s="293"/>
      <c r="P299" s="293"/>
      <c r="Q299" s="293"/>
      <c r="R299" s="293"/>
      <c r="S299" s="293"/>
      <c r="T299" s="293"/>
      <c r="U299" s="293"/>
      <c r="V299" s="293"/>
      <c r="W299" s="293"/>
      <c r="X299" s="293"/>
      <c r="Y299" s="293"/>
      <c r="Z299" s="293"/>
      <c r="AA299" s="293"/>
      <c r="AB299" s="293"/>
      <c r="AC299" s="293"/>
      <c r="AD299" s="293"/>
      <c r="AE299" s="293"/>
      <c r="AF299" s="293"/>
      <c r="AG299" s="293"/>
      <c r="AH299" s="293"/>
      <c r="AI299" s="293"/>
      <c r="AJ299" s="293"/>
      <c r="AK299" s="293"/>
      <c r="AL299" s="293"/>
      <c r="AM299" s="293"/>
      <c r="AN299" s="293"/>
      <c r="AO299" s="293"/>
      <c r="AP299" s="293"/>
      <c r="AQ299" s="293"/>
      <c r="AR299" s="293"/>
      <c r="AS299" s="293"/>
      <c r="AT299" s="293"/>
      <c r="AU299" s="293"/>
      <c r="AV299" s="293"/>
      <c r="AW299" s="293"/>
      <c r="AX299" s="293"/>
      <c r="AY299" s="293"/>
      <c r="AZ299" s="293"/>
      <c r="BA299" s="293"/>
      <c r="BB299" s="293"/>
      <c r="BC299" s="293"/>
      <c r="BD299" s="293"/>
      <c r="BE299" s="293"/>
      <c r="BF299" s="293"/>
      <c r="BG299" s="293"/>
      <c r="BH299" s="293"/>
      <c r="BI299" s="293"/>
      <c r="BJ299" s="293"/>
      <c r="BK299" s="293"/>
      <c r="BL299" s="293"/>
      <c r="BM299" s="293"/>
      <c r="BN299" s="293"/>
      <c r="BO299" s="293"/>
      <c r="BP299" s="293"/>
      <c r="BQ299" s="294"/>
      <c r="BR299" s="105"/>
    </row>
    <row r="300" spans="3:70" ht="23.45" customHeight="1" x14ac:dyDescent="0.4">
      <c r="C300" s="95"/>
      <c r="D300" s="292"/>
      <c r="E300" s="293"/>
      <c r="F300" s="293"/>
      <c r="G300" s="293"/>
      <c r="H300" s="293"/>
      <c r="I300" s="293"/>
      <c r="J300" s="293"/>
      <c r="K300" s="293"/>
      <c r="L300" s="293"/>
      <c r="M300" s="293"/>
      <c r="N300" s="293"/>
      <c r="O300" s="293"/>
      <c r="P300" s="293"/>
      <c r="Q300" s="293"/>
      <c r="R300" s="293"/>
      <c r="S300" s="293"/>
      <c r="T300" s="293"/>
      <c r="U300" s="293"/>
      <c r="V300" s="293"/>
      <c r="W300" s="293"/>
      <c r="X300" s="293"/>
      <c r="Y300" s="293"/>
      <c r="Z300" s="293"/>
      <c r="AA300" s="293"/>
      <c r="AB300" s="293"/>
      <c r="AC300" s="293"/>
      <c r="AD300" s="293"/>
      <c r="AE300" s="293"/>
      <c r="AF300" s="293"/>
      <c r="AG300" s="293"/>
      <c r="AH300" s="293"/>
      <c r="AI300" s="293"/>
      <c r="AJ300" s="293"/>
      <c r="AK300" s="293"/>
      <c r="AL300" s="293"/>
      <c r="AM300" s="293"/>
      <c r="AN300" s="293"/>
      <c r="AO300" s="293"/>
      <c r="AP300" s="293"/>
      <c r="AQ300" s="293"/>
      <c r="AR300" s="293"/>
      <c r="AS300" s="293"/>
      <c r="AT300" s="293"/>
      <c r="AU300" s="293"/>
      <c r="AV300" s="293"/>
      <c r="AW300" s="293"/>
      <c r="AX300" s="293"/>
      <c r="AY300" s="293"/>
      <c r="AZ300" s="293"/>
      <c r="BA300" s="293"/>
      <c r="BB300" s="293"/>
      <c r="BC300" s="293"/>
      <c r="BD300" s="293"/>
      <c r="BE300" s="293"/>
      <c r="BF300" s="293"/>
      <c r="BG300" s="293"/>
      <c r="BH300" s="293"/>
      <c r="BI300" s="293"/>
      <c r="BJ300" s="293"/>
      <c r="BK300" s="293"/>
      <c r="BL300" s="293"/>
      <c r="BM300" s="293"/>
      <c r="BN300" s="293"/>
      <c r="BO300" s="293"/>
      <c r="BP300" s="293"/>
      <c r="BQ300" s="294"/>
      <c r="BR300" s="105"/>
    </row>
    <row r="301" spans="3:70" ht="23.45" customHeight="1" x14ac:dyDescent="0.4">
      <c r="C301" s="95"/>
      <c r="D301" s="292"/>
      <c r="E301" s="293"/>
      <c r="F301" s="293"/>
      <c r="G301" s="293"/>
      <c r="H301" s="293"/>
      <c r="I301" s="293"/>
      <c r="J301" s="293"/>
      <c r="K301" s="293"/>
      <c r="L301" s="293"/>
      <c r="M301" s="293"/>
      <c r="N301" s="293"/>
      <c r="O301" s="293"/>
      <c r="P301" s="293"/>
      <c r="Q301" s="293"/>
      <c r="R301" s="293"/>
      <c r="S301" s="293"/>
      <c r="T301" s="293"/>
      <c r="U301" s="293"/>
      <c r="V301" s="293"/>
      <c r="W301" s="293"/>
      <c r="X301" s="293"/>
      <c r="Y301" s="293"/>
      <c r="Z301" s="293"/>
      <c r="AA301" s="293"/>
      <c r="AB301" s="293"/>
      <c r="AC301" s="293"/>
      <c r="AD301" s="293"/>
      <c r="AE301" s="293"/>
      <c r="AF301" s="293"/>
      <c r="AG301" s="293"/>
      <c r="AH301" s="293"/>
      <c r="AI301" s="293"/>
      <c r="AJ301" s="293"/>
      <c r="AK301" s="293"/>
      <c r="AL301" s="293"/>
      <c r="AM301" s="293"/>
      <c r="AN301" s="293"/>
      <c r="AO301" s="293"/>
      <c r="AP301" s="293"/>
      <c r="AQ301" s="293"/>
      <c r="AR301" s="293"/>
      <c r="AS301" s="293"/>
      <c r="AT301" s="293"/>
      <c r="AU301" s="293"/>
      <c r="AV301" s="293"/>
      <c r="AW301" s="293"/>
      <c r="AX301" s="293"/>
      <c r="AY301" s="293"/>
      <c r="AZ301" s="293"/>
      <c r="BA301" s="293"/>
      <c r="BB301" s="293"/>
      <c r="BC301" s="293"/>
      <c r="BD301" s="293"/>
      <c r="BE301" s="293"/>
      <c r="BF301" s="293"/>
      <c r="BG301" s="293"/>
      <c r="BH301" s="293"/>
      <c r="BI301" s="293"/>
      <c r="BJ301" s="293"/>
      <c r="BK301" s="293"/>
      <c r="BL301" s="293"/>
      <c r="BM301" s="293"/>
      <c r="BN301" s="293"/>
      <c r="BO301" s="293"/>
      <c r="BP301" s="293"/>
      <c r="BQ301" s="294"/>
      <c r="BR301" s="105"/>
    </row>
    <row r="302" spans="3:70" ht="23.45" customHeight="1" x14ac:dyDescent="0.4">
      <c r="C302" s="95"/>
      <c r="D302" s="292"/>
      <c r="E302" s="293"/>
      <c r="F302" s="293"/>
      <c r="G302" s="293"/>
      <c r="H302" s="293"/>
      <c r="I302" s="293"/>
      <c r="J302" s="293"/>
      <c r="K302" s="293"/>
      <c r="L302" s="293"/>
      <c r="M302" s="293"/>
      <c r="N302" s="293"/>
      <c r="O302" s="293"/>
      <c r="P302" s="293"/>
      <c r="Q302" s="293"/>
      <c r="R302" s="293"/>
      <c r="S302" s="293"/>
      <c r="T302" s="293"/>
      <c r="U302" s="293"/>
      <c r="V302" s="293"/>
      <c r="W302" s="293"/>
      <c r="X302" s="293"/>
      <c r="Y302" s="293"/>
      <c r="Z302" s="293"/>
      <c r="AA302" s="293"/>
      <c r="AB302" s="293"/>
      <c r="AC302" s="293"/>
      <c r="AD302" s="293"/>
      <c r="AE302" s="293"/>
      <c r="AF302" s="293"/>
      <c r="AG302" s="293"/>
      <c r="AH302" s="293"/>
      <c r="AI302" s="293"/>
      <c r="AJ302" s="293"/>
      <c r="AK302" s="293"/>
      <c r="AL302" s="293"/>
      <c r="AM302" s="293"/>
      <c r="AN302" s="293"/>
      <c r="AO302" s="293"/>
      <c r="AP302" s="293"/>
      <c r="AQ302" s="293"/>
      <c r="AR302" s="293"/>
      <c r="AS302" s="293"/>
      <c r="AT302" s="293"/>
      <c r="AU302" s="293"/>
      <c r="AV302" s="293"/>
      <c r="AW302" s="293"/>
      <c r="AX302" s="293"/>
      <c r="AY302" s="293"/>
      <c r="AZ302" s="293"/>
      <c r="BA302" s="293"/>
      <c r="BB302" s="293"/>
      <c r="BC302" s="293"/>
      <c r="BD302" s="293"/>
      <c r="BE302" s="293"/>
      <c r="BF302" s="293"/>
      <c r="BG302" s="293"/>
      <c r="BH302" s="293"/>
      <c r="BI302" s="293"/>
      <c r="BJ302" s="293"/>
      <c r="BK302" s="293"/>
      <c r="BL302" s="293"/>
      <c r="BM302" s="293"/>
      <c r="BN302" s="293"/>
      <c r="BO302" s="293"/>
      <c r="BP302" s="293"/>
      <c r="BQ302" s="294"/>
      <c r="BR302" s="105"/>
    </row>
    <row r="303" spans="3:70" ht="23.45" customHeight="1" x14ac:dyDescent="0.4">
      <c r="C303" s="95"/>
      <c r="D303" s="292"/>
      <c r="E303" s="293"/>
      <c r="F303" s="293"/>
      <c r="G303" s="293"/>
      <c r="H303" s="293"/>
      <c r="I303" s="293"/>
      <c r="J303" s="293"/>
      <c r="K303" s="293"/>
      <c r="L303" s="293"/>
      <c r="M303" s="293"/>
      <c r="N303" s="293"/>
      <c r="O303" s="293"/>
      <c r="P303" s="293"/>
      <c r="Q303" s="293"/>
      <c r="R303" s="293"/>
      <c r="S303" s="293"/>
      <c r="T303" s="293"/>
      <c r="U303" s="293"/>
      <c r="V303" s="293"/>
      <c r="W303" s="293"/>
      <c r="X303" s="293"/>
      <c r="Y303" s="293"/>
      <c r="Z303" s="293"/>
      <c r="AA303" s="293"/>
      <c r="AB303" s="293"/>
      <c r="AC303" s="293"/>
      <c r="AD303" s="293"/>
      <c r="AE303" s="293"/>
      <c r="AF303" s="293"/>
      <c r="AG303" s="293"/>
      <c r="AH303" s="293"/>
      <c r="AI303" s="293"/>
      <c r="AJ303" s="293"/>
      <c r="AK303" s="293"/>
      <c r="AL303" s="293"/>
      <c r="AM303" s="293"/>
      <c r="AN303" s="293"/>
      <c r="AO303" s="293"/>
      <c r="AP303" s="293"/>
      <c r="AQ303" s="293"/>
      <c r="AR303" s="293"/>
      <c r="AS303" s="293"/>
      <c r="AT303" s="293"/>
      <c r="AU303" s="293"/>
      <c r="AV303" s="293"/>
      <c r="AW303" s="293"/>
      <c r="AX303" s="293"/>
      <c r="AY303" s="293"/>
      <c r="AZ303" s="293"/>
      <c r="BA303" s="293"/>
      <c r="BB303" s="293"/>
      <c r="BC303" s="293"/>
      <c r="BD303" s="293"/>
      <c r="BE303" s="293"/>
      <c r="BF303" s="293"/>
      <c r="BG303" s="293"/>
      <c r="BH303" s="293"/>
      <c r="BI303" s="293"/>
      <c r="BJ303" s="293"/>
      <c r="BK303" s="293"/>
      <c r="BL303" s="293"/>
      <c r="BM303" s="293"/>
      <c r="BN303" s="293"/>
      <c r="BO303" s="293"/>
      <c r="BP303" s="293"/>
      <c r="BQ303" s="294"/>
      <c r="BR303" s="105"/>
    </row>
    <row r="304" spans="3:70" ht="23.45" customHeight="1" x14ac:dyDescent="0.4">
      <c r="C304" s="95"/>
      <c r="D304" s="292"/>
      <c r="E304" s="293"/>
      <c r="F304" s="293"/>
      <c r="G304" s="293"/>
      <c r="H304" s="293"/>
      <c r="I304" s="293"/>
      <c r="J304" s="293"/>
      <c r="K304" s="293"/>
      <c r="L304" s="293"/>
      <c r="M304" s="293"/>
      <c r="N304" s="293"/>
      <c r="O304" s="293"/>
      <c r="P304" s="293"/>
      <c r="Q304" s="293"/>
      <c r="R304" s="293"/>
      <c r="S304" s="293"/>
      <c r="T304" s="293"/>
      <c r="U304" s="293"/>
      <c r="V304" s="293"/>
      <c r="W304" s="293"/>
      <c r="X304" s="293"/>
      <c r="Y304" s="293"/>
      <c r="Z304" s="293"/>
      <c r="AA304" s="293"/>
      <c r="AB304" s="293"/>
      <c r="AC304" s="293"/>
      <c r="AD304" s="293"/>
      <c r="AE304" s="293"/>
      <c r="AF304" s="293"/>
      <c r="AG304" s="293"/>
      <c r="AH304" s="293"/>
      <c r="AI304" s="293"/>
      <c r="AJ304" s="293"/>
      <c r="AK304" s="293"/>
      <c r="AL304" s="293"/>
      <c r="AM304" s="293"/>
      <c r="AN304" s="293"/>
      <c r="AO304" s="293"/>
      <c r="AP304" s="293"/>
      <c r="AQ304" s="293"/>
      <c r="AR304" s="293"/>
      <c r="AS304" s="293"/>
      <c r="AT304" s="293"/>
      <c r="AU304" s="293"/>
      <c r="AV304" s="293"/>
      <c r="AW304" s="293"/>
      <c r="AX304" s="293"/>
      <c r="AY304" s="293"/>
      <c r="AZ304" s="293"/>
      <c r="BA304" s="293"/>
      <c r="BB304" s="293"/>
      <c r="BC304" s="293"/>
      <c r="BD304" s="293"/>
      <c r="BE304" s="293"/>
      <c r="BF304" s="293"/>
      <c r="BG304" s="293"/>
      <c r="BH304" s="293"/>
      <c r="BI304" s="293"/>
      <c r="BJ304" s="293"/>
      <c r="BK304" s="293"/>
      <c r="BL304" s="293"/>
      <c r="BM304" s="293"/>
      <c r="BN304" s="293"/>
      <c r="BO304" s="293"/>
      <c r="BP304" s="293"/>
      <c r="BQ304" s="294"/>
      <c r="BR304" s="105"/>
    </row>
    <row r="305" spans="3:70" ht="23.45" customHeight="1" x14ac:dyDescent="0.4">
      <c r="C305" s="95"/>
      <c r="D305" s="292"/>
      <c r="E305" s="293"/>
      <c r="F305" s="293"/>
      <c r="G305" s="293"/>
      <c r="H305" s="293"/>
      <c r="I305" s="293"/>
      <c r="J305" s="293"/>
      <c r="K305" s="293"/>
      <c r="L305" s="293"/>
      <c r="M305" s="293"/>
      <c r="N305" s="293"/>
      <c r="O305" s="293"/>
      <c r="P305" s="293"/>
      <c r="Q305" s="293"/>
      <c r="R305" s="293"/>
      <c r="S305" s="293"/>
      <c r="T305" s="293"/>
      <c r="U305" s="293"/>
      <c r="V305" s="293"/>
      <c r="W305" s="293"/>
      <c r="X305" s="293"/>
      <c r="Y305" s="293"/>
      <c r="Z305" s="293"/>
      <c r="AA305" s="293"/>
      <c r="AB305" s="293"/>
      <c r="AC305" s="293"/>
      <c r="AD305" s="293"/>
      <c r="AE305" s="293"/>
      <c r="AF305" s="293"/>
      <c r="AG305" s="293"/>
      <c r="AH305" s="293"/>
      <c r="AI305" s="293"/>
      <c r="AJ305" s="293"/>
      <c r="AK305" s="293"/>
      <c r="AL305" s="293"/>
      <c r="AM305" s="293"/>
      <c r="AN305" s="293"/>
      <c r="AO305" s="293"/>
      <c r="AP305" s="293"/>
      <c r="AQ305" s="293"/>
      <c r="AR305" s="293"/>
      <c r="AS305" s="293"/>
      <c r="AT305" s="293"/>
      <c r="AU305" s="293"/>
      <c r="AV305" s="293"/>
      <c r="AW305" s="293"/>
      <c r="AX305" s="293"/>
      <c r="AY305" s="293"/>
      <c r="AZ305" s="293"/>
      <c r="BA305" s="293"/>
      <c r="BB305" s="293"/>
      <c r="BC305" s="293"/>
      <c r="BD305" s="293"/>
      <c r="BE305" s="293"/>
      <c r="BF305" s="293"/>
      <c r="BG305" s="293"/>
      <c r="BH305" s="293"/>
      <c r="BI305" s="293"/>
      <c r="BJ305" s="293"/>
      <c r="BK305" s="293"/>
      <c r="BL305" s="293"/>
      <c r="BM305" s="293"/>
      <c r="BN305" s="293"/>
      <c r="BO305" s="293"/>
      <c r="BP305" s="293"/>
      <c r="BQ305" s="294"/>
      <c r="BR305" s="105"/>
    </row>
    <row r="306" spans="3:70" ht="23.45" customHeight="1" x14ac:dyDescent="0.4">
      <c r="C306" s="95"/>
      <c r="D306" s="292"/>
      <c r="E306" s="293"/>
      <c r="F306" s="293"/>
      <c r="G306" s="293"/>
      <c r="H306" s="293"/>
      <c r="I306" s="293"/>
      <c r="J306" s="293"/>
      <c r="K306" s="293"/>
      <c r="L306" s="293"/>
      <c r="M306" s="293"/>
      <c r="N306" s="293"/>
      <c r="O306" s="293"/>
      <c r="P306" s="293"/>
      <c r="Q306" s="293"/>
      <c r="R306" s="293"/>
      <c r="S306" s="293"/>
      <c r="T306" s="293"/>
      <c r="U306" s="293"/>
      <c r="V306" s="293"/>
      <c r="W306" s="293"/>
      <c r="X306" s="293"/>
      <c r="Y306" s="293"/>
      <c r="Z306" s="293"/>
      <c r="AA306" s="293"/>
      <c r="AB306" s="293"/>
      <c r="AC306" s="293"/>
      <c r="AD306" s="293"/>
      <c r="AE306" s="293"/>
      <c r="AF306" s="293"/>
      <c r="AG306" s="293"/>
      <c r="AH306" s="293"/>
      <c r="AI306" s="293"/>
      <c r="AJ306" s="293"/>
      <c r="AK306" s="293"/>
      <c r="AL306" s="293"/>
      <c r="AM306" s="293"/>
      <c r="AN306" s="293"/>
      <c r="AO306" s="293"/>
      <c r="AP306" s="293"/>
      <c r="AQ306" s="293"/>
      <c r="AR306" s="293"/>
      <c r="AS306" s="293"/>
      <c r="AT306" s="293"/>
      <c r="AU306" s="293"/>
      <c r="AV306" s="293"/>
      <c r="AW306" s="293"/>
      <c r="AX306" s="293"/>
      <c r="AY306" s="293"/>
      <c r="AZ306" s="293"/>
      <c r="BA306" s="293"/>
      <c r="BB306" s="293"/>
      <c r="BC306" s="293"/>
      <c r="BD306" s="293"/>
      <c r="BE306" s="293"/>
      <c r="BF306" s="293"/>
      <c r="BG306" s="293"/>
      <c r="BH306" s="293"/>
      <c r="BI306" s="293"/>
      <c r="BJ306" s="293"/>
      <c r="BK306" s="293"/>
      <c r="BL306" s="293"/>
      <c r="BM306" s="293"/>
      <c r="BN306" s="293"/>
      <c r="BO306" s="293"/>
      <c r="BP306" s="293"/>
      <c r="BQ306" s="294"/>
      <c r="BR306" s="105"/>
    </row>
    <row r="307" spans="3:70" ht="23.45" customHeight="1" x14ac:dyDescent="0.4">
      <c r="C307" s="95"/>
      <c r="D307" s="292"/>
      <c r="E307" s="293"/>
      <c r="F307" s="293"/>
      <c r="G307" s="293"/>
      <c r="H307" s="293"/>
      <c r="I307" s="293"/>
      <c r="J307" s="293"/>
      <c r="K307" s="293"/>
      <c r="L307" s="293"/>
      <c r="M307" s="293"/>
      <c r="N307" s="293"/>
      <c r="O307" s="293"/>
      <c r="P307" s="293"/>
      <c r="Q307" s="293"/>
      <c r="R307" s="293"/>
      <c r="S307" s="293"/>
      <c r="T307" s="293"/>
      <c r="U307" s="293"/>
      <c r="V307" s="293"/>
      <c r="W307" s="293"/>
      <c r="X307" s="293"/>
      <c r="Y307" s="293"/>
      <c r="Z307" s="293"/>
      <c r="AA307" s="293"/>
      <c r="AB307" s="293"/>
      <c r="AC307" s="293"/>
      <c r="AD307" s="293"/>
      <c r="AE307" s="293"/>
      <c r="AF307" s="293"/>
      <c r="AG307" s="293"/>
      <c r="AH307" s="293"/>
      <c r="AI307" s="293"/>
      <c r="AJ307" s="293"/>
      <c r="AK307" s="293"/>
      <c r="AL307" s="293"/>
      <c r="AM307" s="293"/>
      <c r="AN307" s="293"/>
      <c r="AO307" s="293"/>
      <c r="AP307" s="293"/>
      <c r="AQ307" s="293"/>
      <c r="AR307" s="293"/>
      <c r="AS307" s="293"/>
      <c r="AT307" s="293"/>
      <c r="AU307" s="293"/>
      <c r="AV307" s="293"/>
      <c r="AW307" s="293"/>
      <c r="AX307" s="293"/>
      <c r="AY307" s="293"/>
      <c r="AZ307" s="293"/>
      <c r="BA307" s="293"/>
      <c r="BB307" s="293"/>
      <c r="BC307" s="293"/>
      <c r="BD307" s="293"/>
      <c r="BE307" s="293"/>
      <c r="BF307" s="293"/>
      <c r="BG307" s="293"/>
      <c r="BH307" s="293"/>
      <c r="BI307" s="293"/>
      <c r="BJ307" s="293"/>
      <c r="BK307" s="293"/>
      <c r="BL307" s="293"/>
      <c r="BM307" s="293"/>
      <c r="BN307" s="293"/>
      <c r="BO307" s="293"/>
      <c r="BP307" s="293"/>
      <c r="BQ307" s="294"/>
      <c r="BR307" s="105"/>
    </row>
    <row r="308" spans="3:70" ht="23.45" customHeight="1" x14ac:dyDescent="0.4">
      <c r="C308" s="95"/>
      <c r="D308" s="292"/>
      <c r="E308" s="293"/>
      <c r="F308" s="293"/>
      <c r="G308" s="293"/>
      <c r="H308" s="293"/>
      <c r="I308" s="293"/>
      <c r="J308" s="293"/>
      <c r="K308" s="293"/>
      <c r="L308" s="293"/>
      <c r="M308" s="293"/>
      <c r="N308" s="293"/>
      <c r="O308" s="293"/>
      <c r="P308" s="293"/>
      <c r="Q308" s="293"/>
      <c r="R308" s="293"/>
      <c r="S308" s="293"/>
      <c r="T308" s="293"/>
      <c r="U308" s="293"/>
      <c r="V308" s="293"/>
      <c r="W308" s="293"/>
      <c r="X308" s="293"/>
      <c r="Y308" s="293"/>
      <c r="Z308" s="293"/>
      <c r="AA308" s="293"/>
      <c r="AB308" s="293"/>
      <c r="AC308" s="293"/>
      <c r="AD308" s="293"/>
      <c r="AE308" s="293"/>
      <c r="AF308" s="293"/>
      <c r="AG308" s="293"/>
      <c r="AH308" s="293"/>
      <c r="AI308" s="293"/>
      <c r="AJ308" s="293"/>
      <c r="AK308" s="293"/>
      <c r="AL308" s="293"/>
      <c r="AM308" s="293"/>
      <c r="AN308" s="293"/>
      <c r="AO308" s="293"/>
      <c r="AP308" s="293"/>
      <c r="AQ308" s="293"/>
      <c r="AR308" s="293"/>
      <c r="AS308" s="293"/>
      <c r="AT308" s="293"/>
      <c r="AU308" s="293"/>
      <c r="AV308" s="293"/>
      <c r="AW308" s="293"/>
      <c r="AX308" s="293"/>
      <c r="AY308" s="293"/>
      <c r="AZ308" s="293"/>
      <c r="BA308" s="293"/>
      <c r="BB308" s="293"/>
      <c r="BC308" s="293"/>
      <c r="BD308" s="293"/>
      <c r="BE308" s="293"/>
      <c r="BF308" s="293"/>
      <c r="BG308" s="293"/>
      <c r="BH308" s="293"/>
      <c r="BI308" s="293"/>
      <c r="BJ308" s="293"/>
      <c r="BK308" s="293"/>
      <c r="BL308" s="293"/>
      <c r="BM308" s="293"/>
      <c r="BN308" s="293"/>
      <c r="BO308" s="293"/>
      <c r="BP308" s="293"/>
      <c r="BQ308" s="294"/>
      <c r="BR308" s="105"/>
    </row>
    <row r="309" spans="3:70" ht="23.45" customHeight="1" x14ac:dyDescent="0.4">
      <c r="C309" s="95"/>
      <c r="D309" s="292"/>
      <c r="E309" s="293"/>
      <c r="F309" s="293"/>
      <c r="G309" s="293"/>
      <c r="H309" s="293"/>
      <c r="I309" s="293"/>
      <c r="J309" s="293"/>
      <c r="K309" s="293"/>
      <c r="L309" s="293"/>
      <c r="M309" s="293"/>
      <c r="N309" s="293"/>
      <c r="O309" s="293"/>
      <c r="P309" s="293"/>
      <c r="Q309" s="293"/>
      <c r="R309" s="293"/>
      <c r="S309" s="293"/>
      <c r="T309" s="293"/>
      <c r="U309" s="293"/>
      <c r="V309" s="293"/>
      <c r="W309" s="293"/>
      <c r="X309" s="293"/>
      <c r="Y309" s="293"/>
      <c r="Z309" s="293"/>
      <c r="AA309" s="293"/>
      <c r="AB309" s="293"/>
      <c r="AC309" s="293"/>
      <c r="AD309" s="293"/>
      <c r="AE309" s="293"/>
      <c r="AF309" s="293"/>
      <c r="AG309" s="293"/>
      <c r="AH309" s="293"/>
      <c r="AI309" s="293"/>
      <c r="AJ309" s="293"/>
      <c r="AK309" s="293"/>
      <c r="AL309" s="293"/>
      <c r="AM309" s="293"/>
      <c r="AN309" s="293"/>
      <c r="AO309" s="293"/>
      <c r="AP309" s="293"/>
      <c r="AQ309" s="293"/>
      <c r="AR309" s="293"/>
      <c r="AS309" s="293"/>
      <c r="AT309" s="293"/>
      <c r="AU309" s="293"/>
      <c r="AV309" s="293"/>
      <c r="AW309" s="293"/>
      <c r="AX309" s="293"/>
      <c r="AY309" s="293"/>
      <c r="AZ309" s="293"/>
      <c r="BA309" s="293"/>
      <c r="BB309" s="293"/>
      <c r="BC309" s="293"/>
      <c r="BD309" s="293"/>
      <c r="BE309" s="293"/>
      <c r="BF309" s="293"/>
      <c r="BG309" s="293"/>
      <c r="BH309" s="293"/>
      <c r="BI309" s="293"/>
      <c r="BJ309" s="293"/>
      <c r="BK309" s="293"/>
      <c r="BL309" s="293"/>
      <c r="BM309" s="293"/>
      <c r="BN309" s="293"/>
      <c r="BO309" s="293"/>
      <c r="BP309" s="293"/>
      <c r="BQ309" s="294"/>
      <c r="BR309" s="105"/>
    </row>
    <row r="310" spans="3:70" ht="23.45" customHeight="1" x14ac:dyDescent="0.4">
      <c r="C310" s="95"/>
      <c r="D310" s="292"/>
      <c r="E310" s="293"/>
      <c r="F310" s="293"/>
      <c r="G310" s="293"/>
      <c r="H310" s="293"/>
      <c r="I310" s="293"/>
      <c r="J310" s="293"/>
      <c r="K310" s="293"/>
      <c r="L310" s="293"/>
      <c r="M310" s="293"/>
      <c r="N310" s="293"/>
      <c r="O310" s="293"/>
      <c r="P310" s="293"/>
      <c r="Q310" s="293"/>
      <c r="R310" s="293"/>
      <c r="S310" s="293"/>
      <c r="T310" s="293"/>
      <c r="U310" s="293"/>
      <c r="V310" s="293"/>
      <c r="W310" s="293"/>
      <c r="X310" s="293"/>
      <c r="Y310" s="293"/>
      <c r="Z310" s="293"/>
      <c r="AA310" s="293"/>
      <c r="AB310" s="293"/>
      <c r="AC310" s="293"/>
      <c r="AD310" s="293"/>
      <c r="AE310" s="293"/>
      <c r="AF310" s="293"/>
      <c r="AG310" s="293"/>
      <c r="AH310" s="293"/>
      <c r="AI310" s="293"/>
      <c r="AJ310" s="293"/>
      <c r="AK310" s="293"/>
      <c r="AL310" s="293"/>
      <c r="AM310" s="293"/>
      <c r="AN310" s="293"/>
      <c r="AO310" s="293"/>
      <c r="AP310" s="293"/>
      <c r="AQ310" s="293"/>
      <c r="AR310" s="293"/>
      <c r="AS310" s="293"/>
      <c r="AT310" s="293"/>
      <c r="AU310" s="293"/>
      <c r="AV310" s="293"/>
      <c r="AW310" s="293"/>
      <c r="AX310" s="293"/>
      <c r="AY310" s="293"/>
      <c r="AZ310" s="293"/>
      <c r="BA310" s="293"/>
      <c r="BB310" s="293"/>
      <c r="BC310" s="293"/>
      <c r="BD310" s="293"/>
      <c r="BE310" s="293"/>
      <c r="BF310" s="293"/>
      <c r="BG310" s="293"/>
      <c r="BH310" s="293"/>
      <c r="BI310" s="293"/>
      <c r="BJ310" s="293"/>
      <c r="BK310" s="293"/>
      <c r="BL310" s="293"/>
      <c r="BM310" s="293"/>
      <c r="BN310" s="293"/>
      <c r="BO310" s="293"/>
      <c r="BP310" s="293"/>
      <c r="BQ310" s="294"/>
      <c r="BR310" s="105"/>
    </row>
    <row r="311" spans="3:70" ht="23.45" customHeight="1" x14ac:dyDescent="0.4">
      <c r="C311" s="95"/>
      <c r="D311" s="292"/>
      <c r="E311" s="293"/>
      <c r="F311" s="293"/>
      <c r="G311" s="293"/>
      <c r="H311" s="293"/>
      <c r="I311" s="293"/>
      <c r="J311" s="293"/>
      <c r="K311" s="293"/>
      <c r="L311" s="293"/>
      <c r="M311" s="293"/>
      <c r="N311" s="293"/>
      <c r="O311" s="293"/>
      <c r="P311" s="293"/>
      <c r="Q311" s="293"/>
      <c r="R311" s="293"/>
      <c r="S311" s="293"/>
      <c r="T311" s="293"/>
      <c r="U311" s="293"/>
      <c r="V311" s="293"/>
      <c r="W311" s="293"/>
      <c r="X311" s="293"/>
      <c r="Y311" s="293"/>
      <c r="Z311" s="293"/>
      <c r="AA311" s="293"/>
      <c r="AB311" s="293"/>
      <c r="AC311" s="293"/>
      <c r="AD311" s="293"/>
      <c r="AE311" s="293"/>
      <c r="AF311" s="293"/>
      <c r="AG311" s="293"/>
      <c r="AH311" s="293"/>
      <c r="AI311" s="293"/>
      <c r="AJ311" s="293"/>
      <c r="AK311" s="293"/>
      <c r="AL311" s="293"/>
      <c r="AM311" s="293"/>
      <c r="AN311" s="293"/>
      <c r="AO311" s="293"/>
      <c r="AP311" s="293"/>
      <c r="AQ311" s="293"/>
      <c r="AR311" s="293"/>
      <c r="AS311" s="293"/>
      <c r="AT311" s="293"/>
      <c r="AU311" s="293"/>
      <c r="AV311" s="293"/>
      <c r="AW311" s="293"/>
      <c r="AX311" s="293"/>
      <c r="AY311" s="293"/>
      <c r="AZ311" s="293"/>
      <c r="BA311" s="293"/>
      <c r="BB311" s="293"/>
      <c r="BC311" s="293"/>
      <c r="BD311" s="293"/>
      <c r="BE311" s="293"/>
      <c r="BF311" s="293"/>
      <c r="BG311" s="293"/>
      <c r="BH311" s="293"/>
      <c r="BI311" s="293"/>
      <c r="BJ311" s="293"/>
      <c r="BK311" s="293"/>
      <c r="BL311" s="293"/>
      <c r="BM311" s="293"/>
      <c r="BN311" s="293"/>
      <c r="BO311" s="293"/>
      <c r="BP311" s="293"/>
      <c r="BQ311" s="294"/>
      <c r="BR311" s="105"/>
    </row>
    <row r="312" spans="3:70" ht="23.45" customHeight="1" x14ac:dyDescent="0.4">
      <c r="C312" s="95"/>
      <c r="D312" s="292"/>
      <c r="E312" s="293"/>
      <c r="F312" s="293"/>
      <c r="G312" s="293"/>
      <c r="H312" s="293"/>
      <c r="I312" s="293"/>
      <c r="J312" s="293"/>
      <c r="K312" s="293"/>
      <c r="L312" s="293"/>
      <c r="M312" s="293"/>
      <c r="N312" s="293"/>
      <c r="O312" s="293"/>
      <c r="P312" s="293"/>
      <c r="Q312" s="293"/>
      <c r="R312" s="293"/>
      <c r="S312" s="293"/>
      <c r="T312" s="293"/>
      <c r="U312" s="293"/>
      <c r="V312" s="293"/>
      <c r="W312" s="293"/>
      <c r="X312" s="293"/>
      <c r="Y312" s="293"/>
      <c r="Z312" s="293"/>
      <c r="AA312" s="293"/>
      <c r="AB312" s="293"/>
      <c r="AC312" s="293"/>
      <c r="AD312" s="293"/>
      <c r="AE312" s="293"/>
      <c r="AF312" s="293"/>
      <c r="AG312" s="293"/>
      <c r="AH312" s="293"/>
      <c r="AI312" s="293"/>
      <c r="AJ312" s="293"/>
      <c r="AK312" s="293"/>
      <c r="AL312" s="293"/>
      <c r="AM312" s="293"/>
      <c r="AN312" s="293"/>
      <c r="AO312" s="293"/>
      <c r="AP312" s="293"/>
      <c r="AQ312" s="293"/>
      <c r="AR312" s="293"/>
      <c r="AS312" s="293"/>
      <c r="AT312" s="293"/>
      <c r="AU312" s="293"/>
      <c r="AV312" s="293"/>
      <c r="AW312" s="293"/>
      <c r="AX312" s="293"/>
      <c r="AY312" s="293"/>
      <c r="AZ312" s="293"/>
      <c r="BA312" s="293"/>
      <c r="BB312" s="293"/>
      <c r="BC312" s="293"/>
      <c r="BD312" s="293"/>
      <c r="BE312" s="293"/>
      <c r="BF312" s="293"/>
      <c r="BG312" s="293"/>
      <c r="BH312" s="293"/>
      <c r="BI312" s="293"/>
      <c r="BJ312" s="293"/>
      <c r="BK312" s="293"/>
      <c r="BL312" s="293"/>
      <c r="BM312" s="293"/>
      <c r="BN312" s="293"/>
      <c r="BO312" s="293"/>
      <c r="BP312" s="293"/>
      <c r="BQ312" s="294"/>
      <c r="BR312" s="105"/>
    </row>
    <row r="313" spans="3:70" ht="23.45" customHeight="1" x14ac:dyDescent="0.4">
      <c r="C313" s="95"/>
      <c r="D313" s="292"/>
      <c r="E313" s="293"/>
      <c r="F313" s="293"/>
      <c r="G313" s="293"/>
      <c r="H313" s="293"/>
      <c r="I313" s="293"/>
      <c r="J313" s="293"/>
      <c r="K313" s="293"/>
      <c r="L313" s="293"/>
      <c r="M313" s="293"/>
      <c r="N313" s="293"/>
      <c r="O313" s="293"/>
      <c r="P313" s="293"/>
      <c r="Q313" s="293"/>
      <c r="R313" s="293"/>
      <c r="S313" s="293"/>
      <c r="T313" s="293"/>
      <c r="U313" s="293"/>
      <c r="V313" s="293"/>
      <c r="W313" s="293"/>
      <c r="X313" s="293"/>
      <c r="Y313" s="293"/>
      <c r="Z313" s="293"/>
      <c r="AA313" s="293"/>
      <c r="AB313" s="293"/>
      <c r="AC313" s="293"/>
      <c r="AD313" s="293"/>
      <c r="AE313" s="293"/>
      <c r="AF313" s="293"/>
      <c r="AG313" s="293"/>
      <c r="AH313" s="293"/>
      <c r="AI313" s="293"/>
      <c r="AJ313" s="293"/>
      <c r="AK313" s="293"/>
      <c r="AL313" s="293"/>
      <c r="AM313" s="293"/>
      <c r="AN313" s="293"/>
      <c r="AO313" s="293"/>
      <c r="AP313" s="293"/>
      <c r="AQ313" s="293"/>
      <c r="AR313" s="293"/>
      <c r="AS313" s="293"/>
      <c r="AT313" s="293"/>
      <c r="AU313" s="293"/>
      <c r="AV313" s="293"/>
      <c r="AW313" s="293"/>
      <c r="AX313" s="293"/>
      <c r="AY313" s="293"/>
      <c r="AZ313" s="293"/>
      <c r="BA313" s="293"/>
      <c r="BB313" s="293"/>
      <c r="BC313" s="293"/>
      <c r="BD313" s="293"/>
      <c r="BE313" s="293"/>
      <c r="BF313" s="293"/>
      <c r="BG313" s="293"/>
      <c r="BH313" s="293"/>
      <c r="BI313" s="293"/>
      <c r="BJ313" s="293"/>
      <c r="BK313" s="293"/>
      <c r="BL313" s="293"/>
      <c r="BM313" s="293"/>
      <c r="BN313" s="293"/>
      <c r="BO313" s="293"/>
      <c r="BP313" s="293"/>
      <c r="BQ313" s="294"/>
      <c r="BR313" s="105"/>
    </row>
    <row r="314" spans="3:70" ht="23.45" customHeight="1" x14ac:dyDescent="0.4">
      <c r="C314" s="95"/>
      <c r="D314" s="295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6"/>
      <c r="W314" s="296"/>
      <c r="X314" s="296"/>
      <c r="Y314" s="296"/>
      <c r="Z314" s="296"/>
      <c r="AA314" s="296"/>
      <c r="AB314" s="296"/>
      <c r="AC314" s="296"/>
      <c r="AD314" s="296"/>
      <c r="AE314" s="296"/>
      <c r="AF314" s="296"/>
      <c r="AG314" s="296"/>
      <c r="AH314" s="296"/>
      <c r="AI314" s="296"/>
      <c r="AJ314" s="296"/>
      <c r="AK314" s="296"/>
      <c r="AL314" s="296"/>
      <c r="AM314" s="296"/>
      <c r="AN314" s="296"/>
      <c r="AO314" s="296"/>
      <c r="AP314" s="296"/>
      <c r="AQ314" s="296"/>
      <c r="AR314" s="296"/>
      <c r="AS314" s="296"/>
      <c r="AT314" s="296"/>
      <c r="AU314" s="296"/>
      <c r="AV314" s="296"/>
      <c r="AW314" s="296"/>
      <c r="AX314" s="296"/>
      <c r="AY314" s="296"/>
      <c r="AZ314" s="296"/>
      <c r="BA314" s="296"/>
      <c r="BB314" s="296"/>
      <c r="BC314" s="296"/>
      <c r="BD314" s="296"/>
      <c r="BE314" s="296"/>
      <c r="BF314" s="296"/>
      <c r="BG314" s="296"/>
      <c r="BH314" s="296"/>
      <c r="BI314" s="296"/>
      <c r="BJ314" s="296"/>
      <c r="BK314" s="296"/>
      <c r="BL314" s="296"/>
      <c r="BM314" s="296"/>
      <c r="BN314" s="296"/>
      <c r="BO314" s="296"/>
      <c r="BP314" s="296"/>
      <c r="BQ314" s="297"/>
      <c r="BR314" s="105"/>
    </row>
    <row r="315" spans="3:70" ht="12.6" customHeight="1" x14ac:dyDescent="0.4">
      <c r="C315" s="176"/>
      <c r="D315" s="177"/>
      <c r="E315" s="177"/>
      <c r="F315" s="177"/>
      <c r="G315" s="177"/>
      <c r="H315" s="177"/>
      <c r="I315" s="177"/>
      <c r="J315" s="177"/>
      <c r="K315" s="177"/>
      <c r="L315" s="177"/>
      <c r="M315" s="177"/>
      <c r="N315" s="177"/>
      <c r="O315" s="177"/>
      <c r="P315" s="177"/>
      <c r="Q315" s="177"/>
      <c r="R315" s="177"/>
      <c r="S315" s="177"/>
      <c r="T315" s="177"/>
      <c r="U315" s="177"/>
      <c r="V315" s="177"/>
      <c r="W315" s="177"/>
      <c r="X315" s="177"/>
      <c r="Y315" s="177"/>
      <c r="Z315" s="177"/>
      <c r="AA315" s="177"/>
      <c r="AB315" s="177"/>
      <c r="AC315" s="177"/>
      <c r="AD315" s="177"/>
      <c r="AE315" s="177"/>
      <c r="AF315" s="177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  <c r="AQ315" s="177"/>
      <c r="AR315" s="177"/>
      <c r="AS315" s="177"/>
      <c r="AT315" s="177"/>
      <c r="AU315" s="177"/>
      <c r="AV315" s="177"/>
      <c r="AW315" s="177"/>
      <c r="AX315" s="177"/>
      <c r="AY315" s="177"/>
      <c r="AZ315" s="177"/>
      <c r="BA315" s="177"/>
      <c r="BB315" s="177"/>
      <c r="BC315" s="177"/>
      <c r="BD315" s="177"/>
      <c r="BE315" s="177"/>
      <c r="BF315" s="177"/>
      <c r="BG315" s="177"/>
      <c r="BH315" s="177"/>
      <c r="BI315" s="177"/>
      <c r="BJ315" s="177"/>
      <c r="BK315" s="177"/>
      <c r="BL315" s="177"/>
      <c r="BM315" s="177"/>
      <c r="BN315" s="177"/>
      <c r="BO315" s="177"/>
      <c r="BP315" s="177"/>
      <c r="BQ315" s="177"/>
      <c r="BR315" s="178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3" priority="2">
      <formula>$BB$25="○"</formula>
    </cfRule>
  </conditionalFormatting>
  <conditionalFormatting sqref="BD28:BD30">
    <cfRule type="expression" dxfId="2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F674A-98D3-45FA-84D8-0FABC9D4FD1F}">
  <sheetPr>
    <pageSetUpPr fitToPage="1"/>
  </sheetPr>
  <dimension ref="C1:CN315"/>
  <sheetViews>
    <sheetView showZeros="0" view="pageBreakPreview" zoomScale="60" zoomScaleNormal="55" workbookViewId="0">
      <selection activeCell="AL116" sqref="AL116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1"/>
      <c r="E2" s="1"/>
      <c r="F2" s="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</row>
    <row r="3" spans="3:71" ht="15.6" customHeight="1" x14ac:dyDescent="0.4"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</row>
    <row r="4" spans="3:71" ht="15.6" customHeight="1" x14ac:dyDescent="0.4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</row>
    <row r="5" spans="3:71" ht="15.6" customHeight="1" x14ac:dyDescent="0.4"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</row>
    <row r="6" spans="3:71" ht="15.6" customHeight="1" x14ac:dyDescent="0.4"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5"/>
      <c r="AR6" s="5"/>
      <c r="AS6" s="5"/>
      <c r="AT6" s="5"/>
      <c r="AU6" s="5"/>
      <c r="AV6" s="5"/>
      <c r="AW6" s="5"/>
      <c r="AX6" s="5"/>
      <c r="AY6" s="5"/>
    </row>
    <row r="7" spans="3:71" ht="15.6" customHeight="1" x14ac:dyDescent="0.4"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5"/>
      <c r="AR7" s="5"/>
      <c r="AS7" s="5"/>
      <c r="AT7" s="5"/>
      <c r="AU7" s="5"/>
      <c r="AV7" s="5"/>
      <c r="AW7" s="5"/>
      <c r="AX7" s="5"/>
      <c r="AY7" s="5"/>
    </row>
    <row r="8" spans="3:71" ht="15.6" customHeight="1" x14ac:dyDescent="0.4">
      <c r="C8" s="6" t="s">
        <v>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8" t="s">
        <v>1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10"/>
      <c r="AO8" s="8" t="s">
        <v>2</v>
      </c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10"/>
      <c r="BG8" s="6" t="s">
        <v>3</v>
      </c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2"/>
    </row>
    <row r="9" spans="3:71" ht="15.6" customHeight="1" x14ac:dyDescent="0.4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13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5"/>
      <c r="AO9" s="13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5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2"/>
    </row>
    <row r="10" spans="3:71" ht="15.6" customHeight="1" x14ac:dyDescent="0.4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16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8"/>
      <c r="AO10" s="16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8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2"/>
    </row>
    <row r="11" spans="3:71" ht="15.6" customHeight="1" x14ac:dyDescent="0.4">
      <c r="C11" s="19" t="str">
        <f>IF(COUNTIF([5]回答表!K15,"*")&gt;0,[5]回答表!K15,"")</f>
        <v>八峰町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20" t="str">
        <f>IF(COUNTIF([5]回答表!F17,"*")&gt;0,[5]回答表!F17,"")</f>
        <v>下水道事業</v>
      </c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9"/>
      <c r="AG11" s="9"/>
      <c r="AH11" s="9"/>
      <c r="AI11" s="9"/>
      <c r="AJ11" s="9"/>
      <c r="AK11" s="9"/>
      <c r="AL11" s="9"/>
      <c r="AM11" s="9"/>
      <c r="AN11" s="10"/>
      <c r="AO11" s="22" t="str">
        <f>IF(COUNTIF([5]回答表!W17,"*")&gt;0,[5]回答表!W17,"")</f>
        <v>特定地域排水処理施設</v>
      </c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10"/>
      <c r="BG11" s="19" t="str">
        <f>IF(COUNTIF([5]回答表!F19,"*")&gt;0,[5]回答表!F19,"")</f>
        <v>ー</v>
      </c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4"/>
    </row>
    <row r="12" spans="3:71" ht="15.6" customHeight="1" x14ac:dyDescent="0.4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23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14"/>
      <c r="AG12" s="14"/>
      <c r="AH12" s="14"/>
      <c r="AI12" s="14"/>
      <c r="AJ12" s="14"/>
      <c r="AK12" s="14"/>
      <c r="AL12" s="14"/>
      <c r="AM12" s="14"/>
      <c r="AN12" s="15"/>
      <c r="AO12" s="13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5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4"/>
    </row>
    <row r="13" spans="3:71" ht="15.6" customHeight="1" x14ac:dyDescent="0.4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25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17"/>
      <c r="AG13" s="17"/>
      <c r="AH13" s="17"/>
      <c r="AI13" s="17"/>
      <c r="AJ13" s="17"/>
      <c r="AK13" s="17"/>
      <c r="AL13" s="17"/>
      <c r="AM13" s="17"/>
      <c r="AN13" s="18"/>
      <c r="AO13" s="16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8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4"/>
    </row>
    <row r="14" spans="3:71" ht="15.6" customHeight="1" x14ac:dyDescent="0.4"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</row>
    <row r="15" spans="3:71" ht="15.6" customHeight="1" x14ac:dyDescent="0.4"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6" spans="3:71" ht="15.6" customHeight="1" x14ac:dyDescent="0.4"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3:71" ht="15.6" customHeight="1" x14ac:dyDescent="0.4"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30"/>
      <c r="BS17" s="31"/>
    </row>
    <row r="18" spans="3:71" ht="15.6" customHeight="1" x14ac:dyDescent="0.4">
      <c r="C18" s="32"/>
      <c r="D18" s="33" t="s">
        <v>4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5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7"/>
      <c r="BS18" s="31"/>
    </row>
    <row r="19" spans="3:71" ht="15.6" customHeight="1" x14ac:dyDescent="0.4">
      <c r="C19" s="32"/>
      <c r="D19" s="38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40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7"/>
      <c r="BS19" s="31"/>
    </row>
    <row r="20" spans="3:71" ht="13.35" customHeight="1" x14ac:dyDescent="0.4">
      <c r="C20" s="32"/>
      <c r="D20" s="41" t="s">
        <v>5</v>
      </c>
      <c r="E20" s="42"/>
      <c r="F20" s="42"/>
      <c r="G20" s="42"/>
      <c r="H20" s="42"/>
      <c r="I20" s="42"/>
      <c r="J20" s="43"/>
      <c r="K20" s="41" t="s">
        <v>6</v>
      </c>
      <c r="L20" s="42"/>
      <c r="M20" s="42"/>
      <c r="N20" s="42"/>
      <c r="O20" s="42"/>
      <c r="P20" s="42"/>
      <c r="Q20" s="43"/>
      <c r="R20" s="41" t="s">
        <v>7</v>
      </c>
      <c r="S20" s="42"/>
      <c r="T20" s="42"/>
      <c r="U20" s="42"/>
      <c r="V20" s="42"/>
      <c r="W20" s="42"/>
      <c r="X20" s="43"/>
      <c r="Y20" s="44" t="s">
        <v>8</v>
      </c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6"/>
      <c r="BA20" s="47"/>
      <c r="BB20" s="48" t="s">
        <v>9</v>
      </c>
      <c r="BC20" s="49"/>
      <c r="BD20" s="49"/>
      <c r="BE20" s="49"/>
      <c r="BF20" s="49"/>
      <c r="BG20" s="49"/>
      <c r="BH20" s="49"/>
      <c r="BI20" s="49"/>
      <c r="BJ20" s="50"/>
      <c r="BK20" s="51"/>
      <c r="BL20" s="37"/>
      <c r="BS20" s="31"/>
    </row>
    <row r="21" spans="3:71" ht="13.35" customHeight="1" x14ac:dyDescent="0.4">
      <c r="C21" s="32"/>
      <c r="D21" s="52"/>
      <c r="E21" s="53"/>
      <c r="F21" s="53"/>
      <c r="G21" s="53"/>
      <c r="H21" s="53"/>
      <c r="I21" s="53"/>
      <c r="J21" s="54"/>
      <c r="K21" s="52"/>
      <c r="L21" s="53"/>
      <c r="M21" s="53"/>
      <c r="N21" s="53"/>
      <c r="O21" s="53"/>
      <c r="P21" s="53"/>
      <c r="Q21" s="54"/>
      <c r="R21" s="52"/>
      <c r="S21" s="53"/>
      <c r="T21" s="53"/>
      <c r="U21" s="53"/>
      <c r="V21" s="53"/>
      <c r="W21" s="53"/>
      <c r="X21" s="54"/>
      <c r="Y21" s="55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7"/>
      <c r="BA21" s="47"/>
      <c r="BB21" s="58"/>
      <c r="BC21" s="59"/>
      <c r="BD21" s="59"/>
      <c r="BE21" s="59"/>
      <c r="BF21" s="59"/>
      <c r="BG21" s="59"/>
      <c r="BH21" s="59"/>
      <c r="BI21" s="59"/>
      <c r="BJ21" s="60"/>
      <c r="BK21" s="61"/>
      <c r="BL21" s="37"/>
      <c r="BS21" s="31"/>
    </row>
    <row r="22" spans="3:71" ht="13.35" customHeight="1" x14ac:dyDescent="0.4">
      <c r="C22" s="32"/>
      <c r="D22" s="52"/>
      <c r="E22" s="53"/>
      <c r="F22" s="53"/>
      <c r="G22" s="53"/>
      <c r="H22" s="53"/>
      <c r="I22" s="53"/>
      <c r="J22" s="54"/>
      <c r="K22" s="52"/>
      <c r="L22" s="53"/>
      <c r="M22" s="53"/>
      <c r="N22" s="53"/>
      <c r="O22" s="53"/>
      <c r="P22" s="53"/>
      <c r="Q22" s="54"/>
      <c r="R22" s="52"/>
      <c r="S22" s="53"/>
      <c r="T22" s="53"/>
      <c r="U22" s="53"/>
      <c r="V22" s="53"/>
      <c r="W22" s="53"/>
      <c r="X22" s="54"/>
      <c r="Y22" s="62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4"/>
      <c r="BA22" s="65"/>
      <c r="BB22" s="58"/>
      <c r="BC22" s="59"/>
      <c r="BD22" s="59"/>
      <c r="BE22" s="59"/>
      <c r="BF22" s="59"/>
      <c r="BG22" s="59"/>
      <c r="BH22" s="59"/>
      <c r="BI22" s="59"/>
      <c r="BJ22" s="60"/>
      <c r="BK22" s="61"/>
      <c r="BL22" s="37"/>
      <c r="BS22" s="31"/>
    </row>
    <row r="23" spans="3:71" ht="31.35" customHeight="1" x14ac:dyDescent="0.4">
      <c r="C23" s="32"/>
      <c r="D23" s="66"/>
      <c r="E23" s="67"/>
      <c r="F23" s="67"/>
      <c r="G23" s="67"/>
      <c r="H23" s="67"/>
      <c r="I23" s="67"/>
      <c r="J23" s="68"/>
      <c r="K23" s="66"/>
      <c r="L23" s="67"/>
      <c r="M23" s="67"/>
      <c r="N23" s="67"/>
      <c r="O23" s="67"/>
      <c r="P23" s="67"/>
      <c r="Q23" s="68"/>
      <c r="R23" s="66"/>
      <c r="S23" s="67"/>
      <c r="T23" s="67"/>
      <c r="U23" s="67"/>
      <c r="V23" s="67"/>
      <c r="W23" s="67"/>
      <c r="X23" s="68"/>
      <c r="Y23" s="69" t="s">
        <v>10</v>
      </c>
      <c r="Z23" s="70"/>
      <c r="AA23" s="70"/>
      <c r="AB23" s="70"/>
      <c r="AC23" s="70"/>
      <c r="AD23" s="70"/>
      <c r="AE23" s="71"/>
      <c r="AF23" s="69" t="s">
        <v>11</v>
      </c>
      <c r="AG23" s="70"/>
      <c r="AH23" s="70"/>
      <c r="AI23" s="70"/>
      <c r="AJ23" s="70"/>
      <c r="AK23" s="70"/>
      <c r="AL23" s="71"/>
      <c r="AM23" s="69" t="s">
        <v>12</v>
      </c>
      <c r="AN23" s="70"/>
      <c r="AO23" s="70"/>
      <c r="AP23" s="70"/>
      <c r="AQ23" s="70"/>
      <c r="AR23" s="70"/>
      <c r="AS23" s="71"/>
      <c r="AT23" s="69" t="s">
        <v>13</v>
      </c>
      <c r="AU23" s="70"/>
      <c r="AV23" s="70"/>
      <c r="AW23" s="70"/>
      <c r="AX23" s="70"/>
      <c r="AY23" s="70"/>
      <c r="AZ23" s="71"/>
      <c r="BA23" s="65"/>
      <c r="BB23" s="72"/>
      <c r="BC23" s="73"/>
      <c r="BD23" s="73"/>
      <c r="BE23" s="73"/>
      <c r="BF23" s="73"/>
      <c r="BG23" s="73"/>
      <c r="BH23" s="73"/>
      <c r="BI23" s="73"/>
      <c r="BJ23" s="74"/>
      <c r="BK23" s="75"/>
      <c r="BL23" s="37"/>
      <c r="BS23" s="31"/>
    </row>
    <row r="24" spans="3:71" ht="15.6" customHeight="1" x14ac:dyDescent="0.4">
      <c r="C24" s="32"/>
      <c r="D24" s="76" t="str">
        <f>IF([5]回答表!R43="●","●","")</f>
        <v/>
      </c>
      <c r="E24" s="77"/>
      <c r="F24" s="77"/>
      <c r="G24" s="77"/>
      <c r="H24" s="77"/>
      <c r="I24" s="77"/>
      <c r="J24" s="78"/>
      <c r="K24" s="76" t="str">
        <f>IF([5]回答表!R44="●","●","")</f>
        <v/>
      </c>
      <c r="L24" s="77"/>
      <c r="M24" s="77"/>
      <c r="N24" s="77"/>
      <c r="O24" s="77"/>
      <c r="P24" s="77"/>
      <c r="Q24" s="78"/>
      <c r="R24" s="76" t="str">
        <f>IF([5]回答表!R45="●","●","")</f>
        <v/>
      </c>
      <c r="S24" s="77"/>
      <c r="T24" s="77"/>
      <c r="U24" s="77"/>
      <c r="V24" s="77"/>
      <c r="W24" s="77"/>
      <c r="X24" s="78"/>
      <c r="Y24" s="76" t="str">
        <f>IF([5]回答表!R46="●","●","")</f>
        <v/>
      </c>
      <c r="Z24" s="77"/>
      <c r="AA24" s="77"/>
      <c r="AB24" s="77"/>
      <c r="AC24" s="77"/>
      <c r="AD24" s="77"/>
      <c r="AE24" s="78"/>
      <c r="AF24" s="76" t="str">
        <f>IF([5]回答表!R47="●","●","")</f>
        <v/>
      </c>
      <c r="AG24" s="77"/>
      <c r="AH24" s="77"/>
      <c r="AI24" s="77"/>
      <c r="AJ24" s="77"/>
      <c r="AK24" s="77"/>
      <c r="AL24" s="78"/>
      <c r="AM24" s="76" t="str">
        <f>IF([5]回答表!R48="●","●","")</f>
        <v/>
      </c>
      <c r="AN24" s="77"/>
      <c r="AO24" s="77"/>
      <c r="AP24" s="77"/>
      <c r="AQ24" s="77"/>
      <c r="AR24" s="77"/>
      <c r="AS24" s="78"/>
      <c r="AT24" s="76" t="str">
        <f>IF([5]回答表!R49="●","●","")</f>
        <v/>
      </c>
      <c r="AU24" s="77"/>
      <c r="AV24" s="77"/>
      <c r="AW24" s="77"/>
      <c r="AX24" s="77"/>
      <c r="AY24" s="77"/>
      <c r="AZ24" s="78"/>
      <c r="BA24" s="65"/>
      <c r="BB24" s="79" t="str">
        <f>IF([5]回答表!R50="●","●","")</f>
        <v>●</v>
      </c>
      <c r="BC24" s="80"/>
      <c r="BD24" s="80"/>
      <c r="BE24" s="80"/>
      <c r="BF24" s="80"/>
      <c r="BG24" s="80"/>
      <c r="BH24" s="80"/>
      <c r="BI24" s="80"/>
      <c r="BJ24" s="50"/>
      <c r="BK24" s="51"/>
      <c r="BL24" s="37"/>
      <c r="BS24" s="31"/>
    </row>
    <row r="25" spans="3:71" ht="15.6" customHeight="1" x14ac:dyDescent="0.4">
      <c r="C25" s="32"/>
      <c r="D25" s="76"/>
      <c r="E25" s="77"/>
      <c r="F25" s="77"/>
      <c r="G25" s="77"/>
      <c r="H25" s="77"/>
      <c r="I25" s="77"/>
      <c r="J25" s="78"/>
      <c r="K25" s="76"/>
      <c r="L25" s="77"/>
      <c r="M25" s="77"/>
      <c r="N25" s="77"/>
      <c r="O25" s="77"/>
      <c r="P25" s="77"/>
      <c r="Q25" s="78"/>
      <c r="R25" s="76"/>
      <c r="S25" s="77"/>
      <c r="T25" s="77"/>
      <c r="U25" s="77"/>
      <c r="V25" s="77"/>
      <c r="W25" s="77"/>
      <c r="X25" s="78"/>
      <c r="Y25" s="76"/>
      <c r="Z25" s="77"/>
      <c r="AA25" s="77"/>
      <c r="AB25" s="77"/>
      <c r="AC25" s="77"/>
      <c r="AD25" s="77"/>
      <c r="AE25" s="78"/>
      <c r="AF25" s="76"/>
      <c r="AG25" s="77"/>
      <c r="AH25" s="77"/>
      <c r="AI25" s="77"/>
      <c r="AJ25" s="77"/>
      <c r="AK25" s="77"/>
      <c r="AL25" s="78"/>
      <c r="AM25" s="76"/>
      <c r="AN25" s="77"/>
      <c r="AO25" s="77"/>
      <c r="AP25" s="77"/>
      <c r="AQ25" s="77"/>
      <c r="AR25" s="77"/>
      <c r="AS25" s="78"/>
      <c r="AT25" s="76"/>
      <c r="AU25" s="77"/>
      <c r="AV25" s="77"/>
      <c r="AW25" s="77"/>
      <c r="AX25" s="77"/>
      <c r="AY25" s="77"/>
      <c r="AZ25" s="78"/>
      <c r="BA25" s="81"/>
      <c r="BB25" s="76"/>
      <c r="BC25" s="77"/>
      <c r="BD25" s="77"/>
      <c r="BE25" s="77"/>
      <c r="BF25" s="77"/>
      <c r="BG25" s="77"/>
      <c r="BH25" s="77"/>
      <c r="BI25" s="77"/>
      <c r="BJ25" s="60"/>
      <c r="BK25" s="61"/>
      <c r="BL25" s="37"/>
      <c r="BS25" s="31"/>
    </row>
    <row r="26" spans="3:71" ht="15.6" customHeight="1" x14ac:dyDescent="0.4">
      <c r="C26" s="32"/>
      <c r="D26" s="82"/>
      <c r="E26" s="83"/>
      <c r="F26" s="83"/>
      <c r="G26" s="83"/>
      <c r="H26" s="83"/>
      <c r="I26" s="83"/>
      <c r="J26" s="84"/>
      <c r="K26" s="82"/>
      <c r="L26" s="83"/>
      <c r="M26" s="83"/>
      <c r="N26" s="83"/>
      <c r="O26" s="83"/>
      <c r="P26" s="83"/>
      <c r="Q26" s="84"/>
      <c r="R26" s="82"/>
      <c r="S26" s="83"/>
      <c r="T26" s="83"/>
      <c r="U26" s="83"/>
      <c r="V26" s="83"/>
      <c r="W26" s="83"/>
      <c r="X26" s="84"/>
      <c r="Y26" s="82"/>
      <c r="Z26" s="83"/>
      <c r="AA26" s="83"/>
      <c r="AB26" s="83"/>
      <c r="AC26" s="83"/>
      <c r="AD26" s="83"/>
      <c r="AE26" s="84"/>
      <c r="AF26" s="82"/>
      <c r="AG26" s="83"/>
      <c r="AH26" s="83"/>
      <c r="AI26" s="83"/>
      <c r="AJ26" s="83"/>
      <c r="AK26" s="83"/>
      <c r="AL26" s="84"/>
      <c r="AM26" s="82"/>
      <c r="AN26" s="83"/>
      <c r="AO26" s="83"/>
      <c r="AP26" s="83"/>
      <c r="AQ26" s="83"/>
      <c r="AR26" s="83"/>
      <c r="AS26" s="84"/>
      <c r="AT26" s="82"/>
      <c r="AU26" s="83"/>
      <c r="AV26" s="83"/>
      <c r="AW26" s="83"/>
      <c r="AX26" s="83"/>
      <c r="AY26" s="83"/>
      <c r="AZ26" s="84"/>
      <c r="BA26" s="81"/>
      <c r="BB26" s="82"/>
      <c r="BC26" s="83"/>
      <c r="BD26" s="83"/>
      <c r="BE26" s="83"/>
      <c r="BF26" s="83"/>
      <c r="BG26" s="83"/>
      <c r="BH26" s="83"/>
      <c r="BI26" s="83"/>
      <c r="BJ26" s="74"/>
      <c r="BK26" s="75"/>
      <c r="BL26" s="37"/>
      <c r="BS26" s="31"/>
    </row>
    <row r="27" spans="3:71" ht="15.6" customHeight="1" x14ac:dyDescent="0.4">
      <c r="C27" s="85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7"/>
      <c r="BS27" s="31"/>
    </row>
    <row r="28" spans="3:71" ht="15.6" customHeight="1" x14ac:dyDescent="0.4"/>
    <row r="29" spans="3:71" ht="15.6" customHeight="1" x14ac:dyDescent="0.4">
      <c r="BS29" s="88"/>
    </row>
    <row r="30" spans="3:71" ht="15.6" customHeight="1" x14ac:dyDescent="0.4"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3:71" ht="15.6" customHeight="1" x14ac:dyDescent="0.4">
      <c r="C31" s="89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2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4"/>
    </row>
    <row r="32" spans="3:71" ht="15.6" customHeight="1" x14ac:dyDescent="0.5">
      <c r="C32" s="95"/>
      <c r="D32" s="96" t="s">
        <v>14</v>
      </c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8"/>
      <c r="R32" s="99" t="s">
        <v>5</v>
      </c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1"/>
      <c r="BC32" s="102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103"/>
      <c r="BO32" s="103"/>
      <c r="BP32" s="103"/>
      <c r="BQ32" s="104"/>
      <c r="BR32" s="105"/>
    </row>
    <row r="33" spans="3:70" ht="15.6" customHeight="1" x14ac:dyDescent="0.5">
      <c r="C33" s="95"/>
      <c r="D33" s="106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8"/>
      <c r="R33" s="109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1"/>
      <c r="BC33" s="102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103"/>
      <c r="BO33" s="103"/>
      <c r="BP33" s="103"/>
      <c r="BQ33" s="104"/>
      <c r="BR33" s="105"/>
    </row>
    <row r="34" spans="3:70" ht="15.6" customHeight="1" x14ac:dyDescent="0.5">
      <c r="C34" s="9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65"/>
      <c r="Y34" s="65"/>
      <c r="Z34" s="65"/>
      <c r="AA34" s="36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04"/>
      <c r="AO34" s="113"/>
      <c r="AP34" s="114"/>
      <c r="AQ34" s="114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02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103"/>
      <c r="BO34" s="103"/>
      <c r="BP34" s="103"/>
      <c r="BQ34" s="104"/>
      <c r="BR34" s="105"/>
    </row>
    <row r="35" spans="3:70" ht="25.5" x14ac:dyDescent="0.5">
      <c r="C35" s="95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6" t="s">
        <v>15</v>
      </c>
      <c r="V35" s="112"/>
      <c r="W35" s="112"/>
      <c r="X35" s="112"/>
      <c r="Y35" s="112"/>
      <c r="Z35" s="112"/>
      <c r="AA35" s="103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6" t="s">
        <v>16</v>
      </c>
      <c r="AN35" s="118"/>
      <c r="AO35" s="117"/>
      <c r="AP35" s="119"/>
      <c r="AQ35" s="119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1"/>
      <c r="BD35" s="103"/>
      <c r="BE35" s="103"/>
      <c r="BF35" s="122" t="s">
        <v>17</v>
      </c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4"/>
      <c r="BR35" s="105"/>
    </row>
    <row r="36" spans="3:70" ht="15.6" customHeight="1" x14ac:dyDescent="0.4">
      <c r="C36" s="95"/>
      <c r="D36" s="99" t="s">
        <v>18</v>
      </c>
      <c r="E36" s="100"/>
      <c r="F36" s="100"/>
      <c r="G36" s="100"/>
      <c r="H36" s="100"/>
      <c r="I36" s="100"/>
      <c r="J36" s="100"/>
      <c r="K36" s="100"/>
      <c r="L36" s="100"/>
      <c r="M36" s="101"/>
      <c r="N36" s="123" t="str">
        <f>IF([5]回答表!X43="●","●","")</f>
        <v/>
      </c>
      <c r="O36" s="124"/>
      <c r="P36" s="124"/>
      <c r="Q36" s="125"/>
      <c r="R36" s="112"/>
      <c r="S36" s="112"/>
      <c r="T36" s="112"/>
      <c r="U36" s="126" t="str">
        <f>IF([5]回答表!X43="●",[5]回答表!B59,IF([5]回答表!AA43="●",[5]回答表!B79,""))</f>
        <v/>
      </c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8"/>
      <c r="AK36" s="129"/>
      <c r="AL36" s="129"/>
      <c r="AM36" s="130" t="s">
        <v>19</v>
      </c>
      <c r="AN36" s="130"/>
      <c r="AO36" s="130"/>
      <c r="AP36" s="130"/>
      <c r="AQ36" s="130"/>
      <c r="AR36" s="130"/>
      <c r="AS36" s="130"/>
      <c r="AT36" s="130"/>
      <c r="AU36" s="130" t="s">
        <v>20</v>
      </c>
      <c r="AV36" s="130"/>
      <c r="AW36" s="130"/>
      <c r="AX36" s="130"/>
      <c r="AY36" s="130"/>
      <c r="AZ36" s="130"/>
      <c r="BA36" s="130"/>
      <c r="BB36" s="130"/>
      <c r="BC36" s="113"/>
      <c r="BD36" s="36"/>
      <c r="BE36" s="36"/>
      <c r="BF36" s="131" t="str">
        <f>IF([5]回答表!X43="●",[5]回答表!S65,IF([5]回答表!AA43="●",[5]回答表!S85,""))</f>
        <v/>
      </c>
      <c r="BG36" s="132"/>
      <c r="BH36" s="132"/>
      <c r="BI36" s="132"/>
      <c r="BJ36" s="131"/>
      <c r="BK36" s="132"/>
      <c r="BL36" s="132"/>
      <c r="BM36" s="132"/>
      <c r="BN36" s="131"/>
      <c r="BO36" s="132"/>
      <c r="BP36" s="132"/>
      <c r="BQ36" s="133"/>
      <c r="BR36" s="105"/>
    </row>
    <row r="37" spans="3:70" ht="15.6" customHeight="1" x14ac:dyDescent="0.4">
      <c r="C37" s="95"/>
      <c r="D37" s="134"/>
      <c r="E37" s="135"/>
      <c r="F37" s="135"/>
      <c r="G37" s="135"/>
      <c r="H37" s="135"/>
      <c r="I37" s="135"/>
      <c r="J37" s="135"/>
      <c r="K37" s="135"/>
      <c r="L37" s="135"/>
      <c r="M37" s="136"/>
      <c r="N37" s="137"/>
      <c r="O37" s="138"/>
      <c r="P37" s="138"/>
      <c r="Q37" s="139"/>
      <c r="R37" s="112"/>
      <c r="S37" s="112"/>
      <c r="T37" s="112"/>
      <c r="U37" s="140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2"/>
      <c r="AK37" s="129"/>
      <c r="AL37" s="129"/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13"/>
      <c r="BD37" s="36"/>
      <c r="BE37" s="36"/>
      <c r="BF37" s="143"/>
      <c r="BG37" s="144"/>
      <c r="BH37" s="144"/>
      <c r="BI37" s="144"/>
      <c r="BJ37" s="143"/>
      <c r="BK37" s="144"/>
      <c r="BL37" s="144"/>
      <c r="BM37" s="144"/>
      <c r="BN37" s="143"/>
      <c r="BO37" s="144"/>
      <c r="BP37" s="144"/>
      <c r="BQ37" s="145"/>
      <c r="BR37" s="105"/>
    </row>
    <row r="38" spans="3:70" ht="15.6" customHeight="1" x14ac:dyDescent="0.4">
      <c r="C38" s="95"/>
      <c r="D38" s="134"/>
      <c r="E38" s="135"/>
      <c r="F38" s="135"/>
      <c r="G38" s="135"/>
      <c r="H38" s="135"/>
      <c r="I38" s="135"/>
      <c r="J38" s="135"/>
      <c r="K38" s="135"/>
      <c r="L38" s="135"/>
      <c r="M38" s="136"/>
      <c r="N38" s="137"/>
      <c r="O38" s="138"/>
      <c r="P38" s="138"/>
      <c r="Q38" s="139"/>
      <c r="R38" s="112"/>
      <c r="S38" s="112"/>
      <c r="T38" s="112"/>
      <c r="U38" s="140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2"/>
      <c r="AK38" s="129"/>
      <c r="AL38" s="129"/>
      <c r="AM38" s="79" t="str">
        <f>IF([5]回答表!X43="●",[5]回答表!G65,IF([5]回答表!AA43="●",[5]回答表!G85,""))</f>
        <v/>
      </c>
      <c r="AN38" s="80"/>
      <c r="AO38" s="80"/>
      <c r="AP38" s="80"/>
      <c r="AQ38" s="80"/>
      <c r="AR38" s="80"/>
      <c r="AS38" s="80"/>
      <c r="AT38" s="146"/>
      <c r="AU38" s="79" t="str">
        <f>IF([5]回答表!X43="●",[5]回答表!G66,IF([5]回答表!AA43="●",[5]回答表!G86,""))</f>
        <v/>
      </c>
      <c r="AV38" s="80"/>
      <c r="AW38" s="80"/>
      <c r="AX38" s="80"/>
      <c r="AY38" s="80"/>
      <c r="AZ38" s="80"/>
      <c r="BA38" s="80"/>
      <c r="BB38" s="146"/>
      <c r="BC38" s="113"/>
      <c r="BD38" s="36"/>
      <c r="BE38" s="36"/>
      <c r="BF38" s="143"/>
      <c r="BG38" s="144"/>
      <c r="BH38" s="144"/>
      <c r="BI38" s="144"/>
      <c r="BJ38" s="143"/>
      <c r="BK38" s="144"/>
      <c r="BL38" s="144"/>
      <c r="BM38" s="144"/>
      <c r="BN38" s="143"/>
      <c r="BO38" s="144"/>
      <c r="BP38" s="144"/>
      <c r="BQ38" s="145"/>
      <c r="BR38" s="105"/>
    </row>
    <row r="39" spans="3:70" ht="15.6" customHeight="1" x14ac:dyDescent="0.4">
      <c r="C39" s="95"/>
      <c r="D39" s="109"/>
      <c r="E39" s="110"/>
      <c r="F39" s="110"/>
      <c r="G39" s="110"/>
      <c r="H39" s="110"/>
      <c r="I39" s="110"/>
      <c r="J39" s="110"/>
      <c r="K39" s="110"/>
      <c r="L39" s="110"/>
      <c r="M39" s="111"/>
      <c r="N39" s="147"/>
      <c r="O39" s="148"/>
      <c r="P39" s="148"/>
      <c r="Q39" s="149"/>
      <c r="R39" s="112"/>
      <c r="S39" s="112"/>
      <c r="T39" s="112"/>
      <c r="U39" s="140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2"/>
      <c r="AK39" s="129"/>
      <c r="AL39" s="129"/>
      <c r="AM39" s="76"/>
      <c r="AN39" s="77"/>
      <c r="AO39" s="77"/>
      <c r="AP39" s="77"/>
      <c r="AQ39" s="77"/>
      <c r="AR39" s="77"/>
      <c r="AS39" s="77"/>
      <c r="AT39" s="78"/>
      <c r="AU39" s="76"/>
      <c r="AV39" s="77"/>
      <c r="AW39" s="77"/>
      <c r="AX39" s="77"/>
      <c r="AY39" s="77"/>
      <c r="AZ39" s="77"/>
      <c r="BA39" s="77"/>
      <c r="BB39" s="78"/>
      <c r="BC39" s="113"/>
      <c r="BD39" s="36"/>
      <c r="BE39" s="36"/>
      <c r="BF39" s="143" t="str">
        <f>IF([5]回答表!X43="●",[5]回答表!V65,IF([5]回答表!AA43="●",[5]回答表!V85,""))</f>
        <v/>
      </c>
      <c r="BG39" s="14"/>
      <c r="BH39" s="14"/>
      <c r="BI39" s="15"/>
      <c r="BJ39" s="143" t="str">
        <f>IF([5]回答表!X43="●",[5]回答表!V66,IF([5]回答表!AA43="●",[5]回答表!V86,""))</f>
        <v/>
      </c>
      <c r="BK39" s="14"/>
      <c r="BL39" s="14"/>
      <c r="BM39" s="15"/>
      <c r="BN39" s="143" t="str">
        <f>IF([5]回答表!X43="●",[5]回答表!V67,IF([5]回答表!AA43="●",[5]回答表!V87,""))</f>
        <v/>
      </c>
      <c r="BO39" s="14"/>
      <c r="BP39" s="14"/>
      <c r="BQ39" s="15"/>
      <c r="BR39" s="105"/>
    </row>
    <row r="40" spans="3:70" ht="15.6" customHeight="1" x14ac:dyDescent="0.4">
      <c r="C40" s="95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1"/>
      <c r="O40" s="151"/>
      <c r="P40" s="151"/>
      <c r="Q40" s="151"/>
      <c r="R40" s="152"/>
      <c r="S40" s="152"/>
      <c r="T40" s="152"/>
      <c r="U40" s="140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2"/>
      <c r="AK40" s="129"/>
      <c r="AL40" s="129"/>
      <c r="AM40" s="82"/>
      <c r="AN40" s="83"/>
      <c r="AO40" s="83"/>
      <c r="AP40" s="83"/>
      <c r="AQ40" s="83"/>
      <c r="AR40" s="83"/>
      <c r="AS40" s="83"/>
      <c r="AT40" s="84"/>
      <c r="AU40" s="82"/>
      <c r="AV40" s="83"/>
      <c r="AW40" s="83"/>
      <c r="AX40" s="83"/>
      <c r="AY40" s="83"/>
      <c r="AZ40" s="83"/>
      <c r="BA40" s="83"/>
      <c r="BB40" s="84"/>
      <c r="BC40" s="113"/>
      <c r="BD40" s="113"/>
      <c r="BE40" s="113"/>
      <c r="BF40" s="13"/>
      <c r="BG40" s="14"/>
      <c r="BH40" s="14"/>
      <c r="BI40" s="15"/>
      <c r="BJ40" s="13"/>
      <c r="BK40" s="14"/>
      <c r="BL40" s="14"/>
      <c r="BM40" s="15"/>
      <c r="BN40" s="13"/>
      <c r="BO40" s="14"/>
      <c r="BP40" s="14"/>
      <c r="BQ40" s="15"/>
      <c r="BR40" s="105"/>
    </row>
    <row r="41" spans="3:70" ht="15.6" customHeight="1" x14ac:dyDescent="0.4">
      <c r="C41" s="95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1"/>
      <c r="O41" s="151"/>
      <c r="P41" s="151"/>
      <c r="Q41" s="151"/>
      <c r="R41" s="152"/>
      <c r="S41" s="152"/>
      <c r="T41" s="152"/>
      <c r="U41" s="140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2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13"/>
      <c r="BD41" s="113"/>
      <c r="BE41" s="113"/>
      <c r="BF41" s="13"/>
      <c r="BG41" s="14"/>
      <c r="BH41" s="14"/>
      <c r="BI41" s="15"/>
      <c r="BJ41" s="13"/>
      <c r="BK41" s="14"/>
      <c r="BL41" s="14"/>
      <c r="BM41" s="15"/>
      <c r="BN41" s="13"/>
      <c r="BO41" s="14"/>
      <c r="BP41" s="14"/>
      <c r="BQ41" s="15"/>
      <c r="BR41" s="105"/>
    </row>
    <row r="42" spans="3:70" ht="15.6" customHeight="1" x14ac:dyDescent="0.4">
      <c r="C42" s="95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1"/>
      <c r="O42" s="151"/>
      <c r="P42" s="151"/>
      <c r="Q42" s="151"/>
      <c r="R42" s="152"/>
      <c r="S42" s="152"/>
      <c r="T42" s="152"/>
      <c r="U42" s="140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2"/>
      <c r="AK42" s="129"/>
      <c r="AL42" s="129"/>
      <c r="AM42" s="153" t="str">
        <f>IF([5]回答表!X43="●",[5]回答表!O71,IF([5]回答表!AA43="●",[5]回答表!O91,""))</f>
        <v/>
      </c>
      <c r="AN42" s="154"/>
      <c r="AO42" s="155" t="s">
        <v>21</v>
      </c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6"/>
      <c r="BC42" s="113"/>
      <c r="BD42" s="113"/>
      <c r="BE42" s="113"/>
      <c r="BF42" s="13"/>
      <c r="BG42" s="14"/>
      <c r="BH42" s="14"/>
      <c r="BI42" s="15"/>
      <c r="BJ42" s="13"/>
      <c r="BK42" s="14"/>
      <c r="BL42" s="14"/>
      <c r="BM42" s="15"/>
      <c r="BN42" s="13"/>
      <c r="BO42" s="14"/>
      <c r="BP42" s="14"/>
      <c r="BQ42" s="15"/>
      <c r="BR42" s="105"/>
    </row>
    <row r="43" spans="3:70" ht="23.1" customHeight="1" x14ac:dyDescent="0.4">
      <c r="C43" s="95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1"/>
      <c r="O43" s="151"/>
      <c r="P43" s="151"/>
      <c r="Q43" s="151"/>
      <c r="R43" s="152"/>
      <c r="S43" s="152"/>
      <c r="T43" s="152"/>
      <c r="U43" s="140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2"/>
      <c r="AK43" s="129"/>
      <c r="AL43" s="129"/>
      <c r="AM43" s="153" t="str">
        <f>IF([5]回答表!X43="●",[5]回答表!O72,IF([5]回答表!AA43="●",[5]回答表!O92,""))</f>
        <v/>
      </c>
      <c r="AN43" s="154"/>
      <c r="AO43" s="157" t="s">
        <v>22</v>
      </c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8"/>
      <c r="BC43" s="113"/>
      <c r="BD43" s="36"/>
      <c r="BE43" s="36"/>
      <c r="BF43" s="143" t="s">
        <v>23</v>
      </c>
      <c r="BG43" s="14"/>
      <c r="BH43" s="14"/>
      <c r="BI43" s="15"/>
      <c r="BJ43" s="143" t="s">
        <v>24</v>
      </c>
      <c r="BK43" s="14"/>
      <c r="BL43" s="14"/>
      <c r="BM43" s="15"/>
      <c r="BN43" s="143" t="s">
        <v>25</v>
      </c>
      <c r="BO43" s="14"/>
      <c r="BP43" s="14"/>
      <c r="BQ43" s="15"/>
      <c r="BR43" s="105"/>
    </row>
    <row r="44" spans="3:70" ht="29.1" customHeight="1" x14ac:dyDescent="0.4">
      <c r="C44" s="95"/>
      <c r="D44" s="159" t="s">
        <v>26</v>
      </c>
      <c r="E44" s="160"/>
      <c r="F44" s="160"/>
      <c r="G44" s="160"/>
      <c r="H44" s="160"/>
      <c r="I44" s="160"/>
      <c r="J44" s="160"/>
      <c r="K44" s="160"/>
      <c r="L44" s="160"/>
      <c r="M44" s="161"/>
      <c r="N44" s="123" t="str">
        <f>IF([5]回答表!AA43="●","●","")</f>
        <v/>
      </c>
      <c r="O44" s="124"/>
      <c r="P44" s="124"/>
      <c r="Q44" s="125"/>
      <c r="R44" s="112"/>
      <c r="S44" s="112"/>
      <c r="T44" s="112"/>
      <c r="U44" s="140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2"/>
      <c r="AK44" s="129"/>
      <c r="AL44" s="129"/>
      <c r="AM44" s="153" t="str">
        <f>IF([5]回答表!X43="●",[5]回答表!O73,IF([5]回答表!AA43="●",[5]回答表!O93,""))</f>
        <v/>
      </c>
      <c r="AN44" s="154"/>
      <c r="AO44" s="162" t="s">
        <v>27</v>
      </c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4"/>
      <c r="BC44" s="113"/>
      <c r="BD44" s="165"/>
      <c r="BE44" s="165"/>
      <c r="BF44" s="13"/>
      <c r="BG44" s="14"/>
      <c r="BH44" s="14"/>
      <c r="BI44" s="15"/>
      <c r="BJ44" s="13"/>
      <c r="BK44" s="14"/>
      <c r="BL44" s="14"/>
      <c r="BM44" s="15"/>
      <c r="BN44" s="13"/>
      <c r="BO44" s="14"/>
      <c r="BP44" s="14"/>
      <c r="BQ44" s="15"/>
      <c r="BR44" s="105"/>
    </row>
    <row r="45" spans="3:70" ht="15.6" customHeight="1" x14ac:dyDescent="0.4">
      <c r="C45" s="95"/>
      <c r="D45" s="166"/>
      <c r="E45" s="167"/>
      <c r="F45" s="167"/>
      <c r="G45" s="167"/>
      <c r="H45" s="167"/>
      <c r="I45" s="167"/>
      <c r="J45" s="167"/>
      <c r="K45" s="167"/>
      <c r="L45" s="167"/>
      <c r="M45" s="168"/>
      <c r="N45" s="137"/>
      <c r="O45" s="138"/>
      <c r="P45" s="138"/>
      <c r="Q45" s="139"/>
      <c r="R45" s="112"/>
      <c r="S45" s="112"/>
      <c r="T45" s="112"/>
      <c r="U45" s="140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2"/>
      <c r="AK45" s="129"/>
      <c r="AL45" s="129"/>
      <c r="AM45" s="153" t="str">
        <f>IF([5]回答表!X43="●",[5]回答表!O74,IF([5]回答表!AA43="●",[5]回答表!O94,""))</f>
        <v/>
      </c>
      <c r="AN45" s="154"/>
      <c r="AO45" s="155" t="s">
        <v>28</v>
      </c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6"/>
      <c r="BC45" s="113"/>
      <c r="BD45" s="165"/>
      <c r="BE45" s="165"/>
      <c r="BF45" s="16"/>
      <c r="BG45" s="17"/>
      <c r="BH45" s="17"/>
      <c r="BI45" s="18"/>
      <c r="BJ45" s="16"/>
      <c r="BK45" s="17"/>
      <c r="BL45" s="17"/>
      <c r="BM45" s="18"/>
      <c r="BN45" s="16"/>
      <c r="BO45" s="17"/>
      <c r="BP45" s="17"/>
      <c r="BQ45" s="18"/>
      <c r="BR45" s="105"/>
    </row>
    <row r="46" spans="3:70" ht="15.6" customHeight="1" x14ac:dyDescent="0.4">
      <c r="C46" s="95"/>
      <c r="D46" s="166"/>
      <c r="E46" s="167"/>
      <c r="F46" s="167"/>
      <c r="G46" s="167"/>
      <c r="H46" s="167"/>
      <c r="I46" s="167"/>
      <c r="J46" s="167"/>
      <c r="K46" s="167"/>
      <c r="L46" s="167"/>
      <c r="M46" s="168"/>
      <c r="N46" s="137"/>
      <c r="O46" s="138"/>
      <c r="P46" s="138"/>
      <c r="Q46" s="139"/>
      <c r="R46" s="112"/>
      <c r="S46" s="112"/>
      <c r="T46" s="112"/>
      <c r="U46" s="140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2"/>
      <c r="AK46" s="129"/>
      <c r="AL46" s="129"/>
      <c r="AM46" s="153" t="str">
        <f>IF([5]回答表!X43="●",[5]回答表!AG71,IF([5]回答表!AA43="●",[5]回答表!AG91,""))</f>
        <v/>
      </c>
      <c r="AN46" s="154"/>
      <c r="AO46" s="155" t="s">
        <v>29</v>
      </c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6"/>
      <c r="BC46" s="113"/>
      <c r="BD46" s="165"/>
      <c r="BE46" s="1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105"/>
    </row>
    <row r="47" spans="3:70" ht="15.6" customHeight="1" x14ac:dyDescent="0.4">
      <c r="C47" s="95"/>
      <c r="D47" s="169"/>
      <c r="E47" s="170"/>
      <c r="F47" s="170"/>
      <c r="G47" s="170"/>
      <c r="H47" s="170"/>
      <c r="I47" s="170"/>
      <c r="J47" s="170"/>
      <c r="K47" s="170"/>
      <c r="L47" s="170"/>
      <c r="M47" s="171"/>
      <c r="N47" s="147"/>
      <c r="O47" s="148"/>
      <c r="P47" s="148"/>
      <c r="Q47" s="149"/>
      <c r="R47" s="112"/>
      <c r="S47" s="112"/>
      <c r="T47" s="112"/>
      <c r="U47" s="172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4"/>
      <c r="AK47" s="129"/>
      <c r="AL47" s="129"/>
      <c r="AM47" s="153" t="str">
        <f>IF([5]回答表!X43="●",[5]回答表!AG72,IF([5]回答表!AA43="●",[5]回答表!AG92,""))</f>
        <v/>
      </c>
      <c r="AN47" s="154"/>
      <c r="AO47" s="155" t="s">
        <v>30</v>
      </c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6"/>
      <c r="BC47" s="113"/>
      <c r="BD47" s="165"/>
      <c r="BE47" s="1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105"/>
    </row>
    <row r="48" spans="3:70" ht="15.6" customHeight="1" x14ac:dyDescent="0.4">
      <c r="C48" s="95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29"/>
      <c r="AL48" s="129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113"/>
      <c r="BD48" s="165"/>
      <c r="BE48" s="1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105"/>
    </row>
    <row r="49" spans="3:70" ht="6.95" customHeight="1" x14ac:dyDescent="0.5">
      <c r="C49" s="95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81"/>
      <c r="O49" s="81"/>
      <c r="P49" s="81"/>
      <c r="Q49" s="81"/>
      <c r="R49" s="112"/>
      <c r="S49" s="112"/>
      <c r="T49" s="112"/>
      <c r="U49" s="112"/>
      <c r="V49" s="112"/>
      <c r="W49" s="112"/>
      <c r="X49" s="65"/>
      <c r="Y49" s="65"/>
      <c r="Z49" s="65"/>
      <c r="AA49" s="103"/>
      <c r="AB49" s="103"/>
      <c r="AC49" s="103"/>
      <c r="AD49" s="103"/>
      <c r="AE49" s="103"/>
      <c r="AF49" s="103"/>
      <c r="AG49" s="103"/>
      <c r="AH49" s="103"/>
      <c r="AI49" s="103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105"/>
    </row>
    <row r="50" spans="3:70" ht="18.600000000000001" customHeight="1" x14ac:dyDescent="0.5">
      <c r="C50" s="95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81"/>
      <c r="O50" s="81"/>
      <c r="P50" s="81"/>
      <c r="Q50" s="81"/>
      <c r="R50" s="112"/>
      <c r="S50" s="112"/>
      <c r="T50" s="112"/>
      <c r="U50" s="116" t="s">
        <v>31</v>
      </c>
      <c r="V50" s="112"/>
      <c r="W50" s="112"/>
      <c r="X50" s="112"/>
      <c r="Y50" s="112"/>
      <c r="Z50" s="112"/>
      <c r="AA50" s="103"/>
      <c r="AB50" s="117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16" t="s">
        <v>32</v>
      </c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65"/>
      <c r="BR50" s="105"/>
    </row>
    <row r="51" spans="3:70" ht="15.6" customHeight="1" x14ac:dyDescent="0.4">
      <c r="C51" s="95"/>
      <c r="D51" s="99" t="s">
        <v>33</v>
      </c>
      <c r="E51" s="100"/>
      <c r="F51" s="100"/>
      <c r="G51" s="100"/>
      <c r="H51" s="100"/>
      <c r="I51" s="100"/>
      <c r="J51" s="100"/>
      <c r="K51" s="100"/>
      <c r="L51" s="100"/>
      <c r="M51" s="101"/>
      <c r="N51" s="123" t="str">
        <f>IF([5]回答表!AD43="●","●","")</f>
        <v/>
      </c>
      <c r="O51" s="124"/>
      <c r="P51" s="124"/>
      <c r="Q51" s="125"/>
      <c r="R51" s="112"/>
      <c r="S51" s="112"/>
      <c r="T51" s="112"/>
      <c r="U51" s="126" t="str">
        <f>IF([5]回答表!AD43="●",[5]回答表!B99,"")</f>
        <v/>
      </c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8"/>
      <c r="AK51" s="175"/>
      <c r="AL51" s="175"/>
      <c r="AM51" s="126" t="str">
        <f>IF([5]回答表!AD43="●",[5]回答表!B104,"")</f>
        <v/>
      </c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8"/>
      <c r="BR51" s="105"/>
    </row>
    <row r="52" spans="3:70" ht="15.6" customHeight="1" x14ac:dyDescent="0.4">
      <c r="C52" s="95"/>
      <c r="D52" s="134"/>
      <c r="E52" s="135"/>
      <c r="F52" s="135"/>
      <c r="G52" s="135"/>
      <c r="H52" s="135"/>
      <c r="I52" s="135"/>
      <c r="J52" s="135"/>
      <c r="K52" s="135"/>
      <c r="L52" s="135"/>
      <c r="M52" s="136"/>
      <c r="N52" s="137"/>
      <c r="O52" s="138"/>
      <c r="P52" s="138"/>
      <c r="Q52" s="139"/>
      <c r="R52" s="112"/>
      <c r="S52" s="112"/>
      <c r="T52" s="112"/>
      <c r="U52" s="140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2"/>
      <c r="AK52" s="175"/>
      <c r="AL52" s="175"/>
      <c r="AM52" s="140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  <c r="BJ52" s="141"/>
      <c r="BK52" s="141"/>
      <c r="BL52" s="141"/>
      <c r="BM52" s="141"/>
      <c r="BN52" s="141"/>
      <c r="BO52" s="141"/>
      <c r="BP52" s="141"/>
      <c r="BQ52" s="142"/>
      <c r="BR52" s="105"/>
    </row>
    <row r="53" spans="3:70" ht="15.6" customHeight="1" x14ac:dyDescent="0.4">
      <c r="C53" s="95"/>
      <c r="D53" s="134"/>
      <c r="E53" s="135"/>
      <c r="F53" s="135"/>
      <c r="G53" s="135"/>
      <c r="H53" s="135"/>
      <c r="I53" s="135"/>
      <c r="J53" s="135"/>
      <c r="K53" s="135"/>
      <c r="L53" s="135"/>
      <c r="M53" s="136"/>
      <c r="N53" s="137"/>
      <c r="O53" s="138"/>
      <c r="P53" s="138"/>
      <c r="Q53" s="139"/>
      <c r="R53" s="112"/>
      <c r="S53" s="112"/>
      <c r="T53" s="112"/>
      <c r="U53" s="140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  <c r="AJ53" s="142"/>
      <c r="AK53" s="175"/>
      <c r="AL53" s="175"/>
      <c r="AM53" s="140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  <c r="BI53" s="141"/>
      <c r="BJ53" s="141"/>
      <c r="BK53" s="141"/>
      <c r="BL53" s="141"/>
      <c r="BM53" s="141"/>
      <c r="BN53" s="141"/>
      <c r="BO53" s="141"/>
      <c r="BP53" s="141"/>
      <c r="BQ53" s="142"/>
      <c r="BR53" s="105"/>
    </row>
    <row r="54" spans="3:70" ht="15.6" customHeight="1" x14ac:dyDescent="0.4">
      <c r="C54" s="95"/>
      <c r="D54" s="109"/>
      <c r="E54" s="110"/>
      <c r="F54" s="110"/>
      <c r="G54" s="110"/>
      <c r="H54" s="110"/>
      <c r="I54" s="110"/>
      <c r="J54" s="110"/>
      <c r="K54" s="110"/>
      <c r="L54" s="110"/>
      <c r="M54" s="111"/>
      <c r="N54" s="147"/>
      <c r="O54" s="148"/>
      <c r="P54" s="148"/>
      <c r="Q54" s="149"/>
      <c r="R54" s="112"/>
      <c r="S54" s="112"/>
      <c r="T54" s="112"/>
      <c r="U54" s="172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4"/>
      <c r="AK54" s="175"/>
      <c r="AL54" s="175"/>
      <c r="AM54" s="172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4"/>
      <c r="BR54" s="105"/>
    </row>
    <row r="55" spans="3:70" ht="15.6" customHeight="1" x14ac:dyDescent="0.4">
      <c r="C55" s="176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R55" s="178"/>
    </row>
    <row r="56" spans="3:70" ht="15.6" customHeight="1" x14ac:dyDescent="0.4"/>
    <row r="57" spans="3:70" ht="15.6" customHeight="1" x14ac:dyDescent="0.4">
      <c r="C57" s="89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2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4"/>
    </row>
    <row r="58" spans="3:70" ht="15.6" customHeight="1" x14ac:dyDescent="0.5">
      <c r="C58" s="95"/>
      <c r="D58" s="96" t="s">
        <v>14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8"/>
      <c r="R58" s="99" t="s">
        <v>34</v>
      </c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1"/>
      <c r="BC58" s="102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103"/>
      <c r="BO58" s="103"/>
      <c r="BP58" s="103"/>
      <c r="BQ58" s="104"/>
      <c r="BR58" s="105"/>
    </row>
    <row r="59" spans="3:70" ht="15.6" customHeight="1" x14ac:dyDescent="0.5">
      <c r="C59" s="95"/>
      <c r="D59" s="106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8"/>
      <c r="R59" s="109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1"/>
      <c r="BC59" s="102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103"/>
      <c r="BO59" s="103"/>
      <c r="BP59" s="103"/>
      <c r="BQ59" s="104"/>
      <c r="BR59" s="105"/>
    </row>
    <row r="60" spans="3:70" ht="15.6" customHeight="1" x14ac:dyDescent="0.5">
      <c r="C60" s="95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65"/>
      <c r="Y60" s="65"/>
      <c r="Z60" s="65"/>
      <c r="AA60" s="36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04"/>
      <c r="AO60" s="113"/>
      <c r="AP60" s="114"/>
      <c r="AQ60" s="114"/>
      <c r="AR60" s="115"/>
      <c r="AS60" s="115"/>
      <c r="AT60" s="115"/>
      <c r="AU60" s="115"/>
      <c r="AV60" s="115"/>
      <c r="AW60" s="115"/>
      <c r="AX60" s="115"/>
      <c r="AY60" s="115"/>
      <c r="AZ60" s="115"/>
      <c r="BA60" s="115"/>
      <c r="BB60" s="115"/>
      <c r="BC60" s="102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103"/>
      <c r="BO60" s="103"/>
      <c r="BP60" s="103"/>
      <c r="BQ60" s="104"/>
      <c r="BR60" s="105"/>
    </row>
    <row r="61" spans="3:70" ht="25.5" x14ac:dyDescent="0.5">
      <c r="C61" s="95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6" t="s">
        <v>35</v>
      </c>
      <c r="V61" s="112"/>
      <c r="W61" s="112"/>
      <c r="X61" s="112"/>
      <c r="Y61" s="112"/>
      <c r="Z61" s="112"/>
      <c r="AA61" s="103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6" t="s">
        <v>16</v>
      </c>
      <c r="AN61" s="118"/>
      <c r="AO61" s="117"/>
      <c r="AP61" s="119"/>
      <c r="AQ61" s="119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1"/>
      <c r="BD61" s="103"/>
      <c r="BE61" s="103"/>
      <c r="BF61" s="122" t="s">
        <v>17</v>
      </c>
      <c r="BG61" s="179"/>
      <c r="BH61" s="179"/>
      <c r="BI61" s="179"/>
      <c r="BJ61" s="179"/>
      <c r="BK61" s="179"/>
      <c r="BL61" s="179"/>
      <c r="BM61" s="103"/>
      <c r="BN61" s="103"/>
      <c r="BO61" s="103"/>
      <c r="BP61" s="103"/>
      <c r="BQ61" s="118"/>
      <c r="BR61" s="105"/>
    </row>
    <row r="62" spans="3:70" ht="15.6" customHeight="1" x14ac:dyDescent="0.4">
      <c r="C62" s="95"/>
      <c r="D62" s="99" t="s">
        <v>18</v>
      </c>
      <c r="E62" s="100"/>
      <c r="F62" s="100"/>
      <c r="G62" s="100"/>
      <c r="H62" s="100"/>
      <c r="I62" s="100"/>
      <c r="J62" s="100"/>
      <c r="K62" s="100"/>
      <c r="L62" s="100"/>
      <c r="M62" s="101"/>
      <c r="N62" s="123" t="str">
        <f>IF([5]回答表!X44="●","●","")</f>
        <v/>
      </c>
      <c r="O62" s="124"/>
      <c r="P62" s="124"/>
      <c r="Q62" s="125"/>
      <c r="R62" s="112"/>
      <c r="S62" s="112"/>
      <c r="T62" s="112"/>
      <c r="U62" s="126" t="str">
        <f>IF([5]回答表!X44="●",[5]回答表!B115,IF([5]回答表!AA44="●",[5]回答表!B127,""))</f>
        <v/>
      </c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8"/>
      <c r="AK62" s="129"/>
      <c r="AL62" s="129"/>
      <c r="AM62" s="180" t="s">
        <v>36</v>
      </c>
      <c r="AN62" s="180"/>
      <c r="AO62" s="180"/>
      <c r="AP62" s="180"/>
      <c r="AQ62" s="180"/>
      <c r="AR62" s="180"/>
      <c r="AS62" s="180"/>
      <c r="AT62" s="180"/>
      <c r="AU62" s="180" t="s">
        <v>37</v>
      </c>
      <c r="AV62" s="180"/>
      <c r="AW62" s="180"/>
      <c r="AX62" s="180"/>
      <c r="AY62" s="180"/>
      <c r="AZ62" s="180"/>
      <c r="BA62" s="180"/>
      <c r="BB62" s="180"/>
      <c r="BC62" s="113"/>
      <c r="BD62" s="36"/>
      <c r="BE62" s="36"/>
      <c r="BF62" s="131" t="str">
        <f>IF([5]回答表!X44="●",[5]回答表!S121,IF([5]回答表!AA44="●",[5]回答表!S133,""))</f>
        <v/>
      </c>
      <c r="BG62" s="132"/>
      <c r="BH62" s="132"/>
      <c r="BI62" s="132"/>
      <c r="BJ62" s="131"/>
      <c r="BK62" s="132"/>
      <c r="BL62" s="132"/>
      <c r="BM62" s="132"/>
      <c r="BN62" s="131"/>
      <c r="BO62" s="132"/>
      <c r="BP62" s="132"/>
      <c r="BQ62" s="133"/>
      <c r="BR62" s="105"/>
    </row>
    <row r="63" spans="3:70" ht="15.6" customHeight="1" x14ac:dyDescent="0.4">
      <c r="C63" s="95"/>
      <c r="D63" s="134"/>
      <c r="E63" s="135"/>
      <c r="F63" s="135"/>
      <c r="G63" s="135"/>
      <c r="H63" s="135"/>
      <c r="I63" s="135"/>
      <c r="J63" s="135"/>
      <c r="K63" s="135"/>
      <c r="L63" s="135"/>
      <c r="M63" s="136"/>
      <c r="N63" s="137"/>
      <c r="O63" s="138"/>
      <c r="P63" s="138"/>
      <c r="Q63" s="139"/>
      <c r="R63" s="112"/>
      <c r="S63" s="112"/>
      <c r="T63" s="112"/>
      <c r="U63" s="140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2"/>
      <c r="AK63" s="129"/>
      <c r="AL63" s="129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13"/>
      <c r="BD63" s="36"/>
      <c r="BE63" s="36"/>
      <c r="BF63" s="143"/>
      <c r="BG63" s="144"/>
      <c r="BH63" s="144"/>
      <c r="BI63" s="144"/>
      <c r="BJ63" s="143"/>
      <c r="BK63" s="144"/>
      <c r="BL63" s="144"/>
      <c r="BM63" s="144"/>
      <c r="BN63" s="143"/>
      <c r="BO63" s="144"/>
      <c r="BP63" s="144"/>
      <c r="BQ63" s="145"/>
      <c r="BR63" s="105"/>
    </row>
    <row r="64" spans="3:70" ht="15.6" customHeight="1" x14ac:dyDescent="0.4">
      <c r="C64" s="95"/>
      <c r="D64" s="134"/>
      <c r="E64" s="135"/>
      <c r="F64" s="135"/>
      <c r="G64" s="135"/>
      <c r="H64" s="135"/>
      <c r="I64" s="135"/>
      <c r="J64" s="135"/>
      <c r="K64" s="135"/>
      <c r="L64" s="135"/>
      <c r="M64" s="136"/>
      <c r="N64" s="137"/>
      <c r="O64" s="138"/>
      <c r="P64" s="138"/>
      <c r="Q64" s="139"/>
      <c r="R64" s="112"/>
      <c r="S64" s="112"/>
      <c r="T64" s="112"/>
      <c r="U64" s="140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2"/>
      <c r="AK64" s="129"/>
      <c r="AL64" s="129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13"/>
      <c r="BD64" s="36"/>
      <c r="BE64" s="36"/>
      <c r="BF64" s="143"/>
      <c r="BG64" s="144"/>
      <c r="BH64" s="144"/>
      <c r="BI64" s="144"/>
      <c r="BJ64" s="143"/>
      <c r="BK64" s="144"/>
      <c r="BL64" s="144"/>
      <c r="BM64" s="144"/>
      <c r="BN64" s="143"/>
      <c r="BO64" s="144"/>
      <c r="BP64" s="144"/>
      <c r="BQ64" s="145"/>
      <c r="BR64" s="105"/>
    </row>
    <row r="65" spans="3:70" ht="15.6" customHeight="1" x14ac:dyDescent="0.4">
      <c r="C65" s="95"/>
      <c r="D65" s="109"/>
      <c r="E65" s="110"/>
      <c r="F65" s="110"/>
      <c r="G65" s="110"/>
      <c r="H65" s="110"/>
      <c r="I65" s="110"/>
      <c r="J65" s="110"/>
      <c r="K65" s="110"/>
      <c r="L65" s="110"/>
      <c r="M65" s="111"/>
      <c r="N65" s="147"/>
      <c r="O65" s="148"/>
      <c r="P65" s="148"/>
      <c r="Q65" s="149"/>
      <c r="R65" s="112"/>
      <c r="S65" s="112"/>
      <c r="T65" s="112"/>
      <c r="U65" s="140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2"/>
      <c r="AK65" s="129"/>
      <c r="AL65" s="129"/>
      <c r="AM65" s="79" t="str">
        <f>IF([5]回答表!X44="●",[5]回答表!J121,IF([5]回答表!AA44="●",[5]回答表!J133,""))</f>
        <v/>
      </c>
      <c r="AN65" s="80"/>
      <c r="AO65" s="80"/>
      <c r="AP65" s="80"/>
      <c r="AQ65" s="80"/>
      <c r="AR65" s="80"/>
      <c r="AS65" s="80"/>
      <c r="AT65" s="146"/>
      <c r="AU65" s="79" t="str">
        <f>IF([5]回答表!X44="●",[5]回答表!J122,IF([5]回答表!AA44="●",[5]回答表!J134,""))</f>
        <v/>
      </c>
      <c r="AV65" s="80"/>
      <c r="AW65" s="80"/>
      <c r="AX65" s="80"/>
      <c r="AY65" s="80"/>
      <c r="AZ65" s="80"/>
      <c r="BA65" s="80"/>
      <c r="BB65" s="146"/>
      <c r="BC65" s="113"/>
      <c r="BD65" s="36"/>
      <c r="BE65" s="36"/>
      <c r="BF65" s="143" t="str">
        <f>IF([5]回答表!X44="●",[5]回答表!V121,IF([5]回答表!AA44="●",[5]回答表!V133,""))</f>
        <v/>
      </c>
      <c r="BG65" s="144"/>
      <c r="BH65" s="144"/>
      <c r="BI65" s="144"/>
      <c r="BJ65" s="143" t="str">
        <f>IF([5]回答表!X44="●",[5]回答表!V122,IF([5]回答表!AA44="●",[5]回答表!V134,""))</f>
        <v/>
      </c>
      <c r="BK65" s="144"/>
      <c r="BL65" s="144"/>
      <c r="BM65" s="144"/>
      <c r="BN65" s="143" t="str">
        <f>IF([5]回答表!X44="●",[5]回答表!V123,IF([5]回答表!AA44="●",[5]回答表!V135,""))</f>
        <v/>
      </c>
      <c r="BO65" s="144"/>
      <c r="BP65" s="144"/>
      <c r="BQ65" s="145"/>
      <c r="BR65" s="105"/>
    </row>
    <row r="66" spans="3:70" ht="15.6" customHeight="1" x14ac:dyDescent="0.4">
      <c r="C66" s="95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1"/>
      <c r="O66" s="151"/>
      <c r="P66" s="151"/>
      <c r="Q66" s="151"/>
      <c r="R66" s="152"/>
      <c r="S66" s="152"/>
      <c r="T66" s="152"/>
      <c r="U66" s="140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2"/>
      <c r="AK66" s="129"/>
      <c r="AL66" s="129"/>
      <c r="AM66" s="76"/>
      <c r="AN66" s="77"/>
      <c r="AO66" s="77"/>
      <c r="AP66" s="77"/>
      <c r="AQ66" s="77"/>
      <c r="AR66" s="77"/>
      <c r="AS66" s="77"/>
      <c r="AT66" s="78"/>
      <c r="AU66" s="76"/>
      <c r="AV66" s="77"/>
      <c r="AW66" s="77"/>
      <c r="AX66" s="77"/>
      <c r="AY66" s="77"/>
      <c r="AZ66" s="77"/>
      <c r="BA66" s="77"/>
      <c r="BB66" s="78"/>
      <c r="BC66" s="113"/>
      <c r="BD66" s="113"/>
      <c r="BE66" s="113"/>
      <c r="BF66" s="143"/>
      <c r="BG66" s="144"/>
      <c r="BH66" s="144"/>
      <c r="BI66" s="144"/>
      <c r="BJ66" s="143"/>
      <c r="BK66" s="144"/>
      <c r="BL66" s="144"/>
      <c r="BM66" s="144"/>
      <c r="BN66" s="143"/>
      <c r="BO66" s="144"/>
      <c r="BP66" s="144"/>
      <c r="BQ66" s="145"/>
      <c r="BR66" s="105"/>
    </row>
    <row r="67" spans="3:70" ht="15.6" customHeight="1" x14ac:dyDescent="0.4">
      <c r="C67" s="95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1"/>
      <c r="O67" s="151"/>
      <c r="P67" s="151"/>
      <c r="Q67" s="151"/>
      <c r="R67" s="152"/>
      <c r="S67" s="152"/>
      <c r="T67" s="152"/>
      <c r="U67" s="140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2"/>
      <c r="AK67" s="129"/>
      <c r="AL67" s="129"/>
      <c r="AM67" s="82"/>
      <c r="AN67" s="83"/>
      <c r="AO67" s="83"/>
      <c r="AP67" s="83"/>
      <c r="AQ67" s="83"/>
      <c r="AR67" s="83"/>
      <c r="AS67" s="83"/>
      <c r="AT67" s="84"/>
      <c r="AU67" s="82"/>
      <c r="AV67" s="83"/>
      <c r="AW67" s="83"/>
      <c r="AX67" s="83"/>
      <c r="AY67" s="83"/>
      <c r="AZ67" s="83"/>
      <c r="BA67" s="83"/>
      <c r="BB67" s="84"/>
      <c r="BC67" s="113"/>
      <c r="BD67" s="36"/>
      <c r="BE67" s="36"/>
      <c r="BF67" s="143"/>
      <c r="BG67" s="144"/>
      <c r="BH67" s="144"/>
      <c r="BI67" s="144"/>
      <c r="BJ67" s="143"/>
      <c r="BK67" s="144"/>
      <c r="BL67" s="144"/>
      <c r="BM67" s="144"/>
      <c r="BN67" s="143"/>
      <c r="BO67" s="144"/>
      <c r="BP67" s="144"/>
      <c r="BQ67" s="145"/>
      <c r="BR67" s="105"/>
    </row>
    <row r="68" spans="3:70" ht="15.6" customHeight="1" x14ac:dyDescent="0.4">
      <c r="C68" s="95"/>
      <c r="D68" s="159" t="s">
        <v>26</v>
      </c>
      <c r="E68" s="160"/>
      <c r="F68" s="160"/>
      <c r="G68" s="160"/>
      <c r="H68" s="160"/>
      <c r="I68" s="160"/>
      <c r="J68" s="160"/>
      <c r="K68" s="160"/>
      <c r="L68" s="160"/>
      <c r="M68" s="161"/>
      <c r="N68" s="123" t="str">
        <f>IF([5]回答表!AA44="●","●","")</f>
        <v/>
      </c>
      <c r="O68" s="124"/>
      <c r="P68" s="124"/>
      <c r="Q68" s="125"/>
      <c r="R68" s="112"/>
      <c r="S68" s="112"/>
      <c r="T68" s="112"/>
      <c r="U68" s="140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2"/>
      <c r="AK68" s="129"/>
      <c r="AL68" s="129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113"/>
      <c r="BD68" s="165"/>
      <c r="BE68" s="165"/>
      <c r="BF68" s="143"/>
      <c r="BG68" s="144"/>
      <c r="BH68" s="144"/>
      <c r="BI68" s="144"/>
      <c r="BJ68" s="143"/>
      <c r="BK68" s="144"/>
      <c r="BL68" s="144"/>
      <c r="BM68" s="144"/>
      <c r="BN68" s="143"/>
      <c r="BO68" s="144"/>
      <c r="BP68" s="144"/>
      <c r="BQ68" s="145"/>
      <c r="BR68" s="105"/>
    </row>
    <row r="69" spans="3:70" ht="15.6" customHeight="1" x14ac:dyDescent="0.4">
      <c r="C69" s="95"/>
      <c r="D69" s="166"/>
      <c r="E69" s="167"/>
      <c r="F69" s="167"/>
      <c r="G69" s="167"/>
      <c r="H69" s="167"/>
      <c r="I69" s="167"/>
      <c r="J69" s="167"/>
      <c r="K69" s="167"/>
      <c r="L69" s="167"/>
      <c r="M69" s="168"/>
      <c r="N69" s="137"/>
      <c r="O69" s="138"/>
      <c r="P69" s="138"/>
      <c r="Q69" s="139"/>
      <c r="R69" s="112"/>
      <c r="S69" s="112"/>
      <c r="T69" s="112"/>
      <c r="U69" s="140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2"/>
      <c r="AK69" s="129"/>
      <c r="AL69" s="129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113"/>
      <c r="BD69" s="165"/>
      <c r="BE69" s="165"/>
      <c r="BF69" s="143" t="s">
        <v>23</v>
      </c>
      <c r="BG69" s="144"/>
      <c r="BH69" s="144"/>
      <c r="BI69" s="144"/>
      <c r="BJ69" s="143" t="s">
        <v>24</v>
      </c>
      <c r="BK69" s="144"/>
      <c r="BL69" s="144"/>
      <c r="BM69" s="144"/>
      <c r="BN69" s="143" t="s">
        <v>25</v>
      </c>
      <c r="BO69" s="144"/>
      <c r="BP69" s="144"/>
      <c r="BQ69" s="145"/>
      <c r="BR69" s="105"/>
    </row>
    <row r="70" spans="3:70" ht="15.6" customHeight="1" x14ac:dyDescent="0.4">
      <c r="C70" s="95"/>
      <c r="D70" s="166"/>
      <c r="E70" s="167"/>
      <c r="F70" s="167"/>
      <c r="G70" s="167"/>
      <c r="H70" s="167"/>
      <c r="I70" s="167"/>
      <c r="J70" s="167"/>
      <c r="K70" s="167"/>
      <c r="L70" s="167"/>
      <c r="M70" s="168"/>
      <c r="N70" s="137"/>
      <c r="O70" s="138"/>
      <c r="P70" s="138"/>
      <c r="Q70" s="139"/>
      <c r="R70" s="112"/>
      <c r="S70" s="112"/>
      <c r="T70" s="112"/>
      <c r="U70" s="140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2"/>
      <c r="AK70" s="129"/>
      <c r="AL70" s="129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113"/>
      <c r="BD70" s="165"/>
      <c r="BE70" s="165"/>
      <c r="BF70" s="143"/>
      <c r="BG70" s="144"/>
      <c r="BH70" s="144"/>
      <c r="BI70" s="144"/>
      <c r="BJ70" s="143"/>
      <c r="BK70" s="144"/>
      <c r="BL70" s="144"/>
      <c r="BM70" s="144"/>
      <c r="BN70" s="143"/>
      <c r="BO70" s="144"/>
      <c r="BP70" s="144"/>
      <c r="BQ70" s="145"/>
      <c r="BR70" s="105"/>
    </row>
    <row r="71" spans="3:70" ht="15.6" customHeight="1" x14ac:dyDescent="0.4">
      <c r="C71" s="95"/>
      <c r="D71" s="169"/>
      <c r="E71" s="170"/>
      <c r="F71" s="170"/>
      <c r="G71" s="170"/>
      <c r="H71" s="170"/>
      <c r="I71" s="170"/>
      <c r="J71" s="170"/>
      <c r="K71" s="170"/>
      <c r="L71" s="170"/>
      <c r="M71" s="171"/>
      <c r="N71" s="147"/>
      <c r="O71" s="148"/>
      <c r="P71" s="148"/>
      <c r="Q71" s="149"/>
      <c r="R71" s="112"/>
      <c r="S71" s="112"/>
      <c r="T71" s="112"/>
      <c r="U71" s="172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4"/>
      <c r="AK71" s="129"/>
      <c r="AL71" s="129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113"/>
      <c r="BD71" s="165"/>
      <c r="BE71" s="165"/>
      <c r="BF71" s="181"/>
      <c r="BG71" s="182"/>
      <c r="BH71" s="182"/>
      <c r="BI71" s="182"/>
      <c r="BJ71" s="181"/>
      <c r="BK71" s="182"/>
      <c r="BL71" s="182"/>
      <c r="BM71" s="182"/>
      <c r="BN71" s="181"/>
      <c r="BO71" s="182"/>
      <c r="BP71" s="182"/>
      <c r="BQ71" s="183"/>
      <c r="BR71" s="105"/>
    </row>
    <row r="72" spans="3:70" ht="15.6" customHeight="1" x14ac:dyDescent="0.5">
      <c r="C72" s="95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81"/>
      <c r="O72" s="81"/>
      <c r="P72" s="81"/>
      <c r="Q72" s="81"/>
      <c r="R72" s="112"/>
      <c r="S72" s="112"/>
      <c r="T72" s="112"/>
      <c r="U72" s="112"/>
      <c r="V72" s="112"/>
      <c r="W72" s="112"/>
      <c r="X72" s="65"/>
      <c r="Y72" s="65"/>
      <c r="Z72" s="65"/>
      <c r="AA72" s="103"/>
      <c r="AB72" s="103"/>
      <c r="AC72" s="103"/>
      <c r="AD72" s="103"/>
      <c r="AE72" s="103"/>
      <c r="AF72" s="103"/>
      <c r="AG72" s="103"/>
      <c r="AH72" s="103"/>
      <c r="AI72" s="103"/>
      <c r="AJ72" s="65"/>
      <c r="AK72" s="65"/>
      <c r="AL72" s="65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105"/>
    </row>
    <row r="73" spans="3:70" ht="18.600000000000001" customHeight="1" x14ac:dyDescent="0.5">
      <c r="C73" s="95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81"/>
      <c r="O73" s="81"/>
      <c r="P73" s="81"/>
      <c r="Q73" s="81"/>
      <c r="R73" s="112"/>
      <c r="S73" s="112"/>
      <c r="T73" s="112"/>
      <c r="U73" s="116" t="s">
        <v>31</v>
      </c>
      <c r="V73" s="112"/>
      <c r="W73" s="112"/>
      <c r="X73" s="112"/>
      <c r="Y73" s="112"/>
      <c r="Z73" s="112"/>
      <c r="AA73" s="103"/>
      <c r="AB73" s="117"/>
      <c r="AC73" s="103"/>
      <c r="AD73" s="103"/>
      <c r="AE73" s="103"/>
      <c r="AF73" s="103"/>
      <c r="AG73" s="103"/>
      <c r="AH73" s="103"/>
      <c r="AI73" s="103"/>
      <c r="AJ73" s="103"/>
      <c r="AK73" s="103"/>
      <c r="AL73" s="103"/>
      <c r="AM73" s="116" t="s">
        <v>32</v>
      </c>
      <c r="AN73" s="103"/>
      <c r="AO73" s="103"/>
      <c r="AP73" s="103"/>
      <c r="AQ73" s="103"/>
      <c r="AR73" s="103"/>
      <c r="AS73" s="103"/>
      <c r="AT73" s="103"/>
      <c r="AU73" s="103"/>
      <c r="AV73" s="103"/>
      <c r="AW73" s="103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65"/>
      <c r="BR73" s="105"/>
    </row>
    <row r="74" spans="3:70" ht="15.6" customHeight="1" x14ac:dyDescent="0.4">
      <c r="C74" s="95"/>
      <c r="D74" s="99" t="s">
        <v>33</v>
      </c>
      <c r="E74" s="100"/>
      <c r="F74" s="100"/>
      <c r="G74" s="100"/>
      <c r="H74" s="100"/>
      <c r="I74" s="100"/>
      <c r="J74" s="100"/>
      <c r="K74" s="100"/>
      <c r="L74" s="100"/>
      <c r="M74" s="101"/>
      <c r="N74" s="123" t="str">
        <f>IF([5]回答表!AD44="●","●","")</f>
        <v/>
      </c>
      <c r="O74" s="124"/>
      <c r="P74" s="124"/>
      <c r="Q74" s="125"/>
      <c r="R74" s="112"/>
      <c r="S74" s="112"/>
      <c r="T74" s="112"/>
      <c r="U74" s="126" t="str">
        <f>IF([5]回答表!AD44="●",[5]回答表!B140,"")</f>
        <v/>
      </c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8"/>
      <c r="AK74" s="175"/>
      <c r="AL74" s="175"/>
      <c r="AM74" s="126" t="str">
        <f>IF([5]回答表!AD44="●",[5]回答表!B146,"")</f>
        <v/>
      </c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8"/>
      <c r="BR74" s="105"/>
    </row>
    <row r="75" spans="3:70" ht="15.6" customHeight="1" x14ac:dyDescent="0.4">
      <c r="C75" s="95"/>
      <c r="D75" s="134"/>
      <c r="E75" s="135"/>
      <c r="F75" s="135"/>
      <c r="G75" s="135"/>
      <c r="H75" s="135"/>
      <c r="I75" s="135"/>
      <c r="J75" s="135"/>
      <c r="K75" s="135"/>
      <c r="L75" s="135"/>
      <c r="M75" s="136"/>
      <c r="N75" s="137"/>
      <c r="O75" s="138"/>
      <c r="P75" s="138"/>
      <c r="Q75" s="139"/>
      <c r="R75" s="112"/>
      <c r="S75" s="112"/>
      <c r="T75" s="112"/>
      <c r="U75" s="140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  <c r="AH75" s="141"/>
      <c r="AI75" s="141"/>
      <c r="AJ75" s="142"/>
      <c r="AK75" s="175"/>
      <c r="AL75" s="175"/>
      <c r="AM75" s="140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  <c r="BI75" s="141"/>
      <c r="BJ75" s="141"/>
      <c r="BK75" s="141"/>
      <c r="BL75" s="141"/>
      <c r="BM75" s="141"/>
      <c r="BN75" s="141"/>
      <c r="BO75" s="141"/>
      <c r="BP75" s="141"/>
      <c r="BQ75" s="142"/>
      <c r="BR75" s="105"/>
    </row>
    <row r="76" spans="3:70" ht="15.6" customHeight="1" x14ac:dyDescent="0.4">
      <c r="C76" s="95"/>
      <c r="D76" s="134"/>
      <c r="E76" s="135"/>
      <c r="F76" s="135"/>
      <c r="G76" s="135"/>
      <c r="H76" s="135"/>
      <c r="I76" s="135"/>
      <c r="J76" s="135"/>
      <c r="K76" s="135"/>
      <c r="L76" s="135"/>
      <c r="M76" s="136"/>
      <c r="N76" s="137"/>
      <c r="O76" s="138"/>
      <c r="P76" s="138"/>
      <c r="Q76" s="139"/>
      <c r="R76" s="112"/>
      <c r="S76" s="112"/>
      <c r="T76" s="112"/>
      <c r="U76" s="140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2"/>
      <c r="AK76" s="175"/>
      <c r="AL76" s="175"/>
      <c r="AM76" s="140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1"/>
      <c r="BC76" s="141"/>
      <c r="BD76" s="141"/>
      <c r="BE76" s="141"/>
      <c r="BF76" s="141"/>
      <c r="BG76" s="141"/>
      <c r="BH76" s="141"/>
      <c r="BI76" s="141"/>
      <c r="BJ76" s="141"/>
      <c r="BK76" s="141"/>
      <c r="BL76" s="141"/>
      <c r="BM76" s="141"/>
      <c r="BN76" s="141"/>
      <c r="BO76" s="141"/>
      <c r="BP76" s="141"/>
      <c r="BQ76" s="142"/>
      <c r="BR76" s="105"/>
    </row>
    <row r="77" spans="3:70" ht="15.6" customHeight="1" x14ac:dyDescent="0.4">
      <c r="C77" s="95"/>
      <c r="D77" s="109"/>
      <c r="E77" s="110"/>
      <c r="F77" s="110"/>
      <c r="G77" s="110"/>
      <c r="H77" s="110"/>
      <c r="I77" s="110"/>
      <c r="J77" s="110"/>
      <c r="K77" s="110"/>
      <c r="L77" s="110"/>
      <c r="M77" s="111"/>
      <c r="N77" s="147"/>
      <c r="O77" s="148"/>
      <c r="P77" s="148"/>
      <c r="Q77" s="149"/>
      <c r="R77" s="112"/>
      <c r="S77" s="112"/>
      <c r="T77" s="112"/>
      <c r="U77" s="172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4"/>
      <c r="AK77" s="175"/>
      <c r="AL77" s="175"/>
      <c r="AM77" s="172"/>
      <c r="AN77" s="173"/>
      <c r="AO77" s="173"/>
      <c r="AP77" s="173"/>
      <c r="AQ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  <c r="BQ77" s="174"/>
      <c r="BR77" s="105"/>
    </row>
    <row r="78" spans="3:70" ht="15.6" customHeight="1" x14ac:dyDescent="0.4">
      <c r="C78" s="176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7"/>
      <c r="AX78" s="177"/>
      <c r="AY78" s="177"/>
      <c r="AZ78" s="177"/>
      <c r="BA78" s="177"/>
      <c r="BB78" s="177"/>
      <c r="BC78" s="177"/>
      <c r="BD78" s="177"/>
      <c r="BE78" s="177"/>
      <c r="BF78" s="177"/>
      <c r="BG78" s="177"/>
      <c r="BH78" s="177"/>
      <c r="BI78" s="177"/>
      <c r="BJ78" s="177"/>
      <c r="BK78" s="177"/>
      <c r="BL78" s="177"/>
      <c r="BM78" s="177"/>
      <c r="BN78" s="177"/>
      <c r="BO78" s="177"/>
      <c r="BP78" s="177"/>
      <c r="BQ78" s="177"/>
      <c r="BR78" s="178"/>
    </row>
    <row r="79" spans="3:70" ht="15.6" customHeight="1" x14ac:dyDescent="0.4"/>
    <row r="80" spans="3:70" ht="15.6" customHeight="1" x14ac:dyDescent="0.4">
      <c r="C80" s="89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184"/>
      <c r="AS80" s="184"/>
      <c r="AT80" s="184"/>
      <c r="AU80" s="184"/>
      <c r="AV80" s="184"/>
      <c r="AW80" s="184"/>
      <c r="AX80" s="184"/>
      <c r="AY80" s="184"/>
      <c r="AZ80" s="184"/>
      <c r="BA80" s="184"/>
      <c r="BB80" s="184"/>
      <c r="BC80" s="92"/>
      <c r="BD80" s="93"/>
      <c r="BE80" s="93"/>
      <c r="BF80" s="93"/>
      <c r="BG80" s="93"/>
      <c r="BH80" s="93"/>
      <c r="BI80" s="93"/>
      <c r="BJ80" s="93"/>
      <c r="BK80" s="93"/>
      <c r="BL80" s="93"/>
      <c r="BM80" s="93"/>
      <c r="BN80" s="93"/>
      <c r="BO80" s="93"/>
      <c r="BP80" s="93"/>
      <c r="BQ80" s="93"/>
      <c r="BR80" s="94"/>
    </row>
    <row r="81" spans="3:70" ht="15.6" customHeight="1" x14ac:dyDescent="0.5">
      <c r="C81" s="95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65"/>
      <c r="Y81" s="65"/>
      <c r="Z81" s="65"/>
      <c r="AA81" s="36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04"/>
      <c r="AO81" s="113"/>
      <c r="AP81" s="114"/>
      <c r="AQ81" s="114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85"/>
      <c r="BC81" s="102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103"/>
      <c r="BO81" s="103"/>
      <c r="BP81" s="103"/>
      <c r="BQ81" s="104"/>
      <c r="BR81" s="105"/>
    </row>
    <row r="82" spans="3:70" ht="15.6" customHeight="1" x14ac:dyDescent="0.5">
      <c r="C82" s="95"/>
      <c r="D82" s="96" t="s">
        <v>14</v>
      </c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8"/>
      <c r="R82" s="99" t="s">
        <v>38</v>
      </c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1"/>
      <c r="BC82" s="102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103"/>
      <c r="BO82" s="103"/>
      <c r="BP82" s="103"/>
      <c r="BQ82" s="104"/>
      <c r="BR82" s="105"/>
    </row>
    <row r="83" spans="3:70" ht="15.6" customHeight="1" x14ac:dyDescent="0.5">
      <c r="C83" s="95"/>
      <c r="D83" s="106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8"/>
      <c r="R83" s="109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1"/>
      <c r="BC83" s="102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103"/>
      <c r="BO83" s="103"/>
      <c r="BP83" s="103"/>
      <c r="BQ83" s="104"/>
      <c r="BR83" s="105"/>
    </row>
    <row r="84" spans="3:70" ht="15.6" customHeight="1" x14ac:dyDescent="0.5">
      <c r="C84" s="95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65"/>
      <c r="Y84" s="65"/>
      <c r="Z84" s="65"/>
      <c r="AA84" s="36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04"/>
      <c r="AO84" s="113"/>
      <c r="AP84" s="114"/>
      <c r="AQ84" s="114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02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103"/>
      <c r="BO84" s="103"/>
      <c r="BP84" s="103"/>
      <c r="BQ84" s="104"/>
      <c r="BR84" s="105"/>
    </row>
    <row r="85" spans="3:70" ht="25.5" x14ac:dyDescent="0.5">
      <c r="C85" s="95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6" t="s">
        <v>39</v>
      </c>
      <c r="V85" s="118"/>
      <c r="W85" s="117"/>
      <c r="X85" s="119"/>
      <c r="Y85" s="119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17"/>
      <c r="AL85" s="117"/>
      <c r="AM85" s="116" t="s">
        <v>35</v>
      </c>
      <c r="AN85" s="112"/>
      <c r="AO85" s="112"/>
      <c r="AP85" s="112"/>
      <c r="AQ85" s="112"/>
      <c r="AR85" s="112"/>
      <c r="AS85" s="103"/>
      <c r="AT85" s="117"/>
      <c r="AU85" s="117"/>
      <c r="AV85" s="117"/>
      <c r="AW85" s="117"/>
      <c r="AX85" s="117"/>
      <c r="AY85" s="117"/>
      <c r="AZ85" s="117"/>
      <c r="BA85" s="117"/>
      <c r="BB85" s="117"/>
      <c r="BC85" s="121"/>
      <c r="BD85" s="103"/>
      <c r="BE85" s="103"/>
      <c r="BF85" s="122" t="s">
        <v>17</v>
      </c>
      <c r="BG85" s="179"/>
      <c r="BH85" s="179"/>
      <c r="BI85" s="179"/>
      <c r="BJ85" s="179"/>
      <c r="BK85" s="179"/>
      <c r="BL85" s="179"/>
      <c r="BM85" s="103"/>
      <c r="BN85" s="103"/>
      <c r="BO85" s="103"/>
      <c r="BP85" s="103"/>
      <c r="BQ85" s="104"/>
      <c r="BR85" s="105"/>
    </row>
    <row r="86" spans="3:70" ht="19.350000000000001" customHeight="1" x14ac:dyDescent="0.4">
      <c r="C86" s="95"/>
      <c r="D86" s="186" t="s">
        <v>18</v>
      </c>
      <c r="E86" s="186"/>
      <c r="F86" s="186"/>
      <c r="G86" s="186"/>
      <c r="H86" s="186"/>
      <c r="I86" s="186"/>
      <c r="J86" s="186"/>
      <c r="K86" s="186"/>
      <c r="L86" s="186"/>
      <c r="M86" s="186"/>
      <c r="N86" s="123" t="str">
        <f>IF([5]回答表!F17="水道事業",IF([5]回答表!X45="●","●",""),"")</f>
        <v/>
      </c>
      <c r="O86" s="124"/>
      <c r="P86" s="124"/>
      <c r="Q86" s="125"/>
      <c r="R86" s="112"/>
      <c r="S86" s="112"/>
      <c r="T86" s="112"/>
      <c r="U86" s="187" t="s">
        <v>40</v>
      </c>
      <c r="V86" s="188"/>
      <c r="W86" s="188"/>
      <c r="X86" s="188"/>
      <c r="Y86" s="188"/>
      <c r="Z86" s="188"/>
      <c r="AA86" s="188"/>
      <c r="AB86" s="188"/>
      <c r="AC86" s="189" t="s">
        <v>41</v>
      </c>
      <c r="AD86" s="190"/>
      <c r="AE86" s="190"/>
      <c r="AF86" s="190"/>
      <c r="AG86" s="190"/>
      <c r="AH86" s="190"/>
      <c r="AI86" s="190"/>
      <c r="AJ86" s="191"/>
      <c r="AK86" s="129"/>
      <c r="AL86" s="129"/>
      <c r="AM86" s="192" t="str">
        <f>IF([5]回答表!F17="水道事業",IF([5]回答表!X45="●",[5]回答表!B158,IF([5]回答表!AA45="●",[5]回答表!B223,"")),"")</f>
        <v/>
      </c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4"/>
      <c r="BD86" s="36"/>
      <c r="BE86" s="36"/>
      <c r="BF86" s="131" t="str">
        <f>IF([5]回答表!F17="水道事業",IF([5]回答表!X45="●",[5]回答表!B212,IF([5]回答表!AA45="●",[5]回答表!B278,"")),"")</f>
        <v/>
      </c>
      <c r="BG86" s="132"/>
      <c r="BH86" s="132"/>
      <c r="BI86" s="132"/>
      <c r="BJ86" s="131"/>
      <c r="BK86" s="132"/>
      <c r="BL86" s="132"/>
      <c r="BM86" s="132"/>
      <c r="BN86" s="131"/>
      <c r="BO86" s="132"/>
      <c r="BP86" s="132"/>
      <c r="BQ86" s="133"/>
      <c r="BR86" s="105"/>
    </row>
    <row r="87" spans="3:70" ht="19.350000000000001" customHeight="1" x14ac:dyDescent="0.4">
      <c r="C87" s="95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37"/>
      <c r="O87" s="138"/>
      <c r="P87" s="138"/>
      <c r="Q87" s="139"/>
      <c r="R87" s="112"/>
      <c r="S87" s="112"/>
      <c r="T87" s="112"/>
      <c r="U87" s="195"/>
      <c r="V87" s="196"/>
      <c r="W87" s="196"/>
      <c r="X87" s="196"/>
      <c r="Y87" s="196"/>
      <c r="Z87" s="196"/>
      <c r="AA87" s="196"/>
      <c r="AB87" s="196"/>
      <c r="AC87" s="197"/>
      <c r="AD87" s="198"/>
      <c r="AE87" s="198"/>
      <c r="AF87" s="198"/>
      <c r="AG87" s="198"/>
      <c r="AH87" s="198"/>
      <c r="AI87" s="198"/>
      <c r="AJ87" s="199"/>
      <c r="AK87" s="129"/>
      <c r="AL87" s="129"/>
      <c r="AM87" s="200"/>
      <c r="AN87" s="201"/>
      <c r="AO87" s="201"/>
      <c r="AP87" s="201"/>
      <c r="AQ87" s="201"/>
      <c r="AR87" s="201"/>
      <c r="AS87" s="201"/>
      <c r="AT87" s="201"/>
      <c r="AU87" s="201"/>
      <c r="AV87" s="201"/>
      <c r="AW87" s="201"/>
      <c r="AX87" s="201"/>
      <c r="AY87" s="201"/>
      <c r="AZ87" s="201"/>
      <c r="BA87" s="201"/>
      <c r="BB87" s="201"/>
      <c r="BC87" s="202"/>
      <c r="BD87" s="36"/>
      <c r="BE87" s="36"/>
      <c r="BF87" s="143"/>
      <c r="BG87" s="144"/>
      <c r="BH87" s="144"/>
      <c r="BI87" s="144"/>
      <c r="BJ87" s="143"/>
      <c r="BK87" s="144"/>
      <c r="BL87" s="144"/>
      <c r="BM87" s="144"/>
      <c r="BN87" s="143"/>
      <c r="BO87" s="144"/>
      <c r="BP87" s="144"/>
      <c r="BQ87" s="145"/>
      <c r="BR87" s="105"/>
    </row>
    <row r="88" spans="3:70" ht="15.6" customHeight="1" x14ac:dyDescent="0.4">
      <c r="C88" s="95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37"/>
      <c r="O88" s="138"/>
      <c r="P88" s="138"/>
      <c r="Q88" s="139"/>
      <c r="R88" s="112"/>
      <c r="S88" s="112"/>
      <c r="T88" s="112"/>
      <c r="U88" s="79" t="str">
        <f>IF([5]回答表!F17="水道事業",IF([5]回答表!X45="●",[5]回答表!J166,IF([5]回答表!AA45="●",[5]回答表!J231,"")),"")</f>
        <v/>
      </c>
      <c r="V88" s="80"/>
      <c r="W88" s="80"/>
      <c r="X88" s="80"/>
      <c r="Y88" s="80"/>
      <c r="Z88" s="80"/>
      <c r="AA88" s="80"/>
      <c r="AB88" s="146"/>
      <c r="AC88" s="79" t="str">
        <f>IF([5]回答表!F17="水道事業",IF([5]回答表!X45="●",[5]回答表!J173,IF([5]回答表!AA45="●",[5]回答表!J238,"")),"")</f>
        <v/>
      </c>
      <c r="AD88" s="80"/>
      <c r="AE88" s="80"/>
      <c r="AF88" s="80"/>
      <c r="AG88" s="80"/>
      <c r="AH88" s="80"/>
      <c r="AI88" s="80"/>
      <c r="AJ88" s="146"/>
      <c r="AK88" s="129"/>
      <c r="AL88" s="129"/>
      <c r="AM88" s="200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2"/>
      <c r="BD88" s="36"/>
      <c r="BE88" s="36"/>
      <c r="BF88" s="143"/>
      <c r="BG88" s="144"/>
      <c r="BH88" s="144"/>
      <c r="BI88" s="144"/>
      <c r="BJ88" s="143"/>
      <c r="BK88" s="144"/>
      <c r="BL88" s="144"/>
      <c r="BM88" s="144"/>
      <c r="BN88" s="143"/>
      <c r="BO88" s="144"/>
      <c r="BP88" s="144"/>
      <c r="BQ88" s="145"/>
      <c r="BR88" s="105"/>
    </row>
    <row r="89" spans="3:70" ht="15.6" customHeight="1" x14ac:dyDescent="0.4">
      <c r="C89" s="95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47"/>
      <c r="O89" s="148"/>
      <c r="P89" s="148"/>
      <c r="Q89" s="149"/>
      <c r="R89" s="112"/>
      <c r="S89" s="112"/>
      <c r="T89" s="112"/>
      <c r="U89" s="76"/>
      <c r="V89" s="77"/>
      <c r="W89" s="77"/>
      <c r="X89" s="77"/>
      <c r="Y89" s="77"/>
      <c r="Z89" s="77"/>
      <c r="AA89" s="77"/>
      <c r="AB89" s="78"/>
      <c r="AC89" s="76"/>
      <c r="AD89" s="77"/>
      <c r="AE89" s="77"/>
      <c r="AF89" s="77"/>
      <c r="AG89" s="77"/>
      <c r="AH89" s="77"/>
      <c r="AI89" s="77"/>
      <c r="AJ89" s="78"/>
      <c r="AK89" s="129"/>
      <c r="AL89" s="129"/>
      <c r="AM89" s="200"/>
      <c r="AN89" s="201"/>
      <c r="AO89" s="201"/>
      <c r="AP89" s="201"/>
      <c r="AQ89" s="201"/>
      <c r="AR89" s="201"/>
      <c r="AS89" s="201"/>
      <c r="AT89" s="201"/>
      <c r="AU89" s="201"/>
      <c r="AV89" s="201"/>
      <c r="AW89" s="201"/>
      <c r="AX89" s="201"/>
      <c r="AY89" s="201"/>
      <c r="AZ89" s="201"/>
      <c r="BA89" s="201"/>
      <c r="BB89" s="201"/>
      <c r="BC89" s="202"/>
      <c r="BD89" s="36"/>
      <c r="BE89" s="36"/>
      <c r="BF89" s="143" t="str">
        <f>IF([5]回答表!F17="水道事業",IF([5]回答表!X45="●",[5]回答表!E212,IF([5]回答表!AA45="●",[5]回答表!E278,"")),"")</f>
        <v/>
      </c>
      <c r="BG89" s="144"/>
      <c r="BH89" s="144"/>
      <c r="BI89" s="144"/>
      <c r="BJ89" s="143" t="str">
        <f>IF([5]回答表!F17="水道事業",IF([5]回答表!X45="●",[5]回答表!E213,IF([5]回答表!AA45="●",[5]回答表!E279,"")),"")</f>
        <v/>
      </c>
      <c r="BK89" s="144"/>
      <c r="BL89" s="144"/>
      <c r="BM89" s="144"/>
      <c r="BN89" s="143" t="str">
        <f>IF([5]回答表!F17="水道事業",IF([5]回答表!X45="●",[5]回答表!E214,IF([5]回答表!AA45="●",[5]回答表!E280,"")),"")</f>
        <v/>
      </c>
      <c r="BO89" s="144"/>
      <c r="BP89" s="144"/>
      <c r="BQ89" s="145"/>
      <c r="BR89" s="105"/>
    </row>
    <row r="90" spans="3:70" ht="15.6" customHeight="1" x14ac:dyDescent="0.4">
      <c r="C90" s="95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1"/>
      <c r="O90" s="151"/>
      <c r="P90" s="151"/>
      <c r="Q90" s="151"/>
      <c r="R90" s="152"/>
      <c r="S90" s="152"/>
      <c r="T90" s="152"/>
      <c r="U90" s="82"/>
      <c r="V90" s="83"/>
      <c r="W90" s="83"/>
      <c r="X90" s="83"/>
      <c r="Y90" s="83"/>
      <c r="Z90" s="83"/>
      <c r="AA90" s="83"/>
      <c r="AB90" s="84"/>
      <c r="AC90" s="82"/>
      <c r="AD90" s="83"/>
      <c r="AE90" s="83"/>
      <c r="AF90" s="83"/>
      <c r="AG90" s="83"/>
      <c r="AH90" s="83"/>
      <c r="AI90" s="83"/>
      <c r="AJ90" s="84"/>
      <c r="AK90" s="129"/>
      <c r="AL90" s="129"/>
      <c r="AM90" s="200"/>
      <c r="AN90" s="201"/>
      <c r="AO90" s="201"/>
      <c r="AP90" s="201"/>
      <c r="AQ90" s="201"/>
      <c r="AR90" s="201"/>
      <c r="AS90" s="201"/>
      <c r="AT90" s="201"/>
      <c r="AU90" s="201"/>
      <c r="AV90" s="201"/>
      <c r="AW90" s="201"/>
      <c r="AX90" s="201"/>
      <c r="AY90" s="201"/>
      <c r="AZ90" s="201"/>
      <c r="BA90" s="201"/>
      <c r="BB90" s="201"/>
      <c r="BC90" s="202"/>
      <c r="BD90" s="113"/>
      <c r="BE90" s="113"/>
      <c r="BF90" s="143"/>
      <c r="BG90" s="144"/>
      <c r="BH90" s="144"/>
      <c r="BI90" s="144"/>
      <c r="BJ90" s="143"/>
      <c r="BK90" s="144"/>
      <c r="BL90" s="144"/>
      <c r="BM90" s="144"/>
      <c r="BN90" s="143"/>
      <c r="BO90" s="144"/>
      <c r="BP90" s="144"/>
      <c r="BQ90" s="145"/>
      <c r="BR90" s="105"/>
    </row>
    <row r="91" spans="3:70" ht="19.350000000000001" customHeight="1" x14ac:dyDescent="0.4">
      <c r="C91" s="95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1"/>
      <c r="O91" s="151"/>
      <c r="P91" s="151"/>
      <c r="Q91" s="151"/>
      <c r="R91" s="152"/>
      <c r="S91" s="152"/>
      <c r="T91" s="152"/>
      <c r="U91" s="187" t="s">
        <v>42</v>
      </c>
      <c r="V91" s="188"/>
      <c r="W91" s="188"/>
      <c r="X91" s="188"/>
      <c r="Y91" s="188"/>
      <c r="Z91" s="188"/>
      <c r="AA91" s="188"/>
      <c r="AB91" s="188"/>
      <c r="AC91" s="187" t="s">
        <v>43</v>
      </c>
      <c r="AD91" s="188"/>
      <c r="AE91" s="188"/>
      <c r="AF91" s="188"/>
      <c r="AG91" s="188"/>
      <c r="AH91" s="188"/>
      <c r="AI91" s="188"/>
      <c r="AJ91" s="203"/>
      <c r="AK91" s="129"/>
      <c r="AL91" s="129"/>
      <c r="AM91" s="200"/>
      <c r="AN91" s="201"/>
      <c r="AO91" s="201"/>
      <c r="AP91" s="201"/>
      <c r="AQ91" s="201"/>
      <c r="AR91" s="201"/>
      <c r="AS91" s="201"/>
      <c r="AT91" s="201"/>
      <c r="AU91" s="201"/>
      <c r="AV91" s="201"/>
      <c r="AW91" s="201"/>
      <c r="AX91" s="201"/>
      <c r="AY91" s="201"/>
      <c r="AZ91" s="201"/>
      <c r="BA91" s="201"/>
      <c r="BB91" s="201"/>
      <c r="BC91" s="202"/>
      <c r="BD91" s="36"/>
      <c r="BE91" s="36"/>
      <c r="BF91" s="143"/>
      <c r="BG91" s="144"/>
      <c r="BH91" s="144"/>
      <c r="BI91" s="144"/>
      <c r="BJ91" s="143"/>
      <c r="BK91" s="144"/>
      <c r="BL91" s="144"/>
      <c r="BM91" s="144"/>
      <c r="BN91" s="143"/>
      <c r="BO91" s="144"/>
      <c r="BP91" s="144"/>
      <c r="BQ91" s="145"/>
      <c r="BR91" s="105"/>
    </row>
    <row r="92" spans="3:70" ht="19.350000000000001" customHeight="1" x14ac:dyDescent="0.4">
      <c r="C92" s="95"/>
      <c r="D92" s="204" t="s">
        <v>26</v>
      </c>
      <c r="E92" s="186"/>
      <c r="F92" s="186"/>
      <c r="G92" s="186"/>
      <c r="H92" s="186"/>
      <c r="I92" s="186"/>
      <c r="J92" s="186"/>
      <c r="K92" s="186"/>
      <c r="L92" s="186"/>
      <c r="M92" s="205"/>
      <c r="N92" s="123" t="str">
        <f>IF([5]回答表!F17="水道事業",IF([5]回答表!AA45="●","●",""),"")</f>
        <v/>
      </c>
      <c r="O92" s="124"/>
      <c r="P92" s="124"/>
      <c r="Q92" s="125"/>
      <c r="R92" s="112"/>
      <c r="S92" s="112"/>
      <c r="T92" s="112"/>
      <c r="U92" s="195"/>
      <c r="V92" s="196"/>
      <c r="W92" s="196"/>
      <c r="X92" s="196"/>
      <c r="Y92" s="196"/>
      <c r="Z92" s="196"/>
      <c r="AA92" s="196"/>
      <c r="AB92" s="196"/>
      <c r="AC92" s="195"/>
      <c r="AD92" s="196"/>
      <c r="AE92" s="196"/>
      <c r="AF92" s="196"/>
      <c r="AG92" s="196"/>
      <c r="AH92" s="196"/>
      <c r="AI92" s="196"/>
      <c r="AJ92" s="206"/>
      <c r="AK92" s="129"/>
      <c r="AL92" s="129"/>
      <c r="AM92" s="200"/>
      <c r="AN92" s="201"/>
      <c r="AO92" s="201"/>
      <c r="AP92" s="201"/>
      <c r="AQ92" s="201"/>
      <c r="AR92" s="201"/>
      <c r="AS92" s="201"/>
      <c r="AT92" s="201"/>
      <c r="AU92" s="201"/>
      <c r="AV92" s="201"/>
      <c r="AW92" s="201"/>
      <c r="AX92" s="201"/>
      <c r="AY92" s="201"/>
      <c r="AZ92" s="201"/>
      <c r="BA92" s="201"/>
      <c r="BB92" s="201"/>
      <c r="BC92" s="202"/>
      <c r="BD92" s="165"/>
      <c r="BE92" s="165"/>
      <c r="BF92" s="143"/>
      <c r="BG92" s="144"/>
      <c r="BH92" s="144"/>
      <c r="BI92" s="144"/>
      <c r="BJ92" s="143"/>
      <c r="BK92" s="144"/>
      <c r="BL92" s="144"/>
      <c r="BM92" s="144"/>
      <c r="BN92" s="143"/>
      <c r="BO92" s="144"/>
      <c r="BP92" s="144"/>
      <c r="BQ92" s="145"/>
      <c r="BR92" s="105"/>
    </row>
    <row r="93" spans="3:70" ht="15.6" customHeight="1" x14ac:dyDescent="0.4">
      <c r="C93" s="95"/>
      <c r="D93" s="186"/>
      <c r="E93" s="186"/>
      <c r="F93" s="186"/>
      <c r="G93" s="186"/>
      <c r="H93" s="186"/>
      <c r="I93" s="186"/>
      <c r="J93" s="186"/>
      <c r="K93" s="186"/>
      <c r="L93" s="186"/>
      <c r="M93" s="205"/>
      <c r="N93" s="137"/>
      <c r="O93" s="138"/>
      <c r="P93" s="138"/>
      <c r="Q93" s="139"/>
      <c r="R93" s="112"/>
      <c r="S93" s="112"/>
      <c r="T93" s="112"/>
      <c r="U93" s="79" t="str">
        <f>IF([5]回答表!F17="水道事業",IF([5]回答表!X45="●",[5]回答表!J176,IF([5]回答表!AA45="●",[5]回答表!J241,"")),"")</f>
        <v/>
      </c>
      <c r="V93" s="80"/>
      <c r="W93" s="80"/>
      <c r="X93" s="80"/>
      <c r="Y93" s="80"/>
      <c r="Z93" s="80"/>
      <c r="AA93" s="80"/>
      <c r="AB93" s="146"/>
      <c r="AC93" s="79" t="str">
        <f>IF([5]回答表!F17="水道事業",IF([5]回答表!X45="●",[5]回答表!J180,IF([5]回答表!AA45="●",[5]回答表!J245,"")),"")</f>
        <v/>
      </c>
      <c r="AD93" s="80"/>
      <c r="AE93" s="80"/>
      <c r="AF93" s="80"/>
      <c r="AG93" s="80"/>
      <c r="AH93" s="80"/>
      <c r="AI93" s="80"/>
      <c r="AJ93" s="146"/>
      <c r="AK93" s="129"/>
      <c r="AL93" s="129"/>
      <c r="AM93" s="200"/>
      <c r="AN93" s="201"/>
      <c r="AO93" s="201"/>
      <c r="AP93" s="201"/>
      <c r="AQ93" s="201"/>
      <c r="AR93" s="201"/>
      <c r="AS93" s="201"/>
      <c r="AT93" s="201"/>
      <c r="AU93" s="201"/>
      <c r="AV93" s="201"/>
      <c r="AW93" s="201"/>
      <c r="AX93" s="201"/>
      <c r="AY93" s="201"/>
      <c r="AZ93" s="201"/>
      <c r="BA93" s="201"/>
      <c r="BB93" s="201"/>
      <c r="BC93" s="202"/>
      <c r="BD93" s="165"/>
      <c r="BE93" s="165"/>
      <c r="BF93" s="143" t="s">
        <v>23</v>
      </c>
      <c r="BG93" s="144"/>
      <c r="BH93" s="144"/>
      <c r="BI93" s="144"/>
      <c r="BJ93" s="143" t="s">
        <v>24</v>
      </c>
      <c r="BK93" s="144"/>
      <c r="BL93" s="144"/>
      <c r="BM93" s="144"/>
      <c r="BN93" s="143" t="s">
        <v>25</v>
      </c>
      <c r="BO93" s="144"/>
      <c r="BP93" s="144"/>
      <c r="BQ93" s="145"/>
      <c r="BR93" s="105"/>
    </row>
    <row r="94" spans="3:70" ht="15.6" customHeight="1" x14ac:dyDescent="0.4">
      <c r="C94" s="95"/>
      <c r="D94" s="186"/>
      <c r="E94" s="186"/>
      <c r="F94" s="186"/>
      <c r="G94" s="186"/>
      <c r="H94" s="186"/>
      <c r="I94" s="186"/>
      <c r="J94" s="186"/>
      <c r="K94" s="186"/>
      <c r="L94" s="186"/>
      <c r="M94" s="205"/>
      <c r="N94" s="137"/>
      <c r="O94" s="138"/>
      <c r="P94" s="138"/>
      <c r="Q94" s="139"/>
      <c r="R94" s="112"/>
      <c r="S94" s="112"/>
      <c r="T94" s="112"/>
      <c r="U94" s="76"/>
      <c r="V94" s="77"/>
      <c r="W94" s="77"/>
      <c r="X94" s="77"/>
      <c r="Y94" s="77"/>
      <c r="Z94" s="77"/>
      <c r="AA94" s="77"/>
      <c r="AB94" s="78"/>
      <c r="AC94" s="76"/>
      <c r="AD94" s="77"/>
      <c r="AE94" s="77"/>
      <c r="AF94" s="77"/>
      <c r="AG94" s="77"/>
      <c r="AH94" s="77"/>
      <c r="AI94" s="77"/>
      <c r="AJ94" s="78"/>
      <c r="AK94" s="129"/>
      <c r="AL94" s="129"/>
      <c r="AM94" s="200"/>
      <c r="AN94" s="201"/>
      <c r="AO94" s="201"/>
      <c r="AP94" s="201"/>
      <c r="AQ94" s="201"/>
      <c r="AR94" s="201"/>
      <c r="AS94" s="201"/>
      <c r="AT94" s="201"/>
      <c r="AU94" s="201"/>
      <c r="AV94" s="201"/>
      <c r="AW94" s="201"/>
      <c r="AX94" s="201"/>
      <c r="AY94" s="201"/>
      <c r="AZ94" s="201"/>
      <c r="BA94" s="201"/>
      <c r="BB94" s="201"/>
      <c r="BC94" s="202"/>
      <c r="BD94" s="165"/>
      <c r="BE94" s="165"/>
      <c r="BF94" s="143"/>
      <c r="BG94" s="144"/>
      <c r="BH94" s="144"/>
      <c r="BI94" s="144"/>
      <c r="BJ94" s="143"/>
      <c r="BK94" s="144"/>
      <c r="BL94" s="144"/>
      <c r="BM94" s="144"/>
      <c r="BN94" s="143"/>
      <c r="BO94" s="144"/>
      <c r="BP94" s="144"/>
      <c r="BQ94" s="145"/>
      <c r="BR94" s="105"/>
    </row>
    <row r="95" spans="3:70" ht="15.6" customHeight="1" x14ac:dyDescent="0.4">
      <c r="C95" s="95"/>
      <c r="D95" s="186"/>
      <c r="E95" s="186"/>
      <c r="F95" s="186"/>
      <c r="G95" s="186"/>
      <c r="H95" s="186"/>
      <c r="I95" s="186"/>
      <c r="J95" s="186"/>
      <c r="K95" s="186"/>
      <c r="L95" s="186"/>
      <c r="M95" s="205"/>
      <c r="N95" s="147"/>
      <c r="O95" s="148"/>
      <c r="P95" s="148"/>
      <c r="Q95" s="149"/>
      <c r="R95" s="112"/>
      <c r="S95" s="112"/>
      <c r="T95" s="112"/>
      <c r="U95" s="82"/>
      <c r="V95" s="83"/>
      <c r="W95" s="83"/>
      <c r="X95" s="83"/>
      <c r="Y95" s="83"/>
      <c r="Z95" s="83"/>
      <c r="AA95" s="83"/>
      <c r="AB95" s="84"/>
      <c r="AC95" s="82"/>
      <c r="AD95" s="83"/>
      <c r="AE95" s="83"/>
      <c r="AF95" s="83"/>
      <c r="AG95" s="83"/>
      <c r="AH95" s="83"/>
      <c r="AI95" s="83"/>
      <c r="AJ95" s="84"/>
      <c r="AK95" s="129"/>
      <c r="AL95" s="129"/>
      <c r="AM95" s="207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9"/>
      <c r="BD95" s="165"/>
      <c r="BE95" s="165"/>
      <c r="BF95" s="181"/>
      <c r="BG95" s="182"/>
      <c r="BH95" s="182"/>
      <c r="BI95" s="182"/>
      <c r="BJ95" s="181"/>
      <c r="BK95" s="182"/>
      <c r="BL95" s="182"/>
      <c r="BM95" s="182"/>
      <c r="BN95" s="181"/>
      <c r="BO95" s="182"/>
      <c r="BP95" s="182"/>
      <c r="BQ95" s="183"/>
      <c r="BR95" s="105"/>
    </row>
    <row r="96" spans="3:70" ht="15.6" customHeight="1" x14ac:dyDescent="0.5">
      <c r="C96" s="95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81"/>
      <c r="O96" s="81"/>
      <c r="P96" s="81"/>
      <c r="Q96" s="81"/>
      <c r="R96" s="112"/>
      <c r="S96" s="112"/>
      <c r="T96" s="112"/>
      <c r="U96" s="112"/>
      <c r="V96" s="112"/>
      <c r="W96" s="112"/>
      <c r="X96" s="65"/>
      <c r="Y96" s="65"/>
      <c r="Z96" s="65"/>
      <c r="AA96" s="103"/>
      <c r="AB96" s="103"/>
      <c r="AC96" s="103"/>
      <c r="AD96" s="103"/>
      <c r="AE96" s="103"/>
      <c r="AF96" s="103"/>
      <c r="AG96" s="103"/>
      <c r="AH96" s="103"/>
      <c r="AI96" s="103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105"/>
    </row>
    <row r="97" spans="3:70" ht="18.600000000000001" customHeight="1" x14ac:dyDescent="0.5">
      <c r="C97" s="95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81"/>
      <c r="O97" s="81"/>
      <c r="P97" s="81"/>
      <c r="Q97" s="81"/>
      <c r="R97" s="112"/>
      <c r="S97" s="112"/>
      <c r="T97" s="112"/>
      <c r="U97" s="116" t="s">
        <v>31</v>
      </c>
      <c r="V97" s="112"/>
      <c r="W97" s="112"/>
      <c r="X97" s="112"/>
      <c r="Y97" s="112"/>
      <c r="Z97" s="112"/>
      <c r="AA97" s="103"/>
      <c r="AB97" s="117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16" t="s">
        <v>32</v>
      </c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65"/>
      <c r="BR97" s="105"/>
    </row>
    <row r="98" spans="3:70" ht="15.6" customHeight="1" x14ac:dyDescent="0.4">
      <c r="C98" s="95"/>
      <c r="D98" s="186" t="s">
        <v>33</v>
      </c>
      <c r="E98" s="186"/>
      <c r="F98" s="186"/>
      <c r="G98" s="186"/>
      <c r="H98" s="186"/>
      <c r="I98" s="186"/>
      <c r="J98" s="186"/>
      <c r="K98" s="186"/>
      <c r="L98" s="186"/>
      <c r="M98" s="205"/>
      <c r="N98" s="123" t="str">
        <f>IF([5]回答表!F17="水道事業",IF([5]回答表!AD45="●","●",""),"")</f>
        <v/>
      </c>
      <c r="O98" s="124"/>
      <c r="P98" s="124"/>
      <c r="Q98" s="125"/>
      <c r="R98" s="112"/>
      <c r="S98" s="112"/>
      <c r="T98" s="112"/>
      <c r="U98" s="126" t="str">
        <f>IF([5]回答表!F17="水道事業",IF([5]回答表!AD45="●",[5]回答表!B289,""),"")</f>
        <v/>
      </c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8"/>
      <c r="AK98" s="175"/>
      <c r="AL98" s="175"/>
      <c r="AM98" s="126" t="str">
        <f>IF([5]回答表!F17="水道事業",IF([5]回答表!AD45="●",[5]回答表!B295,""),"")</f>
        <v/>
      </c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7"/>
      <c r="BP98" s="127"/>
      <c r="BQ98" s="128"/>
      <c r="BR98" s="105"/>
    </row>
    <row r="99" spans="3:70" ht="15.6" customHeight="1" x14ac:dyDescent="0.4">
      <c r="C99" s="95"/>
      <c r="D99" s="186"/>
      <c r="E99" s="186"/>
      <c r="F99" s="186"/>
      <c r="G99" s="186"/>
      <c r="H99" s="186"/>
      <c r="I99" s="186"/>
      <c r="J99" s="186"/>
      <c r="K99" s="186"/>
      <c r="L99" s="186"/>
      <c r="M99" s="205"/>
      <c r="N99" s="137"/>
      <c r="O99" s="138"/>
      <c r="P99" s="138"/>
      <c r="Q99" s="139"/>
      <c r="R99" s="112"/>
      <c r="S99" s="112"/>
      <c r="T99" s="112"/>
      <c r="U99" s="140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2"/>
      <c r="AK99" s="175"/>
      <c r="AL99" s="175"/>
      <c r="AM99" s="140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  <c r="BI99" s="141"/>
      <c r="BJ99" s="141"/>
      <c r="BK99" s="141"/>
      <c r="BL99" s="141"/>
      <c r="BM99" s="141"/>
      <c r="BN99" s="141"/>
      <c r="BO99" s="141"/>
      <c r="BP99" s="141"/>
      <c r="BQ99" s="142"/>
      <c r="BR99" s="105"/>
    </row>
    <row r="100" spans="3:70" ht="15.6" customHeight="1" x14ac:dyDescent="0.4">
      <c r="C100" s="95"/>
      <c r="D100" s="186"/>
      <c r="E100" s="186"/>
      <c r="F100" s="186"/>
      <c r="G100" s="186"/>
      <c r="H100" s="186"/>
      <c r="I100" s="186"/>
      <c r="J100" s="186"/>
      <c r="K100" s="186"/>
      <c r="L100" s="186"/>
      <c r="M100" s="205"/>
      <c r="N100" s="137"/>
      <c r="O100" s="138"/>
      <c r="P100" s="138"/>
      <c r="Q100" s="139"/>
      <c r="R100" s="112"/>
      <c r="S100" s="112"/>
      <c r="T100" s="112"/>
      <c r="U100" s="140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2"/>
      <c r="AK100" s="175"/>
      <c r="AL100" s="175"/>
      <c r="AM100" s="140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  <c r="BI100" s="141"/>
      <c r="BJ100" s="141"/>
      <c r="BK100" s="141"/>
      <c r="BL100" s="141"/>
      <c r="BM100" s="141"/>
      <c r="BN100" s="141"/>
      <c r="BO100" s="141"/>
      <c r="BP100" s="141"/>
      <c r="BQ100" s="142"/>
      <c r="BR100" s="105"/>
    </row>
    <row r="101" spans="3:70" ht="15.6" customHeight="1" x14ac:dyDescent="0.4">
      <c r="C101" s="95"/>
      <c r="D101" s="186"/>
      <c r="E101" s="186"/>
      <c r="F101" s="186"/>
      <c r="G101" s="186"/>
      <c r="H101" s="186"/>
      <c r="I101" s="186"/>
      <c r="J101" s="186"/>
      <c r="K101" s="186"/>
      <c r="L101" s="186"/>
      <c r="M101" s="205"/>
      <c r="N101" s="147"/>
      <c r="O101" s="148"/>
      <c r="P101" s="148"/>
      <c r="Q101" s="149"/>
      <c r="R101" s="112"/>
      <c r="S101" s="112"/>
      <c r="T101" s="112"/>
      <c r="U101" s="172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H101" s="173"/>
      <c r="AI101" s="173"/>
      <c r="AJ101" s="174"/>
      <c r="AK101" s="175"/>
      <c r="AL101" s="175"/>
      <c r="AM101" s="172"/>
      <c r="AN101" s="173"/>
      <c r="AO101" s="173"/>
      <c r="AP101" s="173"/>
      <c r="AQ101" s="173"/>
      <c r="AR101" s="173"/>
      <c r="AS101" s="173"/>
      <c r="AT101" s="173"/>
      <c r="AU101" s="173"/>
      <c r="AV101" s="173"/>
      <c r="AW101" s="173"/>
      <c r="AX101" s="173"/>
      <c r="AY101" s="173"/>
      <c r="AZ101" s="173"/>
      <c r="BA101" s="173"/>
      <c r="BB101" s="173"/>
      <c r="BC101" s="173"/>
      <c r="BD101" s="173"/>
      <c r="BE101" s="173"/>
      <c r="BF101" s="173"/>
      <c r="BG101" s="173"/>
      <c r="BH101" s="173"/>
      <c r="BI101" s="173"/>
      <c r="BJ101" s="173"/>
      <c r="BK101" s="173"/>
      <c r="BL101" s="173"/>
      <c r="BM101" s="173"/>
      <c r="BN101" s="173"/>
      <c r="BO101" s="173"/>
      <c r="BP101" s="173"/>
      <c r="BQ101" s="174"/>
      <c r="BR101" s="105"/>
    </row>
    <row r="102" spans="3:70" ht="15.6" customHeight="1" x14ac:dyDescent="0.4">
      <c r="C102" s="176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7"/>
      <c r="AX102" s="177"/>
      <c r="AY102" s="177"/>
      <c r="AZ102" s="177"/>
      <c r="BA102" s="177"/>
      <c r="BB102" s="177"/>
      <c r="BC102" s="177"/>
      <c r="BD102" s="177"/>
      <c r="BE102" s="177"/>
      <c r="BF102" s="177"/>
      <c r="BG102" s="177"/>
      <c r="BH102" s="177"/>
      <c r="BI102" s="177"/>
      <c r="BJ102" s="177"/>
      <c r="BK102" s="177"/>
      <c r="BL102" s="177"/>
      <c r="BM102" s="177"/>
      <c r="BN102" s="177"/>
      <c r="BO102" s="177"/>
      <c r="BP102" s="177"/>
      <c r="BQ102" s="177"/>
      <c r="BR102" s="178"/>
    </row>
    <row r="103" spans="3:70" ht="15.6" customHeight="1" x14ac:dyDescent="0.4"/>
    <row r="104" spans="3:70" ht="15.6" customHeight="1" x14ac:dyDescent="0.4">
      <c r="C104" s="89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184"/>
      <c r="AS104" s="184"/>
      <c r="AT104" s="184"/>
      <c r="AU104" s="184"/>
      <c r="AV104" s="184"/>
      <c r="AW104" s="184"/>
      <c r="AX104" s="184"/>
      <c r="AY104" s="184"/>
      <c r="AZ104" s="184"/>
      <c r="BA104" s="184"/>
      <c r="BB104" s="184"/>
      <c r="BC104" s="92"/>
      <c r="BD104" s="93"/>
      <c r="BE104" s="93"/>
      <c r="BF104" s="93"/>
      <c r="BG104" s="93"/>
      <c r="BH104" s="93"/>
      <c r="BI104" s="93"/>
      <c r="BJ104" s="93"/>
      <c r="BK104" s="93"/>
      <c r="BL104" s="93"/>
      <c r="BM104" s="93"/>
      <c r="BN104" s="93"/>
      <c r="BO104" s="93"/>
      <c r="BP104" s="93"/>
      <c r="BQ104" s="93"/>
      <c r="BR104" s="94"/>
    </row>
    <row r="105" spans="3:70" ht="15.6" customHeight="1" x14ac:dyDescent="0.5">
      <c r="C105" s="95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65"/>
      <c r="Y105" s="65"/>
      <c r="Z105" s="65"/>
      <c r="AA105" s="36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04"/>
      <c r="AO105" s="113"/>
      <c r="AP105" s="114"/>
      <c r="AQ105" s="114"/>
      <c r="AR105" s="185"/>
      <c r="AS105" s="185"/>
      <c r="AT105" s="185"/>
      <c r="AU105" s="185"/>
      <c r="AV105" s="185"/>
      <c r="AW105" s="185"/>
      <c r="AX105" s="185"/>
      <c r="AY105" s="185"/>
      <c r="AZ105" s="185"/>
      <c r="BA105" s="185"/>
      <c r="BB105" s="185"/>
      <c r="BC105" s="102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103"/>
      <c r="BO105" s="103"/>
      <c r="BP105" s="103"/>
      <c r="BQ105" s="104"/>
      <c r="BR105" s="105"/>
    </row>
    <row r="106" spans="3:70" ht="15.6" customHeight="1" x14ac:dyDescent="0.5">
      <c r="C106" s="95"/>
      <c r="D106" s="96" t="s">
        <v>14</v>
      </c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8"/>
      <c r="R106" s="99" t="s">
        <v>44</v>
      </c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  <c r="AR106" s="100"/>
      <c r="AS106" s="100"/>
      <c r="AT106" s="100"/>
      <c r="AU106" s="100"/>
      <c r="AV106" s="100"/>
      <c r="AW106" s="100"/>
      <c r="AX106" s="100"/>
      <c r="AY106" s="100"/>
      <c r="AZ106" s="100"/>
      <c r="BA106" s="100"/>
      <c r="BB106" s="101"/>
      <c r="BC106" s="102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103"/>
      <c r="BO106" s="103"/>
      <c r="BP106" s="103"/>
      <c r="BQ106" s="104"/>
      <c r="BR106" s="105"/>
    </row>
    <row r="107" spans="3:70" ht="15.6" customHeight="1" x14ac:dyDescent="0.5">
      <c r="C107" s="95"/>
      <c r="D107" s="106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8"/>
      <c r="R107" s="109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1"/>
      <c r="BC107" s="102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103"/>
      <c r="BO107" s="103"/>
      <c r="BP107" s="103"/>
      <c r="BQ107" s="104"/>
      <c r="BR107" s="105"/>
    </row>
    <row r="108" spans="3:70" ht="15.6" customHeight="1" x14ac:dyDescent="0.5">
      <c r="C108" s="95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65"/>
      <c r="Y108" s="65"/>
      <c r="Z108" s="65"/>
      <c r="AA108" s="36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04"/>
      <c r="AO108" s="113"/>
      <c r="AP108" s="114"/>
      <c r="AQ108" s="114"/>
      <c r="AR108" s="115"/>
      <c r="AS108" s="115"/>
      <c r="AT108" s="115"/>
      <c r="AU108" s="115"/>
      <c r="AV108" s="115"/>
      <c r="AW108" s="115"/>
      <c r="AX108" s="115"/>
      <c r="AY108" s="115"/>
      <c r="AZ108" s="115"/>
      <c r="BA108" s="115"/>
      <c r="BB108" s="115"/>
      <c r="BC108" s="102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103"/>
      <c r="BO108" s="103"/>
      <c r="BP108" s="103"/>
      <c r="BQ108" s="104"/>
      <c r="BR108" s="105"/>
    </row>
    <row r="109" spans="3:70" ht="25.5" x14ac:dyDescent="0.5">
      <c r="C109" s="95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6" t="s">
        <v>39</v>
      </c>
      <c r="V109" s="118"/>
      <c r="W109" s="117"/>
      <c r="X109" s="119"/>
      <c r="Y109" s="119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17"/>
      <c r="AL109" s="117"/>
      <c r="AM109" s="116" t="s">
        <v>35</v>
      </c>
      <c r="AN109" s="112"/>
      <c r="AO109" s="112"/>
      <c r="AP109" s="112"/>
      <c r="AQ109" s="112"/>
      <c r="AR109" s="112"/>
      <c r="AS109" s="103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21"/>
      <c r="BD109" s="103"/>
      <c r="BE109" s="103"/>
      <c r="BF109" s="122" t="s">
        <v>17</v>
      </c>
      <c r="BG109" s="179"/>
      <c r="BH109" s="179"/>
      <c r="BI109" s="179"/>
      <c r="BJ109" s="179"/>
      <c r="BK109" s="179"/>
      <c r="BL109" s="179"/>
      <c r="BM109" s="103"/>
      <c r="BN109" s="103"/>
      <c r="BO109" s="103"/>
      <c r="BP109" s="103"/>
      <c r="BQ109" s="104"/>
      <c r="BR109" s="105"/>
    </row>
    <row r="110" spans="3:70" ht="19.350000000000001" customHeight="1" x14ac:dyDescent="0.4">
      <c r="C110" s="9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112"/>
      <c r="S110" s="112"/>
      <c r="T110" s="112"/>
      <c r="U110" s="187" t="s">
        <v>45</v>
      </c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203"/>
      <c r="AK110" s="129"/>
      <c r="AL110" s="129"/>
      <c r="AM110" s="192" t="str">
        <f>IF([5]回答表!F17="簡易水道事業",IF([5]回答表!X45="●",[5]回答表!B158,IF([5]回答表!AA45="●",[5]回答表!B223,"")),"")</f>
        <v/>
      </c>
      <c r="AN110" s="193"/>
      <c r="AO110" s="193"/>
      <c r="AP110" s="193"/>
      <c r="AQ110" s="193"/>
      <c r="AR110" s="193"/>
      <c r="AS110" s="193"/>
      <c r="AT110" s="193"/>
      <c r="AU110" s="193"/>
      <c r="AV110" s="193"/>
      <c r="AW110" s="193"/>
      <c r="AX110" s="193"/>
      <c r="AY110" s="193"/>
      <c r="AZ110" s="193"/>
      <c r="BA110" s="193"/>
      <c r="BB110" s="194"/>
      <c r="BC110" s="113"/>
      <c r="BD110" s="36"/>
      <c r="BE110" s="36"/>
      <c r="BF110" s="131" t="str">
        <f>IF([5]回答表!F17="簡易水道事業",IF([5]回答表!X45="●",[5]回答表!B212,IF([5]回答表!AA45="●",[5]回答表!B278,"")),"")</f>
        <v/>
      </c>
      <c r="BG110" s="132"/>
      <c r="BH110" s="132"/>
      <c r="BI110" s="132"/>
      <c r="BJ110" s="131"/>
      <c r="BK110" s="132"/>
      <c r="BL110" s="132"/>
      <c r="BM110" s="132"/>
      <c r="BN110" s="131"/>
      <c r="BO110" s="132"/>
      <c r="BP110" s="132"/>
      <c r="BQ110" s="133"/>
      <c r="BR110" s="105"/>
    </row>
    <row r="111" spans="3:70" ht="19.350000000000001" customHeight="1" x14ac:dyDescent="0.4">
      <c r="C111" s="9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112"/>
      <c r="S111" s="112"/>
      <c r="T111" s="112"/>
      <c r="U111" s="210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211"/>
      <c r="AH111" s="211"/>
      <c r="AI111" s="211"/>
      <c r="AJ111" s="212"/>
      <c r="AK111" s="129"/>
      <c r="AL111" s="129"/>
      <c r="AM111" s="200"/>
      <c r="AN111" s="201"/>
      <c r="AO111" s="201"/>
      <c r="AP111" s="201"/>
      <c r="AQ111" s="201"/>
      <c r="AR111" s="201"/>
      <c r="AS111" s="201"/>
      <c r="AT111" s="201"/>
      <c r="AU111" s="201"/>
      <c r="AV111" s="201"/>
      <c r="AW111" s="201"/>
      <c r="AX111" s="201"/>
      <c r="AY111" s="201"/>
      <c r="AZ111" s="201"/>
      <c r="BA111" s="201"/>
      <c r="BB111" s="202"/>
      <c r="BC111" s="113"/>
      <c r="BD111" s="36"/>
      <c r="BE111" s="36"/>
      <c r="BF111" s="143"/>
      <c r="BG111" s="144"/>
      <c r="BH111" s="144"/>
      <c r="BI111" s="144"/>
      <c r="BJ111" s="143"/>
      <c r="BK111" s="144"/>
      <c r="BL111" s="144"/>
      <c r="BM111" s="144"/>
      <c r="BN111" s="143"/>
      <c r="BO111" s="144"/>
      <c r="BP111" s="144"/>
      <c r="BQ111" s="145"/>
      <c r="BR111" s="105"/>
    </row>
    <row r="112" spans="3:70" ht="15.6" customHeight="1" x14ac:dyDescent="0.4">
      <c r="C112" s="95"/>
      <c r="D112" s="99" t="s">
        <v>18</v>
      </c>
      <c r="E112" s="100"/>
      <c r="F112" s="100"/>
      <c r="G112" s="100"/>
      <c r="H112" s="100"/>
      <c r="I112" s="100"/>
      <c r="J112" s="100"/>
      <c r="K112" s="100"/>
      <c r="L112" s="100"/>
      <c r="M112" s="101"/>
      <c r="N112" s="123" t="str">
        <f>IF([5]回答表!F17="簡易水道事業",IF([5]回答表!X45="●","●",""),"")</f>
        <v/>
      </c>
      <c r="O112" s="124"/>
      <c r="P112" s="124"/>
      <c r="Q112" s="125"/>
      <c r="R112" s="112"/>
      <c r="S112" s="112"/>
      <c r="T112" s="112"/>
      <c r="U112" s="79" t="str">
        <f>IF([5]回答表!F17="簡易水道事業",IF([5]回答表!X45="●",[5]回答表!Y185,IF([5]回答表!AA45="●",[5]回答表!Y251,"")),"")</f>
        <v/>
      </c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146"/>
      <c r="AK112" s="129"/>
      <c r="AL112" s="129"/>
      <c r="AM112" s="200"/>
      <c r="AN112" s="201"/>
      <c r="AO112" s="201"/>
      <c r="AP112" s="201"/>
      <c r="AQ112" s="201"/>
      <c r="AR112" s="201"/>
      <c r="AS112" s="201"/>
      <c r="AT112" s="201"/>
      <c r="AU112" s="201"/>
      <c r="AV112" s="201"/>
      <c r="AW112" s="201"/>
      <c r="AX112" s="201"/>
      <c r="AY112" s="201"/>
      <c r="AZ112" s="201"/>
      <c r="BA112" s="201"/>
      <c r="BB112" s="202"/>
      <c r="BC112" s="113"/>
      <c r="BD112" s="36"/>
      <c r="BE112" s="36"/>
      <c r="BF112" s="143"/>
      <c r="BG112" s="144"/>
      <c r="BH112" s="144"/>
      <c r="BI112" s="144"/>
      <c r="BJ112" s="143"/>
      <c r="BK112" s="144"/>
      <c r="BL112" s="144"/>
      <c r="BM112" s="144"/>
      <c r="BN112" s="143"/>
      <c r="BO112" s="144"/>
      <c r="BP112" s="144"/>
      <c r="BQ112" s="145"/>
      <c r="BR112" s="105"/>
    </row>
    <row r="113" spans="3:70" ht="15.6" customHeight="1" x14ac:dyDescent="0.4">
      <c r="C113" s="95"/>
      <c r="D113" s="134"/>
      <c r="E113" s="135"/>
      <c r="F113" s="135"/>
      <c r="G113" s="135"/>
      <c r="H113" s="135"/>
      <c r="I113" s="135"/>
      <c r="J113" s="135"/>
      <c r="K113" s="135"/>
      <c r="L113" s="135"/>
      <c r="M113" s="136"/>
      <c r="N113" s="137"/>
      <c r="O113" s="138"/>
      <c r="P113" s="138"/>
      <c r="Q113" s="139"/>
      <c r="R113" s="112"/>
      <c r="S113" s="112"/>
      <c r="T113" s="112"/>
      <c r="U113" s="76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8"/>
      <c r="AK113" s="129"/>
      <c r="AL113" s="129"/>
      <c r="AM113" s="200"/>
      <c r="AN113" s="201"/>
      <c r="AO113" s="201"/>
      <c r="AP113" s="201"/>
      <c r="AQ113" s="201"/>
      <c r="AR113" s="201"/>
      <c r="AS113" s="201"/>
      <c r="AT113" s="201"/>
      <c r="AU113" s="201"/>
      <c r="AV113" s="201"/>
      <c r="AW113" s="201"/>
      <c r="AX113" s="201"/>
      <c r="AY113" s="201"/>
      <c r="AZ113" s="201"/>
      <c r="BA113" s="201"/>
      <c r="BB113" s="202"/>
      <c r="BC113" s="113"/>
      <c r="BD113" s="36"/>
      <c r="BE113" s="36"/>
      <c r="BF113" s="143" t="str">
        <f>IF([5]回答表!F17="簡易水道事業",IF([5]回答表!X45="●",[5]回答表!E212,IF([5]回答表!AA45="●",[5]回答表!E278,"")),"")</f>
        <v/>
      </c>
      <c r="BG113" s="144"/>
      <c r="BH113" s="144"/>
      <c r="BI113" s="144"/>
      <c r="BJ113" s="143" t="str">
        <f>IF([5]回答表!F17="簡易水道事業",IF([5]回答表!X45="●",[5]回答表!E213,IF([5]回答表!AA45="●",[5]回答表!E279,"")),"")</f>
        <v/>
      </c>
      <c r="BK113" s="144"/>
      <c r="BL113" s="144"/>
      <c r="BM113" s="144"/>
      <c r="BN113" s="143" t="str">
        <f>IF([5]回答表!F17="簡易水道事業",IF([5]回答表!X45="●",[5]回答表!E214,IF([5]回答表!AA45="●",[5]回答表!E280,"")),"")</f>
        <v/>
      </c>
      <c r="BO113" s="144"/>
      <c r="BP113" s="144"/>
      <c r="BQ113" s="145"/>
      <c r="BR113" s="105"/>
    </row>
    <row r="114" spans="3:70" ht="15.6" customHeight="1" x14ac:dyDescent="0.4">
      <c r="C114" s="95"/>
      <c r="D114" s="134"/>
      <c r="E114" s="135"/>
      <c r="F114" s="135"/>
      <c r="G114" s="135"/>
      <c r="H114" s="135"/>
      <c r="I114" s="135"/>
      <c r="J114" s="135"/>
      <c r="K114" s="135"/>
      <c r="L114" s="135"/>
      <c r="M114" s="136"/>
      <c r="N114" s="137"/>
      <c r="O114" s="138"/>
      <c r="P114" s="138"/>
      <c r="Q114" s="139"/>
      <c r="R114" s="152"/>
      <c r="S114" s="152"/>
      <c r="T114" s="152"/>
      <c r="U114" s="82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4"/>
      <c r="AK114" s="129"/>
      <c r="AL114" s="129"/>
      <c r="AM114" s="200"/>
      <c r="AN114" s="201"/>
      <c r="AO114" s="201"/>
      <c r="AP114" s="201"/>
      <c r="AQ114" s="201"/>
      <c r="AR114" s="201"/>
      <c r="AS114" s="201"/>
      <c r="AT114" s="201"/>
      <c r="AU114" s="201"/>
      <c r="AV114" s="201"/>
      <c r="AW114" s="201"/>
      <c r="AX114" s="201"/>
      <c r="AY114" s="201"/>
      <c r="AZ114" s="201"/>
      <c r="BA114" s="201"/>
      <c r="BB114" s="202"/>
      <c r="BC114" s="113"/>
      <c r="BD114" s="113"/>
      <c r="BE114" s="113"/>
      <c r="BF114" s="143"/>
      <c r="BG114" s="144"/>
      <c r="BH114" s="144"/>
      <c r="BI114" s="144"/>
      <c r="BJ114" s="143"/>
      <c r="BK114" s="144"/>
      <c r="BL114" s="144"/>
      <c r="BM114" s="144"/>
      <c r="BN114" s="143"/>
      <c r="BO114" s="144"/>
      <c r="BP114" s="144"/>
      <c r="BQ114" s="145"/>
      <c r="BR114" s="105"/>
    </row>
    <row r="115" spans="3:70" ht="19.350000000000001" customHeight="1" x14ac:dyDescent="0.4">
      <c r="C115" s="95"/>
      <c r="D115" s="109"/>
      <c r="E115" s="110"/>
      <c r="F115" s="110"/>
      <c r="G115" s="110"/>
      <c r="H115" s="110"/>
      <c r="I115" s="110"/>
      <c r="J115" s="110"/>
      <c r="K115" s="110"/>
      <c r="L115" s="110"/>
      <c r="M115" s="111"/>
      <c r="N115" s="147"/>
      <c r="O115" s="148"/>
      <c r="P115" s="148"/>
      <c r="Q115" s="149"/>
      <c r="R115" s="152"/>
      <c r="S115" s="152"/>
      <c r="T115" s="152"/>
      <c r="U115" s="187" t="s">
        <v>46</v>
      </c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203"/>
      <c r="AK115" s="129"/>
      <c r="AL115" s="129"/>
      <c r="AM115" s="200"/>
      <c r="AN115" s="201"/>
      <c r="AO115" s="201"/>
      <c r="AP115" s="201"/>
      <c r="AQ115" s="201"/>
      <c r="AR115" s="201"/>
      <c r="AS115" s="201"/>
      <c r="AT115" s="201"/>
      <c r="AU115" s="201"/>
      <c r="AV115" s="201"/>
      <c r="AW115" s="201"/>
      <c r="AX115" s="201"/>
      <c r="AY115" s="201"/>
      <c r="AZ115" s="201"/>
      <c r="BA115" s="201"/>
      <c r="BB115" s="202"/>
      <c r="BC115" s="113"/>
      <c r="BD115" s="36"/>
      <c r="BE115" s="36"/>
      <c r="BF115" s="143"/>
      <c r="BG115" s="144"/>
      <c r="BH115" s="144"/>
      <c r="BI115" s="144"/>
      <c r="BJ115" s="143"/>
      <c r="BK115" s="144"/>
      <c r="BL115" s="144"/>
      <c r="BM115" s="144"/>
      <c r="BN115" s="143"/>
      <c r="BO115" s="144"/>
      <c r="BP115" s="144"/>
      <c r="BQ115" s="145"/>
      <c r="BR115" s="105"/>
    </row>
    <row r="116" spans="3:70" ht="19.350000000000001" customHeight="1" x14ac:dyDescent="0.4">
      <c r="C116" s="95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210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1"/>
      <c r="AJ116" s="212"/>
      <c r="AK116" s="129"/>
      <c r="AL116" s="129"/>
      <c r="AM116" s="200"/>
      <c r="AN116" s="201"/>
      <c r="AO116" s="201"/>
      <c r="AP116" s="201"/>
      <c r="AQ116" s="201"/>
      <c r="AR116" s="201"/>
      <c r="AS116" s="201"/>
      <c r="AT116" s="201"/>
      <c r="AU116" s="201"/>
      <c r="AV116" s="201"/>
      <c r="AW116" s="201"/>
      <c r="AX116" s="201"/>
      <c r="AY116" s="201"/>
      <c r="AZ116" s="201"/>
      <c r="BA116" s="201"/>
      <c r="BB116" s="202"/>
      <c r="BC116" s="113"/>
      <c r="BD116" s="165"/>
      <c r="BE116" s="165"/>
      <c r="BF116" s="143"/>
      <c r="BG116" s="144"/>
      <c r="BH116" s="144"/>
      <c r="BI116" s="144"/>
      <c r="BJ116" s="143"/>
      <c r="BK116" s="144"/>
      <c r="BL116" s="144"/>
      <c r="BM116" s="144"/>
      <c r="BN116" s="143"/>
      <c r="BO116" s="144"/>
      <c r="BP116" s="144"/>
      <c r="BQ116" s="145"/>
      <c r="BR116" s="105"/>
    </row>
    <row r="117" spans="3:70" ht="15.6" customHeight="1" x14ac:dyDescent="0.4">
      <c r="C117" s="9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112"/>
      <c r="S117" s="112"/>
      <c r="T117" s="112"/>
      <c r="U117" s="79" t="str">
        <f>IF([5]回答表!F17="簡易水道事業",IF([5]回答表!X45="●",[5]回答表!Y186,IF([5]回答表!AA45="●",[5]回答表!Y252,"")),"")</f>
        <v/>
      </c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146"/>
      <c r="AK117" s="129"/>
      <c r="AL117" s="129"/>
      <c r="AM117" s="200"/>
      <c r="AN117" s="201"/>
      <c r="AO117" s="201"/>
      <c r="AP117" s="201"/>
      <c r="AQ117" s="201"/>
      <c r="AR117" s="201"/>
      <c r="AS117" s="201"/>
      <c r="AT117" s="201"/>
      <c r="AU117" s="201"/>
      <c r="AV117" s="201"/>
      <c r="AW117" s="201"/>
      <c r="AX117" s="201"/>
      <c r="AY117" s="201"/>
      <c r="AZ117" s="201"/>
      <c r="BA117" s="201"/>
      <c r="BB117" s="202"/>
      <c r="BC117" s="113"/>
      <c r="BD117" s="165"/>
      <c r="BE117" s="165"/>
      <c r="BF117" s="143" t="s">
        <v>23</v>
      </c>
      <c r="BG117" s="144"/>
      <c r="BH117" s="144"/>
      <c r="BI117" s="144"/>
      <c r="BJ117" s="143" t="s">
        <v>24</v>
      </c>
      <c r="BK117" s="144"/>
      <c r="BL117" s="144"/>
      <c r="BM117" s="144"/>
      <c r="BN117" s="143" t="s">
        <v>25</v>
      </c>
      <c r="BO117" s="144"/>
      <c r="BP117" s="144"/>
      <c r="BQ117" s="145"/>
      <c r="BR117" s="105"/>
    </row>
    <row r="118" spans="3:70" ht="15.6" customHeight="1" x14ac:dyDescent="0.4">
      <c r="C118" s="9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112"/>
      <c r="S118" s="112"/>
      <c r="T118" s="112"/>
      <c r="U118" s="76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8"/>
      <c r="AK118" s="129"/>
      <c r="AL118" s="129"/>
      <c r="AM118" s="207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9"/>
      <c r="BC118" s="113"/>
      <c r="BD118" s="165"/>
      <c r="BE118" s="165"/>
      <c r="BF118" s="143"/>
      <c r="BG118" s="144"/>
      <c r="BH118" s="144"/>
      <c r="BI118" s="144"/>
      <c r="BJ118" s="143"/>
      <c r="BK118" s="144"/>
      <c r="BL118" s="144"/>
      <c r="BM118" s="144"/>
      <c r="BN118" s="143"/>
      <c r="BO118" s="144"/>
      <c r="BP118" s="144"/>
      <c r="BQ118" s="145"/>
      <c r="BR118" s="105"/>
    </row>
    <row r="119" spans="3:70" ht="15.6" customHeight="1" x14ac:dyDescent="0.4">
      <c r="C119" s="95"/>
      <c r="D119" s="159" t="s">
        <v>26</v>
      </c>
      <c r="E119" s="160"/>
      <c r="F119" s="160"/>
      <c r="G119" s="160"/>
      <c r="H119" s="160"/>
      <c r="I119" s="160"/>
      <c r="J119" s="160"/>
      <c r="K119" s="160"/>
      <c r="L119" s="160"/>
      <c r="M119" s="161"/>
      <c r="N119" s="123" t="str">
        <f>IF([5]回答表!F17="簡易水道事業",IF([5]回答表!AA45="●","●",""),"")</f>
        <v/>
      </c>
      <c r="O119" s="124"/>
      <c r="P119" s="124"/>
      <c r="Q119" s="125"/>
      <c r="R119" s="112"/>
      <c r="S119" s="112"/>
      <c r="T119" s="112"/>
      <c r="U119" s="82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4"/>
      <c r="AK119" s="129"/>
      <c r="AL119" s="129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113"/>
      <c r="BD119" s="165"/>
      <c r="BE119" s="165"/>
      <c r="BF119" s="181"/>
      <c r="BG119" s="182"/>
      <c r="BH119" s="182"/>
      <c r="BI119" s="182"/>
      <c r="BJ119" s="181"/>
      <c r="BK119" s="182"/>
      <c r="BL119" s="182"/>
      <c r="BM119" s="182"/>
      <c r="BN119" s="181"/>
      <c r="BO119" s="182"/>
      <c r="BP119" s="182"/>
      <c r="BQ119" s="183"/>
      <c r="BR119" s="105"/>
    </row>
    <row r="120" spans="3:70" ht="15.6" customHeight="1" x14ac:dyDescent="0.4">
      <c r="C120" s="95"/>
      <c r="D120" s="166"/>
      <c r="E120" s="167"/>
      <c r="F120" s="167"/>
      <c r="G120" s="167"/>
      <c r="H120" s="167"/>
      <c r="I120" s="167"/>
      <c r="J120" s="167"/>
      <c r="K120" s="167"/>
      <c r="L120" s="167"/>
      <c r="M120" s="168"/>
      <c r="N120" s="137"/>
      <c r="O120" s="138"/>
      <c r="P120" s="138"/>
      <c r="Q120" s="139"/>
      <c r="R120" s="112"/>
      <c r="S120" s="112"/>
      <c r="T120" s="112"/>
      <c r="U120" s="187" t="s">
        <v>47</v>
      </c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203"/>
      <c r="AK120" s="65"/>
      <c r="AL120" s="65"/>
      <c r="AM120" s="213" t="s">
        <v>48</v>
      </c>
      <c r="AN120" s="214"/>
      <c r="AO120" s="214"/>
      <c r="AP120" s="214"/>
      <c r="AQ120" s="214"/>
      <c r="AR120" s="215"/>
      <c r="AS120" s="213" t="s">
        <v>49</v>
      </c>
      <c r="AT120" s="214"/>
      <c r="AU120" s="214"/>
      <c r="AV120" s="214"/>
      <c r="AW120" s="214"/>
      <c r="AX120" s="215"/>
      <c r="AY120" s="216" t="s">
        <v>50</v>
      </c>
      <c r="AZ120" s="217"/>
      <c r="BA120" s="217"/>
      <c r="BB120" s="217"/>
      <c r="BC120" s="217"/>
      <c r="BD120" s="218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5"/>
      <c r="BR120" s="105"/>
    </row>
    <row r="121" spans="3:70" ht="15.6" customHeight="1" x14ac:dyDescent="0.4">
      <c r="C121" s="95"/>
      <c r="D121" s="166"/>
      <c r="E121" s="167"/>
      <c r="F121" s="167"/>
      <c r="G121" s="167"/>
      <c r="H121" s="167"/>
      <c r="I121" s="167"/>
      <c r="J121" s="167"/>
      <c r="K121" s="167"/>
      <c r="L121" s="167"/>
      <c r="M121" s="168"/>
      <c r="N121" s="137"/>
      <c r="O121" s="138"/>
      <c r="P121" s="138"/>
      <c r="Q121" s="139"/>
      <c r="R121" s="112"/>
      <c r="S121" s="112"/>
      <c r="T121" s="112"/>
      <c r="U121" s="210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2"/>
      <c r="AK121" s="65"/>
      <c r="AL121" s="65"/>
      <c r="AM121" s="219"/>
      <c r="AN121" s="220"/>
      <c r="AO121" s="220"/>
      <c r="AP121" s="220"/>
      <c r="AQ121" s="220"/>
      <c r="AR121" s="221"/>
      <c r="AS121" s="219"/>
      <c r="AT121" s="220"/>
      <c r="AU121" s="220"/>
      <c r="AV121" s="220"/>
      <c r="AW121" s="220"/>
      <c r="AX121" s="221"/>
      <c r="AY121" s="222"/>
      <c r="AZ121" s="223"/>
      <c r="BA121" s="223"/>
      <c r="BB121" s="223"/>
      <c r="BC121" s="223"/>
      <c r="BD121" s="224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105"/>
    </row>
    <row r="122" spans="3:70" ht="15.6" customHeight="1" x14ac:dyDescent="0.4">
      <c r="C122" s="95"/>
      <c r="D122" s="169"/>
      <c r="E122" s="170"/>
      <c r="F122" s="170"/>
      <c r="G122" s="170"/>
      <c r="H122" s="170"/>
      <c r="I122" s="170"/>
      <c r="J122" s="170"/>
      <c r="K122" s="170"/>
      <c r="L122" s="170"/>
      <c r="M122" s="171"/>
      <c r="N122" s="147"/>
      <c r="O122" s="148"/>
      <c r="P122" s="148"/>
      <c r="Q122" s="149"/>
      <c r="R122" s="112"/>
      <c r="S122" s="112"/>
      <c r="T122" s="112"/>
      <c r="U122" s="79" t="str">
        <f>IF([5]回答表!F17="簡易水道事業",IF([5]回答表!X45="●",[5]回答表!Y187,IF([5]回答表!AA45="●",[5]回答表!Y253,"")),"")</f>
        <v/>
      </c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146"/>
      <c r="AK122" s="65"/>
      <c r="AL122" s="65"/>
      <c r="AM122" s="225" t="str">
        <f>IF([5]回答表!F17="簡易水道事業",IF([5]回答表!X45="●",[5]回答表!Y189,IF([5]回答表!AA45="●",[5]回答表!Y255,"")),"")</f>
        <v/>
      </c>
      <c r="AN122" s="225"/>
      <c r="AO122" s="225"/>
      <c r="AP122" s="225"/>
      <c r="AQ122" s="225"/>
      <c r="AR122" s="225"/>
      <c r="AS122" s="225" t="str">
        <f>IF([5]回答表!F17="簡易水道事業",IF([5]回答表!X45="●",[5]回答表!Y190,IF([5]回答表!AA45="●",[5]回答表!Y256,"")),"")</f>
        <v/>
      </c>
      <c r="AT122" s="225"/>
      <c r="AU122" s="225"/>
      <c r="AV122" s="225"/>
      <c r="AW122" s="225"/>
      <c r="AX122" s="225"/>
      <c r="AY122" s="225" t="str">
        <f>IF([5]回答表!F17="簡易水道事業",IF([5]回答表!X45="●",[5]回答表!Y191,IF([5]回答表!AA45="●",[5]回答表!Y257,"")),"")</f>
        <v/>
      </c>
      <c r="AZ122" s="225"/>
      <c r="BA122" s="225"/>
      <c r="BB122" s="225"/>
      <c r="BC122" s="225"/>
      <c r="BD122" s="22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105"/>
    </row>
    <row r="123" spans="3:70" ht="15.6" customHeight="1" x14ac:dyDescent="0.4">
      <c r="C123" s="9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112"/>
      <c r="S123" s="112"/>
      <c r="T123" s="112"/>
      <c r="U123" s="76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8"/>
      <c r="AK123" s="65"/>
      <c r="AL123" s="65"/>
      <c r="AM123" s="225"/>
      <c r="AN123" s="225"/>
      <c r="AO123" s="225"/>
      <c r="AP123" s="225"/>
      <c r="AQ123" s="225"/>
      <c r="AR123" s="225"/>
      <c r="AS123" s="225"/>
      <c r="AT123" s="225"/>
      <c r="AU123" s="225"/>
      <c r="AV123" s="225"/>
      <c r="AW123" s="225"/>
      <c r="AX123" s="225"/>
      <c r="AY123" s="225"/>
      <c r="AZ123" s="225"/>
      <c r="BA123" s="225"/>
      <c r="BB123" s="225"/>
      <c r="BC123" s="225"/>
      <c r="BD123" s="22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105"/>
    </row>
    <row r="124" spans="3:70" ht="15.6" customHeight="1" x14ac:dyDescent="0.4">
      <c r="C124" s="95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81"/>
      <c r="O124" s="81"/>
      <c r="P124" s="81"/>
      <c r="Q124" s="81"/>
      <c r="R124" s="112"/>
      <c r="S124" s="112"/>
      <c r="T124" s="226"/>
      <c r="U124" s="82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4"/>
      <c r="AK124" s="65"/>
      <c r="AL124" s="105"/>
      <c r="AM124" s="225"/>
      <c r="AN124" s="225"/>
      <c r="AO124" s="225"/>
      <c r="AP124" s="225"/>
      <c r="AQ124" s="225"/>
      <c r="AR124" s="225"/>
      <c r="AS124" s="225"/>
      <c r="AT124" s="225"/>
      <c r="AU124" s="225"/>
      <c r="AV124" s="225"/>
      <c r="AW124" s="225"/>
      <c r="AX124" s="225"/>
      <c r="AY124" s="225"/>
      <c r="AZ124" s="225"/>
      <c r="BA124" s="225"/>
      <c r="BB124" s="225"/>
      <c r="BC124" s="225"/>
      <c r="BD124" s="22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105"/>
    </row>
    <row r="125" spans="3:70" ht="15.6" customHeight="1" x14ac:dyDescent="0.4">
      <c r="C125" s="9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102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05"/>
    </row>
    <row r="126" spans="3:70" ht="18.600000000000001" customHeight="1" x14ac:dyDescent="0.5">
      <c r="C126" s="95"/>
      <c r="D126" s="227"/>
      <c r="E126" s="150"/>
      <c r="F126" s="150"/>
      <c r="G126" s="150"/>
      <c r="H126" s="150"/>
      <c r="I126" s="150"/>
      <c r="J126" s="150"/>
      <c r="K126" s="150"/>
      <c r="L126" s="150"/>
      <c r="M126" s="150"/>
      <c r="N126" s="81"/>
      <c r="O126" s="81"/>
      <c r="P126" s="81"/>
      <c r="Q126" s="81"/>
      <c r="R126" s="112"/>
      <c r="S126" s="112"/>
      <c r="T126" s="112"/>
      <c r="U126" s="116" t="s">
        <v>31</v>
      </c>
      <c r="V126" s="112"/>
      <c r="W126" s="112"/>
      <c r="X126" s="112"/>
      <c r="Y126" s="112"/>
      <c r="Z126" s="112"/>
      <c r="AA126" s="103"/>
      <c r="AB126" s="117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16" t="s">
        <v>32</v>
      </c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65"/>
      <c r="BR126" s="105"/>
    </row>
    <row r="127" spans="3:70" ht="15.6" customHeight="1" x14ac:dyDescent="0.4">
      <c r="C127" s="95"/>
      <c r="D127" s="186" t="s">
        <v>33</v>
      </c>
      <c r="E127" s="186"/>
      <c r="F127" s="186"/>
      <c r="G127" s="186"/>
      <c r="H127" s="186"/>
      <c r="I127" s="186"/>
      <c r="J127" s="186"/>
      <c r="K127" s="186"/>
      <c r="L127" s="186"/>
      <c r="M127" s="205"/>
      <c r="N127" s="123" t="str">
        <f>IF([5]回答表!F17="簡易水道事業",IF([5]回答表!AD45="●","●",""),"")</f>
        <v/>
      </c>
      <c r="O127" s="124"/>
      <c r="P127" s="124"/>
      <c r="Q127" s="125"/>
      <c r="R127" s="112"/>
      <c r="S127" s="112"/>
      <c r="T127" s="112"/>
      <c r="U127" s="126" t="str">
        <f>IF([5]回答表!F17="簡易水道事業",IF([5]回答表!AD45="●",[5]回答表!B289,""),"")</f>
        <v/>
      </c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  <c r="AF127" s="127"/>
      <c r="AG127" s="127"/>
      <c r="AH127" s="127"/>
      <c r="AI127" s="127"/>
      <c r="AJ127" s="128"/>
      <c r="AK127" s="175"/>
      <c r="AL127" s="175"/>
      <c r="AM127" s="126" t="str">
        <f>IF([5]回答表!F17="簡易水道事業",IF([5]回答表!AD45="●",[5]回答表!B295,""),"")</f>
        <v/>
      </c>
      <c r="AN127" s="127"/>
      <c r="AO127" s="127"/>
      <c r="AP127" s="127"/>
      <c r="AQ127" s="127"/>
      <c r="AR127" s="127"/>
      <c r="AS127" s="127"/>
      <c r="AT127" s="127"/>
      <c r="AU127" s="127"/>
      <c r="AV127" s="127"/>
      <c r="AW127" s="127"/>
      <c r="AX127" s="127"/>
      <c r="AY127" s="127"/>
      <c r="AZ127" s="127"/>
      <c r="BA127" s="127"/>
      <c r="BB127" s="127"/>
      <c r="BC127" s="127"/>
      <c r="BD127" s="127"/>
      <c r="BE127" s="127"/>
      <c r="BF127" s="127"/>
      <c r="BG127" s="127"/>
      <c r="BH127" s="127"/>
      <c r="BI127" s="127"/>
      <c r="BJ127" s="127"/>
      <c r="BK127" s="127"/>
      <c r="BL127" s="127"/>
      <c r="BM127" s="127"/>
      <c r="BN127" s="127"/>
      <c r="BO127" s="127"/>
      <c r="BP127" s="127"/>
      <c r="BQ127" s="128"/>
      <c r="BR127" s="105"/>
    </row>
    <row r="128" spans="3:70" ht="15.6" customHeight="1" x14ac:dyDescent="0.4">
      <c r="C128" s="95"/>
      <c r="D128" s="186"/>
      <c r="E128" s="186"/>
      <c r="F128" s="186"/>
      <c r="G128" s="186"/>
      <c r="H128" s="186"/>
      <c r="I128" s="186"/>
      <c r="J128" s="186"/>
      <c r="K128" s="186"/>
      <c r="L128" s="186"/>
      <c r="M128" s="205"/>
      <c r="N128" s="137"/>
      <c r="O128" s="138"/>
      <c r="P128" s="138"/>
      <c r="Q128" s="139"/>
      <c r="R128" s="112"/>
      <c r="S128" s="112"/>
      <c r="T128" s="112"/>
      <c r="U128" s="140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2"/>
      <c r="AK128" s="175"/>
      <c r="AL128" s="175"/>
      <c r="AM128" s="140"/>
      <c r="AN128" s="141"/>
      <c r="AO128" s="141"/>
      <c r="AP128" s="141"/>
      <c r="AQ128" s="141"/>
      <c r="AR128" s="141"/>
      <c r="AS128" s="141"/>
      <c r="AT128" s="141"/>
      <c r="AU128" s="141"/>
      <c r="AV128" s="141"/>
      <c r="AW128" s="141"/>
      <c r="AX128" s="141"/>
      <c r="AY128" s="141"/>
      <c r="AZ128" s="141"/>
      <c r="BA128" s="141"/>
      <c r="BB128" s="141"/>
      <c r="BC128" s="141"/>
      <c r="BD128" s="141"/>
      <c r="BE128" s="141"/>
      <c r="BF128" s="141"/>
      <c r="BG128" s="141"/>
      <c r="BH128" s="141"/>
      <c r="BI128" s="141"/>
      <c r="BJ128" s="141"/>
      <c r="BK128" s="141"/>
      <c r="BL128" s="141"/>
      <c r="BM128" s="141"/>
      <c r="BN128" s="141"/>
      <c r="BO128" s="141"/>
      <c r="BP128" s="141"/>
      <c r="BQ128" s="142"/>
      <c r="BR128" s="105"/>
    </row>
    <row r="129" spans="3:92" ht="15.6" customHeight="1" x14ac:dyDescent="0.4">
      <c r="C129" s="95"/>
      <c r="D129" s="186"/>
      <c r="E129" s="186"/>
      <c r="F129" s="186"/>
      <c r="G129" s="186"/>
      <c r="H129" s="186"/>
      <c r="I129" s="186"/>
      <c r="J129" s="186"/>
      <c r="K129" s="186"/>
      <c r="L129" s="186"/>
      <c r="M129" s="205"/>
      <c r="N129" s="137"/>
      <c r="O129" s="138"/>
      <c r="P129" s="138"/>
      <c r="Q129" s="139"/>
      <c r="R129" s="112"/>
      <c r="S129" s="112"/>
      <c r="T129" s="112"/>
      <c r="U129" s="140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2"/>
      <c r="AK129" s="175"/>
      <c r="AL129" s="175"/>
      <c r="AM129" s="140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1"/>
      <c r="AZ129" s="141"/>
      <c r="BA129" s="141"/>
      <c r="BB129" s="141"/>
      <c r="BC129" s="141"/>
      <c r="BD129" s="141"/>
      <c r="BE129" s="141"/>
      <c r="BF129" s="141"/>
      <c r="BG129" s="141"/>
      <c r="BH129" s="141"/>
      <c r="BI129" s="141"/>
      <c r="BJ129" s="141"/>
      <c r="BK129" s="141"/>
      <c r="BL129" s="141"/>
      <c r="BM129" s="141"/>
      <c r="BN129" s="141"/>
      <c r="BO129" s="141"/>
      <c r="BP129" s="141"/>
      <c r="BQ129" s="142"/>
      <c r="BR129" s="105"/>
    </row>
    <row r="130" spans="3:92" ht="15.6" customHeight="1" x14ac:dyDescent="0.4">
      <c r="C130" s="95"/>
      <c r="D130" s="186"/>
      <c r="E130" s="186"/>
      <c r="F130" s="186"/>
      <c r="G130" s="186"/>
      <c r="H130" s="186"/>
      <c r="I130" s="186"/>
      <c r="J130" s="186"/>
      <c r="K130" s="186"/>
      <c r="L130" s="186"/>
      <c r="M130" s="205"/>
      <c r="N130" s="147"/>
      <c r="O130" s="148"/>
      <c r="P130" s="148"/>
      <c r="Q130" s="149"/>
      <c r="R130" s="112"/>
      <c r="S130" s="112"/>
      <c r="T130" s="112"/>
      <c r="U130" s="172"/>
      <c r="V130" s="173"/>
      <c r="W130" s="173"/>
      <c r="X130" s="173"/>
      <c r="Y130" s="173"/>
      <c r="Z130" s="173"/>
      <c r="AA130" s="173"/>
      <c r="AB130" s="173"/>
      <c r="AC130" s="173"/>
      <c r="AD130" s="173"/>
      <c r="AE130" s="173"/>
      <c r="AF130" s="173"/>
      <c r="AG130" s="173"/>
      <c r="AH130" s="173"/>
      <c r="AI130" s="173"/>
      <c r="AJ130" s="174"/>
      <c r="AK130" s="175"/>
      <c r="AL130" s="175"/>
      <c r="AM130" s="172"/>
      <c r="AN130" s="173"/>
      <c r="AO130" s="173"/>
      <c r="AP130" s="173"/>
      <c r="AQ130" s="173"/>
      <c r="AR130" s="173"/>
      <c r="AS130" s="173"/>
      <c r="AT130" s="173"/>
      <c r="AU130" s="173"/>
      <c r="AV130" s="173"/>
      <c r="AW130" s="173"/>
      <c r="AX130" s="173"/>
      <c r="AY130" s="173"/>
      <c r="AZ130" s="173"/>
      <c r="BA130" s="173"/>
      <c r="BB130" s="173"/>
      <c r="BC130" s="173"/>
      <c r="BD130" s="173"/>
      <c r="BE130" s="173"/>
      <c r="BF130" s="173"/>
      <c r="BG130" s="173"/>
      <c r="BH130" s="173"/>
      <c r="BI130" s="173"/>
      <c r="BJ130" s="173"/>
      <c r="BK130" s="173"/>
      <c r="BL130" s="173"/>
      <c r="BM130" s="173"/>
      <c r="BN130" s="173"/>
      <c r="BO130" s="173"/>
      <c r="BP130" s="173"/>
      <c r="BQ130" s="174"/>
      <c r="BR130" s="105"/>
    </row>
    <row r="131" spans="3:92" ht="15.6" customHeight="1" x14ac:dyDescent="0.4">
      <c r="C131" s="176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7"/>
      <c r="AX131" s="177"/>
      <c r="AY131" s="177"/>
      <c r="AZ131" s="177"/>
      <c r="BA131" s="177"/>
      <c r="BB131" s="177"/>
      <c r="BC131" s="177"/>
      <c r="BD131" s="177"/>
      <c r="BE131" s="177"/>
      <c r="BF131" s="177"/>
      <c r="BG131" s="177"/>
      <c r="BH131" s="177"/>
      <c r="BI131" s="177"/>
      <c r="BJ131" s="177"/>
      <c r="BK131" s="177"/>
      <c r="BL131" s="177"/>
      <c r="BM131" s="177"/>
      <c r="BN131" s="177"/>
      <c r="BO131" s="177"/>
      <c r="BP131" s="177"/>
      <c r="BQ131" s="177"/>
      <c r="BR131" s="178"/>
    </row>
    <row r="132" spans="3:92" ht="15.6" customHeight="1" x14ac:dyDescent="0.4"/>
    <row r="133" spans="3:92" ht="15.6" customHeight="1" x14ac:dyDescent="0.4">
      <c r="C133" s="89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184"/>
      <c r="BB133" s="184"/>
      <c r="BC133" s="92"/>
      <c r="BD133" s="93"/>
      <c r="BE133" s="93"/>
      <c r="BF133" s="93"/>
      <c r="BG133" s="93"/>
      <c r="BH133" s="93"/>
      <c r="BI133" s="93"/>
      <c r="BJ133" s="93"/>
      <c r="BK133" s="93"/>
      <c r="BL133" s="93"/>
      <c r="BM133" s="93"/>
      <c r="BN133" s="93"/>
      <c r="BO133" s="93"/>
      <c r="BP133" s="93"/>
      <c r="BQ133" s="93"/>
      <c r="BR133" s="94"/>
    </row>
    <row r="134" spans="3:92" ht="15.6" customHeight="1" x14ac:dyDescent="0.5">
      <c r="C134" s="95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65"/>
      <c r="Y134" s="65"/>
      <c r="Z134" s="65"/>
      <c r="AA134" s="36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04"/>
      <c r="AO134" s="113"/>
      <c r="AP134" s="114"/>
      <c r="AQ134" s="114"/>
      <c r="AR134" s="185"/>
      <c r="AS134" s="185"/>
      <c r="AT134" s="185"/>
      <c r="AU134" s="185"/>
      <c r="AV134" s="185"/>
      <c r="AW134" s="185"/>
      <c r="AX134" s="185"/>
      <c r="AY134" s="185"/>
      <c r="AZ134" s="185"/>
      <c r="BA134" s="185"/>
      <c r="BB134" s="185"/>
      <c r="BC134" s="102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103"/>
      <c r="BO134" s="103"/>
      <c r="BP134" s="103"/>
      <c r="BQ134" s="104"/>
      <c r="BR134" s="105"/>
    </row>
    <row r="135" spans="3:92" ht="15.6" customHeight="1" x14ac:dyDescent="0.5">
      <c r="C135" s="95"/>
      <c r="D135" s="96" t="s">
        <v>14</v>
      </c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8"/>
      <c r="R135" s="99" t="s">
        <v>51</v>
      </c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  <c r="AU135" s="100"/>
      <c r="AV135" s="100"/>
      <c r="AW135" s="100"/>
      <c r="AX135" s="100"/>
      <c r="AY135" s="100"/>
      <c r="AZ135" s="100"/>
      <c r="BA135" s="100"/>
      <c r="BB135" s="101"/>
      <c r="BC135" s="102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103"/>
      <c r="BO135" s="103"/>
      <c r="BP135" s="103"/>
      <c r="BQ135" s="104"/>
      <c r="BR135" s="105"/>
    </row>
    <row r="136" spans="3:92" ht="15.6" customHeight="1" x14ac:dyDescent="0.5">
      <c r="C136" s="95"/>
      <c r="D136" s="106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8"/>
      <c r="R136" s="109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10"/>
      <c r="AN136" s="110"/>
      <c r="AO136" s="110"/>
      <c r="AP136" s="110"/>
      <c r="AQ136" s="110"/>
      <c r="AR136" s="110"/>
      <c r="AS136" s="110"/>
      <c r="AT136" s="110"/>
      <c r="AU136" s="110"/>
      <c r="AV136" s="110"/>
      <c r="AW136" s="110"/>
      <c r="AX136" s="110"/>
      <c r="AY136" s="110"/>
      <c r="AZ136" s="110"/>
      <c r="BA136" s="110"/>
      <c r="BB136" s="111"/>
      <c r="BC136" s="102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103"/>
      <c r="BO136" s="103"/>
      <c r="BP136" s="103"/>
      <c r="BQ136" s="104"/>
      <c r="BR136" s="105"/>
    </row>
    <row r="137" spans="3:92" ht="15.6" customHeight="1" x14ac:dyDescent="0.5">
      <c r="C137" s="95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65"/>
      <c r="Y137" s="65"/>
      <c r="Z137" s="65"/>
      <c r="AA137" s="36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04"/>
      <c r="AO137" s="113"/>
      <c r="AP137" s="114"/>
      <c r="AQ137" s="114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5"/>
      <c r="BB137" s="115"/>
      <c r="BC137" s="102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103"/>
      <c r="BO137" s="103"/>
      <c r="BP137" s="103"/>
      <c r="BQ137" s="104"/>
      <c r="BR137" s="105"/>
    </row>
    <row r="138" spans="3:92" ht="25.5" x14ac:dyDescent="0.5">
      <c r="C138" s="95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6" t="s">
        <v>39</v>
      </c>
      <c r="V138" s="118"/>
      <c r="W138" s="117"/>
      <c r="X138" s="119"/>
      <c r="Y138" s="119"/>
      <c r="Z138" s="120"/>
      <c r="AA138" s="120"/>
      <c r="AB138" s="120"/>
      <c r="AC138" s="121"/>
      <c r="AD138" s="121"/>
      <c r="AE138" s="121"/>
      <c r="AF138" s="121"/>
      <c r="AG138" s="121"/>
      <c r="AH138" s="121"/>
      <c r="AI138" s="121"/>
      <c r="AJ138" s="121"/>
      <c r="AK138" s="117"/>
      <c r="AL138" s="117"/>
      <c r="AM138" s="116" t="s">
        <v>35</v>
      </c>
      <c r="AN138" s="112"/>
      <c r="AO138" s="112"/>
      <c r="AP138" s="112"/>
      <c r="AQ138" s="112"/>
      <c r="AR138" s="112"/>
      <c r="AS138" s="103"/>
      <c r="AT138" s="117"/>
      <c r="AU138" s="117"/>
      <c r="AV138" s="117"/>
      <c r="AW138" s="117"/>
      <c r="AX138" s="117"/>
      <c r="AY138" s="117"/>
      <c r="AZ138" s="117"/>
      <c r="BA138" s="117"/>
      <c r="BB138" s="117"/>
      <c r="BC138" s="121"/>
      <c r="BD138" s="103"/>
      <c r="BE138" s="103"/>
      <c r="BF138" s="122" t="s">
        <v>17</v>
      </c>
      <c r="BG138" s="179"/>
      <c r="BH138" s="179"/>
      <c r="BI138" s="179"/>
      <c r="BJ138" s="179"/>
      <c r="BK138" s="179"/>
      <c r="BL138" s="179"/>
      <c r="BM138" s="103"/>
      <c r="BN138" s="103"/>
      <c r="BO138" s="103"/>
      <c r="BP138" s="103"/>
      <c r="BQ138" s="104"/>
      <c r="BR138" s="105"/>
    </row>
    <row r="139" spans="3:92" ht="19.350000000000001" customHeight="1" x14ac:dyDescent="0.4">
      <c r="C139" s="95"/>
      <c r="D139" s="186" t="s">
        <v>18</v>
      </c>
      <c r="E139" s="186"/>
      <c r="F139" s="186"/>
      <c r="G139" s="186"/>
      <c r="H139" s="186"/>
      <c r="I139" s="186"/>
      <c r="J139" s="186"/>
      <c r="K139" s="186"/>
      <c r="L139" s="186"/>
      <c r="M139" s="186"/>
      <c r="N139" s="123" t="str">
        <f>IF([5]回答表!F17="下水道事業",IF([5]回答表!X45="●","●",""),"")</f>
        <v/>
      </c>
      <c r="O139" s="124"/>
      <c r="P139" s="124"/>
      <c r="Q139" s="125"/>
      <c r="R139" s="112"/>
      <c r="S139" s="112"/>
      <c r="T139" s="112"/>
      <c r="U139" s="189" t="s">
        <v>52</v>
      </c>
      <c r="V139" s="190"/>
      <c r="W139" s="190"/>
      <c r="X139" s="190"/>
      <c r="Y139" s="190"/>
      <c r="Z139" s="190"/>
      <c r="AA139" s="190"/>
      <c r="AB139" s="190"/>
      <c r="AC139" s="95"/>
      <c r="AD139" s="65"/>
      <c r="AE139" s="65"/>
      <c r="AF139" s="65"/>
      <c r="AG139" s="65"/>
      <c r="AH139" s="65"/>
      <c r="AI139" s="65"/>
      <c r="AJ139" s="65"/>
      <c r="AK139" s="129"/>
      <c r="AL139" s="65"/>
      <c r="AM139" s="192" t="str">
        <f>IF([5]回答表!F17="下水道事業",IF([5]回答表!X45="●",[5]回答表!B158,IF([5]回答表!AA45="●",[5]回答表!B223,"")),"")</f>
        <v/>
      </c>
      <c r="AN139" s="193"/>
      <c r="AO139" s="193"/>
      <c r="AP139" s="193"/>
      <c r="AQ139" s="193"/>
      <c r="AR139" s="193"/>
      <c r="AS139" s="193"/>
      <c r="AT139" s="193"/>
      <c r="AU139" s="193"/>
      <c r="AV139" s="193"/>
      <c r="AW139" s="193"/>
      <c r="AX139" s="193"/>
      <c r="AY139" s="193"/>
      <c r="AZ139" s="193"/>
      <c r="BA139" s="193"/>
      <c r="BB139" s="193"/>
      <c r="BC139" s="194"/>
      <c r="BD139" s="36"/>
      <c r="BE139" s="36"/>
      <c r="BF139" s="131" t="str">
        <f>IF([5]回答表!F17="下水道事業",IF([5]回答表!X45="●",[5]回答表!B212,IF([5]回答表!AA45="●",[5]回答表!B278,"")),"")</f>
        <v/>
      </c>
      <c r="BG139" s="132"/>
      <c r="BH139" s="132"/>
      <c r="BI139" s="132"/>
      <c r="BJ139" s="131"/>
      <c r="BK139" s="132"/>
      <c r="BL139" s="132"/>
      <c r="BM139" s="132"/>
      <c r="BN139" s="131"/>
      <c r="BO139" s="132"/>
      <c r="BP139" s="132"/>
      <c r="BQ139" s="133"/>
      <c r="BR139" s="105"/>
    </row>
    <row r="140" spans="3:92" ht="19.350000000000001" customHeight="1" x14ac:dyDescent="0.4">
      <c r="C140" s="95"/>
      <c r="D140" s="186"/>
      <c r="E140" s="186"/>
      <c r="F140" s="186"/>
      <c r="G140" s="186"/>
      <c r="H140" s="186"/>
      <c r="I140" s="186"/>
      <c r="J140" s="186"/>
      <c r="K140" s="186"/>
      <c r="L140" s="186"/>
      <c r="M140" s="186"/>
      <c r="N140" s="137"/>
      <c r="O140" s="138"/>
      <c r="P140" s="138"/>
      <c r="Q140" s="139"/>
      <c r="R140" s="112"/>
      <c r="S140" s="112"/>
      <c r="T140" s="112"/>
      <c r="U140" s="197"/>
      <c r="V140" s="198"/>
      <c r="W140" s="198"/>
      <c r="X140" s="198"/>
      <c r="Y140" s="198"/>
      <c r="Z140" s="198"/>
      <c r="AA140" s="198"/>
      <c r="AB140" s="198"/>
      <c r="AC140" s="95"/>
      <c r="AD140" s="65"/>
      <c r="AE140" s="65"/>
      <c r="AF140" s="65"/>
      <c r="AG140" s="65"/>
      <c r="AH140" s="65"/>
      <c r="AI140" s="65"/>
      <c r="AJ140" s="65"/>
      <c r="AK140" s="129"/>
      <c r="AL140" s="65"/>
      <c r="AM140" s="200"/>
      <c r="AN140" s="201"/>
      <c r="AO140" s="201"/>
      <c r="AP140" s="201"/>
      <c r="AQ140" s="201"/>
      <c r="AR140" s="201"/>
      <c r="AS140" s="201"/>
      <c r="AT140" s="201"/>
      <c r="AU140" s="201"/>
      <c r="AV140" s="201"/>
      <c r="AW140" s="201"/>
      <c r="AX140" s="201"/>
      <c r="AY140" s="201"/>
      <c r="AZ140" s="201"/>
      <c r="BA140" s="201"/>
      <c r="BB140" s="201"/>
      <c r="BC140" s="202"/>
      <c r="BD140" s="36"/>
      <c r="BE140" s="36"/>
      <c r="BF140" s="143"/>
      <c r="BG140" s="144"/>
      <c r="BH140" s="144"/>
      <c r="BI140" s="144"/>
      <c r="BJ140" s="143"/>
      <c r="BK140" s="144"/>
      <c r="BL140" s="144"/>
      <c r="BM140" s="144"/>
      <c r="BN140" s="143"/>
      <c r="BO140" s="144"/>
      <c r="BP140" s="144"/>
      <c r="BQ140" s="145"/>
      <c r="BR140" s="105"/>
    </row>
    <row r="141" spans="3:92" ht="15.6" customHeight="1" x14ac:dyDescent="0.4">
      <c r="C141" s="95"/>
      <c r="D141" s="186"/>
      <c r="E141" s="186"/>
      <c r="F141" s="186"/>
      <c r="G141" s="186"/>
      <c r="H141" s="186"/>
      <c r="I141" s="186"/>
      <c r="J141" s="186"/>
      <c r="K141" s="186"/>
      <c r="L141" s="186"/>
      <c r="M141" s="186"/>
      <c r="N141" s="137"/>
      <c r="O141" s="138"/>
      <c r="P141" s="138"/>
      <c r="Q141" s="139"/>
      <c r="R141" s="112"/>
      <c r="S141" s="112"/>
      <c r="T141" s="112"/>
      <c r="U141" s="79" t="str">
        <f>IF([5]回答表!F17="下水道事業",IF([5]回答表!X45="●",[5]回答表!Y193,IF([5]回答表!AA45="●",[5]回答表!Y259,"")),"")</f>
        <v/>
      </c>
      <c r="V141" s="80"/>
      <c r="W141" s="80"/>
      <c r="X141" s="80"/>
      <c r="Y141" s="80"/>
      <c r="Z141" s="80"/>
      <c r="AA141" s="80"/>
      <c r="AB141" s="146"/>
      <c r="AC141" s="65"/>
      <c r="AD141" s="65"/>
      <c r="AE141" s="65"/>
      <c r="AF141" s="65"/>
      <c r="AG141" s="65"/>
      <c r="AH141" s="65"/>
      <c r="AI141" s="65"/>
      <c r="AJ141" s="65"/>
      <c r="AK141" s="129"/>
      <c r="AL141" s="65"/>
      <c r="AM141" s="200"/>
      <c r="AN141" s="201"/>
      <c r="AO141" s="201"/>
      <c r="AP141" s="201"/>
      <c r="AQ141" s="201"/>
      <c r="AR141" s="201"/>
      <c r="AS141" s="201"/>
      <c r="AT141" s="201"/>
      <c r="AU141" s="201"/>
      <c r="AV141" s="201"/>
      <c r="AW141" s="201"/>
      <c r="AX141" s="201"/>
      <c r="AY141" s="201"/>
      <c r="AZ141" s="201"/>
      <c r="BA141" s="201"/>
      <c r="BB141" s="201"/>
      <c r="BC141" s="202"/>
      <c r="BD141" s="36"/>
      <c r="BE141" s="36"/>
      <c r="BF141" s="143"/>
      <c r="BG141" s="144"/>
      <c r="BH141" s="144"/>
      <c r="BI141" s="144"/>
      <c r="BJ141" s="143"/>
      <c r="BK141" s="144"/>
      <c r="BL141" s="144"/>
      <c r="BM141" s="144"/>
      <c r="BN141" s="143"/>
      <c r="BO141" s="144"/>
      <c r="BP141" s="144"/>
      <c r="BQ141" s="145"/>
      <c r="BR141" s="105"/>
    </row>
    <row r="142" spans="3:92" ht="15.6" customHeight="1" x14ac:dyDescent="0.5">
      <c r="C142" s="95"/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147"/>
      <c r="O142" s="148"/>
      <c r="P142" s="148"/>
      <c r="Q142" s="149"/>
      <c r="R142" s="112"/>
      <c r="S142" s="112"/>
      <c r="T142" s="112"/>
      <c r="U142" s="76"/>
      <c r="V142" s="77"/>
      <c r="W142" s="77"/>
      <c r="X142" s="77"/>
      <c r="Y142" s="77"/>
      <c r="Z142" s="77"/>
      <c r="AA142" s="77"/>
      <c r="AB142" s="78"/>
      <c r="AC142" s="36"/>
      <c r="AD142" s="36"/>
      <c r="AE142" s="36"/>
      <c r="AF142" s="36"/>
      <c r="AG142" s="36"/>
      <c r="AH142" s="36"/>
      <c r="AI142" s="36"/>
      <c r="AJ142" s="103"/>
      <c r="AK142" s="129"/>
      <c r="AL142" s="65"/>
      <c r="AM142" s="200"/>
      <c r="AN142" s="201"/>
      <c r="AO142" s="201"/>
      <c r="AP142" s="201"/>
      <c r="AQ142" s="201"/>
      <c r="AR142" s="201"/>
      <c r="AS142" s="201"/>
      <c r="AT142" s="201"/>
      <c r="AU142" s="201"/>
      <c r="AV142" s="201"/>
      <c r="AW142" s="201"/>
      <c r="AX142" s="201"/>
      <c r="AY142" s="201"/>
      <c r="AZ142" s="201"/>
      <c r="BA142" s="201"/>
      <c r="BB142" s="201"/>
      <c r="BC142" s="202"/>
      <c r="BD142" s="36"/>
      <c r="BE142" s="36"/>
      <c r="BF142" s="143" t="str">
        <f>IF([5]回答表!F17="下水道事業",IF([5]回答表!X45="●",[5]回答表!E212,IF([5]回答表!AA45="●",[5]回答表!E278,"")),"")</f>
        <v/>
      </c>
      <c r="BG142" s="144"/>
      <c r="BH142" s="144"/>
      <c r="BI142" s="144"/>
      <c r="BJ142" s="143" t="str">
        <f>IF([5]回答表!F17="下水道事業",IF([5]回答表!X45="●",[5]回答表!E213,IF([5]回答表!AA45="●",[5]回答表!E279,"")),"")</f>
        <v/>
      </c>
      <c r="BK142" s="144"/>
      <c r="BL142" s="144"/>
      <c r="BM142" s="144"/>
      <c r="BN142" s="143" t="str">
        <f>IF([5]回答表!F17="下水道事業",IF([5]回答表!X45="●",[5]回答表!E214,IF([5]回答表!AA45="●",[5]回答表!E280,"")),"")</f>
        <v/>
      </c>
      <c r="BO142" s="144"/>
      <c r="BP142" s="144"/>
      <c r="BQ142" s="145"/>
      <c r="BR142" s="105"/>
      <c r="BX142" s="192" t="str">
        <f>IF([5]回答表!AQ20="下水道事業",IF([5]回答表!BI48="○",[5]回答表!AM161,IF([5]回答表!BL48="○",[5]回答表!AM226,"")),"")</f>
        <v/>
      </c>
      <c r="BY142" s="193"/>
      <c r="BZ142" s="193"/>
      <c r="CA142" s="193"/>
      <c r="CB142" s="193"/>
      <c r="CC142" s="193"/>
      <c r="CD142" s="193"/>
      <c r="CE142" s="193"/>
      <c r="CF142" s="193"/>
      <c r="CG142" s="193"/>
      <c r="CH142" s="193"/>
      <c r="CI142" s="193"/>
      <c r="CJ142" s="193"/>
      <c r="CK142" s="193"/>
      <c r="CL142" s="193"/>
      <c r="CM142" s="193"/>
      <c r="CN142" s="194"/>
    </row>
    <row r="143" spans="3:92" ht="15.6" customHeight="1" x14ac:dyDescent="0.5">
      <c r="C143" s="95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1"/>
      <c r="O143" s="151"/>
      <c r="P143" s="151"/>
      <c r="Q143" s="151"/>
      <c r="R143" s="152"/>
      <c r="S143" s="152"/>
      <c r="T143" s="152"/>
      <c r="U143" s="82"/>
      <c r="V143" s="83"/>
      <c r="W143" s="83"/>
      <c r="X143" s="83"/>
      <c r="Y143" s="83"/>
      <c r="Z143" s="83"/>
      <c r="AA143" s="83"/>
      <c r="AB143" s="84"/>
      <c r="AC143" s="36"/>
      <c r="AD143" s="36"/>
      <c r="AE143" s="36"/>
      <c r="AF143" s="36"/>
      <c r="AG143" s="36"/>
      <c r="AH143" s="36"/>
      <c r="AI143" s="36"/>
      <c r="AJ143" s="103"/>
      <c r="AK143" s="129"/>
      <c r="AL143" s="36"/>
      <c r="AM143" s="200"/>
      <c r="AN143" s="201"/>
      <c r="AO143" s="201"/>
      <c r="AP143" s="201"/>
      <c r="AQ143" s="201"/>
      <c r="AR143" s="201"/>
      <c r="AS143" s="201"/>
      <c r="AT143" s="201"/>
      <c r="AU143" s="201"/>
      <c r="AV143" s="201"/>
      <c r="AW143" s="201"/>
      <c r="AX143" s="201"/>
      <c r="AY143" s="201"/>
      <c r="AZ143" s="201"/>
      <c r="BA143" s="201"/>
      <c r="BB143" s="201"/>
      <c r="BC143" s="202"/>
      <c r="BD143" s="113"/>
      <c r="BE143" s="113"/>
      <c r="BF143" s="143"/>
      <c r="BG143" s="144"/>
      <c r="BH143" s="144"/>
      <c r="BI143" s="144"/>
      <c r="BJ143" s="143"/>
      <c r="BK143" s="144"/>
      <c r="BL143" s="144"/>
      <c r="BM143" s="144"/>
      <c r="BN143" s="143"/>
      <c r="BO143" s="144"/>
      <c r="BP143" s="144"/>
      <c r="BQ143" s="145"/>
      <c r="BR143" s="105"/>
      <c r="BX143" s="200"/>
      <c r="BY143" s="201"/>
      <c r="BZ143" s="201"/>
      <c r="CA143" s="201"/>
      <c r="CB143" s="201"/>
      <c r="CC143" s="201"/>
      <c r="CD143" s="201"/>
      <c r="CE143" s="201"/>
      <c r="CF143" s="201"/>
      <c r="CG143" s="201"/>
      <c r="CH143" s="201"/>
      <c r="CI143" s="201"/>
      <c r="CJ143" s="201"/>
      <c r="CK143" s="201"/>
      <c r="CL143" s="201"/>
      <c r="CM143" s="201"/>
      <c r="CN143" s="202"/>
    </row>
    <row r="144" spans="3:92" ht="18" customHeight="1" x14ac:dyDescent="0.4">
      <c r="C144" s="9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36"/>
      <c r="Q144" s="36"/>
      <c r="R144" s="112"/>
      <c r="S144" s="112"/>
      <c r="T144" s="112"/>
      <c r="U144" s="65"/>
      <c r="V144" s="65"/>
      <c r="W144" s="65"/>
      <c r="X144" s="65"/>
      <c r="Y144" s="65"/>
      <c r="Z144" s="65"/>
      <c r="AA144" s="65"/>
      <c r="AB144" s="65"/>
      <c r="AC144" s="65"/>
      <c r="AD144" s="102"/>
      <c r="AE144" s="36"/>
      <c r="AF144" s="36"/>
      <c r="AG144" s="36"/>
      <c r="AH144" s="36"/>
      <c r="AI144" s="36"/>
      <c r="AJ144" s="36"/>
      <c r="AK144" s="36"/>
      <c r="AL144" s="36"/>
      <c r="AM144" s="200"/>
      <c r="AN144" s="201"/>
      <c r="AO144" s="201"/>
      <c r="AP144" s="201"/>
      <c r="AQ144" s="201"/>
      <c r="AR144" s="201"/>
      <c r="AS144" s="201"/>
      <c r="AT144" s="201"/>
      <c r="AU144" s="201"/>
      <c r="AV144" s="201"/>
      <c r="AW144" s="201"/>
      <c r="AX144" s="201"/>
      <c r="AY144" s="201"/>
      <c r="AZ144" s="201"/>
      <c r="BA144" s="201"/>
      <c r="BB144" s="201"/>
      <c r="BC144" s="202"/>
      <c r="BD144" s="65"/>
      <c r="BE144" s="65"/>
      <c r="BF144" s="143"/>
      <c r="BG144" s="144"/>
      <c r="BH144" s="144"/>
      <c r="BI144" s="144"/>
      <c r="BJ144" s="143"/>
      <c r="BK144" s="144"/>
      <c r="BL144" s="144"/>
      <c r="BM144" s="144"/>
      <c r="BN144" s="143"/>
      <c r="BO144" s="144"/>
      <c r="BP144" s="144"/>
      <c r="BQ144" s="145"/>
      <c r="BR144" s="105"/>
      <c r="BT144" s="65"/>
      <c r="BU144" s="65"/>
      <c r="BV144" s="65"/>
      <c r="BW144" s="65"/>
      <c r="BX144" s="200"/>
      <c r="BY144" s="201"/>
      <c r="BZ144" s="201"/>
      <c r="CA144" s="201"/>
      <c r="CB144" s="201"/>
      <c r="CC144" s="201"/>
      <c r="CD144" s="201"/>
      <c r="CE144" s="201"/>
      <c r="CF144" s="201"/>
      <c r="CG144" s="201"/>
      <c r="CH144" s="201"/>
      <c r="CI144" s="201"/>
      <c r="CJ144" s="201"/>
      <c r="CK144" s="201"/>
      <c r="CL144" s="201"/>
      <c r="CM144" s="201"/>
      <c r="CN144" s="202"/>
    </row>
    <row r="145" spans="3:92" ht="19.350000000000001" customHeight="1" x14ac:dyDescent="0.4">
      <c r="C145" s="95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1"/>
      <c r="O145" s="151"/>
      <c r="P145" s="151"/>
      <c r="Q145" s="151"/>
      <c r="R145" s="152"/>
      <c r="S145" s="152"/>
      <c r="T145" s="152"/>
      <c r="U145" s="189" t="s">
        <v>53</v>
      </c>
      <c r="V145" s="190"/>
      <c r="W145" s="190"/>
      <c r="X145" s="190"/>
      <c r="Y145" s="190"/>
      <c r="Z145" s="190"/>
      <c r="AA145" s="190"/>
      <c r="AB145" s="190"/>
      <c r="AC145" s="189" t="s">
        <v>54</v>
      </c>
      <c r="AD145" s="190"/>
      <c r="AE145" s="190"/>
      <c r="AF145" s="190"/>
      <c r="AG145" s="190"/>
      <c r="AH145" s="190"/>
      <c r="AI145" s="190"/>
      <c r="AJ145" s="191"/>
      <c r="AK145" s="129"/>
      <c r="AL145" s="36"/>
      <c r="AM145" s="200"/>
      <c r="AN145" s="201"/>
      <c r="AO145" s="201"/>
      <c r="AP145" s="201"/>
      <c r="AQ145" s="201"/>
      <c r="AR145" s="201"/>
      <c r="AS145" s="201"/>
      <c r="AT145" s="201"/>
      <c r="AU145" s="201"/>
      <c r="AV145" s="201"/>
      <c r="AW145" s="201"/>
      <c r="AX145" s="201"/>
      <c r="AY145" s="201"/>
      <c r="AZ145" s="201"/>
      <c r="BA145" s="201"/>
      <c r="BB145" s="201"/>
      <c r="BC145" s="202"/>
      <c r="BD145" s="36"/>
      <c r="BE145" s="36"/>
      <c r="BF145" s="143"/>
      <c r="BG145" s="144"/>
      <c r="BH145" s="144"/>
      <c r="BI145" s="144"/>
      <c r="BJ145" s="143"/>
      <c r="BK145" s="144"/>
      <c r="BL145" s="144"/>
      <c r="BM145" s="144"/>
      <c r="BN145" s="143"/>
      <c r="BO145" s="144"/>
      <c r="BP145" s="144"/>
      <c r="BQ145" s="145"/>
      <c r="BR145" s="105"/>
      <c r="BX145" s="200"/>
      <c r="BY145" s="201"/>
      <c r="BZ145" s="201"/>
      <c r="CA145" s="201"/>
      <c r="CB145" s="201"/>
      <c r="CC145" s="201"/>
      <c r="CD145" s="201"/>
      <c r="CE145" s="201"/>
      <c r="CF145" s="201"/>
      <c r="CG145" s="201"/>
      <c r="CH145" s="201"/>
      <c r="CI145" s="201"/>
      <c r="CJ145" s="201"/>
      <c r="CK145" s="201"/>
      <c r="CL145" s="201"/>
      <c r="CM145" s="201"/>
      <c r="CN145" s="202"/>
    </row>
    <row r="146" spans="3:92" ht="19.350000000000001" customHeight="1" x14ac:dyDescent="0.4">
      <c r="C146" s="9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36"/>
      <c r="Q146" s="36"/>
      <c r="R146" s="36"/>
      <c r="S146" s="112"/>
      <c r="T146" s="112"/>
      <c r="U146" s="197"/>
      <c r="V146" s="198"/>
      <c r="W146" s="198"/>
      <c r="X146" s="198"/>
      <c r="Y146" s="198"/>
      <c r="Z146" s="198"/>
      <c r="AA146" s="198"/>
      <c r="AB146" s="198"/>
      <c r="AC146" s="228"/>
      <c r="AD146" s="229"/>
      <c r="AE146" s="229"/>
      <c r="AF146" s="229"/>
      <c r="AG146" s="229"/>
      <c r="AH146" s="229"/>
      <c r="AI146" s="229"/>
      <c r="AJ146" s="230"/>
      <c r="AK146" s="129"/>
      <c r="AL146" s="36"/>
      <c r="AM146" s="200"/>
      <c r="AN146" s="201"/>
      <c r="AO146" s="201"/>
      <c r="AP146" s="201"/>
      <c r="AQ146" s="201"/>
      <c r="AR146" s="201"/>
      <c r="AS146" s="201"/>
      <c r="AT146" s="201"/>
      <c r="AU146" s="201"/>
      <c r="AV146" s="201"/>
      <c r="AW146" s="201"/>
      <c r="AX146" s="201"/>
      <c r="AY146" s="201"/>
      <c r="AZ146" s="201"/>
      <c r="BA146" s="201"/>
      <c r="BB146" s="201"/>
      <c r="BC146" s="202"/>
      <c r="BD146" s="165"/>
      <c r="BE146" s="165"/>
      <c r="BF146" s="143"/>
      <c r="BG146" s="144"/>
      <c r="BH146" s="144"/>
      <c r="BI146" s="144"/>
      <c r="BJ146" s="143"/>
      <c r="BK146" s="144"/>
      <c r="BL146" s="144"/>
      <c r="BM146" s="144"/>
      <c r="BN146" s="143"/>
      <c r="BO146" s="144"/>
      <c r="BP146" s="144"/>
      <c r="BQ146" s="145"/>
      <c r="BR146" s="105"/>
      <c r="BX146" s="200"/>
      <c r="BY146" s="201"/>
      <c r="BZ146" s="201"/>
      <c r="CA146" s="201"/>
      <c r="CB146" s="201"/>
      <c r="CC146" s="201"/>
      <c r="CD146" s="201"/>
      <c r="CE146" s="201"/>
      <c r="CF146" s="201"/>
      <c r="CG146" s="201"/>
      <c r="CH146" s="201"/>
      <c r="CI146" s="201"/>
      <c r="CJ146" s="201"/>
      <c r="CK146" s="201"/>
      <c r="CL146" s="201"/>
      <c r="CM146" s="201"/>
      <c r="CN146" s="202"/>
    </row>
    <row r="147" spans="3:92" ht="15.6" customHeight="1" x14ac:dyDescent="0.4">
      <c r="C147" s="9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36"/>
      <c r="Q147" s="36"/>
      <c r="R147" s="36"/>
      <c r="S147" s="112"/>
      <c r="T147" s="112"/>
      <c r="U147" s="79" t="str">
        <f>IF([5]回答表!F17="下水道事業",IF([5]回答表!X45="●",[5]回答表!Y195,IF([5]回答表!AA45="●",[5]回答表!Y261,"")),"")</f>
        <v/>
      </c>
      <c r="V147" s="80"/>
      <c r="W147" s="80"/>
      <c r="X147" s="80"/>
      <c r="Y147" s="80"/>
      <c r="Z147" s="80"/>
      <c r="AA147" s="80"/>
      <c r="AB147" s="146"/>
      <c r="AC147" s="79" t="str">
        <f>IF([5]回答表!F17="下水道事業",IF([5]回答表!X45="●",[5]回答表!Y196,IF([5]回答表!AA45="●",[5]回答表!Y262,"")),"")</f>
        <v/>
      </c>
      <c r="AD147" s="80"/>
      <c r="AE147" s="80"/>
      <c r="AF147" s="80"/>
      <c r="AG147" s="80"/>
      <c r="AH147" s="80"/>
      <c r="AI147" s="80"/>
      <c r="AJ147" s="146"/>
      <c r="AK147" s="129"/>
      <c r="AL147" s="36"/>
      <c r="AM147" s="200"/>
      <c r="AN147" s="201"/>
      <c r="AO147" s="201"/>
      <c r="AP147" s="201"/>
      <c r="AQ147" s="201"/>
      <c r="AR147" s="201"/>
      <c r="AS147" s="201"/>
      <c r="AT147" s="201"/>
      <c r="AU147" s="201"/>
      <c r="AV147" s="201"/>
      <c r="AW147" s="201"/>
      <c r="AX147" s="201"/>
      <c r="AY147" s="201"/>
      <c r="AZ147" s="201"/>
      <c r="BA147" s="201"/>
      <c r="BB147" s="201"/>
      <c r="BC147" s="202"/>
      <c r="BD147" s="165"/>
      <c r="BE147" s="165"/>
      <c r="BF147" s="143" t="s">
        <v>23</v>
      </c>
      <c r="BG147" s="144"/>
      <c r="BH147" s="144"/>
      <c r="BI147" s="144"/>
      <c r="BJ147" s="143" t="s">
        <v>24</v>
      </c>
      <c r="BK147" s="144"/>
      <c r="BL147" s="144"/>
      <c r="BM147" s="144"/>
      <c r="BN147" s="143" t="s">
        <v>25</v>
      </c>
      <c r="BO147" s="144"/>
      <c r="BP147" s="144"/>
      <c r="BQ147" s="145"/>
      <c r="BR147" s="105"/>
      <c r="BX147" s="200"/>
      <c r="BY147" s="201"/>
      <c r="BZ147" s="201"/>
      <c r="CA147" s="201"/>
      <c r="CB147" s="201"/>
      <c r="CC147" s="201"/>
      <c r="CD147" s="201"/>
      <c r="CE147" s="201"/>
      <c r="CF147" s="201"/>
      <c r="CG147" s="201"/>
      <c r="CH147" s="201"/>
      <c r="CI147" s="201"/>
      <c r="CJ147" s="201"/>
      <c r="CK147" s="201"/>
      <c r="CL147" s="201"/>
      <c r="CM147" s="201"/>
      <c r="CN147" s="202"/>
    </row>
    <row r="148" spans="3:92" ht="15.6" customHeight="1" x14ac:dyDescent="0.4">
      <c r="C148" s="9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36"/>
      <c r="Q148" s="36"/>
      <c r="R148" s="36"/>
      <c r="S148" s="112"/>
      <c r="T148" s="112"/>
      <c r="U148" s="76"/>
      <c r="V148" s="77"/>
      <c r="W148" s="77"/>
      <c r="X148" s="77"/>
      <c r="Y148" s="77"/>
      <c r="Z148" s="77"/>
      <c r="AA148" s="77"/>
      <c r="AB148" s="78"/>
      <c r="AC148" s="76"/>
      <c r="AD148" s="77"/>
      <c r="AE148" s="77"/>
      <c r="AF148" s="77"/>
      <c r="AG148" s="77"/>
      <c r="AH148" s="77"/>
      <c r="AI148" s="77"/>
      <c r="AJ148" s="78"/>
      <c r="AK148" s="129"/>
      <c r="AL148" s="36"/>
      <c r="AM148" s="207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9"/>
      <c r="BD148" s="165"/>
      <c r="BE148" s="165"/>
      <c r="BF148" s="143"/>
      <c r="BG148" s="144"/>
      <c r="BH148" s="144"/>
      <c r="BI148" s="144"/>
      <c r="BJ148" s="143"/>
      <c r="BK148" s="144"/>
      <c r="BL148" s="144"/>
      <c r="BM148" s="144"/>
      <c r="BN148" s="143"/>
      <c r="BO148" s="144"/>
      <c r="BP148" s="144"/>
      <c r="BQ148" s="145"/>
      <c r="BR148" s="105"/>
      <c r="BX148" s="200"/>
      <c r="BY148" s="201"/>
      <c r="BZ148" s="201"/>
      <c r="CA148" s="201"/>
      <c r="CB148" s="201"/>
      <c r="CC148" s="201"/>
      <c r="CD148" s="201"/>
      <c r="CE148" s="201"/>
      <c r="CF148" s="201"/>
      <c r="CG148" s="201"/>
      <c r="CH148" s="201"/>
      <c r="CI148" s="201"/>
      <c r="CJ148" s="201"/>
      <c r="CK148" s="201"/>
      <c r="CL148" s="201"/>
      <c r="CM148" s="201"/>
      <c r="CN148" s="202"/>
    </row>
    <row r="149" spans="3:92" ht="15.6" customHeight="1" x14ac:dyDescent="0.4">
      <c r="C149" s="9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36"/>
      <c r="Q149" s="36"/>
      <c r="R149" s="36"/>
      <c r="S149" s="112"/>
      <c r="T149" s="112"/>
      <c r="U149" s="82"/>
      <c r="V149" s="83"/>
      <c r="W149" s="83"/>
      <c r="X149" s="83"/>
      <c r="Y149" s="83"/>
      <c r="Z149" s="83"/>
      <c r="AA149" s="83"/>
      <c r="AB149" s="84"/>
      <c r="AC149" s="82"/>
      <c r="AD149" s="83"/>
      <c r="AE149" s="83"/>
      <c r="AF149" s="83"/>
      <c r="AG149" s="83"/>
      <c r="AH149" s="83"/>
      <c r="AI149" s="83"/>
      <c r="AJ149" s="84"/>
      <c r="AK149" s="129"/>
      <c r="AL149" s="36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113"/>
      <c r="BD149" s="165"/>
      <c r="BE149" s="165"/>
      <c r="BF149" s="181"/>
      <c r="BG149" s="182"/>
      <c r="BH149" s="182"/>
      <c r="BI149" s="182"/>
      <c r="BJ149" s="181"/>
      <c r="BK149" s="182"/>
      <c r="BL149" s="182"/>
      <c r="BM149" s="182"/>
      <c r="BN149" s="181"/>
      <c r="BO149" s="182"/>
      <c r="BP149" s="182"/>
      <c r="BQ149" s="183"/>
      <c r="BR149" s="105"/>
      <c r="BX149" s="200"/>
      <c r="BY149" s="201"/>
      <c r="BZ149" s="201"/>
      <c r="CA149" s="201"/>
      <c r="CB149" s="201"/>
      <c r="CC149" s="201"/>
      <c r="CD149" s="201"/>
      <c r="CE149" s="201"/>
      <c r="CF149" s="201"/>
      <c r="CG149" s="201"/>
      <c r="CH149" s="201"/>
      <c r="CI149" s="201"/>
      <c r="CJ149" s="201"/>
      <c r="CK149" s="201"/>
      <c r="CL149" s="201"/>
      <c r="CM149" s="201"/>
      <c r="CN149" s="202"/>
    </row>
    <row r="150" spans="3:92" ht="18" customHeight="1" x14ac:dyDescent="0.5">
      <c r="C150" s="9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36"/>
      <c r="Q150" s="36"/>
      <c r="R150" s="112"/>
      <c r="S150" s="112"/>
      <c r="T150" s="112"/>
      <c r="U150" s="65"/>
      <c r="V150" s="65"/>
      <c r="W150" s="65"/>
      <c r="X150" s="65"/>
      <c r="Y150" s="65"/>
      <c r="Z150" s="65"/>
      <c r="AA150" s="65"/>
      <c r="AB150" s="65"/>
      <c r="AC150" s="65"/>
      <c r="AD150" s="102"/>
      <c r="AE150" s="36"/>
      <c r="AF150" s="36"/>
      <c r="AG150" s="36"/>
      <c r="AH150" s="36"/>
      <c r="AI150" s="36"/>
      <c r="AJ150" s="36"/>
      <c r="AK150" s="36"/>
      <c r="AL150" s="36"/>
      <c r="AM150" s="36"/>
      <c r="AN150" s="103"/>
      <c r="AO150" s="103"/>
      <c r="AP150" s="103"/>
      <c r="AQ150" s="104"/>
      <c r="AR150" s="65"/>
      <c r="AS150" s="177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105"/>
      <c r="BT150" s="65"/>
      <c r="BU150" s="65"/>
      <c r="BV150" s="65"/>
      <c r="BW150" s="65"/>
      <c r="BX150" s="200"/>
      <c r="BY150" s="201"/>
      <c r="BZ150" s="201"/>
      <c r="CA150" s="201"/>
      <c r="CB150" s="201"/>
      <c r="CC150" s="201"/>
      <c r="CD150" s="201"/>
      <c r="CE150" s="201"/>
      <c r="CF150" s="201"/>
      <c r="CG150" s="201"/>
      <c r="CH150" s="201"/>
      <c r="CI150" s="201"/>
      <c r="CJ150" s="201"/>
      <c r="CK150" s="201"/>
      <c r="CL150" s="201"/>
      <c r="CM150" s="201"/>
      <c r="CN150" s="202"/>
    </row>
    <row r="151" spans="3:92" ht="18.95" customHeight="1" x14ac:dyDescent="0.4">
      <c r="C151" s="95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1"/>
      <c r="O151" s="151"/>
      <c r="P151" s="151"/>
      <c r="Q151" s="151"/>
      <c r="R151" s="112"/>
      <c r="S151" s="112"/>
      <c r="T151" s="112"/>
      <c r="U151" s="213" t="s">
        <v>55</v>
      </c>
      <c r="V151" s="214"/>
      <c r="W151" s="214"/>
      <c r="X151" s="214"/>
      <c r="Y151" s="214"/>
      <c r="Z151" s="214"/>
      <c r="AA151" s="214"/>
      <c r="AB151" s="214"/>
      <c r="AC151" s="213" t="s">
        <v>56</v>
      </c>
      <c r="AD151" s="214"/>
      <c r="AE151" s="214"/>
      <c r="AF151" s="214"/>
      <c r="AG151" s="214"/>
      <c r="AH151" s="214"/>
      <c r="AI151" s="214"/>
      <c r="AJ151" s="215"/>
      <c r="AK151" s="213" t="s">
        <v>57</v>
      </c>
      <c r="AL151" s="214"/>
      <c r="AM151" s="214"/>
      <c r="AN151" s="214"/>
      <c r="AO151" s="214"/>
      <c r="AP151" s="214"/>
      <c r="AQ151" s="214"/>
      <c r="AR151" s="214"/>
      <c r="AS151" s="213" t="s">
        <v>58</v>
      </c>
      <c r="AT151" s="214"/>
      <c r="AU151" s="214"/>
      <c r="AV151" s="214"/>
      <c r="AW151" s="214"/>
      <c r="AX151" s="214"/>
      <c r="AY151" s="214"/>
      <c r="AZ151" s="215"/>
      <c r="BA151" s="213" t="s">
        <v>59</v>
      </c>
      <c r="BB151" s="214"/>
      <c r="BC151" s="214"/>
      <c r="BD151" s="214"/>
      <c r="BE151" s="214"/>
      <c r="BF151" s="214"/>
      <c r="BG151" s="214"/>
      <c r="BH151" s="215"/>
      <c r="BI151" s="65"/>
      <c r="BJ151" s="65"/>
      <c r="BK151" s="65"/>
      <c r="BL151" s="65"/>
      <c r="BM151" s="65"/>
      <c r="BN151" s="65"/>
      <c r="BO151" s="65"/>
      <c r="BP151" s="65"/>
      <c r="BQ151" s="65"/>
      <c r="BR151" s="105"/>
      <c r="BT151" s="65"/>
      <c r="BU151" s="65"/>
      <c r="BV151" s="65"/>
      <c r="BW151" s="65"/>
      <c r="BX151" s="207"/>
      <c r="BY151" s="208"/>
      <c r="BZ151" s="208"/>
      <c r="CA151" s="208"/>
      <c r="CB151" s="208"/>
      <c r="CC151" s="208"/>
      <c r="CD151" s="208"/>
      <c r="CE151" s="208"/>
      <c r="CF151" s="208"/>
      <c r="CG151" s="208"/>
      <c r="CH151" s="208"/>
      <c r="CI151" s="208"/>
      <c r="CJ151" s="208"/>
      <c r="CK151" s="208"/>
      <c r="CL151" s="208"/>
      <c r="CM151" s="208"/>
      <c r="CN151" s="209"/>
    </row>
    <row r="152" spans="3:92" ht="15.6" customHeight="1" x14ac:dyDescent="0.4">
      <c r="C152" s="9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36"/>
      <c r="Q152" s="36"/>
      <c r="R152" s="112"/>
      <c r="S152" s="112"/>
      <c r="T152" s="112"/>
      <c r="U152" s="231"/>
      <c r="V152" s="232"/>
      <c r="W152" s="232"/>
      <c r="X152" s="232"/>
      <c r="Y152" s="232"/>
      <c r="Z152" s="232"/>
      <c r="AA152" s="232"/>
      <c r="AB152" s="232"/>
      <c r="AC152" s="231"/>
      <c r="AD152" s="232"/>
      <c r="AE152" s="232"/>
      <c r="AF152" s="232"/>
      <c r="AG152" s="232"/>
      <c r="AH152" s="232"/>
      <c r="AI152" s="232"/>
      <c r="AJ152" s="233"/>
      <c r="AK152" s="231"/>
      <c r="AL152" s="232"/>
      <c r="AM152" s="232"/>
      <c r="AN152" s="232"/>
      <c r="AO152" s="232"/>
      <c r="AP152" s="232"/>
      <c r="AQ152" s="232"/>
      <c r="AR152" s="232"/>
      <c r="AS152" s="231"/>
      <c r="AT152" s="232"/>
      <c r="AU152" s="232"/>
      <c r="AV152" s="232"/>
      <c r="AW152" s="232"/>
      <c r="AX152" s="232"/>
      <c r="AY152" s="232"/>
      <c r="AZ152" s="233"/>
      <c r="BA152" s="231"/>
      <c r="BB152" s="232"/>
      <c r="BC152" s="232"/>
      <c r="BD152" s="232"/>
      <c r="BE152" s="232"/>
      <c r="BF152" s="232"/>
      <c r="BG152" s="232"/>
      <c r="BH152" s="233"/>
      <c r="BI152" s="65"/>
      <c r="BJ152" s="65"/>
      <c r="BK152" s="65"/>
      <c r="BL152" s="65"/>
      <c r="BM152" s="65"/>
      <c r="BN152" s="65"/>
      <c r="BO152" s="65"/>
      <c r="BP152" s="65"/>
      <c r="BQ152" s="65"/>
      <c r="BR152" s="10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105"/>
    </row>
    <row r="153" spans="3:92" ht="15.6" customHeight="1" x14ac:dyDescent="0.4">
      <c r="C153" s="9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36"/>
      <c r="Q153" s="36"/>
      <c r="R153" s="112"/>
      <c r="S153" s="112"/>
      <c r="T153" s="112"/>
      <c r="U153" s="79" t="str">
        <f>IF([5]回答表!F17="下水道事業",IF([5]回答表!X45="●",[5]回答表!Y198,IF([5]回答表!AA45="●",[5]回答表!Y264,"")),"")</f>
        <v/>
      </c>
      <c r="V153" s="80"/>
      <c r="W153" s="80"/>
      <c r="X153" s="80"/>
      <c r="Y153" s="80"/>
      <c r="Z153" s="80"/>
      <c r="AA153" s="80"/>
      <c r="AB153" s="146"/>
      <c r="AC153" s="79" t="str">
        <f>IF([5]回答表!F17="下水道事業",IF([5]回答表!X45="●",[5]回答表!Y199,IF([5]回答表!AA45="●",[5]回答表!Y265,"")),"")</f>
        <v/>
      </c>
      <c r="AD153" s="80"/>
      <c r="AE153" s="80"/>
      <c r="AF153" s="80"/>
      <c r="AG153" s="80"/>
      <c r="AH153" s="80"/>
      <c r="AI153" s="80"/>
      <c r="AJ153" s="146"/>
      <c r="AK153" s="79" t="str">
        <f>IF([5]回答表!F17="下水道事業",IF([5]回答表!X45="●",[5]回答表!Y200,IF([5]回答表!AA45="●",[5]回答表!Y266,"")),"")</f>
        <v/>
      </c>
      <c r="AL153" s="80"/>
      <c r="AM153" s="80"/>
      <c r="AN153" s="80"/>
      <c r="AO153" s="80"/>
      <c r="AP153" s="80"/>
      <c r="AQ153" s="80"/>
      <c r="AR153" s="146"/>
      <c r="AS153" s="79" t="str">
        <f>IF([5]回答表!F17="下水道事業",IF([5]回答表!X45="●",[5]回答表!Y201,IF([5]回答表!AA45="●",[5]回答表!Y267,"")),"")</f>
        <v/>
      </c>
      <c r="AT153" s="80"/>
      <c r="AU153" s="80"/>
      <c r="AV153" s="80"/>
      <c r="AW153" s="80"/>
      <c r="AX153" s="80"/>
      <c r="AY153" s="80"/>
      <c r="AZ153" s="146"/>
      <c r="BA153" s="79" t="str">
        <f>IF([5]回答表!F17="下水道事業",IF([5]回答表!X45="●",[5]回答表!Y202,IF([5]回答表!AA45="●",[5]回答表!Y268,"")),"")</f>
        <v/>
      </c>
      <c r="BB153" s="80"/>
      <c r="BC153" s="80"/>
      <c r="BD153" s="80"/>
      <c r="BE153" s="80"/>
      <c r="BF153" s="80"/>
      <c r="BG153" s="80"/>
      <c r="BH153" s="146"/>
      <c r="BI153" s="65"/>
      <c r="BJ153" s="65"/>
      <c r="BK153" s="65"/>
      <c r="BL153" s="65"/>
      <c r="BM153" s="65"/>
      <c r="BN153" s="65"/>
      <c r="BO153" s="65"/>
      <c r="BP153" s="65"/>
      <c r="BQ153" s="65"/>
      <c r="BR153" s="105"/>
      <c r="BT153" s="65"/>
      <c r="BU153" s="65"/>
      <c r="BV153" s="65"/>
      <c r="BW153" s="65"/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  <c r="CH153" s="105"/>
    </row>
    <row r="154" spans="3:92" ht="15.6" customHeight="1" x14ac:dyDescent="0.4">
      <c r="C154" s="9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36"/>
      <c r="Q154" s="36"/>
      <c r="R154" s="112"/>
      <c r="S154" s="112"/>
      <c r="T154" s="112"/>
      <c r="U154" s="76"/>
      <c r="V154" s="77"/>
      <c r="W154" s="77"/>
      <c r="X154" s="77"/>
      <c r="Y154" s="77"/>
      <c r="Z154" s="77"/>
      <c r="AA154" s="77"/>
      <c r="AB154" s="78"/>
      <c r="AC154" s="76"/>
      <c r="AD154" s="77"/>
      <c r="AE154" s="77"/>
      <c r="AF154" s="77"/>
      <c r="AG154" s="77"/>
      <c r="AH154" s="77"/>
      <c r="AI154" s="77"/>
      <c r="AJ154" s="78"/>
      <c r="AK154" s="76"/>
      <c r="AL154" s="77"/>
      <c r="AM154" s="77"/>
      <c r="AN154" s="77"/>
      <c r="AO154" s="77"/>
      <c r="AP154" s="77"/>
      <c r="AQ154" s="77"/>
      <c r="AR154" s="78"/>
      <c r="AS154" s="76"/>
      <c r="AT154" s="77"/>
      <c r="AU154" s="77"/>
      <c r="AV154" s="77"/>
      <c r="AW154" s="77"/>
      <c r="AX154" s="77"/>
      <c r="AY154" s="77"/>
      <c r="AZ154" s="78"/>
      <c r="BA154" s="76"/>
      <c r="BB154" s="77"/>
      <c r="BC154" s="77"/>
      <c r="BD154" s="77"/>
      <c r="BE154" s="77"/>
      <c r="BF154" s="77"/>
      <c r="BG154" s="77"/>
      <c r="BH154" s="78"/>
      <c r="BI154" s="65"/>
      <c r="BJ154" s="65"/>
      <c r="BK154" s="65"/>
      <c r="BL154" s="65"/>
      <c r="BM154" s="65"/>
      <c r="BN154" s="65"/>
      <c r="BO154" s="65"/>
      <c r="BP154" s="65"/>
      <c r="BQ154" s="65"/>
      <c r="BR154" s="10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105"/>
    </row>
    <row r="155" spans="3:92" ht="15.6" customHeight="1" x14ac:dyDescent="0.4">
      <c r="C155" s="9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36"/>
      <c r="Q155" s="36"/>
      <c r="R155" s="112"/>
      <c r="S155" s="112"/>
      <c r="T155" s="112"/>
      <c r="U155" s="82"/>
      <c r="V155" s="83"/>
      <c r="W155" s="83"/>
      <c r="X155" s="83"/>
      <c r="Y155" s="83"/>
      <c r="Z155" s="83"/>
      <c r="AA155" s="83"/>
      <c r="AB155" s="84"/>
      <c r="AC155" s="82"/>
      <c r="AD155" s="83"/>
      <c r="AE155" s="83"/>
      <c r="AF155" s="83"/>
      <c r="AG155" s="83"/>
      <c r="AH155" s="83"/>
      <c r="AI155" s="83"/>
      <c r="AJ155" s="84"/>
      <c r="AK155" s="82"/>
      <c r="AL155" s="83"/>
      <c r="AM155" s="83"/>
      <c r="AN155" s="83"/>
      <c r="AO155" s="83"/>
      <c r="AP155" s="83"/>
      <c r="AQ155" s="83"/>
      <c r="AR155" s="84"/>
      <c r="AS155" s="82"/>
      <c r="AT155" s="83"/>
      <c r="AU155" s="83"/>
      <c r="AV155" s="83"/>
      <c r="AW155" s="83"/>
      <c r="AX155" s="83"/>
      <c r="AY155" s="83"/>
      <c r="AZ155" s="84"/>
      <c r="BA155" s="82"/>
      <c r="BB155" s="83"/>
      <c r="BC155" s="83"/>
      <c r="BD155" s="83"/>
      <c r="BE155" s="83"/>
      <c r="BF155" s="83"/>
      <c r="BG155" s="83"/>
      <c r="BH155" s="84"/>
      <c r="BI155" s="65"/>
      <c r="BJ155" s="65"/>
      <c r="BK155" s="65"/>
      <c r="BL155" s="65"/>
      <c r="BM155" s="65"/>
      <c r="BN155" s="65"/>
      <c r="BO155" s="65"/>
      <c r="BP155" s="65"/>
      <c r="BQ155" s="65"/>
      <c r="BR155" s="10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105"/>
    </row>
    <row r="156" spans="3:92" ht="29.45" customHeight="1" x14ac:dyDescent="0.5">
      <c r="C156" s="9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36"/>
      <c r="Q156" s="36"/>
      <c r="R156" s="112"/>
      <c r="S156" s="112"/>
      <c r="T156" s="112"/>
      <c r="U156" s="65"/>
      <c r="V156" s="65"/>
      <c r="W156" s="65"/>
      <c r="X156" s="65"/>
      <c r="Y156" s="65"/>
      <c r="Z156" s="65"/>
      <c r="AA156" s="65"/>
      <c r="AB156" s="65"/>
      <c r="AC156" s="65"/>
      <c r="AD156" s="102"/>
      <c r="AE156" s="36"/>
      <c r="AF156" s="36"/>
      <c r="AG156" s="36"/>
      <c r="AH156" s="36"/>
      <c r="AI156" s="36"/>
      <c r="AJ156" s="36"/>
      <c r="AK156" s="36"/>
      <c r="AL156" s="36"/>
      <c r="AM156" s="36"/>
      <c r="AN156" s="103"/>
      <c r="AO156" s="103"/>
      <c r="AP156" s="103"/>
      <c r="AQ156" s="104"/>
      <c r="AR156" s="65"/>
      <c r="AS156" s="90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105"/>
      <c r="BT156" s="65"/>
      <c r="BU156" s="65"/>
      <c r="BV156" s="65"/>
      <c r="BW156" s="65"/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/>
    </row>
    <row r="157" spans="3:92" ht="15.6" customHeight="1" x14ac:dyDescent="0.5">
      <c r="C157" s="95"/>
      <c r="D157" s="36"/>
      <c r="E157" s="36"/>
      <c r="F157" s="36"/>
      <c r="G157" s="36"/>
      <c r="H157" s="36"/>
      <c r="I157" s="36"/>
      <c r="J157" s="36"/>
      <c r="K157" s="36"/>
      <c r="L157" s="103"/>
      <c r="M157" s="103"/>
      <c r="N157" s="103"/>
      <c r="O157" s="104"/>
      <c r="P157" s="81"/>
      <c r="Q157" s="81"/>
      <c r="R157" s="112"/>
      <c r="S157" s="112"/>
      <c r="T157" s="112"/>
      <c r="U157" s="234" t="s">
        <v>60</v>
      </c>
      <c r="V157" s="235"/>
      <c r="W157" s="235"/>
      <c r="X157" s="235"/>
      <c r="Y157" s="235"/>
      <c r="Z157" s="235"/>
      <c r="AA157" s="235"/>
      <c r="AB157" s="235"/>
      <c r="AC157" s="234" t="s">
        <v>61</v>
      </c>
      <c r="AD157" s="235"/>
      <c r="AE157" s="235"/>
      <c r="AF157" s="235"/>
      <c r="AG157" s="235"/>
      <c r="AH157" s="235"/>
      <c r="AI157" s="235"/>
      <c r="AJ157" s="235"/>
      <c r="AK157" s="234" t="s">
        <v>62</v>
      </c>
      <c r="AL157" s="235"/>
      <c r="AM157" s="235"/>
      <c r="AN157" s="235"/>
      <c r="AO157" s="235"/>
      <c r="AP157" s="235"/>
      <c r="AQ157" s="235"/>
      <c r="AR157" s="236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102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103"/>
      <c r="BO157" s="103"/>
      <c r="BP157" s="103"/>
      <c r="BQ157" s="104"/>
      <c r="BR157" s="105"/>
    </row>
    <row r="158" spans="3:92" ht="15.6" customHeight="1" x14ac:dyDescent="0.5">
      <c r="C158" s="95"/>
      <c r="D158" s="204" t="s">
        <v>26</v>
      </c>
      <c r="E158" s="186"/>
      <c r="F158" s="186"/>
      <c r="G158" s="186"/>
      <c r="H158" s="186"/>
      <c r="I158" s="186"/>
      <c r="J158" s="186"/>
      <c r="K158" s="186"/>
      <c r="L158" s="186"/>
      <c r="M158" s="205"/>
      <c r="N158" s="123" t="str">
        <f>IF([5]回答表!F17="下水道事業",IF([5]回答表!AA45="●","●",""),"")</f>
        <v/>
      </c>
      <c r="O158" s="124"/>
      <c r="P158" s="124"/>
      <c r="Q158" s="125"/>
      <c r="R158" s="112"/>
      <c r="S158" s="112"/>
      <c r="T158" s="112"/>
      <c r="U158" s="237"/>
      <c r="V158" s="238"/>
      <c r="W158" s="238"/>
      <c r="X158" s="238"/>
      <c r="Y158" s="238"/>
      <c r="Z158" s="238"/>
      <c r="AA158" s="238"/>
      <c r="AB158" s="238"/>
      <c r="AC158" s="237"/>
      <c r="AD158" s="238"/>
      <c r="AE158" s="238"/>
      <c r="AF158" s="238"/>
      <c r="AG158" s="238"/>
      <c r="AH158" s="238"/>
      <c r="AI158" s="238"/>
      <c r="AJ158" s="238"/>
      <c r="AK158" s="239"/>
      <c r="AL158" s="240"/>
      <c r="AM158" s="240"/>
      <c r="AN158" s="240"/>
      <c r="AO158" s="240"/>
      <c r="AP158" s="240"/>
      <c r="AQ158" s="240"/>
      <c r="AR158" s="241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102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103"/>
      <c r="BO158" s="103"/>
      <c r="BP158" s="103"/>
      <c r="BQ158" s="104"/>
      <c r="BR158" s="105"/>
    </row>
    <row r="159" spans="3:92" ht="15.6" customHeight="1" x14ac:dyDescent="0.5">
      <c r="C159" s="95"/>
      <c r="D159" s="186"/>
      <c r="E159" s="186"/>
      <c r="F159" s="186"/>
      <c r="G159" s="186"/>
      <c r="H159" s="186"/>
      <c r="I159" s="186"/>
      <c r="J159" s="186"/>
      <c r="K159" s="186"/>
      <c r="L159" s="186"/>
      <c r="M159" s="205"/>
      <c r="N159" s="137"/>
      <c r="O159" s="138"/>
      <c r="P159" s="138"/>
      <c r="Q159" s="139"/>
      <c r="R159" s="112"/>
      <c r="S159" s="112"/>
      <c r="T159" s="112"/>
      <c r="U159" s="79" t="str">
        <f>IF([5]回答表!F17="下水道事業",IF([5]回答表!X45="●",[5]回答表!Y207,IF([5]回答表!AA45="●",[5]回答表!Y273,"")),"")</f>
        <v/>
      </c>
      <c r="V159" s="80"/>
      <c r="W159" s="80"/>
      <c r="X159" s="80"/>
      <c r="Y159" s="80"/>
      <c r="Z159" s="80"/>
      <c r="AA159" s="80"/>
      <c r="AB159" s="146"/>
      <c r="AC159" s="79" t="str">
        <f>IF([5]回答表!F17="下水道事業",IF([5]回答表!X45="●",[5]回答表!Y208,IF([5]回答表!AA45="●",[5]回答表!Y274,"")),"")</f>
        <v/>
      </c>
      <c r="AD159" s="80"/>
      <c r="AE159" s="80"/>
      <c r="AF159" s="80"/>
      <c r="AG159" s="80"/>
      <c r="AH159" s="80"/>
      <c r="AI159" s="80"/>
      <c r="AJ159" s="146"/>
      <c r="AK159" s="79" t="str">
        <f>IF([5]回答表!F17="下水道事業",IF([5]回答表!X45="●",[5]回答表!Y209,IF([5]回答表!AA45="●",[5]回答表!Y275,"")),"")</f>
        <v/>
      </c>
      <c r="AL159" s="80"/>
      <c r="AM159" s="80"/>
      <c r="AN159" s="80"/>
      <c r="AO159" s="80"/>
      <c r="AP159" s="80"/>
      <c r="AQ159" s="80"/>
      <c r="AR159" s="146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102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103"/>
      <c r="BO159" s="103"/>
      <c r="BP159" s="103"/>
      <c r="BQ159" s="104"/>
      <c r="BR159" s="105"/>
    </row>
    <row r="160" spans="3:92" ht="15.6" customHeight="1" x14ac:dyDescent="0.5">
      <c r="C160" s="95"/>
      <c r="D160" s="186"/>
      <c r="E160" s="186"/>
      <c r="F160" s="186"/>
      <c r="G160" s="186"/>
      <c r="H160" s="186"/>
      <c r="I160" s="186"/>
      <c r="J160" s="186"/>
      <c r="K160" s="186"/>
      <c r="L160" s="186"/>
      <c r="M160" s="205"/>
      <c r="N160" s="137"/>
      <c r="O160" s="138"/>
      <c r="P160" s="138"/>
      <c r="Q160" s="139"/>
      <c r="R160" s="112"/>
      <c r="S160" s="112"/>
      <c r="T160" s="112"/>
      <c r="U160" s="76"/>
      <c r="V160" s="77"/>
      <c r="W160" s="77"/>
      <c r="X160" s="77"/>
      <c r="Y160" s="77"/>
      <c r="Z160" s="77"/>
      <c r="AA160" s="77"/>
      <c r="AB160" s="78"/>
      <c r="AC160" s="76"/>
      <c r="AD160" s="77"/>
      <c r="AE160" s="77"/>
      <c r="AF160" s="77"/>
      <c r="AG160" s="77"/>
      <c r="AH160" s="77"/>
      <c r="AI160" s="77"/>
      <c r="AJ160" s="78"/>
      <c r="AK160" s="76"/>
      <c r="AL160" s="77"/>
      <c r="AM160" s="77"/>
      <c r="AN160" s="77"/>
      <c r="AO160" s="77"/>
      <c r="AP160" s="77"/>
      <c r="AQ160" s="77"/>
      <c r="AR160" s="78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102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103"/>
      <c r="BO160" s="103"/>
      <c r="BP160" s="103"/>
      <c r="BQ160" s="104"/>
      <c r="BR160" s="105"/>
    </row>
    <row r="161" spans="3:70" ht="15.6" customHeight="1" x14ac:dyDescent="0.5">
      <c r="C161" s="95"/>
      <c r="D161" s="186"/>
      <c r="E161" s="186"/>
      <c r="F161" s="186"/>
      <c r="G161" s="186"/>
      <c r="H161" s="186"/>
      <c r="I161" s="186"/>
      <c r="J161" s="186"/>
      <c r="K161" s="186"/>
      <c r="L161" s="186"/>
      <c r="M161" s="205"/>
      <c r="N161" s="147"/>
      <c r="O161" s="148"/>
      <c r="P161" s="148"/>
      <c r="Q161" s="149"/>
      <c r="R161" s="112"/>
      <c r="S161" s="112"/>
      <c r="T161" s="112"/>
      <c r="U161" s="82"/>
      <c r="V161" s="83"/>
      <c r="W161" s="83"/>
      <c r="X161" s="83"/>
      <c r="Y161" s="83"/>
      <c r="Z161" s="83"/>
      <c r="AA161" s="83"/>
      <c r="AB161" s="84"/>
      <c r="AC161" s="82"/>
      <c r="AD161" s="83"/>
      <c r="AE161" s="83"/>
      <c r="AF161" s="83"/>
      <c r="AG161" s="83"/>
      <c r="AH161" s="83"/>
      <c r="AI161" s="83"/>
      <c r="AJ161" s="84"/>
      <c r="AK161" s="82"/>
      <c r="AL161" s="83"/>
      <c r="AM161" s="83"/>
      <c r="AN161" s="83"/>
      <c r="AO161" s="83"/>
      <c r="AP161" s="83"/>
      <c r="AQ161" s="83"/>
      <c r="AR161" s="84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102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103"/>
      <c r="BO161" s="103"/>
      <c r="BP161" s="103"/>
      <c r="BQ161" s="104"/>
      <c r="BR161" s="105"/>
    </row>
    <row r="162" spans="3:70" ht="15.6" customHeight="1" x14ac:dyDescent="0.5">
      <c r="C162" s="95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65"/>
      <c r="V162" s="65"/>
      <c r="W162" s="65"/>
      <c r="X162" s="65"/>
      <c r="Y162" s="65"/>
      <c r="Z162" s="102"/>
      <c r="AA162" s="36"/>
      <c r="AB162" s="36"/>
      <c r="AC162" s="36"/>
      <c r="AD162" s="36"/>
      <c r="AE162" s="36"/>
      <c r="AF162" s="36"/>
      <c r="AG162" s="36"/>
      <c r="AH162" s="36"/>
      <c r="AI162" s="36"/>
      <c r="AJ162" s="114"/>
      <c r="AK162" s="65"/>
      <c r="AL162" s="113"/>
      <c r="AM162" s="113"/>
      <c r="AN162" s="104"/>
      <c r="AO162" s="113"/>
      <c r="AP162" s="114"/>
      <c r="AQ162" s="114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102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103"/>
      <c r="BO162" s="103"/>
      <c r="BP162" s="103"/>
      <c r="BQ162" s="104"/>
      <c r="BR162" s="105"/>
    </row>
    <row r="163" spans="3:70" ht="33.6" customHeight="1" x14ac:dyDescent="0.5">
      <c r="C163" s="95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81"/>
      <c r="O163" s="81"/>
      <c r="P163" s="81"/>
      <c r="Q163" s="81"/>
      <c r="R163" s="112"/>
      <c r="S163" s="112"/>
      <c r="T163" s="112"/>
      <c r="U163" s="116" t="s">
        <v>31</v>
      </c>
      <c r="V163" s="112"/>
      <c r="W163" s="112"/>
      <c r="X163" s="112"/>
      <c r="Y163" s="112"/>
      <c r="Z163" s="112"/>
      <c r="AA163" s="103"/>
      <c r="AB163" s="117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16" t="s">
        <v>32</v>
      </c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65"/>
      <c r="BR163" s="105"/>
    </row>
    <row r="164" spans="3:70" ht="15.6" customHeight="1" x14ac:dyDescent="0.4">
      <c r="C164" s="95"/>
      <c r="D164" s="186" t="s">
        <v>33</v>
      </c>
      <c r="E164" s="186"/>
      <c r="F164" s="186"/>
      <c r="G164" s="186"/>
      <c r="H164" s="186"/>
      <c r="I164" s="186"/>
      <c r="J164" s="186"/>
      <c r="K164" s="186"/>
      <c r="L164" s="186"/>
      <c r="M164" s="205"/>
      <c r="N164" s="123" t="str">
        <f>IF([5]回答表!F17="下水道事業",IF([5]回答表!AD45="●","●",""),"")</f>
        <v/>
      </c>
      <c r="O164" s="124"/>
      <c r="P164" s="124"/>
      <c r="Q164" s="125"/>
      <c r="R164" s="112"/>
      <c r="S164" s="112"/>
      <c r="T164" s="112"/>
      <c r="U164" s="126" t="str">
        <f>IF([5]回答表!F17="下水道事業",IF([5]回答表!AD45="●",[5]回答表!B289,""),"")</f>
        <v/>
      </c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/>
      <c r="AI164" s="127"/>
      <c r="AJ164" s="128"/>
      <c r="AK164" s="175"/>
      <c r="AL164" s="175"/>
      <c r="AM164" s="126" t="str">
        <f>IF([5]回答表!F17="下水道事業",IF([5]回答表!AD45="●",[5]回答表!B295,""),"")</f>
        <v/>
      </c>
      <c r="AN164" s="127"/>
      <c r="AO164" s="127"/>
      <c r="AP164" s="127"/>
      <c r="AQ164" s="127"/>
      <c r="AR164" s="127"/>
      <c r="AS164" s="127"/>
      <c r="AT164" s="127"/>
      <c r="AU164" s="127"/>
      <c r="AV164" s="127"/>
      <c r="AW164" s="127"/>
      <c r="AX164" s="127"/>
      <c r="AY164" s="127"/>
      <c r="AZ164" s="127"/>
      <c r="BA164" s="127"/>
      <c r="BB164" s="127"/>
      <c r="BC164" s="127"/>
      <c r="BD164" s="127"/>
      <c r="BE164" s="127"/>
      <c r="BF164" s="127"/>
      <c r="BG164" s="127"/>
      <c r="BH164" s="127"/>
      <c r="BI164" s="127"/>
      <c r="BJ164" s="127"/>
      <c r="BK164" s="127"/>
      <c r="BL164" s="127"/>
      <c r="BM164" s="127"/>
      <c r="BN164" s="127"/>
      <c r="BO164" s="127"/>
      <c r="BP164" s="127"/>
      <c r="BQ164" s="128"/>
      <c r="BR164" s="105"/>
    </row>
    <row r="165" spans="3:70" ht="15.6" customHeight="1" x14ac:dyDescent="0.4">
      <c r="C165" s="95"/>
      <c r="D165" s="186"/>
      <c r="E165" s="186"/>
      <c r="F165" s="186"/>
      <c r="G165" s="186"/>
      <c r="H165" s="186"/>
      <c r="I165" s="186"/>
      <c r="J165" s="186"/>
      <c r="K165" s="186"/>
      <c r="L165" s="186"/>
      <c r="M165" s="205"/>
      <c r="N165" s="137"/>
      <c r="O165" s="138"/>
      <c r="P165" s="138"/>
      <c r="Q165" s="139"/>
      <c r="R165" s="112"/>
      <c r="S165" s="112"/>
      <c r="T165" s="112"/>
      <c r="U165" s="140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2"/>
      <c r="AK165" s="175"/>
      <c r="AL165" s="175"/>
      <c r="AM165" s="140"/>
      <c r="AN165" s="141"/>
      <c r="AO165" s="141"/>
      <c r="AP165" s="141"/>
      <c r="AQ165" s="141"/>
      <c r="AR165" s="141"/>
      <c r="AS165" s="141"/>
      <c r="AT165" s="141"/>
      <c r="AU165" s="141"/>
      <c r="AV165" s="141"/>
      <c r="AW165" s="141"/>
      <c r="AX165" s="141"/>
      <c r="AY165" s="141"/>
      <c r="AZ165" s="141"/>
      <c r="BA165" s="141"/>
      <c r="BB165" s="141"/>
      <c r="BC165" s="141"/>
      <c r="BD165" s="141"/>
      <c r="BE165" s="141"/>
      <c r="BF165" s="141"/>
      <c r="BG165" s="141"/>
      <c r="BH165" s="141"/>
      <c r="BI165" s="141"/>
      <c r="BJ165" s="141"/>
      <c r="BK165" s="141"/>
      <c r="BL165" s="141"/>
      <c r="BM165" s="141"/>
      <c r="BN165" s="141"/>
      <c r="BO165" s="141"/>
      <c r="BP165" s="141"/>
      <c r="BQ165" s="142"/>
      <c r="BR165" s="105"/>
    </row>
    <row r="166" spans="3:70" ht="15.6" customHeight="1" x14ac:dyDescent="0.4">
      <c r="C166" s="95"/>
      <c r="D166" s="186"/>
      <c r="E166" s="186"/>
      <c r="F166" s="186"/>
      <c r="G166" s="186"/>
      <c r="H166" s="186"/>
      <c r="I166" s="186"/>
      <c r="J166" s="186"/>
      <c r="K166" s="186"/>
      <c r="L166" s="186"/>
      <c r="M166" s="205"/>
      <c r="N166" s="137"/>
      <c r="O166" s="138"/>
      <c r="P166" s="138"/>
      <c r="Q166" s="139"/>
      <c r="R166" s="112"/>
      <c r="S166" s="112"/>
      <c r="T166" s="112"/>
      <c r="U166" s="140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2"/>
      <c r="AK166" s="175"/>
      <c r="AL166" s="175"/>
      <c r="AM166" s="140"/>
      <c r="AN166" s="141"/>
      <c r="AO166" s="141"/>
      <c r="AP166" s="141"/>
      <c r="AQ166" s="141"/>
      <c r="AR166" s="141"/>
      <c r="AS166" s="141"/>
      <c r="AT166" s="141"/>
      <c r="AU166" s="141"/>
      <c r="AV166" s="141"/>
      <c r="AW166" s="141"/>
      <c r="AX166" s="141"/>
      <c r="AY166" s="141"/>
      <c r="AZ166" s="141"/>
      <c r="BA166" s="141"/>
      <c r="BB166" s="141"/>
      <c r="BC166" s="141"/>
      <c r="BD166" s="141"/>
      <c r="BE166" s="141"/>
      <c r="BF166" s="141"/>
      <c r="BG166" s="141"/>
      <c r="BH166" s="141"/>
      <c r="BI166" s="141"/>
      <c r="BJ166" s="141"/>
      <c r="BK166" s="141"/>
      <c r="BL166" s="141"/>
      <c r="BM166" s="141"/>
      <c r="BN166" s="141"/>
      <c r="BO166" s="141"/>
      <c r="BP166" s="141"/>
      <c r="BQ166" s="142"/>
      <c r="BR166" s="105"/>
    </row>
    <row r="167" spans="3:70" ht="15.6" customHeight="1" x14ac:dyDescent="0.4">
      <c r="C167" s="95"/>
      <c r="D167" s="186"/>
      <c r="E167" s="186"/>
      <c r="F167" s="186"/>
      <c r="G167" s="186"/>
      <c r="H167" s="186"/>
      <c r="I167" s="186"/>
      <c r="J167" s="186"/>
      <c r="K167" s="186"/>
      <c r="L167" s="186"/>
      <c r="M167" s="205"/>
      <c r="N167" s="147"/>
      <c r="O167" s="148"/>
      <c r="P167" s="148"/>
      <c r="Q167" s="149"/>
      <c r="R167" s="112"/>
      <c r="S167" s="112"/>
      <c r="T167" s="112"/>
      <c r="U167" s="172"/>
      <c r="V167" s="173"/>
      <c r="W167" s="173"/>
      <c r="X167" s="173"/>
      <c r="Y167" s="173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4"/>
      <c r="AK167" s="175"/>
      <c r="AL167" s="175"/>
      <c r="AM167" s="172"/>
      <c r="AN167" s="173"/>
      <c r="AO167" s="173"/>
      <c r="AP167" s="173"/>
      <c r="AQ167" s="173"/>
      <c r="AR167" s="173"/>
      <c r="AS167" s="173"/>
      <c r="AT167" s="173"/>
      <c r="AU167" s="173"/>
      <c r="AV167" s="173"/>
      <c r="AW167" s="173"/>
      <c r="AX167" s="173"/>
      <c r="AY167" s="173"/>
      <c r="AZ167" s="173"/>
      <c r="BA167" s="173"/>
      <c r="BB167" s="173"/>
      <c r="BC167" s="173"/>
      <c r="BD167" s="173"/>
      <c r="BE167" s="173"/>
      <c r="BF167" s="173"/>
      <c r="BG167" s="173"/>
      <c r="BH167" s="173"/>
      <c r="BI167" s="173"/>
      <c r="BJ167" s="173"/>
      <c r="BK167" s="173"/>
      <c r="BL167" s="173"/>
      <c r="BM167" s="173"/>
      <c r="BN167" s="173"/>
      <c r="BO167" s="173"/>
      <c r="BP167" s="173"/>
      <c r="BQ167" s="174"/>
      <c r="BR167" s="105"/>
    </row>
    <row r="168" spans="3:70" ht="15.6" customHeight="1" x14ac:dyDescent="0.4">
      <c r="C168" s="176"/>
      <c r="D168" s="177"/>
      <c r="E168" s="177"/>
      <c r="F168" s="177"/>
      <c r="G168" s="177"/>
      <c r="H168" s="177"/>
      <c r="I168" s="177"/>
      <c r="J168" s="177"/>
      <c r="K168" s="177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  <c r="AA168" s="177"/>
      <c r="AB168" s="177"/>
      <c r="AC168" s="177"/>
      <c r="AD168" s="177"/>
      <c r="AE168" s="177"/>
      <c r="AF168" s="177"/>
      <c r="AG168" s="177"/>
      <c r="AH168" s="177"/>
      <c r="AI168" s="177"/>
      <c r="AJ168" s="177"/>
      <c r="AK168" s="177"/>
      <c r="AL168" s="177"/>
      <c r="AM168" s="177"/>
      <c r="AN168" s="177"/>
      <c r="AO168" s="177"/>
      <c r="AP168" s="177"/>
      <c r="AQ168" s="177"/>
      <c r="AR168" s="177"/>
      <c r="AS168" s="177"/>
      <c r="AT168" s="177"/>
      <c r="AU168" s="177"/>
      <c r="AV168" s="177"/>
      <c r="AW168" s="177"/>
      <c r="AX168" s="177"/>
      <c r="AY168" s="177"/>
      <c r="AZ168" s="177"/>
      <c r="BA168" s="177"/>
      <c r="BB168" s="177"/>
      <c r="BC168" s="177"/>
      <c r="BD168" s="177"/>
      <c r="BE168" s="177"/>
      <c r="BF168" s="177"/>
      <c r="BG168" s="177"/>
      <c r="BH168" s="177"/>
      <c r="BI168" s="177"/>
      <c r="BJ168" s="177"/>
      <c r="BK168" s="177"/>
      <c r="BL168" s="177"/>
      <c r="BM168" s="177"/>
      <c r="BN168" s="177"/>
      <c r="BO168" s="177"/>
      <c r="BP168" s="177"/>
      <c r="BQ168" s="177"/>
      <c r="BR168" s="178"/>
    </row>
    <row r="169" spans="3:70" ht="15.6" customHeight="1" x14ac:dyDescent="0.4"/>
    <row r="170" spans="3:70" ht="15.6" customHeight="1" x14ac:dyDescent="0.4">
      <c r="C170" s="89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184"/>
      <c r="AS170" s="184"/>
      <c r="AT170" s="184"/>
      <c r="AU170" s="184"/>
      <c r="AV170" s="184"/>
      <c r="AW170" s="184"/>
      <c r="AX170" s="184"/>
      <c r="AY170" s="184"/>
      <c r="AZ170" s="184"/>
      <c r="BA170" s="184"/>
      <c r="BB170" s="184"/>
      <c r="BC170" s="92"/>
      <c r="BD170" s="93"/>
      <c r="BE170" s="93"/>
      <c r="BF170" s="93"/>
      <c r="BG170" s="93"/>
      <c r="BH170" s="93"/>
      <c r="BI170" s="93"/>
      <c r="BJ170" s="93"/>
      <c r="BK170" s="93"/>
      <c r="BL170" s="93"/>
      <c r="BM170" s="93"/>
      <c r="BN170" s="93"/>
      <c r="BO170" s="93"/>
      <c r="BP170" s="93"/>
      <c r="BQ170" s="93"/>
      <c r="BR170" s="94"/>
    </row>
    <row r="171" spans="3:70" ht="15.6" customHeight="1" x14ac:dyDescent="0.5">
      <c r="C171" s="95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65"/>
      <c r="Y171" s="65"/>
      <c r="Z171" s="65"/>
      <c r="AA171" s="36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04"/>
      <c r="AO171" s="113"/>
      <c r="AP171" s="114"/>
      <c r="AQ171" s="114"/>
      <c r="AR171" s="185"/>
      <c r="AS171" s="185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02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103"/>
      <c r="BO171" s="103"/>
      <c r="BP171" s="103"/>
      <c r="BQ171" s="104"/>
      <c r="BR171" s="105"/>
    </row>
    <row r="172" spans="3:70" ht="15.6" customHeight="1" x14ac:dyDescent="0.5">
      <c r="C172" s="95"/>
      <c r="D172" s="96" t="s">
        <v>14</v>
      </c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8"/>
      <c r="R172" s="99" t="s">
        <v>63</v>
      </c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  <c r="AU172" s="100"/>
      <c r="AV172" s="100"/>
      <c r="AW172" s="100"/>
      <c r="AX172" s="100"/>
      <c r="AY172" s="100"/>
      <c r="AZ172" s="100"/>
      <c r="BA172" s="100"/>
      <c r="BB172" s="101"/>
      <c r="BC172" s="102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103"/>
      <c r="BO172" s="103"/>
      <c r="BP172" s="103"/>
      <c r="BQ172" s="104"/>
      <c r="BR172" s="105"/>
    </row>
    <row r="173" spans="3:70" ht="15.6" customHeight="1" x14ac:dyDescent="0.5">
      <c r="C173" s="95"/>
      <c r="D173" s="106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8"/>
      <c r="R173" s="109"/>
      <c r="S173" s="110"/>
      <c r="T173" s="110"/>
      <c r="U173" s="110"/>
      <c r="V173" s="110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  <c r="AK173" s="110"/>
      <c r="AL173" s="110"/>
      <c r="AM173" s="110"/>
      <c r="AN173" s="110"/>
      <c r="AO173" s="110"/>
      <c r="AP173" s="110"/>
      <c r="AQ173" s="110"/>
      <c r="AR173" s="110"/>
      <c r="AS173" s="110"/>
      <c r="AT173" s="110"/>
      <c r="AU173" s="110"/>
      <c r="AV173" s="110"/>
      <c r="AW173" s="110"/>
      <c r="AX173" s="110"/>
      <c r="AY173" s="110"/>
      <c r="AZ173" s="110"/>
      <c r="BA173" s="110"/>
      <c r="BB173" s="111"/>
      <c r="BC173" s="102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103"/>
      <c r="BO173" s="103"/>
      <c r="BP173" s="103"/>
      <c r="BQ173" s="104"/>
      <c r="BR173" s="105"/>
    </row>
    <row r="174" spans="3:70" ht="15.6" customHeight="1" x14ac:dyDescent="0.5">
      <c r="C174" s="95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65"/>
      <c r="Y174" s="65"/>
      <c r="Z174" s="65"/>
      <c r="AA174" s="36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04"/>
      <c r="AO174" s="113"/>
      <c r="AP174" s="114"/>
      <c r="AQ174" s="114"/>
      <c r="AR174" s="115"/>
      <c r="AS174" s="115"/>
      <c r="AT174" s="115"/>
      <c r="AU174" s="115"/>
      <c r="AV174" s="115"/>
      <c r="AW174" s="115"/>
      <c r="AX174" s="115"/>
      <c r="AY174" s="115"/>
      <c r="AZ174" s="115"/>
      <c r="BA174" s="115"/>
      <c r="BB174" s="115"/>
      <c r="BC174" s="102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103"/>
      <c r="BO174" s="103"/>
      <c r="BP174" s="103"/>
      <c r="BQ174" s="104"/>
      <c r="BR174" s="105"/>
    </row>
    <row r="175" spans="3:70" ht="25.5" x14ac:dyDescent="0.5">
      <c r="C175" s="95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6" t="s">
        <v>35</v>
      </c>
      <c r="V175" s="112"/>
      <c r="W175" s="112"/>
      <c r="X175" s="112"/>
      <c r="Y175" s="112"/>
      <c r="Z175" s="112"/>
      <c r="AA175" s="103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22" t="s">
        <v>17</v>
      </c>
      <c r="AN175" s="179"/>
      <c r="AO175" s="179"/>
      <c r="AP175" s="179"/>
      <c r="AQ175" s="179"/>
      <c r="AR175" s="179"/>
      <c r="AS175" s="179"/>
      <c r="AT175" s="103"/>
      <c r="AU175" s="103"/>
      <c r="AV175" s="103"/>
      <c r="AW175" s="103"/>
      <c r="AX175" s="104"/>
      <c r="AY175" s="121"/>
      <c r="AZ175" s="121"/>
      <c r="BA175" s="121"/>
      <c r="BB175" s="121"/>
      <c r="BC175" s="121"/>
      <c r="BD175" s="103"/>
      <c r="BE175" s="103"/>
      <c r="BF175" s="122"/>
      <c r="BG175" s="103"/>
      <c r="BH175" s="103"/>
      <c r="BI175" s="103"/>
      <c r="BJ175" s="103"/>
      <c r="BK175" s="103"/>
      <c r="BL175" s="103"/>
      <c r="BM175" s="103"/>
      <c r="BN175" s="103"/>
      <c r="BO175" s="103"/>
      <c r="BP175" s="103"/>
      <c r="BQ175" s="104"/>
      <c r="BR175" s="105"/>
    </row>
    <row r="176" spans="3:70" ht="19.350000000000001" customHeight="1" x14ac:dyDescent="0.5">
      <c r="C176" s="95"/>
      <c r="D176" s="186" t="s">
        <v>18</v>
      </c>
      <c r="E176" s="186"/>
      <c r="F176" s="186"/>
      <c r="G176" s="186"/>
      <c r="H176" s="186"/>
      <c r="I176" s="186"/>
      <c r="J176" s="186"/>
      <c r="K176" s="186"/>
      <c r="L176" s="186"/>
      <c r="M176" s="186"/>
      <c r="N176" s="123" t="str">
        <f>IF([5]回答表!BD17="●",IF([5]回答表!X45="●","●",""),"")</f>
        <v/>
      </c>
      <c r="O176" s="124"/>
      <c r="P176" s="124"/>
      <c r="Q176" s="125"/>
      <c r="R176" s="112"/>
      <c r="S176" s="112"/>
      <c r="T176" s="112"/>
      <c r="U176" s="126" t="str">
        <f>IF([5]回答表!BD17="●",IF([5]回答表!X45="●",[5]回答表!B158,IF([5]回答表!AA45="●",[5]回答表!B223,"")),"")</f>
        <v/>
      </c>
      <c r="V176" s="127"/>
      <c r="W176" s="127"/>
      <c r="X176" s="127"/>
      <c r="Y176" s="127"/>
      <c r="Z176" s="127"/>
      <c r="AA176" s="127"/>
      <c r="AB176" s="127"/>
      <c r="AC176" s="127"/>
      <c r="AD176" s="127"/>
      <c r="AE176" s="127"/>
      <c r="AF176" s="127"/>
      <c r="AG176" s="127"/>
      <c r="AH176" s="127"/>
      <c r="AI176" s="127"/>
      <c r="AJ176" s="128"/>
      <c r="AK176" s="129"/>
      <c r="AL176" s="129"/>
      <c r="AM176" s="131" t="str">
        <f>IF([5]回答表!BD17="●",IF([5]回答表!X45="●",[5]回答表!B212,IF([5]回答表!AA45="●",[5]回答表!B278,"")),"")</f>
        <v/>
      </c>
      <c r="AN176" s="132"/>
      <c r="AO176" s="132"/>
      <c r="AP176" s="132"/>
      <c r="AQ176" s="131"/>
      <c r="AR176" s="132"/>
      <c r="AS176" s="132"/>
      <c r="AT176" s="132"/>
      <c r="AU176" s="131"/>
      <c r="AV176" s="132"/>
      <c r="AW176" s="132"/>
      <c r="AX176" s="133"/>
      <c r="AY176" s="121"/>
      <c r="AZ176" s="121"/>
      <c r="BA176" s="121"/>
      <c r="BB176" s="121"/>
      <c r="BC176" s="121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105"/>
    </row>
    <row r="177" spans="3:70" ht="19.350000000000001" customHeight="1" x14ac:dyDescent="0.5">
      <c r="C177" s="95"/>
      <c r="D177" s="186"/>
      <c r="E177" s="186"/>
      <c r="F177" s="186"/>
      <c r="G177" s="186"/>
      <c r="H177" s="186"/>
      <c r="I177" s="186"/>
      <c r="J177" s="186"/>
      <c r="K177" s="186"/>
      <c r="L177" s="186"/>
      <c r="M177" s="186"/>
      <c r="N177" s="137"/>
      <c r="O177" s="138"/>
      <c r="P177" s="138"/>
      <c r="Q177" s="139"/>
      <c r="R177" s="112"/>
      <c r="S177" s="112"/>
      <c r="T177" s="112"/>
      <c r="U177" s="140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2"/>
      <c r="AK177" s="129"/>
      <c r="AL177" s="129"/>
      <c r="AM177" s="143"/>
      <c r="AN177" s="144"/>
      <c r="AO177" s="144"/>
      <c r="AP177" s="144"/>
      <c r="AQ177" s="143"/>
      <c r="AR177" s="144"/>
      <c r="AS177" s="144"/>
      <c r="AT177" s="144"/>
      <c r="AU177" s="143"/>
      <c r="AV177" s="144"/>
      <c r="AW177" s="144"/>
      <c r="AX177" s="145"/>
      <c r="AY177" s="121"/>
      <c r="AZ177" s="121"/>
      <c r="BA177" s="121"/>
      <c r="BB177" s="121"/>
      <c r="BC177" s="121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105"/>
    </row>
    <row r="178" spans="3:70" ht="15.6" customHeight="1" x14ac:dyDescent="0.5">
      <c r="C178" s="95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37"/>
      <c r="O178" s="138"/>
      <c r="P178" s="138"/>
      <c r="Q178" s="139"/>
      <c r="R178" s="112"/>
      <c r="S178" s="112"/>
      <c r="T178" s="112"/>
      <c r="U178" s="140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2"/>
      <c r="AK178" s="129"/>
      <c r="AL178" s="129"/>
      <c r="AM178" s="143"/>
      <c r="AN178" s="144"/>
      <c r="AO178" s="144"/>
      <c r="AP178" s="144"/>
      <c r="AQ178" s="143"/>
      <c r="AR178" s="144"/>
      <c r="AS178" s="144"/>
      <c r="AT178" s="144"/>
      <c r="AU178" s="143"/>
      <c r="AV178" s="144"/>
      <c r="AW178" s="144"/>
      <c r="AX178" s="145"/>
      <c r="AY178" s="121"/>
      <c r="AZ178" s="121"/>
      <c r="BA178" s="121"/>
      <c r="BB178" s="121"/>
      <c r="BC178" s="121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105"/>
    </row>
    <row r="179" spans="3:70" ht="15.6" customHeight="1" x14ac:dyDescent="0.5">
      <c r="C179" s="95"/>
      <c r="D179" s="186"/>
      <c r="E179" s="186"/>
      <c r="F179" s="186"/>
      <c r="G179" s="186"/>
      <c r="H179" s="186"/>
      <c r="I179" s="186"/>
      <c r="J179" s="186"/>
      <c r="K179" s="186"/>
      <c r="L179" s="186"/>
      <c r="M179" s="186"/>
      <c r="N179" s="147"/>
      <c r="O179" s="148"/>
      <c r="P179" s="148"/>
      <c r="Q179" s="149"/>
      <c r="R179" s="112"/>
      <c r="S179" s="112"/>
      <c r="T179" s="112"/>
      <c r="U179" s="140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2"/>
      <c r="AK179" s="129"/>
      <c r="AL179" s="129"/>
      <c r="AM179" s="143" t="str">
        <f>IF([5]回答表!BD17="●",IF([5]回答表!X45="●",[5]回答表!E212,IF([5]回答表!AA45="●",[5]回答表!E278,"")),"")</f>
        <v/>
      </c>
      <c r="AN179" s="144"/>
      <c r="AO179" s="144"/>
      <c r="AP179" s="144"/>
      <c r="AQ179" s="143" t="str">
        <f>IF([5]回答表!BD17="●",IF([5]回答表!X45="●",[5]回答表!E213,IF([5]回答表!AA45="●",[5]回答表!E279,"")),"")</f>
        <v/>
      </c>
      <c r="AR179" s="144"/>
      <c r="AS179" s="144"/>
      <c r="AT179" s="144"/>
      <c r="AU179" s="143" t="str">
        <f>IF([5]回答表!BD17="●",IF([5]回答表!X45="●",[5]回答表!E214,IF([5]回答表!AA45="●",[5]回答表!E280,"")),"")</f>
        <v/>
      </c>
      <c r="AV179" s="144"/>
      <c r="AW179" s="144"/>
      <c r="AX179" s="145"/>
      <c r="AY179" s="121"/>
      <c r="AZ179" s="121"/>
      <c r="BA179" s="121"/>
      <c r="BB179" s="121"/>
      <c r="BC179" s="121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105"/>
    </row>
    <row r="180" spans="3:70" ht="15.6" customHeight="1" x14ac:dyDescent="0.5">
      <c r="C180" s="95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1"/>
      <c r="O180" s="151"/>
      <c r="P180" s="151"/>
      <c r="Q180" s="151"/>
      <c r="R180" s="152"/>
      <c r="S180" s="152"/>
      <c r="T180" s="152"/>
      <c r="U180" s="140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2"/>
      <c r="AK180" s="129"/>
      <c r="AL180" s="129"/>
      <c r="AM180" s="143"/>
      <c r="AN180" s="144"/>
      <c r="AO180" s="144"/>
      <c r="AP180" s="144"/>
      <c r="AQ180" s="143"/>
      <c r="AR180" s="144"/>
      <c r="AS180" s="144"/>
      <c r="AT180" s="144"/>
      <c r="AU180" s="143"/>
      <c r="AV180" s="144"/>
      <c r="AW180" s="144"/>
      <c r="AX180" s="145"/>
      <c r="AY180" s="121"/>
      <c r="AZ180" s="121"/>
      <c r="BA180" s="121"/>
      <c r="BB180" s="121"/>
      <c r="BC180" s="121"/>
      <c r="BD180" s="113"/>
      <c r="BE180" s="113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105"/>
    </row>
    <row r="181" spans="3:70" ht="19.350000000000001" customHeight="1" x14ac:dyDescent="0.5">
      <c r="C181" s="95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1"/>
      <c r="O181" s="151"/>
      <c r="P181" s="151"/>
      <c r="Q181" s="151"/>
      <c r="R181" s="152"/>
      <c r="S181" s="152"/>
      <c r="T181" s="152"/>
      <c r="U181" s="140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2"/>
      <c r="AK181" s="129"/>
      <c r="AL181" s="129"/>
      <c r="AM181" s="143"/>
      <c r="AN181" s="144"/>
      <c r="AO181" s="144"/>
      <c r="AP181" s="144"/>
      <c r="AQ181" s="143"/>
      <c r="AR181" s="144"/>
      <c r="AS181" s="144"/>
      <c r="AT181" s="144"/>
      <c r="AU181" s="143"/>
      <c r="AV181" s="144"/>
      <c r="AW181" s="144"/>
      <c r="AX181" s="145"/>
      <c r="AY181" s="121"/>
      <c r="AZ181" s="121"/>
      <c r="BA181" s="121"/>
      <c r="BB181" s="121"/>
      <c r="BC181" s="121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105"/>
    </row>
    <row r="182" spans="3:70" ht="19.350000000000001" customHeight="1" x14ac:dyDescent="0.5">
      <c r="C182" s="95"/>
      <c r="D182" s="204" t="s">
        <v>26</v>
      </c>
      <c r="E182" s="186"/>
      <c r="F182" s="186"/>
      <c r="G182" s="186"/>
      <c r="H182" s="186"/>
      <c r="I182" s="186"/>
      <c r="J182" s="186"/>
      <c r="K182" s="186"/>
      <c r="L182" s="186"/>
      <c r="M182" s="205"/>
      <c r="N182" s="123" t="str">
        <f>IF([5]回答表!BD17="●",IF([5]回答表!AA45="●","●",""),"")</f>
        <v/>
      </c>
      <c r="O182" s="124"/>
      <c r="P182" s="124"/>
      <c r="Q182" s="125"/>
      <c r="R182" s="112"/>
      <c r="S182" s="112"/>
      <c r="T182" s="112"/>
      <c r="U182" s="140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2"/>
      <c r="AK182" s="129"/>
      <c r="AL182" s="129"/>
      <c r="AM182" s="143"/>
      <c r="AN182" s="144"/>
      <c r="AO182" s="144"/>
      <c r="AP182" s="144"/>
      <c r="AQ182" s="143"/>
      <c r="AR182" s="144"/>
      <c r="AS182" s="144"/>
      <c r="AT182" s="144"/>
      <c r="AU182" s="143"/>
      <c r="AV182" s="144"/>
      <c r="AW182" s="144"/>
      <c r="AX182" s="145"/>
      <c r="AY182" s="121"/>
      <c r="AZ182" s="121"/>
      <c r="BA182" s="121"/>
      <c r="BB182" s="121"/>
      <c r="BC182" s="121"/>
      <c r="BD182" s="165"/>
      <c r="BE182" s="165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105"/>
    </row>
    <row r="183" spans="3:70" ht="15.6" customHeight="1" x14ac:dyDescent="0.5">
      <c r="C183" s="95"/>
      <c r="D183" s="186"/>
      <c r="E183" s="186"/>
      <c r="F183" s="186"/>
      <c r="G183" s="186"/>
      <c r="H183" s="186"/>
      <c r="I183" s="186"/>
      <c r="J183" s="186"/>
      <c r="K183" s="186"/>
      <c r="L183" s="186"/>
      <c r="M183" s="205"/>
      <c r="N183" s="137"/>
      <c r="O183" s="138"/>
      <c r="P183" s="138"/>
      <c r="Q183" s="139"/>
      <c r="R183" s="112"/>
      <c r="S183" s="112"/>
      <c r="T183" s="112"/>
      <c r="U183" s="140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2"/>
      <c r="AK183" s="129"/>
      <c r="AL183" s="129"/>
      <c r="AM183" s="143" t="s">
        <v>23</v>
      </c>
      <c r="AN183" s="144"/>
      <c r="AO183" s="144"/>
      <c r="AP183" s="144"/>
      <c r="AQ183" s="143" t="s">
        <v>24</v>
      </c>
      <c r="AR183" s="144"/>
      <c r="AS183" s="144"/>
      <c r="AT183" s="144"/>
      <c r="AU183" s="143" t="s">
        <v>25</v>
      </c>
      <c r="AV183" s="144"/>
      <c r="AW183" s="144"/>
      <c r="AX183" s="145"/>
      <c r="AY183" s="121"/>
      <c r="AZ183" s="121"/>
      <c r="BA183" s="121"/>
      <c r="BB183" s="121"/>
      <c r="BC183" s="121"/>
      <c r="BD183" s="165"/>
      <c r="BE183" s="165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105"/>
    </row>
    <row r="184" spans="3:70" ht="15.6" customHeight="1" x14ac:dyDescent="0.5">
      <c r="C184" s="95"/>
      <c r="D184" s="186"/>
      <c r="E184" s="186"/>
      <c r="F184" s="186"/>
      <c r="G184" s="186"/>
      <c r="H184" s="186"/>
      <c r="I184" s="186"/>
      <c r="J184" s="186"/>
      <c r="K184" s="186"/>
      <c r="L184" s="186"/>
      <c r="M184" s="205"/>
      <c r="N184" s="137"/>
      <c r="O184" s="138"/>
      <c r="P184" s="138"/>
      <c r="Q184" s="139"/>
      <c r="R184" s="112"/>
      <c r="S184" s="112"/>
      <c r="T184" s="112"/>
      <c r="U184" s="140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2"/>
      <c r="AK184" s="129"/>
      <c r="AL184" s="129"/>
      <c r="AM184" s="143"/>
      <c r="AN184" s="144"/>
      <c r="AO184" s="144"/>
      <c r="AP184" s="144"/>
      <c r="AQ184" s="143"/>
      <c r="AR184" s="144"/>
      <c r="AS184" s="144"/>
      <c r="AT184" s="144"/>
      <c r="AU184" s="143"/>
      <c r="AV184" s="144"/>
      <c r="AW184" s="144"/>
      <c r="AX184" s="145"/>
      <c r="AY184" s="121"/>
      <c r="AZ184" s="121"/>
      <c r="BA184" s="121"/>
      <c r="BB184" s="121"/>
      <c r="BC184" s="121"/>
      <c r="BD184" s="165"/>
      <c r="BE184" s="165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105"/>
    </row>
    <row r="185" spans="3:70" ht="15.6" customHeight="1" x14ac:dyDescent="0.5">
      <c r="C185" s="95"/>
      <c r="D185" s="186"/>
      <c r="E185" s="186"/>
      <c r="F185" s="186"/>
      <c r="G185" s="186"/>
      <c r="H185" s="186"/>
      <c r="I185" s="186"/>
      <c r="J185" s="186"/>
      <c r="K185" s="186"/>
      <c r="L185" s="186"/>
      <c r="M185" s="205"/>
      <c r="N185" s="147"/>
      <c r="O185" s="148"/>
      <c r="P185" s="148"/>
      <c r="Q185" s="149"/>
      <c r="R185" s="112"/>
      <c r="S185" s="112"/>
      <c r="T185" s="112"/>
      <c r="U185" s="172"/>
      <c r="V185" s="173"/>
      <c r="W185" s="173"/>
      <c r="X185" s="173"/>
      <c r="Y185" s="173"/>
      <c r="Z185" s="173"/>
      <c r="AA185" s="173"/>
      <c r="AB185" s="173"/>
      <c r="AC185" s="173"/>
      <c r="AD185" s="173"/>
      <c r="AE185" s="173"/>
      <c r="AF185" s="173"/>
      <c r="AG185" s="173"/>
      <c r="AH185" s="173"/>
      <c r="AI185" s="173"/>
      <c r="AJ185" s="174"/>
      <c r="AK185" s="129"/>
      <c r="AL185" s="129"/>
      <c r="AM185" s="181"/>
      <c r="AN185" s="182"/>
      <c r="AO185" s="182"/>
      <c r="AP185" s="182"/>
      <c r="AQ185" s="181"/>
      <c r="AR185" s="182"/>
      <c r="AS185" s="182"/>
      <c r="AT185" s="182"/>
      <c r="AU185" s="181"/>
      <c r="AV185" s="182"/>
      <c r="AW185" s="182"/>
      <c r="AX185" s="183"/>
      <c r="AY185" s="121"/>
      <c r="AZ185" s="121"/>
      <c r="BA185" s="121"/>
      <c r="BB185" s="121"/>
      <c r="BC185" s="121"/>
      <c r="BD185" s="165"/>
      <c r="BE185" s="165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105"/>
    </row>
    <row r="186" spans="3:70" ht="15.6" customHeight="1" x14ac:dyDescent="0.5">
      <c r="C186" s="95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81"/>
      <c r="O186" s="81"/>
      <c r="P186" s="81"/>
      <c r="Q186" s="81"/>
      <c r="R186" s="112"/>
      <c r="S186" s="112"/>
      <c r="T186" s="112"/>
      <c r="U186" s="112"/>
      <c r="V186" s="112"/>
      <c r="W186" s="112"/>
      <c r="X186" s="65"/>
      <c r="Y186" s="65"/>
      <c r="Z186" s="65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5"/>
      <c r="BK186" s="65"/>
      <c r="BL186" s="65"/>
      <c r="BM186" s="65"/>
      <c r="BN186" s="65"/>
      <c r="BO186" s="65"/>
      <c r="BP186" s="65"/>
      <c r="BQ186" s="65"/>
      <c r="BR186" s="105"/>
    </row>
    <row r="187" spans="3:70" ht="18.600000000000001" customHeight="1" x14ac:dyDescent="0.5">
      <c r="C187" s="95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81"/>
      <c r="O187" s="81"/>
      <c r="P187" s="81"/>
      <c r="Q187" s="81"/>
      <c r="R187" s="112"/>
      <c r="S187" s="112"/>
      <c r="T187" s="112"/>
      <c r="U187" s="116" t="s">
        <v>31</v>
      </c>
      <c r="V187" s="112"/>
      <c r="W187" s="112"/>
      <c r="X187" s="112"/>
      <c r="Y187" s="112"/>
      <c r="Z187" s="112"/>
      <c r="AA187" s="103"/>
      <c r="AB187" s="117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16" t="s">
        <v>32</v>
      </c>
      <c r="AN187" s="103"/>
      <c r="AO187" s="103"/>
      <c r="AP187" s="103"/>
      <c r="AQ187" s="103"/>
      <c r="AR187" s="103"/>
      <c r="AS187" s="103"/>
      <c r="AT187" s="103"/>
      <c r="AU187" s="103"/>
      <c r="AV187" s="103"/>
      <c r="AW187" s="103"/>
      <c r="AX187" s="103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65"/>
      <c r="BR187" s="105"/>
    </row>
    <row r="188" spans="3:70" ht="15.6" customHeight="1" x14ac:dyDescent="0.4">
      <c r="C188" s="95"/>
      <c r="D188" s="186" t="s">
        <v>33</v>
      </c>
      <c r="E188" s="186"/>
      <c r="F188" s="186"/>
      <c r="G188" s="186"/>
      <c r="H188" s="186"/>
      <c r="I188" s="186"/>
      <c r="J188" s="186"/>
      <c r="K188" s="186"/>
      <c r="L188" s="186"/>
      <c r="M188" s="205"/>
      <c r="N188" s="123" t="str">
        <f>IF([5]回答表!BD17="●",IF([5]回答表!AD45="●","●",""),"")</f>
        <v/>
      </c>
      <c r="O188" s="124"/>
      <c r="P188" s="124"/>
      <c r="Q188" s="125"/>
      <c r="R188" s="112"/>
      <c r="S188" s="112"/>
      <c r="T188" s="112"/>
      <c r="U188" s="126" t="str">
        <f>IF([5]回答表!BD17="●",IF([5]回答表!AD45="●",[5]回答表!B289,""),"")</f>
        <v/>
      </c>
      <c r="V188" s="127"/>
      <c r="W188" s="127"/>
      <c r="X188" s="127"/>
      <c r="Y188" s="127"/>
      <c r="Z188" s="127"/>
      <c r="AA188" s="127"/>
      <c r="AB188" s="127"/>
      <c r="AC188" s="127"/>
      <c r="AD188" s="127"/>
      <c r="AE188" s="127"/>
      <c r="AF188" s="127"/>
      <c r="AG188" s="127"/>
      <c r="AH188" s="127"/>
      <c r="AI188" s="127"/>
      <c r="AJ188" s="128"/>
      <c r="AK188" s="175"/>
      <c r="AL188" s="175"/>
      <c r="AM188" s="126" t="str">
        <f>IF([5]回答表!BD17="●",IF([5]回答表!AD45="●",[5]回答表!B295,""),"")</f>
        <v/>
      </c>
      <c r="AN188" s="127"/>
      <c r="AO188" s="127"/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/>
      <c r="BA188" s="127"/>
      <c r="BB188" s="127"/>
      <c r="BC188" s="127"/>
      <c r="BD188" s="127"/>
      <c r="BE188" s="127"/>
      <c r="BF188" s="127"/>
      <c r="BG188" s="127"/>
      <c r="BH188" s="127"/>
      <c r="BI188" s="127"/>
      <c r="BJ188" s="127"/>
      <c r="BK188" s="127"/>
      <c r="BL188" s="127"/>
      <c r="BM188" s="127"/>
      <c r="BN188" s="127"/>
      <c r="BO188" s="127"/>
      <c r="BP188" s="127"/>
      <c r="BQ188" s="128"/>
      <c r="BR188" s="105"/>
    </row>
    <row r="189" spans="3:70" ht="15.6" customHeight="1" x14ac:dyDescent="0.4">
      <c r="C189" s="95"/>
      <c r="D189" s="186"/>
      <c r="E189" s="186"/>
      <c r="F189" s="186"/>
      <c r="G189" s="186"/>
      <c r="H189" s="186"/>
      <c r="I189" s="186"/>
      <c r="J189" s="186"/>
      <c r="K189" s="186"/>
      <c r="L189" s="186"/>
      <c r="M189" s="205"/>
      <c r="N189" s="137"/>
      <c r="O189" s="138"/>
      <c r="P189" s="138"/>
      <c r="Q189" s="139"/>
      <c r="R189" s="112"/>
      <c r="S189" s="112"/>
      <c r="T189" s="112"/>
      <c r="U189" s="140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2"/>
      <c r="AK189" s="175"/>
      <c r="AL189" s="175"/>
      <c r="AM189" s="140"/>
      <c r="AN189" s="141"/>
      <c r="AO189" s="141"/>
      <c r="AP189" s="141"/>
      <c r="AQ189" s="141"/>
      <c r="AR189" s="141"/>
      <c r="AS189" s="141"/>
      <c r="AT189" s="141"/>
      <c r="AU189" s="141"/>
      <c r="AV189" s="141"/>
      <c r="AW189" s="141"/>
      <c r="AX189" s="141"/>
      <c r="AY189" s="141"/>
      <c r="AZ189" s="141"/>
      <c r="BA189" s="141"/>
      <c r="BB189" s="141"/>
      <c r="BC189" s="141"/>
      <c r="BD189" s="141"/>
      <c r="BE189" s="141"/>
      <c r="BF189" s="141"/>
      <c r="BG189" s="141"/>
      <c r="BH189" s="141"/>
      <c r="BI189" s="141"/>
      <c r="BJ189" s="141"/>
      <c r="BK189" s="141"/>
      <c r="BL189" s="141"/>
      <c r="BM189" s="141"/>
      <c r="BN189" s="141"/>
      <c r="BO189" s="141"/>
      <c r="BP189" s="141"/>
      <c r="BQ189" s="142"/>
      <c r="BR189" s="105"/>
    </row>
    <row r="190" spans="3:70" ht="15.6" customHeight="1" x14ac:dyDescent="0.4">
      <c r="C190" s="95"/>
      <c r="D190" s="186"/>
      <c r="E190" s="186"/>
      <c r="F190" s="186"/>
      <c r="G190" s="186"/>
      <c r="H190" s="186"/>
      <c r="I190" s="186"/>
      <c r="J190" s="186"/>
      <c r="K190" s="186"/>
      <c r="L190" s="186"/>
      <c r="M190" s="205"/>
      <c r="N190" s="137"/>
      <c r="O190" s="138"/>
      <c r="P190" s="138"/>
      <c r="Q190" s="139"/>
      <c r="R190" s="112"/>
      <c r="S190" s="112"/>
      <c r="T190" s="112"/>
      <c r="U190" s="140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2"/>
      <c r="AK190" s="175"/>
      <c r="AL190" s="175"/>
      <c r="AM190" s="140"/>
      <c r="AN190" s="141"/>
      <c r="AO190" s="141"/>
      <c r="AP190" s="141"/>
      <c r="AQ190" s="141"/>
      <c r="AR190" s="141"/>
      <c r="AS190" s="141"/>
      <c r="AT190" s="141"/>
      <c r="AU190" s="141"/>
      <c r="AV190" s="141"/>
      <c r="AW190" s="141"/>
      <c r="AX190" s="141"/>
      <c r="AY190" s="141"/>
      <c r="AZ190" s="141"/>
      <c r="BA190" s="141"/>
      <c r="BB190" s="141"/>
      <c r="BC190" s="141"/>
      <c r="BD190" s="141"/>
      <c r="BE190" s="141"/>
      <c r="BF190" s="141"/>
      <c r="BG190" s="141"/>
      <c r="BH190" s="141"/>
      <c r="BI190" s="141"/>
      <c r="BJ190" s="141"/>
      <c r="BK190" s="141"/>
      <c r="BL190" s="141"/>
      <c r="BM190" s="141"/>
      <c r="BN190" s="141"/>
      <c r="BO190" s="141"/>
      <c r="BP190" s="141"/>
      <c r="BQ190" s="142"/>
      <c r="BR190" s="105"/>
    </row>
    <row r="191" spans="3:70" ht="15.6" customHeight="1" x14ac:dyDescent="0.4">
      <c r="C191" s="95"/>
      <c r="D191" s="186"/>
      <c r="E191" s="186"/>
      <c r="F191" s="186"/>
      <c r="G191" s="186"/>
      <c r="H191" s="186"/>
      <c r="I191" s="186"/>
      <c r="J191" s="186"/>
      <c r="K191" s="186"/>
      <c r="L191" s="186"/>
      <c r="M191" s="205"/>
      <c r="N191" s="147"/>
      <c r="O191" s="148"/>
      <c r="P191" s="148"/>
      <c r="Q191" s="149"/>
      <c r="R191" s="112"/>
      <c r="S191" s="112"/>
      <c r="T191" s="112"/>
      <c r="U191" s="172"/>
      <c r="V191" s="173"/>
      <c r="W191" s="173"/>
      <c r="X191" s="173"/>
      <c r="Y191" s="173"/>
      <c r="Z191" s="173"/>
      <c r="AA191" s="173"/>
      <c r="AB191" s="173"/>
      <c r="AC191" s="173"/>
      <c r="AD191" s="173"/>
      <c r="AE191" s="173"/>
      <c r="AF191" s="173"/>
      <c r="AG191" s="173"/>
      <c r="AH191" s="173"/>
      <c r="AI191" s="173"/>
      <c r="AJ191" s="174"/>
      <c r="AK191" s="175"/>
      <c r="AL191" s="175"/>
      <c r="AM191" s="172"/>
      <c r="AN191" s="173"/>
      <c r="AO191" s="173"/>
      <c r="AP191" s="173"/>
      <c r="AQ191" s="173"/>
      <c r="AR191" s="173"/>
      <c r="AS191" s="173"/>
      <c r="AT191" s="173"/>
      <c r="AU191" s="173"/>
      <c r="AV191" s="173"/>
      <c r="AW191" s="173"/>
      <c r="AX191" s="173"/>
      <c r="AY191" s="173"/>
      <c r="AZ191" s="173"/>
      <c r="BA191" s="173"/>
      <c r="BB191" s="173"/>
      <c r="BC191" s="173"/>
      <c r="BD191" s="173"/>
      <c r="BE191" s="173"/>
      <c r="BF191" s="173"/>
      <c r="BG191" s="173"/>
      <c r="BH191" s="173"/>
      <c r="BI191" s="173"/>
      <c r="BJ191" s="173"/>
      <c r="BK191" s="173"/>
      <c r="BL191" s="173"/>
      <c r="BM191" s="173"/>
      <c r="BN191" s="173"/>
      <c r="BO191" s="173"/>
      <c r="BP191" s="173"/>
      <c r="BQ191" s="174"/>
      <c r="BR191" s="105"/>
    </row>
    <row r="192" spans="3:70" ht="15.6" customHeight="1" x14ac:dyDescent="0.4">
      <c r="C192" s="176"/>
      <c r="D192" s="177"/>
      <c r="E192" s="177"/>
      <c r="F192" s="177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  <c r="AA192" s="177"/>
      <c r="AB192" s="177"/>
      <c r="AC192" s="177"/>
      <c r="AD192" s="177"/>
      <c r="AE192" s="177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77"/>
      <c r="AT192" s="177"/>
      <c r="AU192" s="177"/>
      <c r="AV192" s="177"/>
      <c r="AW192" s="177"/>
      <c r="AX192" s="177"/>
      <c r="AY192" s="177"/>
      <c r="AZ192" s="177"/>
      <c r="BA192" s="177"/>
      <c r="BB192" s="177"/>
      <c r="BC192" s="177"/>
      <c r="BD192" s="177"/>
      <c r="BE192" s="177"/>
      <c r="BF192" s="177"/>
      <c r="BG192" s="177"/>
      <c r="BH192" s="177"/>
      <c r="BI192" s="177"/>
      <c r="BJ192" s="177"/>
      <c r="BK192" s="177"/>
      <c r="BL192" s="177"/>
      <c r="BM192" s="177"/>
      <c r="BN192" s="177"/>
      <c r="BO192" s="177"/>
      <c r="BP192" s="177"/>
      <c r="BQ192" s="177"/>
      <c r="BR192" s="178"/>
    </row>
    <row r="193" spans="3:70" ht="15.6" customHeight="1" x14ac:dyDescent="0.4"/>
    <row r="194" spans="3:70" ht="15.6" customHeight="1" x14ac:dyDescent="0.4">
      <c r="C194" s="89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184"/>
      <c r="AS194" s="184"/>
      <c r="AT194" s="184"/>
      <c r="AU194" s="184"/>
      <c r="AV194" s="184"/>
      <c r="AW194" s="184"/>
      <c r="AX194" s="184"/>
      <c r="AY194" s="184"/>
      <c r="AZ194" s="184"/>
      <c r="BA194" s="184"/>
      <c r="BB194" s="184"/>
      <c r="BC194" s="92"/>
      <c r="BD194" s="93"/>
      <c r="BE194" s="93"/>
      <c r="BF194" s="93"/>
      <c r="BG194" s="93"/>
      <c r="BH194" s="93"/>
      <c r="BI194" s="93"/>
      <c r="BJ194" s="93"/>
      <c r="BK194" s="93"/>
      <c r="BL194" s="93"/>
      <c r="BM194" s="93"/>
      <c r="BN194" s="93"/>
      <c r="BO194" s="93"/>
      <c r="BP194" s="93"/>
      <c r="BQ194" s="93"/>
      <c r="BR194" s="94"/>
    </row>
    <row r="195" spans="3:70" ht="15.6" customHeight="1" x14ac:dyDescent="0.5">
      <c r="C195" s="95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65"/>
      <c r="Y195" s="65"/>
      <c r="Z195" s="65"/>
      <c r="AA195" s="36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04"/>
      <c r="AO195" s="113"/>
      <c r="AP195" s="114"/>
      <c r="AQ195" s="114"/>
      <c r="AR195" s="185"/>
      <c r="AS195" s="185"/>
      <c r="AT195" s="185"/>
      <c r="AU195" s="185"/>
      <c r="AV195" s="185"/>
      <c r="AW195" s="185"/>
      <c r="AX195" s="185"/>
      <c r="AY195" s="185"/>
      <c r="AZ195" s="185"/>
      <c r="BA195" s="185"/>
      <c r="BB195" s="185"/>
      <c r="BC195" s="102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103"/>
      <c r="BO195" s="103"/>
      <c r="BP195" s="103"/>
      <c r="BQ195" s="104"/>
      <c r="BR195" s="105"/>
    </row>
    <row r="196" spans="3:70" ht="15.6" customHeight="1" x14ac:dyDescent="0.5">
      <c r="C196" s="95"/>
      <c r="D196" s="96" t="s">
        <v>14</v>
      </c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8"/>
      <c r="R196" s="99" t="s">
        <v>64</v>
      </c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  <c r="AU196" s="100"/>
      <c r="AV196" s="100"/>
      <c r="AW196" s="100"/>
      <c r="AX196" s="100"/>
      <c r="AY196" s="100"/>
      <c r="AZ196" s="100"/>
      <c r="BA196" s="100"/>
      <c r="BB196" s="101"/>
      <c r="BC196" s="102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103"/>
      <c r="BO196" s="103"/>
      <c r="BP196" s="103"/>
      <c r="BQ196" s="104"/>
      <c r="BR196" s="105"/>
    </row>
    <row r="197" spans="3:70" ht="15.6" customHeight="1" x14ac:dyDescent="0.5">
      <c r="C197" s="95"/>
      <c r="D197" s="106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8"/>
      <c r="R197" s="109"/>
      <c r="S197" s="110"/>
      <c r="T197" s="110"/>
      <c r="U197" s="110"/>
      <c r="V197" s="110"/>
      <c r="W197" s="11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1"/>
      <c r="BC197" s="102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103"/>
      <c r="BO197" s="103"/>
      <c r="BP197" s="103"/>
      <c r="BQ197" s="104"/>
      <c r="BR197" s="105"/>
    </row>
    <row r="198" spans="3:70" ht="15.6" customHeight="1" x14ac:dyDescent="0.5">
      <c r="C198" s="95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65"/>
      <c r="Y198" s="65"/>
      <c r="Z198" s="65"/>
      <c r="AA198" s="36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04"/>
      <c r="AO198" s="113"/>
      <c r="AP198" s="114"/>
      <c r="AQ198" s="114"/>
      <c r="AR198" s="115"/>
      <c r="AS198" s="115"/>
      <c r="AT198" s="115"/>
      <c r="AU198" s="115"/>
      <c r="AV198" s="115"/>
      <c r="AW198" s="115"/>
      <c r="AX198" s="115"/>
      <c r="AY198" s="115"/>
      <c r="AZ198" s="115"/>
      <c r="BA198" s="115"/>
      <c r="BB198" s="115"/>
      <c r="BC198" s="102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103"/>
      <c r="BO198" s="103"/>
      <c r="BP198" s="103"/>
      <c r="BQ198" s="104"/>
      <c r="BR198" s="105"/>
    </row>
    <row r="199" spans="3:70" ht="25.5" x14ac:dyDescent="0.5">
      <c r="C199" s="95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6" t="s">
        <v>35</v>
      </c>
      <c r="V199" s="112"/>
      <c r="W199" s="112"/>
      <c r="X199" s="112"/>
      <c r="Y199" s="112"/>
      <c r="Z199" s="112"/>
      <c r="AA199" s="103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6" t="s">
        <v>65</v>
      </c>
      <c r="AN199" s="118"/>
      <c r="AO199" s="117"/>
      <c r="AP199" s="119"/>
      <c r="AQ199" s="119"/>
      <c r="AR199" s="120"/>
      <c r="AS199" s="120"/>
      <c r="AT199" s="120"/>
      <c r="AU199" s="120"/>
      <c r="AV199" s="120"/>
      <c r="AW199" s="120"/>
      <c r="AX199" s="120"/>
      <c r="AY199" s="120"/>
      <c r="AZ199" s="120"/>
      <c r="BA199" s="120"/>
      <c r="BB199" s="120"/>
      <c r="BC199" s="121"/>
      <c r="BD199" s="103"/>
      <c r="BE199" s="103"/>
      <c r="BF199" s="122" t="s">
        <v>17</v>
      </c>
      <c r="BG199" s="179"/>
      <c r="BH199" s="179"/>
      <c r="BI199" s="179"/>
      <c r="BJ199" s="179"/>
      <c r="BK199" s="179"/>
      <c r="BL199" s="179"/>
      <c r="BM199" s="103"/>
      <c r="BN199" s="103"/>
      <c r="BO199" s="103"/>
      <c r="BP199" s="103"/>
      <c r="BQ199" s="118"/>
      <c r="BR199" s="105"/>
    </row>
    <row r="200" spans="3:70" ht="15.6" customHeight="1" x14ac:dyDescent="0.4">
      <c r="C200" s="95"/>
      <c r="D200" s="186" t="s">
        <v>18</v>
      </c>
      <c r="E200" s="186"/>
      <c r="F200" s="186"/>
      <c r="G200" s="186"/>
      <c r="H200" s="186"/>
      <c r="I200" s="186"/>
      <c r="J200" s="186"/>
      <c r="K200" s="186"/>
      <c r="L200" s="186"/>
      <c r="M200" s="186"/>
      <c r="N200" s="123" t="str">
        <f>IF([5]回答表!X46="●","●","")</f>
        <v/>
      </c>
      <c r="O200" s="124"/>
      <c r="P200" s="124"/>
      <c r="Q200" s="125"/>
      <c r="R200" s="112"/>
      <c r="S200" s="112"/>
      <c r="T200" s="112"/>
      <c r="U200" s="126" t="str">
        <f>IF([5]回答表!X46="●",[5]回答表!B307,IF([5]回答表!AA46="●",[5]回答表!B324,""))</f>
        <v/>
      </c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/>
      <c r="AF200" s="127"/>
      <c r="AG200" s="127"/>
      <c r="AH200" s="127"/>
      <c r="AI200" s="127"/>
      <c r="AJ200" s="128"/>
      <c r="AK200" s="129"/>
      <c r="AL200" s="129"/>
      <c r="AM200" s="242" t="s">
        <v>66</v>
      </c>
      <c r="AN200" s="243"/>
      <c r="AO200" s="243"/>
      <c r="AP200" s="243"/>
      <c r="AQ200" s="243"/>
      <c r="AR200" s="243"/>
      <c r="AS200" s="243"/>
      <c r="AT200" s="244"/>
      <c r="AU200" s="242" t="s">
        <v>67</v>
      </c>
      <c r="AV200" s="243"/>
      <c r="AW200" s="243"/>
      <c r="AX200" s="243"/>
      <c r="AY200" s="243"/>
      <c r="AZ200" s="243"/>
      <c r="BA200" s="243"/>
      <c r="BB200" s="244"/>
      <c r="BC200" s="113"/>
      <c r="BD200" s="36"/>
      <c r="BE200" s="36"/>
      <c r="BF200" s="131" t="str">
        <f>IF([5]回答表!X46="●",[5]回答表!U313,IF([5]回答表!AA46="●",[5]回答表!U330,""))</f>
        <v/>
      </c>
      <c r="BG200" s="132"/>
      <c r="BH200" s="132"/>
      <c r="BI200" s="132"/>
      <c r="BJ200" s="131"/>
      <c r="BK200" s="132"/>
      <c r="BL200" s="132"/>
      <c r="BM200" s="132"/>
      <c r="BN200" s="131"/>
      <c r="BO200" s="132"/>
      <c r="BP200" s="132"/>
      <c r="BQ200" s="133"/>
      <c r="BR200" s="105"/>
    </row>
    <row r="201" spans="3:70" ht="15.6" customHeight="1" x14ac:dyDescent="0.4">
      <c r="C201" s="95"/>
      <c r="D201" s="186"/>
      <c r="E201" s="186"/>
      <c r="F201" s="186"/>
      <c r="G201" s="186"/>
      <c r="H201" s="186"/>
      <c r="I201" s="186"/>
      <c r="J201" s="186"/>
      <c r="K201" s="186"/>
      <c r="L201" s="186"/>
      <c r="M201" s="186"/>
      <c r="N201" s="137"/>
      <c r="O201" s="138"/>
      <c r="P201" s="138"/>
      <c r="Q201" s="139"/>
      <c r="R201" s="112"/>
      <c r="S201" s="112"/>
      <c r="T201" s="112"/>
      <c r="U201" s="140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2"/>
      <c r="AK201" s="129"/>
      <c r="AL201" s="129"/>
      <c r="AM201" s="245"/>
      <c r="AN201" s="246"/>
      <c r="AO201" s="246"/>
      <c r="AP201" s="246"/>
      <c r="AQ201" s="246"/>
      <c r="AR201" s="246"/>
      <c r="AS201" s="246"/>
      <c r="AT201" s="247"/>
      <c r="AU201" s="245"/>
      <c r="AV201" s="246"/>
      <c r="AW201" s="246"/>
      <c r="AX201" s="246"/>
      <c r="AY201" s="246"/>
      <c r="AZ201" s="246"/>
      <c r="BA201" s="246"/>
      <c r="BB201" s="247"/>
      <c r="BC201" s="113"/>
      <c r="BD201" s="36"/>
      <c r="BE201" s="36"/>
      <c r="BF201" s="143"/>
      <c r="BG201" s="144"/>
      <c r="BH201" s="144"/>
      <c r="BI201" s="144"/>
      <c r="BJ201" s="143"/>
      <c r="BK201" s="144"/>
      <c r="BL201" s="144"/>
      <c r="BM201" s="144"/>
      <c r="BN201" s="143"/>
      <c r="BO201" s="144"/>
      <c r="BP201" s="144"/>
      <c r="BQ201" s="145"/>
      <c r="BR201" s="105"/>
    </row>
    <row r="202" spans="3:70" ht="15.6" customHeight="1" x14ac:dyDescent="0.4">
      <c r="C202" s="95"/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37"/>
      <c r="O202" s="138"/>
      <c r="P202" s="138"/>
      <c r="Q202" s="139"/>
      <c r="R202" s="112"/>
      <c r="S202" s="112"/>
      <c r="T202" s="112"/>
      <c r="U202" s="140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2"/>
      <c r="AK202" s="129"/>
      <c r="AL202" s="129"/>
      <c r="AM202" s="248"/>
      <c r="AN202" s="249"/>
      <c r="AO202" s="249"/>
      <c r="AP202" s="249"/>
      <c r="AQ202" s="249"/>
      <c r="AR202" s="249"/>
      <c r="AS202" s="249"/>
      <c r="AT202" s="250"/>
      <c r="AU202" s="248"/>
      <c r="AV202" s="249"/>
      <c r="AW202" s="249"/>
      <c r="AX202" s="249"/>
      <c r="AY202" s="249"/>
      <c r="AZ202" s="249"/>
      <c r="BA202" s="249"/>
      <c r="BB202" s="250"/>
      <c r="BC202" s="113"/>
      <c r="BD202" s="36"/>
      <c r="BE202" s="36"/>
      <c r="BF202" s="143"/>
      <c r="BG202" s="144"/>
      <c r="BH202" s="144"/>
      <c r="BI202" s="144"/>
      <c r="BJ202" s="143"/>
      <c r="BK202" s="144"/>
      <c r="BL202" s="144"/>
      <c r="BM202" s="144"/>
      <c r="BN202" s="143"/>
      <c r="BO202" s="144"/>
      <c r="BP202" s="144"/>
      <c r="BQ202" s="145"/>
      <c r="BR202" s="105"/>
    </row>
    <row r="203" spans="3:70" ht="15.6" customHeight="1" x14ac:dyDescent="0.4">
      <c r="C203" s="95"/>
      <c r="D203" s="186"/>
      <c r="E203" s="186"/>
      <c r="F203" s="186"/>
      <c r="G203" s="186"/>
      <c r="H203" s="186"/>
      <c r="I203" s="186"/>
      <c r="J203" s="186"/>
      <c r="K203" s="186"/>
      <c r="L203" s="186"/>
      <c r="M203" s="186"/>
      <c r="N203" s="147"/>
      <c r="O203" s="148"/>
      <c r="P203" s="148"/>
      <c r="Q203" s="149"/>
      <c r="R203" s="112"/>
      <c r="S203" s="112"/>
      <c r="T203" s="112"/>
      <c r="U203" s="140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2"/>
      <c r="AK203" s="129"/>
      <c r="AL203" s="129"/>
      <c r="AM203" s="79" t="str">
        <f>IF([5]回答表!X46="●",[5]回答表!G313,IF([5]回答表!AA46="●",[5]回答表!G330,""))</f>
        <v/>
      </c>
      <c r="AN203" s="80"/>
      <c r="AO203" s="80"/>
      <c r="AP203" s="80"/>
      <c r="AQ203" s="80"/>
      <c r="AR203" s="80"/>
      <c r="AS203" s="80"/>
      <c r="AT203" s="146"/>
      <c r="AU203" s="79" t="str">
        <f>IF([5]回答表!X46="●",[5]回答表!G314,IF([5]回答表!AA46="●",[5]回答表!G331,""))</f>
        <v/>
      </c>
      <c r="AV203" s="80"/>
      <c r="AW203" s="80"/>
      <c r="AX203" s="80"/>
      <c r="AY203" s="80"/>
      <c r="AZ203" s="80"/>
      <c r="BA203" s="80"/>
      <c r="BB203" s="146"/>
      <c r="BC203" s="113"/>
      <c r="BD203" s="36"/>
      <c r="BE203" s="36"/>
      <c r="BF203" s="143" t="str">
        <f>IF([5]回答表!X46="●",[5]回答表!X313,IF([5]回答表!AA46="●",[5]回答表!X330,""))</f>
        <v/>
      </c>
      <c r="BG203" s="144"/>
      <c r="BH203" s="144"/>
      <c r="BI203" s="144"/>
      <c r="BJ203" s="143" t="str">
        <f>IF([5]回答表!X46="●",[5]回答表!X314,IF([5]回答表!AA46="●",[5]回答表!X331,""))</f>
        <v/>
      </c>
      <c r="BK203" s="144"/>
      <c r="BL203" s="144"/>
      <c r="BM203" s="145"/>
      <c r="BN203" s="143" t="str">
        <f>IF([5]回答表!X46="●",[5]回答表!X315,IF([5]回答表!AA46="●",[5]回答表!X332,""))</f>
        <v/>
      </c>
      <c r="BO203" s="144"/>
      <c r="BP203" s="144"/>
      <c r="BQ203" s="145"/>
      <c r="BR203" s="105"/>
    </row>
    <row r="204" spans="3:70" ht="15.6" customHeight="1" x14ac:dyDescent="0.4">
      <c r="C204" s="95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2"/>
      <c r="O204" s="152"/>
      <c r="P204" s="152"/>
      <c r="Q204" s="152"/>
      <c r="R204" s="152"/>
      <c r="S204" s="152"/>
      <c r="T204" s="152"/>
      <c r="U204" s="140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2"/>
      <c r="AK204" s="129"/>
      <c r="AL204" s="129"/>
      <c r="AM204" s="76"/>
      <c r="AN204" s="77"/>
      <c r="AO204" s="77"/>
      <c r="AP204" s="77"/>
      <c r="AQ204" s="77"/>
      <c r="AR204" s="77"/>
      <c r="AS204" s="77"/>
      <c r="AT204" s="78"/>
      <c r="AU204" s="76"/>
      <c r="AV204" s="77"/>
      <c r="AW204" s="77"/>
      <c r="AX204" s="77"/>
      <c r="AY204" s="77"/>
      <c r="AZ204" s="77"/>
      <c r="BA204" s="77"/>
      <c r="BB204" s="78"/>
      <c r="BC204" s="113"/>
      <c r="BD204" s="113"/>
      <c r="BE204" s="113"/>
      <c r="BF204" s="143"/>
      <c r="BG204" s="144"/>
      <c r="BH204" s="144"/>
      <c r="BI204" s="144"/>
      <c r="BJ204" s="143"/>
      <c r="BK204" s="144"/>
      <c r="BL204" s="144"/>
      <c r="BM204" s="145"/>
      <c r="BN204" s="143"/>
      <c r="BO204" s="144"/>
      <c r="BP204" s="144"/>
      <c r="BQ204" s="145"/>
      <c r="BR204" s="105"/>
    </row>
    <row r="205" spans="3:70" ht="15.6" customHeight="1" x14ac:dyDescent="0.4">
      <c r="C205" s="95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2"/>
      <c r="O205" s="152"/>
      <c r="P205" s="152"/>
      <c r="Q205" s="152"/>
      <c r="R205" s="152"/>
      <c r="S205" s="152"/>
      <c r="T205" s="152"/>
      <c r="U205" s="140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2"/>
      <c r="AK205" s="129"/>
      <c r="AL205" s="129"/>
      <c r="AM205" s="82"/>
      <c r="AN205" s="83"/>
      <c r="AO205" s="83"/>
      <c r="AP205" s="83"/>
      <c r="AQ205" s="83"/>
      <c r="AR205" s="83"/>
      <c r="AS205" s="83"/>
      <c r="AT205" s="84"/>
      <c r="AU205" s="82"/>
      <c r="AV205" s="83"/>
      <c r="AW205" s="83"/>
      <c r="AX205" s="83"/>
      <c r="AY205" s="83"/>
      <c r="AZ205" s="83"/>
      <c r="BA205" s="83"/>
      <c r="BB205" s="84"/>
      <c r="BC205" s="113"/>
      <c r="BD205" s="36"/>
      <c r="BE205" s="36"/>
      <c r="BF205" s="143"/>
      <c r="BG205" s="144"/>
      <c r="BH205" s="144"/>
      <c r="BI205" s="144"/>
      <c r="BJ205" s="143"/>
      <c r="BK205" s="144"/>
      <c r="BL205" s="144"/>
      <c r="BM205" s="145"/>
      <c r="BN205" s="143"/>
      <c r="BO205" s="144"/>
      <c r="BP205" s="144"/>
      <c r="BQ205" s="145"/>
      <c r="BR205" s="105"/>
    </row>
    <row r="206" spans="3:70" ht="15.6" customHeight="1" x14ac:dyDescent="0.4">
      <c r="C206" s="95"/>
      <c r="D206" s="204" t="s">
        <v>26</v>
      </c>
      <c r="E206" s="186"/>
      <c r="F206" s="186"/>
      <c r="G206" s="186"/>
      <c r="H206" s="186"/>
      <c r="I206" s="186"/>
      <c r="J206" s="186"/>
      <c r="K206" s="186"/>
      <c r="L206" s="186"/>
      <c r="M206" s="205"/>
      <c r="N206" s="123" t="str">
        <f>IF([5]回答表!AA46="●","●","")</f>
        <v/>
      </c>
      <c r="O206" s="124"/>
      <c r="P206" s="124"/>
      <c r="Q206" s="125"/>
      <c r="R206" s="112"/>
      <c r="S206" s="112"/>
      <c r="T206" s="112"/>
      <c r="U206" s="140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2"/>
      <c r="AK206" s="129"/>
      <c r="AL206" s="129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113"/>
      <c r="BD206" s="165"/>
      <c r="BE206" s="165"/>
      <c r="BF206" s="143"/>
      <c r="BG206" s="144"/>
      <c r="BH206" s="144"/>
      <c r="BI206" s="144"/>
      <c r="BJ206" s="143"/>
      <c r="BK206" s="144"/>
      <c r="BL206" s="144"/>
      <c r="BM206" s="145"/>
      <c r="BN206" s="143"/>
      <c r="BO206" s="144"/>
      <c r="BP206" s="144"/>
      <c r="BQ206" s="145"/>
      <c r="BR206" s="105"/>
    </row>
    <row r="207" spans="3:70" ht="15.6" customHeight="1" x14ac:dyDescent="0.4">
      <c r="C207" s="95"/>
      <c r="D207" s="186"/>
      <c r="E207" s="186"/>
      <c r="F207" s="186"/>
      <c r="G207" s="186"/>
      <c r="H207" s="186"/>
      <c r="I207" s="186"/>
      <c r="J207" s="186"/>
      <c r="K207" s="186"/>
      <c r="L207" s="186"/>
      <c r="M207" s="205"/>
      <c r="N207" s="137"/>
      <c r="O207" s="138"/>
      <c r="P207" s="138"/>
      <c r="Q207" s="139"/>
      <c r="R207" s="112"/>
      <c r="S207" s="112"/>
      <c r="T207" s="112"/>
      <c r="U207" s="140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2"/>
      <c r="AK207" s="129"/>
      <c r="AL207" s="129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113"/>
      <c r="BD207" s="165"/>
      <c r="BE207" s="165"/>
      <c r="BF207" s="143" t="s">
        <v>23</v>
      </c>
      <c r="BG207" s="144"/>
      <c r="BH207" s="144"/>
      <c r="BI207" s="144"/>
      <c r="BJ207" s="143" t="s">
        <v>24</v>
      </c>
      <c r="BK207" s="144"/>
      <c r="BL207" s="144"/>
      <c r="BM207" s="144"/>
      <c r="BN207" s="143" t="s">
        <v>25</v>
      </c>
      <c r="BO207" s="144"/>
      <c r="BP207" s="144"/>
      <c r="BQ207" s="145"/>
      <c r="BR207" s="105"/>
    </row>
    <row r="208" spans="3:70" ht="15.6" customHeight="1" x14ac:dyDescent="0.4">
      <c r="C208" s="95"/>
      <c r="D208" s="186"/>
      <c r="E208" s="186"/>
      <c r="F208" s="186"/>
      <c r="G208" s="186"/>
      <c r="H208" s="186"/>
      <c r="I208" s="186"/>
      <c r="J208" s="186"/>
      <c r="K208" s="186"/>
      <c r="L208" s="186"/>
      <c r="M208" s="205"/>
      <c r="N208" s="137"/>
      <c r="O208" s="138"/>
      <c r="P208" s="138"/>
      <c r="Q208" s="139"/>
      <c r="R208" s="112"/>
      <c r="S208" s="112"/>
      <c r="T208" s="112"/>
      <c r="U208" s="140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2"/>
      <c r="AK208" s="129"/>
      <c r="AL208" s="129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113"/>
      <c r="BD208" s="165"/>
      <c r="BE208" s="165"/>
      <c r="BF208" s="143"/>
      <c r="BG208" s="144"/>
      <c r="BH208" s="144"/>
      <c r="BI208" s="144"/>
      <c r="BJ208" s="143"/>
      <c r="BK208" s="144"/>
      <c r="BL208" s="144"/>
      <c r="BM208" s="144"/>
      <c r="BN208" s="143"/>
      <c r="BO208" s="144"/>
      <c r="BP208" s="144"/>
      <c r="BQ208" s="145"/>
      <c r="BR208" s="105"/>
    </row>
    <row r="209" spans="3:70" ht="15.6" customHeight="1" x14ac:dyDescent="0.4">
      <c r="C209" s="95"/>
      <c r="D209" s="186"/>
      <c r="E209" s="186"/>
      <c r="F209" s="186"/>
      <c r="G209" s="186"/>
      <c r="H209" s="186"/>
      <c r="I209" s="186"/>
      <c r="J209" s="186"/>
      <c r="K209" s="186"/>
      <c r="L209" s="186"/>
      <c r="M209" s="205"/>
      <c r="N209" s="147"/>
      <c r="O209" s="148"/>
      <c r="P209" s="148"/>
      <c r="Q209" s="149"/>
      <c r="R209" s="112"/>
      <c r="S209" s="112"/>
      <c r="T209" s="112"/>
      <c r="U209" s="172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4"/>
      <c r="AK209" s="129"/>
      <c r="AL209" s="129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113"/>
      <c r="BD209" s="165"/>
      <c r="BE209" s="165"/>
      <c r="BF209" s="181"/>
      <c r="BG209" s="182"/>
      <c r="BH209" s="182"/>
      <c r="BI209" s="182"/>
      <c r="BJ209" s="181"/>
      <c r="BK209" s="182"/>
      <c r="BL209" s="182"/>
      <c r="BM209" s="182"/>
      <c r="BN209" s="181"/>
      <c r="BO209" s="182"/>
      <c r="BP209" s="182"/>
      <c r="BQ209" s="183"/>
      <c r="BR209" s="105"/>
    </row>
    <row r="210" spans="3:70" ht="15.6" customHeight="1" x14ac:dyDescent="0.5">
      <c r="C210" s="95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65"/>
      <c r="Y210" s="65"/>
      <c r="Z210" s="65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65"/>
      <c r="AK210" s="65"/>
      <c r="AL210" s="65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105"/>
    </row>
    <row r="211" spans="3:70" ht="18.600000000000001" customHeight="1" x14ac:dyDescent="0.5">
      <c r="C211" s="95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12"/>
      <c r="O211" s="112"/>
      <c r="P211" s="112"/>
      <c r="Q211" s="112"/>
      <c r="R211" s="112"/>
      <c r="S211" s="112"/>
      <c r="T211" s="112"/>
      <c r="U211" s="116" t="s">
        <v>31</v>
      </c>
      <c r="V211" s="112"/>
      <c r="W211" s="112"/>
      <c r="X211" s="112"/>
      <c r="Y211" s="112"/>
      <c r="Z211" s="112"/>
      <c r="AA211" s="103"/>
      <c r="AB211" s="117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16" t="s">
        <v>32</v>
      </c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65"/>
      <c r="BR211" s="105"/>
    </row>
    <row r="212" spans="3:70" ht="15.6" customHeight="1" x14ac:dyDescent="0.4">
      <c r="C212" s="95"/>
      <c r="D212" s="186" t="s">
        <v>33</v>
      </c>
      <c r="E212" s="186"/>
      <c r="F212" s="186"/>
      <c r="G212" s="186"/>
      <c r="H212" s="186"/>
      <c r="I212" s="186"/>
      <c r="J212" s="186"/>
      <c r="K212" s="186"/>
      <c r="L212" s="186"/>
      <c r="M212" s="205"/>
      <c r="N212" s="123" t="str">
        <f>IF([5]回答表!AD46="●","●","")</f>
        <v/>
      </c>
      <c r="O212" s="124"/>
      <c r="P212" s="124"/>
      <c r="Q212" s="125"/>
      <c r="R212" s="112"/>
      <c r="S212" s="112"/>
      <c r="T212" s="112"/>
      <c r="U212" s="126" t="str">
        <f>IF([5]回答表!AD46="●",[5]回答表!B337,"")</f>
        <v/>
      </c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8"/>
      <c r="AK212" s="251"/>
      <c r="AL212" s="251"/>
      <c r="AM212" s="126" t="str">
        <f>IF([5]回答表!AD46="●",[5]回答表!B343,"")</f>
        <v/>
      </c>
      <c r="AN212" s="127"/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127"/>
      <c r="BP212" s="127"/>
      <c r="BQ212" s="128"/>
      <c r="BR212" s="105"/>
    </row>
    <row r="213" spans="3:70" ht="15.6" customHeight="1" x14ac:dyDescent="0.4">
      <c r="C213" s="95"/>
      <c r="D213" s="186"/>
      <c r="E213" s="186"/>
      <c r="F213" s="186"/>
      <c r="G213" s="186"/>
      <c r="H213" s="186"/>
      <c r="I213" s="186"/>
      <c r="J213" s="186"/>
      <c r="K213" s="186"/>
      <c r="L213" s="186"/>
      <c r="M213" s="205"/>
      <c r="N213" s="137"/>
      <c r="O213" s="138"/>
      <c r="P213" s="138"/>
      <c r="Q213" s="139"/>
      <c r="R213" s="112"/>
      <c r="S213" s="112"/>
      <c r="T213" s="112"/>
      <c r="U213" s="140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2"/>
      <c r="AK213" s="251"/>
      <c r="AL213" s="251"/>
      <c r="AM213" s="140"/>
      <c r="AN213" s="141"/>
      <c r="AO213" s="141"/>
      <c r="AP213" s="141"/>
      <c r="AQ213" s="141"/>
      <c r="AR213" s="141"/>
      <c r="AS213" s="141"/>
      <c r="AT213" s="141"/>
      <c r="AU213" s="141"/>
      <c r="AV213" s="141"/>
      <c r="AW213" s="141"/>
      <c r="AX213" s="141"/>
      <c r="AY213" s="141"/>
      <c r="AZ213" s="141"/>
      <c r="BA213" s="141"/>
      <c r="BB213" s="141"/>
      <c r="BC213" s="141"/>
      <c r="BD213" s="141"/>
      <c r="BE213" s="141"/>
      <c r="BF213" s="141"/>
      <c r="BG213" s="141"/>
      <c r="BH213" s="141"/>
      <c r="BI213" s="141"/>
      <c r="BJ213" s="141"/>
      <c r="BK213" s="141"/>
      <c r="BL213" s="141"/>
      <c r="BM213" s="141"/>
      <c r="BN213" s="141"/>
      <c r="BO213" s="141"/>
      <c r="BP213" s="141"/>
      <c r="BQ213" s="142"/>
      <c r="BR213" s="105"/>
    </row>
    <row r="214" spans="3:70" ht="15.6" customHeight="1" x14ac:dyDescent="0.4">
      <c r="C214" s="95"/>
      <c r="D214" s="186"/>
      <c r="E214" s="186"/>
      <c r="F214" s="186"/>
      <c r="G214" s="186"/>
      <c r="H214" s="186"/>
      <c r="I214" s="186"/>
      <c r="J214" s="186"/>
      <c r="K214" s="186"/>
      <c r="L214" s="186"/>
      <c r="M214" s="205"/>
      <c r="N214" s="137"/>
      <c r="O214" s="138"/>
      <c r="P214" s="138"/>
      <c r="Q214" s="139"/>
      <c r="R214" s="112"/>
      <c r="S214" s="112"/>
      <c r="T214" s="112"/>
      <c r="U214" s="140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2"/>
      <c r="AK214" s="251"/>
      <c r="AL214" s="251"/>
      <c r="AM214" s="140"/>
      <c r="AN214" s="141"/>
      <c r="AO214" s="141"/>
      <c r="AP214" s="141"/>
      <c r="AQ214" s="141"/>
      <c r="AR214" s="141"/>
      <c r="AS214" s="141"/>
      <c r="AT214" s="141"/>
      <c r="AU214" s="141"/>
      <c r="AV214" s="141"/>
      <c r="AW214" s="141"/>
      <c r="AX214" s="141"/>
      <c r="AY214" s="141"/>
      <c r="AZ214" s="141"/>
      <c r="BA214" s="141"/>
      <c r="BB214" s="141"/>
      <c r="BC214" s="141"/>
      <c r="BD214" s="141"/>
      <c r="BE214" s="141"/>
      <c r="BF214" s="141"/>
      <c r="BG214" s="141"/>
      <c r="BH214" s="141"/>
      <c r="BI214" s="141"/>
      <c r="BJ214" s="141"/>
      <c r="BK214" s="141"/>
      <c r="BL214" s="141"/>
      <c r="BM214" s="141"/>
      <c r="BN214" s="141"/>
      <c r="BO214" s="141"/>
      <c r="BP214" s="141"/>
      <c r="BQ214" s="142"/>
      <c r="BR214" s="105"/>
    </row>
    <row r="215" spans="3:70" ht="15.6" customHeight="1" x14ac:dyDescent="0.4">
      <c r="C215" s="95"/>
      <c r="D215" s="186"/>
      <c r="E215" s="186"/>
      <c r="F215" s="186"/>
      <c r="G215" s="186"/>
      <c r="H215" s="186"/>
      <c r="I215" s="186"/>
      <c r="J215" s="186"/>
      <c r="K215" s="186"/>
      <c r="L215" s="186"/>
      <c r="M215" s="205"/>
      <c r="N215" s="147"/>
      <c r="O215" s="148"/>
      <c r="P215" s="148"/>
      <c r="Q215" s="149"/>
      <c r="R215" s="112"/>
      <c r="S215" s="112"/>
      <c r="T215" s="112"/>
      <c r="U215" s="172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4"/>
      <c r="AK215" s="251"/>
      <c r="AL215" s="251"/>
      <c r="AM215" s="172"/>
      <c r="AN215" s="173"/>
      <c r="AO215" s="173"/>
      <c r="AP215" s="173"/>
      <c r="AQ215" s="173"/>
      <c r="AR215" s="173"/>
      <c r="AS215" s="173"/>
      <c r="AT215" s="173"/>
      <c r="AU215" s="173"/>
      <c r="AV215" s="173"/>
      <c r="AW215" s="173"/>
      <c r="AX215" s="173"/>
      <c r="AY215" s="173"/>
      <c r="AZ215" s="173"/>
      <c r="BA215" s="173"/>
      <c r="BB215" s="173"/>
      <c r="BC215" s="173"/>
      <c r="BD215" s="173"/>
      <c r="BE215" s="173"/>
      <c r="BF215" s="173"/>
      <c r="BG215" s="173"/>
      <c r="BH215" s="173"/>
      <c r="BI215" s="173"/>
      <c r="BJ215" s="173"/>
      <c r="BK215" s="173"/>
      <c r="BL215" s="173"/>
      <c r="BM215" s="173"/>
      <c r="BN215" s="173"/>
      <c r="BO215" s="173"/>
      <c r="BP215" s="173"/>
      <c r="BQ215" s="174"/>
      <c r="BR215" s="105"/>
    </row>
    <row r="216" spans="3:70" ht="15.6" customHeight="1" x14ac:dyDescent="0.4">
      <c r="C216" s="176"/>
      <c r="D216" s="177"/>
      <c r="E216" s="177"/>
      <c r="F216" s="177"/>
      <c r="G216" s="177"/>
      <c r="H216" s="177"/>
      <c r="I216" s="177"/>
      <c r="J216" s="177"/>
      <c r="K216" s="177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7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7"/>
      <c r="AX216" s="177"/>
      <c r="AY216" s="177"/>
      <c r="AZ216" s="177"/>
      <c r="BA216" s="177"/>
      <c r="BB216" s="177"/>
      <c r="BC216" s="177"/>
      <c r="BD216" s="177"/>
      <c r="BE216" s="177"/>
      <c r="BF216" s="177"/>
      <c r="BG216" s="177"/>
      <c r="BH216" s="177"/>
      <c r="BI216" s="177"/>
      <c r="BJ216" s="177"/>
      <c r="BK216" s="177"/>
      <c r="BL216" s="177"/>
      <c r="BM216" s="177"/>
      <c r="BN216" s="177"/>
      <c r="BO216" s="177"/>
      <c r="BP216" s="177"/>
      <c r="BQ216" s="177"/>
      <c r="BR216" s="178"/>
    </row>
    <row r="217" spans="3:70" ht="15.6" customHeight="1" x14ac:dyDescent="0.4"/>
    <row r="218" spans="3:70" ht="15.6" customHeight="1" x14ac:dyDescent="0.4">
      <c r="C218" s="89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184"/>
      <c r="AS218" s="184"/>
      <c r="AT218" s="184"/>
      <c r="AU218" s="184"/>
      <c r="AV218" s="184"/>
      <c r="AW218" s="184"/>
      <c r="AX218" s="184"/>
      <c r="AY218" s="184"/>
      <c r="AZ218" s="184"/>
      <c r="BA218" s="184"/>
      <c r="BB218" s="184"/>
      <c r="BC218" s="92"/>
      <c r="BD218" s="93"/>
      <c r="BE218" s="93"/>
      <c r="BF218" s="93"/>
      <c r="BG218" s="93"/>
      <c r="BH218" s="93"/>
      <c r="BI218" s="93"/>
      <c r="BJ218" s="93"/>
      <c r="BK218" s="93"/>
      <c r="BL218" s="93"/>
      <c r="BM218" s="93"/>
      <c r="BN218" s="93"/>
      <c r="BO218" s="93"/>
      <c r="BP218" s="93"/>
      <c r="BQ218" s="93"/>
      <c r="BR218" s="94"/>
    </row>
    <row r="219" spans="3:70" ht="15.6" customHeight="1" x14ac:dyDescent="0.5">
      <c r="C219" s="95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65"/>
      <c r="Y219" s="65"/>
      <c r="Z219" s="65"/>
      <c r="AA219" s="36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04"/>
      <c r="AO219" s="113"/>
      <c r="AP219" s="114"/>
      <c r="AQ219" s="114"/>
      <c r="AR219" s="252"/>
      <c r="AS219" s="252"/>
      <c r="AT219" s="252"/>
      <c r="AU219" s="252"/>
      <c r="AV219" s="252"/>
      <c r="AW219" s="252"/>
      <c r="AX219" s="252"/>
      <c r="AY219" s="252"/>
      <c r="AZ219" s="252"/>
      <c r="BA219" s="252"/>
      <c r="BB219" s="252"/>
      <c r="BC219" s="102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103"/>
      <c r="BO219" s="103"/>
      <c r="BP219" s="103"/>
      <c r="BQ219" s="104"/>
      <c r="BR219" s="105"/>
    </row>
    <row r="220" spans="3:70" ht="15.6" customHeight="1" x14ac:dyDescent="0.5">
      <c r="C220" s="95"/>
      <c r="D220" s="96" t="s">
        <v>14</v>
      </c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8"/>
      <c r="R220" s="99" t="s">
        <v>68</v>
      </c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  <c r="AU220" s="100"/>
      <c r="AV220" s="100"/>
      <c r="AW220" s="100"/>
      <c r="AX220" s="100"/>
      <c r="AY220" s="100"/>
      <c r="AZ220" s="100"/>
      <c r="BA220" s="100"/>
      <c r="BB220" s="101"/>
      <c r="BC220" s="102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103"/>
      <c r="BO220" s="103"/>
      <c r="BP220" s="103"/>
      <c r="BQ220" s="104"/>
      <c r="BR220" s="105"/>
    </row>
    <row r="221" spans="3:70" ht="15.6" customHeight="1" x14ac:dyDescent="0.5">
      <c r="C221" s="95"/>
      <c r="D221" s="106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8"/>
      <c r="R221" s="109"/>
      <c r="S221" s="110"/>
      <c r="T221" s="110"/>
      <c r="U221" s="110"/>
      <c r="V221" s="110"/>
      <c r="W221" s="110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  <c r="AH221" s="110"/>
      <c r="AI221" s="110"/>
      <c r="AJ221" s="110"/>
      <c r="AK221" s="110"/>
      <c r="AL221" s="110"/>
      <c r="AM221" s="110"/>
      <c r="AN221" s="110"/>
      <c r="AO221" s="110"/>
      <c r="AP221" s="110"/>
      <c r="AQ221" s="110"/>
      <c r="AR221" s="110"/>
      <c r="AS221" s="110"/>
      <c r="AT221" s="110"/>
      <c r="AU221" s="110"/>
      <c r="AV221" s="110"/>
      <c r="AW221" s="110"/>
      <c r="AX221" s="110"/>
      <c r="AY221" s="110"/>
      <c r="AZ221" s="110"/>
      <c r="BA221" s="110"/>
      <c r="BB221" s="111"/>
      <c r="BC221" s="102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103"/>
      <c r="BO221" s="103"/>
      <c r="BP221" s="103"/>
      <c r="BQ221" s="104"/>
      <c r="BR221" s="105"/>
    </row>
    <row r="222" spans="3:70" ht="15.6" customHeight="1" x14ac:dyDescent="0.5">
      <c r="C222" s="95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65"/>
      <c r="Y222" s="65"/>
      <c r="Z222" s="65"/>
      <c r="AA222" s="36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04"/>
      <c r="AO222" s="113"/>
      <c r="AP222" s="114"/>
      <c r="AQ222" s="114"/>
      <c r="AR222" s="115"/>
      <c r="AS222" s="115"/>
      <c r="AT222" s="115"/>
      <c r="AU222" s="115"/>
      <c r="AV222" s="115"/>
      <c r="AW222" s="115"/>
      <c r="AX222" s="115"/>
      <c r="AY222" s="115"/>
      <c r="AZ222" s="115"/>
      <c r="BA222" s="115"/>
      <c r="BB222" s="115"/>
      <c r="BC222" s="102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103"/>
      <c r="BO222" s="103"/>
      <c r="BP222" s="103"/>
      <c r="BQ222" s="104"/>
      <c r="BR222" s="105"/>
    </row>
    <row r="223" spans="3:70" ht="19.350000000000001" customHeight="1" x14ac:dyDescent="0.5">
      <c r="C223" s="95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6" t="s">
        <v>35</v>
      </c>
      <c r="V223" s="112"/>
      <c r="W223" s="112"/>
      <c r="X223" s="112"/>
      <c r="Y223" s="112"/>
      <c r="Z223" s="112"/>
      <c r="AA223" s="103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253" t="s">
        <v>69</v>
      </c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18"/>
      <c r="AY223" s="116"/>
      <c r="AZ223" s="116"/>
      <c r="BA223" s="254"/>
      <c r="BB223" s="254"/>
      <c r="BC223" s="102"/>
      <c r="BD223" s="36"/>
      <c r="BE223" s="36"/>
      <c r="BF223" s="122" t="s">
        <v>17</v>
      </c>
      <c r="BG223" s="179"/>
      <c r="BH223" s="179"/>
      <c r="BI223" s="179"/>
      <c r="BJ223" s="179"/>
      <c r="BK223" s="179"/>
      <c r="BL223" s="179"/>
      <c r="BM223" s="103"/>
      <c r="BN223" s="103"/>
      <c r="BO223" s="103"/>
      <c r="BP223" s="103"/>
      <c r="BQ223" s="118"/>
      <c r="BR223" s="105"/>
    </row>
    <row r="224" spans="3:70" ht="15.6" customHeight="1" x14ac:dyDescent="0.4">
      <c r="C224" s="95"/>
      <c r="D224" s="99" t="s">
        <v>18</v>
      </c>
      <c r="E224" s="100"/>
      <c r="F224" s="100"/>
      <c r="G224" s="100"/>
      <c r="H224" s="100"/>
      <c r="I224" s="100"/>
      <c r="J224" s="100"/>
      <c r="K224" s="100"/>
      <c r="L224" s="100"/>
      <c r="M224" s="101"/>
      <c r="N224" s="123" t="str">
        <f>IF([5]回答表!X47="●","●","")</f>
        <v/>
      </c>
      <c r="O224" s="124"/>
      <c r="P224" s="124"/>
      <c r="Q224" s="125"/>
      <c r="R224" s="112"/>
      <c r="S224" s="112"/>
      <c r="T224" s="112"/>
      <c r="U224" s="126" t="str">
        <f>IF([5]回答表!X47="●",[5]回答表!B356,IF([5]回答表!AA47="●",[5]回答表!B379,""))</f>
        <v/>
      </c>
      <c r="V224" s="127"/>
      <c r="W224" s="127"/>
      <c r="X224" s="127"/>
      <c r="Y224" s="127"/>
      <c r="Z224" s="127"/>
      <c r="AA224" s="127"/>
      <c r="AB224" s="127"/>
      <c r="AC224" s="127"/>
      <c r="AD224" s="127"/>
      <c r="AE224" s="127"/>
      <c r="AF224" s="127"/>
      <c r="AG224" s="127"/>
      <c r="AH224" s="127"/>
      <c r="AI224" s="127"/>
      <c r="AJ224" s="128"/>
      <c r="AK224" s="129"/>
      <c r="AL224" s="129"/>
      <c r="AM224" s="129"/>
      <c r="AN224" s="126" t="str">
        <f>IF([5]回答表!X47="●",[5]回答表!B362,"")</f>
        <v/>
      </c>
      <c r="AO224" s="255"/>
      <c r="AP224" s="255"/>
      <c r="AQ224" s="255"/>
      <c r="AR224" s="255"/>
      <c r="AS224" s="255"/>
      <c r="AT224" s="255"/>
      <c r="AU224" s="255"/>
      <c r="AV224" s="255"/>
      <c r="AW224" s="255"/>
      <c r="AX224" s="255"/>
      <c r="AY224" s="255"/>
      <c r="AZ224" s="255"/>
      <c r="BA224" s="255"/>
      <c r="BB224" s="256"/>
      <c r="BC224" s="113"/>
      <c r="BD224" s="36"/>
      <c r="BE224" s="36"/>
      <c r="BF224" s="131" t="str">
        <f>IF([5]回答表!X47="●",[5]回答表!B368,IF([5]回答表!AA47="●",[5]回答表!B385,""))</f>
        <v/>
      </c>
      <c r="BG224" s="132"/>
      <c r="BH224" s="132"/>
      <c r="BI224" s="132"/>
      <c r="BJ224" s="131"/>
      <c r="BK224" s="132"/>
      <c r="BL224" s="132"/>
      <c r="BM224" s="132"/>
      <c r="BN224" s="131"/>
      <c r="BO224" s="132"/>
      <c r="BP224" s="132"/>
      <c r="BQ224" s="133"/>
      <c r="BR224" s="105"/>
    </row>
    <row r="225" spans="3:70" ht="15.6" customHeight="1" x14ac:dyDescent="0.4">
      <c r="C225" s="95"/>
      <c r="D225" s="134"/>
      <c r="E225" s="135"/>
      <c r="F225" s="135"/>
      <c r="G225" s="135"/>
      <c r="H225" s="135"/>
      <c r="I225" s="135"/>
      <c r="J225" s="135"/>
      <c r="K225" s="135"/>
      <c r="L225" s="135"/>
      <c r="M225" s="136"/>
      <c r="N225" s="137"/>
      <c r="O225" s="138"/>
      <c r="P225" s="138"/>
      <c r="Q225" s="139"/>
      <c r="R225" s="112"/>
      <c r="S225" s="112"/>
      <c r="T225" s="112"/>
      <c r="U225" s="140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2"/>
      <c r="AK225" s="129"/>
      <c r="AL225" s="129"/>
      <c r="AM225" s="129"/>
      <c r="AN225" s="257"/>
      <c r="AO225" s="258"/>
      <c r="AP225" s="258"/>
      <c r="AQ225" s="258"/>
      <c r="AR225" s="258"/>
      <c r="AS225" s="258"/>
      <c r="AT225" s="258"/>
      <c r="AU225" s="258"/>
      <c r="AV225" s="258"/>
      <c r="AW225" s="258"/>
      <c r="AX225" s="258"/>
      <c r="AY225" s="258"/>
      <c r="AZ225" s="258"/>
      <c r="BA225" s="258"/>
      <c r="BB225" s="259"/>
      <c r="BC225" s="113"/>
      <c r="BD225" s="36"/>
      <c r="BE225" s="36"/>
      <c r="BF225" s="143"/>
      <c r="BG225" s="144"/>
      <c r="BH225" s="144"/>
      <c r="BI225" s="144"/>
      <c r="BJ225" s="143"/>
      <c r="BK225" s="144"/>
      <c r="BL225" s="144"/>
      <c r="BM225" s="144"/>
      <c r="BN225" s="143"/>
      <c r="BO225" s="144"/>
      <c r="BP225" s="144"/>
      <c r="BQ225" s="145"/>
      <c r="BR225" s="105"/>
    </row>
    <row r="226" spans="3:70" ht="15.6" customHeight="1" x14ac:dyDescent="0.4">
      <c r="C226" s="95"/>
      <c r="D226" s="134"/>
      <c r="E226" s="135"/>
      <c r="F226" s="135"/>
      <c r="G226" s="135"/>
      <c r="H226" s="135"/>
      <c r="I226" s="135"/>
      <c r="J226" s="135"/>
      <c r="K226" s="135"/>
      <c r="L226" s="135"/>
      <c r="M226" s="136"/>
      <c r="N226" s="137"/>
      <c r="O226" s="138"/>
      <c r="P226" s="138"/>
      <c r="Q226" s="139"/>
      <c r="R226" s="112"/>
      <c r="S226" s="112"/>
      <c r="T226" s="112"/>
      <c r="U226" s="140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2"/>
      <c r="AK226" s="129"/>
      <c r="AL226" s="129"/>
      <c r="AM226" s="129"/>
      <c r="AN226" s="257"/>
      <c r="AO226" s="258"/>
      <c r="AP226" s="258"/>
      <c r="AQ226" s="258"/>
      <c r="AR226" s="258"/>
      <c r="AS226" s="258"/>
      <c r="AT226" s="258"/>
      <c r="AU226" s="258"/>
      <c r="AV226" s="258"/>
      <c r="AW226" s="258"/>
      <c r="AX226" s="258"/>
      <c r="AY226" s="258"/>
      <c r="AZ226" s="258"/>
      <c r="BA226" s="258"/>
      <c r="BB226" s="259"/>
      <c r="BC226" s="113"/>
      <c r="BD226" s="36"/>
      <c r="BE226" s="36"/>
      <c r="BF226" s="143"/>
      <c r="BG226" s="144"/>
      <c r="BH226" s="144"/>
      <c r="BI226" s="144"/>
      <c r="BJ226" s="143"/>
      <c r="BK226" s="144"/>
      <c r="BL226" s="144"/>
      <c r="BM226" s="144"/>
      <c r="BN226" s="143"/>
      <c r="BO226" s="144"/>
      <c r="BP226" s="144"/>
      <c r="BQ226" s="145"/>
      <c r="BR226" s="105"/>
    </row>
    <row r="227" spans="3:70" ht="15.6" customHeight="1" x14ac:dyDescent="0.4">
      <c r="C227" s="95"/>
      <c r="D227" s="109"/>
      <c r="E227" s="110"/>
      <c r="F227" s="110"/>
      <c r="G227" s="110"/>
      <c r="H227" s="110"/>
      <c r="I227" s="110"/>
      <c r="J227" s="110"/>
      <c r="K227" s="110"/>
      <c r="L227" s="110"/>
      <c r="M227" s="111"/>
      <c r="N227" s="147"/>
      <c r="O227" s="148"/>
      <c r="P227" s="148"/>
      <c r="Q227" s="149"/>
      <c r="R227" s="112"/>
      <c r="S227" s="112"/>
      <c r="T227" s="112"/>
      <c r="U227" s="140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2"/>
      <c r="AK227" s="129"/>
      <c r="AL227" s="129"/>
      <c r="AM227" s="129"/>
      <c r="AN227" s="257"/>
      <c r="AO227" s="258"/>
      <c r="AP227" s="258"/>
      <c r="AQ227" s="258"/>
      <c r="AR227" s="258"/>
      <c r="AS227" s="258"/>
      <c r="AT227" s="258"/>
      <c r="AU227" s="258"/>
      <c r="AV227" s="258"/>
      <c r="AW227" s="258"/>
      <c r="AX227" s="258"/>
      <c r="AY227" s="258"/>
      <c r="AZ227" s="258"/>
      <c r="BA227" s="258"/>
      <c r="BB227" s="259"/>
      <c r="BC227" s="113"/>
      <c r="BD227" s="36"/>
      <c r="BE227" s="36"/>
      <c r="BF227" s="143" t="str">
        <f>IF([5]回答表!X47="●",[5]回答表!E368,IF([5]回答表!AA47="●",[5]回答表!E385,""))</f>
        <v/>
      </c>
      <c r="BG227" s="144"/>
      <c r="BH227" s="144"/>
      <c r="BI227" s="144"/>
      <c r="BJ227" s="143" t="str">
        <f>IF([5]回答表!X47="●",[5]回答表!E369,IF([5]回答表!AA47="●",[5]回答表!E386,""))</f>
        <v/>
      </c>
      <c r="BK227" s="144"/>
      <c r="BL227" s="144"/>
      <c r="BM227" s="145"/>
      <c r="BN227" s="143" t="str">
        <f>IF([5]回答表!X47="●",[5]回答表!E370,IF([5]回答表!AA47="●",[5]回答表!E387,""))</f>
        <v/>
      </c>
      <c r="BO227" s="144"/>
      <c r="BP227" s="144"/>
      <c r="BQ227" s="145"/>
      <c r="BR227" s="105"/>
    </row>
    <row r="228" spans="3:70" ht="15.6" customHeight="1" x14ac:dyDescent="0.4">
      <c r="C228" s="95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2"/>
      <c r="O228" s="152"/>
      <c r="P228" s="152"/>
      <c r="Q228" s="152"/>
      <c r="R228" s="152"/>
      <c r="S228" s="152"/>
      <c r="T228" s="152"/>
      <c r="U228" s="140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2"/>
      <c r="AK228" s="129"/>
      <c r="AL228" s="129"/>
      <c r="AM228" s="129"/>
      <c r="AN228" s="257"/>
      <c r="AO228" s="258"/>
      <c r="AP228" s="258"/>
      <c r="AQ228" s="258"/>
      <c r="AR228" s="258"/>
      <c r="AS228" s="258"/>
      <c r="AT228" s="258"/>
      <c r="AU228" s="258"/>
      <c r="AV228" s="258"/>
      <c r="AW228" s="258"/>
      <c r="AX228" s="258"/>
      <c r="AY228" s="258"/>
      <c r="AZ228" s="258"/>
      <c r="BA228" s="258"/>
      <c r="BB228" s="259"/>
      <c r="BC228" s="113"/>
      <c r="BD228" s="113"/>
      <c r="BE228" s="113"/>
      <c r="BF228" s="143"/>
      <c r="BG228" s="144"/>
      <c r="BH228" s="144"/>
      <c r="BI228" s="144"/>
      <c r="BJ228" s="143"/>
      <c r="BK228" s="144"/>
      <c r="BL228" s="144"/>
      <c r="BM228" s="145"/>
      <c r="BN228" s="143"/>
      <c r="BO228" s="144"/>
      <c r="BP228" s="144"/>
      <c r="BQ228" s="145"/>
      <c r="BR228" s="105"/>
    </row>
    <row r="229" spans="3:70" ht="15.6" customHeight="1" x14ac:dyDescent="0.4">
      <c r="C229" s="95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2"/>
      <c r="O229" s="152"/>
      <c r="P229" s="152"/>
      <c r="Q229" s="152"/>
      <c r="R229" s="152"/>
      <c r="S229" s="152"/>
      <c r="T229" s="152"/>
      <c r="U229" s="140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2"/>
      <c r="AK229" s="129"/>
      <c r="AL229" s="129"/>
      <c r="AM229" s="129"/>
      <c r="AN229" s="257"/>
      <c r="AO229" s="258"/>
      <c r="AP229" s="258"/>
      <c r="AQ229" s="258"/>
      <c r="AR229" s="258"/>
      <c r="AS229" s="258"/>
      <c r="AT229" s="258"/>
      <c r="AU229" s="258"/>
      <c r="AV229" s="258"/>
      <c r="AW229" s="258"/>
      <c r="AX229" s="258"/>
      <c r="AY229" s="258"/>
      <c r="AZ229" s="258"/>
      <c r="BA229" s="258"/>
      <c r="BB229" s="259"/>
      <c r="BC229" s="113"/>
      <c r="BD229" s="36"/>
      <c r="BE229" s="36"/>
      <c r="BF229" s="143"/>
      <c r="BG229" s="144"/>
      <c r="BH229" s="144"/>
      <c r="BI229" s="144"/>
      <c r="BJ229" s="143"/>
      <c r="BK229" s="144"/>
      <c r="BL229" s="144"/>
      <c r="BM229" s="145"/>
      <c r="BN229" s="143"/>
      <c r="BO229" s="144"/>
      <c r="BP229" s="144"/>
      <c r="BQ229" s="145"/>
      <c r="BR229" s="105"/>
    </row>
    <row r="230" spans="3:70" ht="15.6" customHeight="1" x14ac:dyDescent="0.4">
      <c r="C230" s="95"/>
      <c r="D230" s="159" t="s">
        <v>26</v>
      </c>
      <c r="E230" s="160"/>
      <c r="F230" s="160"/>
      <c r="G230" s="160"/>
      <c r="H230" s="160"/>
      <c r="I230" s="160"/>
      <c r="J230" s="160"/>
      <c r="K230" s="160"/>
      <c r="L230" s="160"/>
      <c r="M230" s="161"/>
      <c r="N230" s="123" t="str">
        <f>IF([5]回答表!AA47="●","●","")</f>
        <v/>
      </c>
      <c r="O230" s="124"/>
      <c r="P230" s="124"/>
      <c r="Q230" s="125"/>
      <c r="R230" s="112"/>
      <c r="S230" s="112"/>
      <c r="T230" s="112"/>
      <c r="U230" s="140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2"/>
      <c r="AK230" s="129"/>
      <c r="AL230" s="129"/>
      <c r="AM230" s="129"/>
      <c r="AN230" s="257"/>
      <c r="AO230" s="258"/>
      <c r="AP230" s="258"/>
      <c r="AQ230" s="258"/>
      <c r="AR230" s="258"/>
      <c r="AS230" s="258"/>
      <c r="AT230" s="258"/>
      <c r="AU230" s="258"/>
      <c r="AV230" s="258"/>
      <c r="AW230" s="258"/>
      <c r="AX230" s="258"/>
      <c r="AY230" s="258"/>
      <c r="AZ230" s="258"/>
      <c r="BA230" s="258"/>
      <c r="BB230" s="259"/>
      <c r="BC230" s="113"/>
      <c r="BD230" s="165"/>
      <c r="BE230" s="165"/>
      <c r="BF230" s="143"/>
      <c r="BG230" s="144"/>
      <c r="BH230" s="144"/>
      <c r="BI230" s="144"/>
      <c r="BJ230" s="143"/>
      <c r="BK230" s="144"/>
      <c r="BL230" s="144"/>
      <c r="BM230" s="145"/>
      <c r="BN230" s="143"/>
      <c r="BO230" s="144"/>
      <c r="BP230" s="144"/>
      <c r="BQ230" s="145"/>
      <c r="BR230" s="105"/>
    </row>
    <row r="231" spans="3:70" ht="15.6" customHeight="1" x14ac:dyDescent="0.4">
      <c r="C231" s="95"/>
      <c r="D231" s="166"/>
      <c r="E231" s="167"/>
      <c r="F231" s="167"/>
      <c r="G231" s="167"/>
      <c r="H231" s="167"/>
      <c r="I231" s="167"/>
      <c r="J231" s="167"/>
      <c r="K231" s="167"/>
      <c r="L231" s="167"/>
      <c r="M231" s="168"/>
      <c r="N231" s="137"/>
      <c r="O231" s="138"/>
      <c r="P231" s="138"/>
      <c r="Q231" s="139"/>
      <c r="R231" s="112"/>
      <c r="S231" s="112"/>
      <c r="T231" s="112"/>
      <c r="U231" s="140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2"/>
      <c r="AK231" s="129"/>
      <c r="AL231" s="129"/>
      <c r="AM231" s="129"/>
      <c r="AN231" s="257"/>
      <c r="AO231" s="258"/>
      <c r="AP231" s="258"/>
      <c r="AQ231" s="258"/>
      <c r="AR231" s="258"/>
      <c r="AS231" s="258"/>
      <c r="AT231" s="258"/>
      <c r="AU231" s="258"/>
      <c r="AV231" s="258"/>
      <c r="AW231" s="258"/>
      <c r="AX231" s="258"/>
      <c r="AY231" s="258"/>
      <c r="AZ231" s="258"/>
      <c r="BA231" s="258"/>
      <c r="BB231" s="259"/>
      <c r="BC231" s="113"/>
      <c r="BD231" s="165"/>
      <c r="BE231" s="165"/>
      <c r="BF231" s="143" t="s">
        <v>23</v>
      </c>
      <c r="BG231" s="144"/>
      <c r="BH231" s="144"/>
      <c r="BI231" s="144"/>
      <c r="BJ231" s="143" t="s">
        <v>24</v>
      </c>
      <c r="BK231" s="144"/>
      <c r="BL231" s="144"/>
      <c r="BM231" s="144"/>
      <c r="BN231" s="143" t="s">
        <v>25</v>
      </c>
      <c r="BO231" s="144"/>
      <c r="BP231" s="144"/>
      <c r="BQ231" s="145"/>
      <c r="BR231" s="105"/>
    </row>
    <row r="232" spans="3:70" ht="15.6" customHeight="1" x14ac:dyDescent="0.4">
      <c r="C232" s="95"/>
      <c r="D232" s="166"/>
      <c r="E232" s="167"/>
      <c r="F232" s="167"/>
      <c r="G232" s="167"/>
      <c r="H232" s="167"/>
      <c r="I232" s="167"/>
      <c r="J232" s="167"/>
      <c r="K232" s="167"/>
      <c r="L232" s="167"/>
      <c r="M232" s="168"/>
      <c r="N232" s="137"/>
      <c r="O232" s="138"/>
      <c r="P232" s="138"/>
      <c r="Q232" s="139"/>
      <c r="R232" s="112"/>
      <c r="S232" s="112"/>
      <c r="T232" s="112"/>
      <c r="U232" s="140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2"/>
      <c r="AK232" s="129"/>
      <c r="AL232" s="129"/>
      <c r="AM232" s="129"/>
      <c r="AN232" s="257"/>
      <c r="AO232" s="258"/>
      <c r="AP232" s="258"/>
      <c r="AQ232" s="258"/>
      <c r="AR232" s="258"/>
      <c r="AS232" s="258"/>
      <c r="AT232" s="258"/>
      <c r="AU232" s="258"/>
      <c r="AV232" s="258"/>
      <c r="AW232" s="258"/>
      <c r="AX232" s="258"/>
      <c r="AY232" s="258"/>
      <c r="AZ232" s="258"/>
      <c r="BA232" s="258"/>
      <c r="BB232" s="259"/>
      <c r="BC232" s="113"/>
      <c r="BD232" s="165"/>
      <c r="BE232" s="165"/>
      <c r="BF232" s="143"/>
      <c r="BG232" s="144"/>
      <c r="BH232" s="144"/>
      <c r="BI232" s="144"/>
      <c r="BJ232" s="143"/>
      <c r="BK232" s="144"/>
      <c r="BL232" s="144"/>
      <c r="BM232" s="144"/>
      <c r="BN232" s="143"/>
      <c r="BO232" s="144"/>
      <c r="BP232" s="144"/>
      <c r="BQ232" s="145"/>
      <c r="BR232" s="105"/>
    </row>
    <row r="233" spans="3:70" ht="15.6" customHeight="1" x14ac:dyDescent="0.4">
      <c r="C233" s="95"/>
      <c r="D233" s="169"/>
      <c r="E233" s="170"/>
      <c r="F233" s="170"/>
      <c r="G233" s="170"/>
      <c r="H233" s="170"/>
      <c r="I233" s="170"/>
      <c r="J233" s="170"/>
      <c r="K233" s="170"/>
      <c r="L233" s="170"/>
      <c r="M233" s="171"/>
      <c r="N233" s="147"/>
      <c r="O233" s="148"/>
      <c r="P233" s="148"/>
      <c r="Q233" s="149"/>
      <c r="R233" s="112"/>
      <c r="S233" s="112"/>
      <c r="T233" s="112"/>
      <c r="U233" s="172"/>
      <c r="V233" s="173"/>
      <c r="W233" s="173"/>
      <c r="X233" s="173"/>
      <c r="Y233" s="173"/>
      <c r="Z233" s="173"/>
      <c r="AA233" s="173"/>
      <c r="AB233" s="173"/>
      <c r="AC233" s="173"/>
      <c r="AD233" s="173"/>
      <c r="AE233" s="173"/>
      <c r="AF233" s="173"/>
      <c r="AG233" s="173"/>
      <c r="AH233" s="173"/>
      <c r="AI233" s="173"/>
      <c r="AJ233" s="174"/>
      <c r="AK233" s="129"/>
      <c r="AL233" s="129"/>
      <c r="AM233" s="129"/>
      <c r="AN233" s="260"/>
      <c r="AO233" s="261"/>
      <c r="AP233" s="261"/>
      <c r="AQ233" s="261"/>
      <c r="AR233" s="261"/>
      <c r="AS233" s="261"/>
      <c r="AT233" s="261"/>
      <c r="AU233" s="261"/>
      <c r="AV233" s="261"/>
      <c r="AW233" s="261"/>
      <c r="AX233" s="261"/>
      <c r="AY233" s="261"/>
      <c r="AZ233" s="261"/>
      <c r="BA233" s="261"/>
      <c r="BB233" s="262"/>
      <c r="BC233" s="113"/>
      <c r="BD233" s="165"/>
      <c r="BE233" s="165"/>
      <c r="BF233" s="181"/>
      <c r="BG233" s="182"/>
      <c r="BH233" s="182"/>
      <c r="BI233" s="182"/>
      <c r="BJ233" s="181"/>
      <c r="BK233" s="182"/>
      <c r="BL233" s="182"/>
      <c r="BM233" s="182"/>
      <c r="BN233" s="181"/>
      <c r="BO233" s="182"/>
      <c r="BP233" s="182"/>
      <c r="BQ233" s="183"/>
      <c r="BR233" s="105"/>
    </row>
    <row r="234" spans="3:70" ht="15.6" customHeight="1" x14ac:dyDescent="0.5">
      <c r="C234" s="95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65"/>
      <c r="Y234" s="65"/>
      <c r="Z234" s="65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  <c r="BI234" s="65"/>
      <c r="BJ234" s="65"/>
      <c r="BK234" s="65"/>
      <c r="BL234" s="65"/>
      <c r="BM234" s="65"/>
      <c r="BN234" s="65"/>
      <c r="BO234" s="65"/>
      <c r="BP234" s="65"/>
      <c r="BQ234" s="65"/>
      <c r="BR234" s="105"/>
    </row>
    <row r="235" spans="3:70" ht="19.350000000000001" customHeight="1" x14ac:dyDescent="0.5">
      <c r="C235" s="95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12"/>
      <c r="O235" s="112"/>
      <c r="P235" s="112"/>
      <c r="Q235" s="112"/>
      <c r="R235" s="112"/>
      <c r="S235" s="112"/>
      <c r="T235" s="112"/>
      <c r="U235" s="116" t="s">
        <v>31</v>
      </c>
      <c r="V235" s="112"/>
      <c r="W235" s="112"/>
      <c r="X235" s="112"/>
      <c r="Y235" s="112"/>
      <c r="Z235" s="112"/>
      <c r="AA235" s="103"/>
      <c r="AB235" s="117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16" t="s">
        <v>32</v>
      </c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65"/>
      <c r="BR235" s="105"/>
    </row>
    <row r="236" spans="3:70" ht="15.6" customHeight="1" x14ac:dyDescent="0.4">
      <c r="C236" s="95"/>
      <c r="D236" s="99" t="s">
        <v>33</v>
      </c>
      <c r="E236" s="100"/>
      <c r="F236" s="100"/>
      <c r="G236" s="100"/>
      <c r="H236" s="100"/>
      <c r="I236" s="100"/>
      <c r="J236" s="100"/>
      <c r="K236" s="100"/>
      <c r="L236" s="100"/>
      <c r="M236" s="101"/>
      <c r="N236" s="123" t="str">
        <f>IF([5]回答表!AD47="●","●","")</f>
        <v/>
      </c>
      <c r="O236" s="124"/>
      <c r="P236" s="124"/>
      <c r="Q236" s="125"/>
      <c r="R236" s="112"/>
      <c r="S236" s="112"/>
      <c r="T236" s="112"/>
      <c r="U236" s="126" t="str">
        <f>IF([5]回答表!AD47="●",[5]回答表!B392,"")</f>
        <v/>
      </c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7"/>
      <c r="AH236" s="127"/>
      <c r="AI236" s="127"/>
      <c r="AJ236" s="128"/>
      <c r="AK236" s="251"/>
      <c r="AL236" s="251"/>
      <c r="AM236" s="126" t="str">
        <f>IF([5]回答表!AD47="●",[5]回答表!B398,"")</f>
        <v/>
      </c>
      <c r="AN236" s="127"/>
      <c r="AO236" s="127"/>
      <c r="AP236" s="127"/>
      <c r="AQ236" s="127"/>
      <c r="AR236" s="127"/>
      <c r="AS236" s="127"/>
      <c r="AT236" s="127"/>
      <c r="AU236" s="127"/>
      <c r="AV236" s="127"/>
      <c r="AW236" s="127"/>
      <c r="AX236" s="127"/>
      <c r="AY236" s="127"/>
      <c r="AZ236" s="127"/>
      <c r="BA236" s="127"/>
      <c r="BB236" s="127"/>
      <c r="BC236" s="127"/>
      <c r="BD236" s="127"/>
      <c r="BE236" s="127"/>
      <c r="BF236" s="127"/>
      <c r="BG236" s="127"/>
      <c r="BH236" s="127"/>
      <c r="BI236" s="127"/>
      <c r="BJ236" s="127"/>
      <c r="BK236" s="127"/>
      <c r="BL236" s="127"/>
      <c r="BM236" s="127"/>
      <c r="BN236" s="127"/>
      <c r="BO236" s="127"/>
      <c r="BP236" s="127"/>
      <c r="BQ236" s="128"/>
      <c r="BR236" s="105"/>
    </row>
    <row r="237" spans="3:70" ht="15.6" customHeight="1" x14ac:dyDescent="0.4">
      <c r="C237" s="95"/>
      <c r="D237" s="134"/>
      <c r="E237" s="135"/>
      <c r="F237" s="135"/>
      <c r="G237" s="135"/>
      <c r="H237" s="135"/>
      <c r="I237" s="135"/>
      <c r="J237" s="135"/>
      <c r="K237" s="135"/>
      <c r="L237" s="135"/>
      <c r="M237" s="136"/>
      <c r="N237" s="137"/>
      <c r="O237" s="138"/>
      <c r="P237" s="138"/>
      <c r="Q237" s="139"/>
      <c r="R237" s="112"/>
      <c r="S237" s="112"/>
      <c r="T237" s="112"/>
      <c r="U237" s="140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2"/>
      <c r="AK237" s="251"/>
      <c r="AL237" s="251"/>
      <c r="AM237" s="140"/>
      <c r="AN237" s="141"/>
      <c r="AO237" s="141"/>
      <c r="AP237" s="141"/>
      <c r="AQ237" s="141"/>
      <c r="AR237" s="141"/>
      <c r="AS237" s="141"/>
      <c r="AT237" s="141"/>
      <c r="AU237" s="141"/>
      <c r="AV237" s="141"/>
      <c r="AW237" s="141"/>
      <c r="AX237" s="141"/>
      <c r="AY237" s="141"/>
      <c r="AZ237" s="141"/>
      <c r="BA237" s="141"/>
      <c r="BB237" s="141"/>
      <c r="BC237" s="141"/>
      <c r="BD237" s="141"/>
      <c r="BE237" s="141"/>
      <c r="BF237" s="141"/>
      <c r="BG237" s="141"/>
      <c r="BH237" s="141"/>
      <c r="BI237" s="141"/>
      <c r="BJ237" s="141"/>
      <c r="BK237" s="141"/>
      <c r="BL237" s="141"/>
      <c r="BM237" s="141"/>
      <c r="BN237" s="141"/>
      <c r="BO237" s="141"/>
      <c r="BP237" s="141"/>
      <c r="BQ237" s="142"/>
      <c r="BR237" s="105"/>
    </row>
    <row r="238" spans="3:70" ht="15.6" customHeight="1" x14ac:dyDescent="0.4">
      <c r="C238" s="95"/>
      <c r="D238" s="134"/>
      <c r="E238" s="135"/>
      <c r="F238" s="135"/>
      <c r="G238" s="135"/>
      <c r="H238" s="135"/>
      <c r="I238" s="135"/>
      <c r="J238" s="135"/>
      <c r="K238" s="135"/>
      <c r="L238" s="135"/>
      <c r="M238" s="136"/>
      <c r="N238" s="137"/>
      <c r="O238" s="138"/>
      <c r="P238" s="138"/>
      <c r="Q238" s="139"/>
      <c r="R238" s="112"/>
      <c r="S238" s="112"/>
      <c r="T238" s="112"/>
      <c r="U238" s="140"/>
      <c r="V238" s="141"/>
      <c r="W238" s="141"/>
      <c r="X238" s="141"/>
      <c r="Y238" s="141"/>
      <c r="Z238" s="141"/>
      <c r="AA238" s="141"/>
      <c r="AB238" s="141"/>
      <c r="AC238" s="141"/>
      <c r="AD238" s="141"/>
      <c r="AE238" s="141"/>
      <c r="AF238" s="141"/>
      <c r="AG238" s="141"/>
      <c r="AH238" s="141"/>
      <c r="AI238" s="141"/>
      <c r="AJ238" s="142"/>
      <c r="AK238" s="251"/>
      <c r="AL238" s="251"/>
      <c r="AM238" s="140"/>
      <c r="AN238" s="141"/>
      <c r="AO238" s="141"/>
      <c r="AP238" s="141"/>
      <c r="AQ238" s="141"/>
      <c r="AR238" s="141"/>
      <c r="AS238" s="141"/>
      <c r="AT238" s="141"/>
      <c r="AU238" s="141"/>
      <c r="AV238" s="141"/>
      <c r="AW238" s="141"/>
      <c r="AX238" s="141"/>
      <c r="AY238" s="141"/>
      <c r="AZ238" s="141"/>
      <c r="BA238" s="141"/>
      <c r="BB238" s="141"/>
      <c r="BC238" s="141"/>
      <c r="BD238" s="141"/>
      <c r="BE238" s="141"/>
      <c r="BF238" s="141"/>
      <c r="BG238" s="141"/>
      <c r="BH238" s="141"/>
      <c r="BI238" s="141"/>
      <c r="BJ238" s="141"/>
      <c r="BK238" s="141"/>
      <c r="BL238" s="141"/>
      <c r="BM238" s="141"/>
      <c r="BN238" s="141"/>
      <c r="BO238" s="141"/>
      <c r="BP238" s="141"/>
      <c r="BQ238" s="142"/>
      <c r="BR238" s="105"/>
    </row>
    <row r="239" spans="3:70" ht="15.6" customHeight="1" x14ac:dyDescent="0.4">
      <c r="C239" s="95"/>
      <c r="D239" s="109"/>
      <c r="E239" s="110"/>
      <c r="F239" s="110"/>
      <c r="G239" s="110"/>
      <c r="H239" s="110"/>
      <c r="I239" s="110"/>
      <c r="J239" s="110"/>
      <c r="K239" s="110"/>
      <c r="L239" s="110"/>
      <c r="M239" s="111"/>
      <c r="N239" s="147"/>
      <c r="O239" s="148"/>
      <c r="P239" s="148"/>
      <c r="Q239" s="149"/>
      <c r="R239" s="112"/>
      <c r="S239" s="112"/>
      <c r="T239" s="112"/>
      <c r="U239" s="172"/>
      <c r="V239" s="173"/>
      <c r="W239" s="173"/>
      <c r="X239" s="173"/>
      <c r="Y239" s="173"/>
      <c r="Z239" s="173"/>
      <c r="AA239" s="173"/>
      <c r="AB239" s="173"/>
      <c r="AC239" s="173"/>
      <c r="AD239" s="173"/>
      <c r="AE239" s="173"/>
      <c r="AF239" s="173"/>
      <c r="AG239" s="173"/>
      <c r="AH239" s="173"/>
      <c r="AI239" s="173"/>
      <c r="AJ239" s="174"/>
      <c r="AK239" s="251"/>
      <c r="AL239" s="251"/>
      <c r="AM239" s="172"/>
      <c r="AN239" s="173"/>
      <c r="AO239" s="173"/>
      <c r="AP239" s="173"/>
      <c r="AQ239" s="173"/>
      <c r="AR239" s="173"/>
      <c r="AS239" s="173"/>
      <c r="AT239" s="173"/>
      <c r="AU239" s="173"/>
      <c r="AV239" s="173"/>
      <c r="AW239" s="173"/>
      <c r="AX239" s="173"/>
      <c r="AY239" s="173"/>
      <c r="AZ239" s="173"/>
      <c r="BA239" s="173"/>
      <c r="BB239" s="173"/>
      <c r="BC239" s="173"/>
      <c r="BD239" s="173"/>
      <c r="BE239" s="173"/>
      <c r="BF239" s="173"/>
      <c r="BG239" s="173"/>
      <c r="BH239" s="173"/>
      <c r="BI239" s="173"/>
      <c r="BJ239" s="173"/>
      <c r="BK239" s="173"/>
      <c r="BL239" s="173"/>
      <c r="BM239" s="173"/>
      <c r="BN239" s="173"/>
      <c r="BO239" s="173"/>
      <c r="BP239" s="173"/>
      <c r="BQ239" s="174"/>
      <c r="BR239" s="105"/>
    </row>
    <row r="240" spans="3:70" ht="15.6" customHeight="1" x14ac:dyDescent="0.4">
      <c r="C240" s="176"/>
      <c r="D240" s="177"/>
      <c r="E240" s="177"/>
      <c r="F240" s="177"/>
      <c r="G240" s="177"/>
      <c r="H240" s="177"/>
      <c r="I240" s="177"/>
      <c r="J240" s="177"/>
      <c r="K240" s="177"/>
      <c r="L240" s="177"/>
      <c r="M240" s="177"/>
      <c r="N240" s="177"/>
      <c r="O240" s="17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  <c r="AE240" s="177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7"/>
      <c r="AU240" s="177"/>
      <c r="AV240" s="177"/>
      <c r="AW240" s="177"/>
      <c r="AX240" s="177"/>
      <c r="AY240" s="177"/>
      <c r="AZ240" s="177"/>
      <c r="BA240" s="177"/>
      <c r="BB240" s="177"/>
      <c r="BC240" s="177"/>
      <c r="BD240" s="177"/>
      <c r="BE240" s="177"/>
      <c r="BF240" s="177"/>
      <c r="BG240" s="177"/>
      <c r="BH240" s="177"/>
      <c r="BI240" s="177"/>
      <c r="BJ240" s="177"/>
      <c r="BK240" s="177"/>
      <c r="BL240" s="177"/>
      <c r="BM240" s="177"/>
      <c r="BN240" s="177"/>
      <c r="BO240" s="177"/>
      <c r="BP240" s="177"/>
      <c r="BQ240" s="177"/>
      <c r="BR240" s="178"/>
    </row>
    <row r="241" spans="3:70" ht="15.6" customHeight="1" x14ac:dyDescent="0.4"/>
    <row r="242" spans="3:70" ht="15.6" customHeight="1" x14ac:dyDescent="0.4">
      <c r="C242" s="89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184"/>
      <c r="AS242" s="184"/>
      <c r="AT242" s="184"/>
      <c r="AU242" s="184"/>
      <c r="AV242" s="184"/>
      <c r="AW242" s="184"/>
      <c r="AX242" s="184"/>
      <c r="AY242" s="184"/>
      <c r="AZ242" s="184"/>
      <c r="BA242" s="184"/>
      <c r="BB242" s="184"/>
      <c r="BC242" s="92"/>
      <c r="BD242" s="93"/>
      <c r="BE242" s="93"/>
      <c r="BF242" s="93"/>
      <c r="BG242" s="93"/>
      <c r="BH242" s="93"/>
      <c r="BI242" s="93"/>
      <c r="BJ242" s="93"/>
      <c r="BK242" s="93"/>
      <c r="BL242" s="93"/>
      <c r="BM242" s="93"/>
      <c r="BN242" s="93"/>
      <c r="BO242" s="93"/>
      <c r="BP242" s="93"/>
      <c r="BQ242" s="93"/>
      <c r="BR242" s="94"/>
    </row>
    <row r="243" spans="3:70" ht="15.6" customHeight="1" x14ac:dyDescent="0.5">
      <c r="C243" s="95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65"/>
      <c r="Y243" s="65"/>
      <c r="Z243" s="65"/>
      <c r="AA243" s="36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04"/>
      <c r="AO243" s="113"/>
      <c r="AP243" s="114"/>
      <c r="AQ243" s="114"/>
      <c r="AR243" s="252"/>
      <c r="AS243" s="252"/>
      <c r="AT243" s="252"/>
      <c r="AU243" s="252"/>
      <c r="AV243" s="252"/>
      <c r="AW243" s="252"/>
      <c r="AX243" s="252"/>
      <c r="AY243" s="252"/>
      <c r="AZ243" s="252"/>
      <c r="BA243" s="252"/>
      <c r="BB243" s="252"/>
      <c r="BC243" s="102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103"/>
      <c r="BO243" s="103"/>
      <c r="BP243" s="103"/>
      <c r="BQ243" s="104"/>
      <c r="BR243" s="105"/>
    </row>
    <row r="244" spans="3:70" ht="15.6" customHeight="1" x14ac:dyDescent="0.5">
      <c r="C244" s="95"/>
      <c r="D244" s="96" t="s">
        <v>14</v>
      </c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8"/>
      <c r="R244" s="99" t="s">
        <v>70</v>
      </c>
      <c r="S244" s="100"/>
      <c r="T244" s="100"/>
      <c r="U244" s="100"/>
      <c r="V244" s="100"/>
      <c r="W244" s="100"/>
      <c r="X244" s="100"/>
      <c r="Y244" s="100"/>
      <c r="Z244" s="100"/>
      <c r="AA244" s="100"/>
      <c r="AB244" s="100"/>
      <c r="AC244" s="100"/>
      <c r="AD244" s="100"/>
      <c r="AE244" s="100"/>
      <c r="AF244" s="100"/>
      <c r="AG244" s="100"/>
      <c r="AH244" s="100"/>
      <c r="AI244" s="100"/>
      <c r="AJ244" s="100"/>
      <c r="AK244" s="100"/>
      <c r="AL244" s="100"/>
      <c r="AM244" s="100"/>
      <c r="AN244" s="100"/>
      <c r="AO244" s="100"/>
      <c r="AP244" s="100"/>
      <c r="AQ244" s="100"/>
      <c r="AR244" s="100"/>
      <c r="AS244" s="100"/>
      <c r="AT244" s="100"/>
      <c r="AU244" s="100"/>
      <c r="AV244" s="100"/>
      <c r="AW244" s="100"/>
      <c r="AX244" s="100"/>
      <c r="AY244" s="100"/>
      <c r="AZ244" s="100"/>
      <c r="BA244" s="100"/>
      <c r="BB244" s="101"/>
      <c r="BC244" s="102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103"/>
      <c r="BO244" s="103"/>
      <c r="BP244" s="103"/>
      <c r="BQ244" s="104"/>
      <c r="BR244" s="105"/>
    </row>
    <row r="245" spans="3:70" ht="15.6" customHeight="1" x14ac:dyDescent="0.5">
      <c r="C245" s="95"/>
      <c r="D245" s="106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8"/>
      <c r="R245" s="109"/>
      <c r="S245" s="110"/>
      <c r="T245" s="110"/>
      <c r="U245" s="110"/>
      <c r="V245" s="110"/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  <c r="AH245" s="110"/>
      <c r="AI245" s="110"/>
      <c r="AJ245" s="110"/>
      <c r="AK245" s="110"/>
      <c r="AL245" s="110"/>
      <c r="AM245" s="110"/>
      <c r="AN245" s="110"/>
      <c r="AO245" s="110"/>
      <c r="AP245" s="110"/>
      <c r="AQ245" s="110"/>
      <c r="AR245" s="110"/>
      <c r="AS245" s="110"/>
      <c r="AT245" s="110"/>
      <c r="AU245" s="110"/>
      <c r="AV245" s="110"/>
      <c r="AW245" s="110"/>
      <c r="AX245" s="110"/>
      <c r="AY245" s="110"/>
      <c r="AZ245" s="110"/>
      <c r="BA245" s="110"/>
      <c r="BB245" s="111"/>
      <c r="BC245" s="102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103"/>
      <c r="BO245" s="103"/>
      <c r="BP245" s="103"/>
      <c r="BQ245" s="104"/>
      <c r="BR245" s="105"/>
    </row>
    <row r="246" spans="3:70" ht="15.6" customHeight="1" x14ac:dyDescent="0.5">
      <c r="C246" s="95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65"/>
      <c r="Y246" s="65"/>
      <c r="Z246" s="65"/>
      <c r="AA246" s="36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04"/>
      <c r="AO246" s="113"/>
      <c r="AP246" s="114"/>
      <c r="AQ246" s="114"/>
      <c r="AR246" s="115"/>
      <c r="AS246" s="115"/>
      <c r="AT246" s="115"/>
      <c r="AU246" s="115"/>
      <c r="AV246" s="115"/>
      <c r="AW246" s="115"/>
      <c r="AX246" s="115"/>
      <c r="AY246" s="115"/>
      <c r="AZ246" s="115"/>
      <c r="BA246" s="115"/>
      <c r="BB246" s="115"/>
      <c r="BC246" s="102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103"/>
      <c r="BO246" s="103"/>
      <c r="BP246" s="103"/>
      <c r="BQ246" s="104"/>
      <c r="BR246" s="105"/>
    </row>
    <row r="247" spans="3:70" ht="25.5" x14ac:dyDescent="0.5">
      <c r="C247" s="95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6" t="s">
        <v>35</v>
      </c>
      <c r="V247" s="112"/>
      <c r="W247" s="112"/>
      <c r="X247" s="112"/>
      <c r="Y247" s="112"/>
      <c r="Z247" s="112"/>
      <c r="AA247" s="103"/>
      <c r="AB247" s="117"/>
      <c r="AC247" s="117"/>
      <c r="AD247" s="117"/>
      <c r="AE247" s="117"/>
      <c r="AF247" s="117"/>
      <c r="AG247" s="117"/>
      <c r="AH247" s="117"/>
      <c r="AI247" s="117"/>
      <c r="AJ247" s="117"/>
      <c r="AK247" s="117"/>
      <c r="AL247" s="117"/>
      <c r="AM247" s="116" t="s">
        <v>65</v>
      </c>
      <c r="AN247" s="118"/>
      <c r="AO247" s="117"/>
      <c r="AP247" s="119"/>
      <c r="AQ247" s="119"/>
      <c r="AR247" s="120"/>
      <c r="AS247" s="120"/>
      <c r="AT247" s="120"/>
      <c r="AU247" s="120"/>
      <c r="AV247" s="120"/>
      <c r="AW247" s="120"/>
      <c r="AX247" s="120"/>
      <c r="AY247" s="120"/>
      <c r="AZ247" s="120"/>
      <c r="BA247" s="120"/>
      <c r="BB247" s="120"/>
      <c r="BC247" s="121"/>
      <c r="BD247" s="103"/>
      <c r="BE247" s="103"/>
      <c r="BF247" s="253" t="s">
        <v>71</v>
      </c>
      <c r="BG247" s="179"/>
      <c r="BH247" s="179"/>
      <c r="BI247" s="179"/>
      <c r="BJ247" s="179"/>
      <c r="BK247" s="179"/>
      <c r="BL247" s="179"/>
      <c r="BM247" s="103"/>
      <c r="BN247" s="103"/>
      <c r="BO247" s="103"/>
      <c r="BP247" s="103"/>
      <c r="BQ247" s="118"/>
      <c r="BR247" s="105"/>
    </row>
    <row r="248" spans="3:70" ht="15.6" customHeight="1" x14ac:dyDescent="0.4">
      <c r="C248" s="95"/>
      <c r="D248" s="99" t="s">
        <v>18</v>
      </c>
      <c r="E248" s="100"/>
      <c r="F248" s="100"/>
      <c r="G248" s="100"/>
      <c r="H248" s="100"/>
      <c r="I248" s="100"/>
      <c r="J248" s="100"/>
      <c r="K248" s="100"/>
      <c r="L248" s="100"/>
      <c r="M248" s="101"/>
      <c r="N248" s="123" t="str">
        <f>IF([5]回答表!X48="●","●","")</f>
        <v/>
      </c>
      <c r="O248" s="124"/>
      <c r="P248" s="124"/>
      <c r="Q248" s="125"/>
      <c r="R248" s="112"/>
      <c r="S248" s="112"/>
      <c r="T248" s="112"/>
      <c r="U248" s="126" t="str">
        <f>IF([5]回答表!X48="●",[5]回答表!B411,IF([5]回答表!AA48="●",[5]回答表!B425,""))</f>
        <v/>
      </c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/>
      <c r="AI248" s="127"/>
      <c r="AJ248" s="128"/>
      <c r="AK248" s="129"/>
      <c r="AL248" s="129"/>
      <c r="AM248" s="263" t="s">
        <v>72</v>
      </c>
      <c r="AN248" s="263"/>
      <c r="AO248" s="263"/>
      <c r="AP248" s="263"/>
      <c r="AQ248" s="264" t="str">
        <f>IF([5]回答表!X48="●",[5]回答表!BC418,IF([5]回答表!AA48="●",[5]回答表!BC432,""))</f>
        <v/>
      </c>
      <c r="AR248" s="264"/>
      <c r="AS248" s="264"/>
      <c r="AT248" s="264"/>
      <c r="AU248" s="265" t="s">
        <v>73</v>
      </c>
      <c r="AV248" s="266"/>
      <c r="AW248" s="266"/>
      <c r="AX248" s="267"/>
      <c r="AY248" s="264" t="str">
        <f>IF([5]回答表!X48="●",[5]回答表!BC423,IF([5]回答表!AA48="●",[5]回答表!BC437,""))</f>
        <v/>
      </c>
      <c r="AZ248" s="264"/>
      <c r="BA248" s="264"/>
      <c r="BB248" s="264"/>
      <c r="BC248" s="113"/>
      <c r="BD248" s="36"/>
      <c r="BE248" s="36"/>
      <c r="BF248" s="131" t="str">
        <f>IF([5]回答表!X48="●",[5]回答表!S417,IF([5]回答表!AA48="●",[5]回答表!S431,""))</f>
        <v/>
      </c>
      <c r="BG248" s="132"/>
      <c r="BH248" s="132"/>
      <c r="BI248" s="132"/>
      <c r="BJ248" s="131"/>
      <c r="BK248" s="132"/>
      <c r="BL248" s="132"/>
      <c r="BM248" s="132"/>
      <c r="BN248" s="131"/>
      <c r="BO248" s="132"/>
      <c r="BP248" s="132"/>
      <c r="BQ248" s="133"/>
      <c r="BR248" s="105"/>
    </row>
    <row r="249" spans="3:70" ht="15.6" customHeight="1" x14ac:dyDescent="0.4">
      <c r="C249" s="95"/>
      <c r="D249" s="134"/>
      <c r="E249" s="135"/>
      <c r="F249" s="135"/>
      <c r="G249" s="135"/>
      <c r="H249" s="135"/>
      <c r="I249" s="135"/>
      <c r="J249" s="135"/>
      <c r="K249" s="135"/>
      <c r="L249" s="135"/>
      <c r="M249" s="136"/>
      <c r="N249" s="137"/>
      <c r="O249" s="138"/>
      <c r="P249" s="138"/>
      <c r="Q249" s="139"/>
      <c r="R249" s="112"/>
      <c r="S249" s="112"/>
      <c r="T249" s="112"/>
      <c r="U249" s="140"/>
      <c r="V249" s="141"/>
      <c r="W249" s="141"/>
      <c r="X249" s="141"/>
      <c r="Y249" s="141"/>
      <c r="Z249" s="141"/>
      <c r="AA249" s="141"/>
      <c r="AB249" s="141"/>
      <c r="AC249" s="141"/>
      <c r="AD249" s="141"/>
      <c r="AE249" s="141"/>
      <c r="AF249" s="141"/>
      <c r="AG249" s="141"/>
      <c r="AH249" s="141"/>
      <c r="AI249" s="141"/>
      <c r="AJ249" s="142"/>
      <c r="AK249" s="129"/>
      <c r="AL249" s="129"/>
      <c r="AM249" s="263"/>
      <c r="AN249" s="263"/>
      <c r="AO249" s="263"/>
      <c r="AP249" s="263"/>
      <c r="AQ249" s="264"/>
      <c r="AR249" s="264"/>
      <c r="AS249" s="264"/>
      <c r="AT249" s="264"/>
      <c r="AU249" s="268"/>
      <c r="AV249" s="269"/>
      <c r="AW249" s="269"/>
      <c r="AX249" s="270"/>
      <c r="AY249" s="264"/>
      <c r="AZ249" s="264"/>
      <c r="BA249" s="264"/>
      <c r="BB249" s="264"/>
      <c r="BC249" s="113"/>
      <c r="BD249" s="36"/>
      <c r="BE249" s="36"/>
      <c r="BF249" s="143"/>
      <c r="BG249" s="144"/>
      <c r="BH249" s="144"/>
      <c r="BI249" s="144"/>
      <c r="BJ249" s="143"/>
      <c r="BK249" s="144"/>
      <c r="BL249" s="144"/>
      <c r="BM249" s="144"/>
      <c r="BN249" s="143"/>
      <c r="BO249" s="144"/>
      <c r="BP249" s="144"/>
      <c r="BQ249" s="145"/>
      <c r="BR249" s="105"/>
    </row>
    <row r="250" spans="3:70" ht="15.6" customHeight="1" x14ac:dyDescent="0.4">
      <c r="C250" s="95"/>
      <c r="D250" s="134"/>
      <c r="E250" s="135"/>
      <c r="F250" s="135"/>
      <c r="G250" s="135"/>
      <c r="H250" s="135"/>
      <c r="I250" s="135"/>
      <c r="J250" s="135"/>
      <c r="K250" s="135"/>
      <c r="L250" s="135"/>
      <c r="M250" s="136"/>
      <c r="N250" s="137"/>
      <c r="O250" s="138"/>
      <c r="P250" s="138"/>
      <c r="Q250" s="139"/>
      <c r="R250" s="112"/>
      <c r="S250" s="112"/>
      <c r="T250" s="112"/>
      <c r="U250" s="140"/>
      <c r="V250" s="141"/>
      <c r="W250" s="141"/>
      <c r="X250" s="141"/>
      <c r="Y250" s="141"/>
      <c r="Z250" s="141"/>
      <c r="AA250" s="141"/>
      <c r="AB250" s="141"/>
      <c r="AC250" s="141"/>
      <c r="AD250" s="141"/>
      <c r="AE250" s="141"/>
      <c r="AF250" s="141"/>
      <c r="AG250" s="141"/>
      <c r="AH250" s="141"/>
      <c r="AI250" s="141"/>
      <c r="AJ250" s="142"/>
      <c r="AK250" s="129"/>
      <c r="AL250" s="129"/>
      <c r="AM250" s="263" t="s">
        <v>74</v>
      </c>
      <c r="AN250" s="263"/>
      <c r="AO250" s="263"/>
      <c r="AP250" s="263"/>
      <c r="AQ250" s="264" t="str">
        <f>IF([5]回答表!X48="●",[5]回答表!BC419,IF([5]回答表!AA48="●",[5]回答表!BC433,""))</f>
        <v/>
      </c>
      <c r="AR250" s="264"/>
      <c r="AS250" s="264"/>
      <c r="AT250" s="264"/>
      <c r="AU250" s="268"/>
      <c r="AV250" s="269"/>
      <c r="AW250" s="269"/>
      <c r="AX250" s="270"/>
      <c r="AY250" s="264"/>
      <c r="AZ250" s="264"/>
      <c r="BA250" s="264"/>
      <c r="BB250" s="264"/>
      <c r="BC250" s="113"/>
      <c r="BD250" s="36"/>
      <c r="BE250" s="36"/>
      <c r="BF250" s="143"/>
      <c r="BG250" s="144"/>
      <c r="BH250" s="144"/>
      <c r="BI250" s="144"/>
      <c r="BJ250" s="143"/>
      <c r="BK250" s="144"/>
      <c r="BL250" s="144"/>
      <c r="BM250" s="144"/>
      <c r="BN250" s="143"/>
      <c r="BO250" s="144"/>
      <c r="BP250" s="144"/>
      <c r="BQ250" s="145"/>
      <c r="BR250" s="105"/>
    </row>
    <row r="251" spans="3:70" ht="15.6" customHeight="1" x14ac:dyDescent="0.4">
      <c r="C251" s="95"/>
      <c r="D251" s="109"/>
      <c r="E251" s="110"/>
      <c r="F251" s="110"/>
      <c r="G251" s="110"/>
      <c r="H251" s="110"/>
      <c r="I251" s="110"/>
      <c r="J251" s="110"/>
      <c r="K251" s="110"/>
      <c r="L251" s="110"/>
      <c r="M251" s="111"/>
      <c r="N251" s="147"/>
      <c r="O251" s="148"/>
      <c r="P251" s="148"/>
      <c r="Q251" s="149"/>
      <c r="R251" s="112"/>
      <c r="S251" s="112"/>
      <c r="T251" s="112"/>
      <c r="U251" s="140"/>
      <c r="V251" s="141"/>
      <c r="W251" s="141"/>
      <c r="X251" s="141"/>
      <c r="Y251" s="141"/>
      <c r="Z251" s="141"/>
      <c r="AA251" s="141"/>
      <c r="AB251" s="141"/>
      <c r="AC251" s="141"/>
      <c r="AD251" s="141"/>
      <c r="AE251" s="141"/>
      <c r="AF251" s="141"/>
      <c r="AG251" s="141"/>
      <c r="AH251" s="141"/>
      <c r="AI251" s="141"/>
      <c r="AJ251" s="142"/>
      <c r="AK251" s="129"/>
      <c r="AL251" s="129"/>
      <c r="AM251" s="263"/>
      <c r="AN251" s="263"/>
      <c r="AO251" s="263"/>
      <c r="AP251" s="263"/>
      <c r="AQ251" s="264"/>
      <c r="AR251" s="264"/>
      <c r="AS251" s="264"/>
      <c r="AT251" s="264"/>
      <c r="AU251" s="268"/>
      <c r="AV251" s="269"/>
      <c r="AW251" s="269"/>
      <c r="AX251" s="270"/>
      <c r="AY251" s="264"/>
      <c r="AZ251" s="264"/>
      <c r="BA251" s="264"/>
      <c r="BB251" s="264"/>
      <c r="BC251" s="113"/>
      <c r="BD251" s="36"/>
      <c r="BE251" s="36"/>
      <c r="BF251" s="143" t="str">
        <f>IF([5]回答表!X48="●",[5]回答表!V417,IF([5]回答表!AA48="●",[5]回答表!V431,""))</f>
        <v/>
      </c>
      <c r="BG251" s="144"/>
      <c r="BH251" s="144"/>
      <c r="BI251" s="144"/>
      <c r="BJ251" s="143" t="str">
        <f>IF([5]回答表!X48="●",[5]回答表!V418,IF([5]回答表!AA48="●",[5]回答表!V432,""))</f>
        <v/>
      </c>
      <c r="BK251" s="144"/>
      <c r="BL251" s="144"/>
      <c r="BM251" s="145"/>
      <c r="BN251" s="143" t="str">
        <f>IF([5]回答表!X48="●",[5]回答表!V419,IF([5]回答表!AA48="●",[5]回答表!V433,""))</f>
        <v/>
      </c>
      <c r="BO251" s="144"/>
      <c r="BP251" s="144"/>
      <c r="BQ251" s="145"/>
      <c r="BR251" s="105"/>
    </row>
    <row r="252" spans="3:70" ht="15.6" customHeight="1" x14ac:dyDescent="0.4">
      <c r="C252" s="95"/>
      <c r="D252" s="150"/>
      <c r="E252" s="150"/>
      <c r="F252" s="150"/>
      <c r="G252" s="150"/>
      <c r="H252" s="150"/>
      <c r="I252" s="150"/>
      <c r="J252" s="150"/>
      <c r="K252" s="150"/>
      <c r="L252" s="150"/>
      <c r="M252" s="150"/>
      <c r="N252" s="152"/>
      <c r="O252" s="152"/>
      <c r="P252" s="152"/>
      <c r="Q252" s="152"/>
      <c r="R252" s="152"/>
      <c r="S252" s="152"/>
      <c r="T252" s="152"/>
      <c r="U252" s="140"/>
      <c r="V252" s="141"/>
      <c r="W252" s="141"/>
      <c r="X252" s="141"/>
      <c r="Y252" s="141"/>
      <c r="Z252" s="141"/>
      <c r="AA252" s="141"/>
      <c r="AB252" s="141"/>
      <c r="AC252" s="141"/>
      <c r="AD252" s="141"/>
      <c r="AE252" s="141"/>
      <c r="AF252" s="141"/>
      <c r="AG252" s="141"/>
      <c r="AH252" s="141"/>
      <c r="AI252" s="141"/>
      <c r="AJ252" s="142"/>
      <c r="AK252" s="129"/>
      <c r="AL252" s="129"/>
      <c r="AM252" s="263" t="s">
        <v>75</v>
      </c>
      <c r="AN252" s="263"/>
      <c r="AO252" s="263"/>
      <c r="AP252" s="263"/>
      <c r="AQ252" s="264" t="str">
        <f>IF([5]回答表!X48="●",[5]回答表!BC420,IF([5]回答表!AA48="●",[5]回答表!BC434,""))</f>
        <v/>
      </c>
      <c r="AR252" s="264"/>
      <c r="AS252" s="264"/>
      <c r="AT252" s="264"/>
      <c r="AU252" s="271"/>
      <c r="AV252" s="272"/>
      <c r="AW252" s="272"/>
      <c r="AX252" s="273"/>
      <c r="AY252" s="264"/>
      <c r="AZ252" s="264"/>
      <c r="BA252" s="264"/>
      <c r="BB252" s="264"/>
      <c r="BC252" s="113"/>
      <c r="BD252" s="113"/>
      <c r="BE252" s="113"/>
      <c r="BF252" s="143"/>
      <c r="BG252" s="144"/>
      <c r="BH252" s="144"/>
      <c r="BI252" s="144"/>
      <c r="BJ252" s="143"/>
      <c r="BK252" s="144"/>
      <c r="BL252" s="144"/>
      <c r="BM252" s="145"/>
      <c r="BN252" s="143"/>
      <c r="BO252" s="144"/>
      <c r="BP252" s="144"/>
      <c r="BQ252" s="145"/>
      <c r="BR252" s="105"/>
    </row>
    <row r="253" spans="3:70" ht="15.6" customHeight="1" x14ac:dyDescent="0.4">
      <c r="C253" s="95"/>
      <c r="D253" s="150"/>
      <c r="E253" s="150"/>
      <c r="F253" s="150"/>
      <c r="G253" s="150"/>
      <c r="H253" s="150"/>
      <c r="I253" s="150"/>
      <c r="J253" s="150"/>
      <c r="K253" s="150"/>
      <c r="L253" s="150"/>
      <c r="M253" s="150"/>
      <c r="N253" s="152"/>
      <c r="O253" s="152"/>
      <c r="P253" s="152"/>
      <c r="Q253" s="152"/>
      <c r="R253" s="152"/>
      <c r="S253" s="152"/>
      <c r="T253" s="152"/>
      <c r="U253" s="140"/>
      <c r="V253" s="141"/>
      <c r="W253" s="141"/>
      <c r="X253" s="141"/>
      <c r="Y253" s="141"/>
      <c r="Z253" s="141"/>
      <c r="AA253" s="141"/>
      <c r="AB253" s="141"/>
      <c r="AC253" s="141"/>
      <c r="AD253" s="141"/>
      <c r="AE253" s="141"/>
      <c r="AF253" s="141"/>
      <c r="AG253" s="141"/>
      <c r="AH253" s="141"/>
      <c r="AI253" s="141"/>
      <c r="AJ253" s="142"/>
      <c r="AK253" s="129"/>
      <c r="AL253" s="129"/>
      <c r="AM253" s="263"/>
      <c r="AN253" s="263"/>
      <c r="AO253" s="263"/>
      <c r="AP253" s="263"/>
      <c r="AQ253" s="264"/>
      <c r="AR253" s="264"/>
      <c r="AS253" s="264"/>
      <c r="AT253" s="264"/>
      <c r="AU253" s="216" t="s">
        <v>76</v>
      </c>
      <c r="AV253" s="217"/>
      <c r="AW253" s="217"/>
      <c r="AX253" s="218"/>
      <c r="AY253" s="274" t="str">
        <f>IF([5]回答表!X48="●",[5]回答表!BC424,IF([5]回答表!AA48="●",[5]回答表!BC438,""))</f>
        <v/>
      </c>
      <c r="AZ253" s="275"/>
      <c r="BA253" s="275"/>
      <c r="BB253" s="276"/>
      <c r="BC253" s="113"/>
      <c r="BD253" s="36"/>
      <c r="BE253" s="36"/>
      <c r="BF253" s="143"/>
      <c r="BG253" s="144"/>
      <c r="BH253" s="144"/>
      <c r="BI253" s="144"/>
      <c r="BJ253" s="143"/>
      <c r="BK253" s="144"/>
      <c r="BL253" s="144"/>
      <c r="BM253" s="145"/>
      <c r="BN253" s="143"/>
      <c r="BO253" s="144"/>
      <c r="BP253" s="144"/>
      <c r="BQ253" s="145"/>
      <c r="BR253" s="105"/>
    </row>
    <row r="254" spans="3:70" ht="15.6" customHeight="1" x14ac:dyDescent="0.4">
      <c r="C254" s="95"/>
      <c r="D254" s="159" t="s">
        <v>26</v>
      </c>
      <c r="E254" s="160"/>
      <c r="F254" s="160"/>
      <c r="G254" s="160"/>
      <c r="H254" s="160"/>
      <c r="I254" s="160"/>
      <c r="J254" s="160"/>
      <c r="K254" s="160"/>
      <c r="L254" s="160"/>
      <c r="M254" s="161"/>
      <c r="N254" s="123" t="str">
        <f>IF([5]回答表!AA48="●","●","")</f>
        <v/>
      </c>
      <c r="O254" s="124"/>
      <c r="P254" s="124"/>
      <c r="Q254" s="125"/>
      <c r="R254" s="112"/>
      <c r="S254" s="112"/>
      <c r="T254" s="112"/>
      <c r="U254" s="140"/>
      <c r="V254" s="141"/>
      <c r="W254" s="141"/>
      <c r="X254" s="141"/>
      <c r="Y254" s="141"/>
      <c r="Z254" s="141"/>
      <c r="AA254" s="141"/>
      <c r="AB254" s="141"/>
      <c r="AC254" s="141"/>
      <c r="AD254" s="141"/>
      <c r="AE254" s="141"/>
      <c r="AF254" s="141"/>
      <c r="AG254" s="141"/>
      <c r="AH254" s="141"/>
      <c r="AI254" s="141"/>
      <c r="AJ254" s="142"/>
      <c r="AK254" s="129"/>
      <c r="AL254" s="129"/>
      <c r="AM254" s="263" t="s">
        <v>77</v>
      </c>
      <c r="AN254" s="263"/>
      <c r="AO254" s="263"/>
      <c r="AP254" s="263"/>
      <c r="AQ254" s="277" t="str">
        <f>IF([5]回答表!X48="●",[5]回答表!BC421,IF([5]回答表!AA48="●",[5]回答表!BC435,""))</f>
        <v/>
      </c>
      <c r="AR254" s="264"/>
      <c r="AS254" s="264"/>
      <c r="AT254" s="264"/>
      <c r="AU254" s="278"/>
      <c r="AV254" s="279"/>
      <c r="AW254" s="279"/>
      <c r="AX254" s="280"/>
      <c r="AY254" s="281"/>
      <c r="AZ254" s="282"/>
      <c r="BA254" s="282"/>
      <c r="BB254" s="283"/>
      <c r="BC254" s="113"/>
      <c r="BD254" s="165"/>
      <c r="BE254" s="165"/>
      <c r="BF254" s="143"/>
      <c r="BG254" s="144"/>
      <c r="BH254" s="144"/>
      <c r="BI254" s="144"/>
      <c r="BJ254" s="143"/>
      <c r="BK254" s="144"/>
      <c r="BL254" s="144"/>
      <c r="BM254" s="145"/>
      <c r="BN254" s="143"/>
      <c r="BO254" s="144"/>
      <c r="BP254" s="144"/>
      <c r="BQ254" s="145"/>
      <c r="BR254" s="105"/>
    </row>
    <row r="255" spans="3:70" ht="15.6" customHeight="1" x14ac:dyDescent="0.4">
      <c r="C255" s="95"/>
      <c r="D255" s="166"/>
      <c r="E255" s="167"/>
      <c r="F255" s="167"/>
      <c r="G255" s="167"/>
      <c r="H255" s="167"/>
      <c r="I255" s="167"/>
      <c r="J255" s="167"/>
      <c r="K255" s="167"/>
      <c r="L255" s="167"/>
      <c r="M255" s="168"/>
      <c r="N255" s="137"/>
      <c r="O255" s="138"/>
      <c r="P255" s="138"/>
      <c r="Q255" s="139"/>
      <c r="R255" s="112"/>
      <c r="S255" s="112"/>
      <c r="T255" s="112"/>
      <c r="U255" s="140"/>
      <c r="V255" s="141"/>
      <c r="W255" s="141"/>
      <c r="X255" s="141"/>
      <c r="Y255" s="141"/>
      <c r="Z255" s="141"/>
      <c r="AA255" s="141"/>
      <c r="AB255" s="141"/>
      <c r="AC255" s="141"/>
      <c r="AD255" s="141"/>
      <c r="AE255" s="141"/>
      <c r="AF255" s="141"/>
      <c r="AG255" s="141"/>
      <c r="AH255" s="141"/>
      <c r="AI255" s="141"/>
      <c r="AJ255" s="142"/>
      <c r="AK255" s="129"/>
      <c r="AL255" s="129"/>
      <c r="AM255" s="263"/>
      <c r="AN255" s="263"/>
      <c r="AO255" s="263"/>
      <c r="AP255" s="263"/>
      <c r="AQ255" s="264"/>
      <c r="AR255" s="264"/>
      <c r="AS255" s="264"/>
      <c r="AT255" s="264"/>
      <c r="AU255" s="222"/>
      <c r="AV255" s="223"/>
      <c r="AW255" s="223"/>
      <c r="AX255" s="224"/>
      <c r="AY255" s="284"/>
      <c r="AZ255" s="285"/>
      <c r="BA255" s="285"/>
      <c r="BB255" s="286"/>
      <c r="BC255" s="113"/>
      <c r="BD255" s="165"/>
      <c r="BE255" s="165"/>
      <c r="BF255" s="143" t="s">
        <v>23</v>
      </c>
      <c r="BG255" s="144"/>
      <c r="BH255" s="144"/>
      <c r="BI255" s="144"/>
      <c r="BJ255" s="143" t="s">
        <v>24</v>
      </c>
      <c r="BK255" s="144"/>
      <c r="BL255" s="144"/>
      <c r="BM255" s="144"/>
      <c r="BN255" s="143" t="s">
        <v>25</v>
      </c>
      <c r="BO255" s="144"/>
      <c r="BP255" s="144"/>
      <c r="BQ255" s="145"/>
      <c r="BR255" s="105"/>
    </row>
    <row r="256" spans="3:70" ht="15.6" customHeight="1" x14ac:dyDescent="0.4">
      <c r="C256" s="95"/>
      <c r="D256" s="166"/>
      <c r="E256" s="167"/>
      <c r="F256" s="167"/>
      <c r="G256" s="167"/>
      <c r="H256" s="167"/>
      <c r="I256" s="167"/>
      <c r="J256" s="167"/>
      <c r="K256" s="167"/>
      <c r="L256" s="167"/>
      <c r="M256" s="168"/>
      <c r="N256" s="137"/>
      <c r="O256" s="138"/>
      <c r="P256" s="138"/>
      <c r="Q256" s="139"/>
      <c r="R256" s="112"/>
      <c r="S256" s="112"/>
      <c r="T256" s="112"/>
      <c r="U256" s="140"/>
      <c r="V256" s="141"/>
      <c r="W256" s="141"/>
      <c r="X256" s="141"/>
      <c r="Y256" s="141"/>
      <c r="Z256" s="141"/>
      <c r="AA256" s="141"/>
      <c r="AB256" s="141"/>
      <c r="AC256" s="141"/>
      <c r="AD256" s="141"/>
      <c r="AE256" s="141"/>
      <c r="AF256" s="141"/>
      <c r="AG256" s="141"/>
      <c r="AH256" s="141"/>
      <c r="AI256" s="141"/>
      <c r="AJ256" s="142"/>
      <c r="AK256" s="129"/>
      <c r="AL256" s="129"/>
      <c r="AM256" s="263" t="s">
        <v>78</v>
      </c>
      <c r="AN256" s="263"/>
      <c r="AO256" s="263"/>
      <c r="AP256" s="263"/>
      <c r="AQ256" s="264" t="str">
        <f>IF([5]回答表!X48="●",[5]回答表!BC422,IF([5]回答表!AA48="●",[5]回答表!BC436,""))</f>
        <v/>
      </c>
      <c r="AR256" s="264"/>
      <c r="AS256" s="264"/>
      <c r="AT256" s="264"/>
      <c r="AU256" s="216" t="s">
        <v>79</v>
      </c>
      <c r="AV256" s="217"/>
      <c r="AW256" s="217"/>
      <c r="AX256" s="218"/>
      <c r="AY256" s="274" t="str">
        <f>IF([5]回答表!X48="●",[5]回答表!BC425,IF([5]回答表!AA48="●",[5]回答表!BC439,""))</f>
        <v/>
      </c>
      <c r="AZ256" s="275"/>
      <c r="BA256" s="275"/>
      <c r="BB256" s="276"/>
      <c r="BC256" s="113"/>
      <c r="BD256" s="165"/>
      <c r="BE256" s="165"/>
      <c r="BF256" s="143"/>
      <c r="BG256" s="144"/>
      <c r="BH256" s="144"/>
      <c r="BI256" s="144"/>
      <c r="BJ256" s="143"/>
      <c r="BK256" s="144"/>
      <c r="BL256" s="144"/>
      <c r="BM256" s="144"/>
      <c r="BN256" s="143"/>
      <c r="BO256" s="144"/>
      <c r="BP256" s="144"/>
      <c r="BQ256" s="145"/>
      <c r="BR256" s="105"/>
    </row>
    <row r="257" spans="3:70" ht="15.6" customHeight="1" x14ac:dyDescent="0.4">
      <c r="C257" s="95"/>
      <c r="D257" s="169"/>
      <c r="E257" s="170"/>
      <c r="F257" s="170"/>
      <c r="G257" s="170"/>
      <c r="H257" s="170"/>
      <c r="I257" s="170"/>
      <c r="J257" s="170"/>
      <c r="K257" s="170"/>
      <c r="L257" s="170"/>
      <c r="M257" s="171"/>
      <c r="N257" s="147"/>
      <c r="O257" s="148"/>
      <c r="P257" s="148"/>
      <c r="Q257" s="149"/>
      <c r="R257" s="112"/>
      <c r="S257" s="112"/>
      <c r="T257" s="112"/>
      <c r="U257" s="172"/>
      <c r="V257" s="173"/>
      <c r="W257" s="173"/>
      <c r="X257" s="173"/>
      <c r="Y257" s="173"/>
      <c r="Z257" s="173"/>
      <c r="AA257" s="173"/>
      <c r="AB257" s="173"/>
      <c r="AC257" s="173"/>
      <c r="AD257" s="173"/>
      <c r="AE257" s="173"/>
      <c r="AF257" s="173"/>
      <c r="AG257" s="173"/>
      <c r="AH257" s="173"/>
      <c r="AI257" s="173"/>
      <c r="AJ257" s="174"/>
      <c r="AK257" s="129"/>
      <c r="AL257" s="129"/>
      <c r="AM257" s="263"/>
      <c r="AN257" s="263"/>
      <c r="AO257" s="263"/>
      <c r="AP257" s="263"/>
      <c r="AQ257" s="264"/>
      <c r="AR257" s="264"/>
      <c r="AS257" s="264"/>
      <c r="AT257" s="264"/>
      <c r="AU257" s="222"/>
      <c r="AV257" s="223"/>
      <c r="AW257" s="223"/>
      <c r="AX257" s="224"/>
      <c r="AY257" s="284"/>
      <c r="AZ257" s="285"/>
      <c r="BA257" s="285"/>
      <c r="BB257" s="286"/>
      <c r="BC257" s="113"/>
      <c r="BD257" s="165"/>
      <c r="BE257" s="165"/>
      <c r="BF257" s="181"/>
      <c r="BG257" s="182"/>
      <c r="BH257" s="182"/>
      <c r="BI257" s="182"/>
      <c r="BJ257" s="181"/>
      <c r="BK257" s="182"/>
      <c r="BL257" s="182"/>
      <c r="BM257" s="182"/>
      <c r="BN257" s="181"/>
      <c r="BO257" s="182"/>
      <c r="BP257" s="182"/>
      <c r="BQ257" s="183"/>
      <c r="BR257" s="105"/>
    </row>
    <row r="258" spans="3:70" ht="15.6" customHeight="1" x14ac:dyDescent="0.5">
      <c r="C258" s="95"/>
      <c r="D258" s="150"/>
      <c r="E258" s="150"/>
      <c r="F258" s="150"/>
      <c r="G258" s="150"/>
      <c r="H258" s="150"/>
      <c r="I258" s="150"/>
      <c r="J258" s="150"/>
      <c r="K258" s="150"/>
      <c r="L258" s="150"/>
      <c r="M258" s="150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65"/>
      <c r="Y258" s="65"/>
      <c r="Z258" s="65"/>
      <c r="AA258" s="103"/>
      <c r="AB258" s="103"/>
      <c r="AC258" s="103"/>
      <c r="AD258" s="103"/>
      <c r="AE258" s="103"/>
      <c r="AF258" s="103"/>
      <c r="AG258" s="103"/>
      <c r="AH258" s="103"/>
      <c r="AI258" s="103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65"/>
      <c r="BI258" s="65"/>
      <c r="BJ258" s="65"/>
      <c r="BK258" s="65"/>
      <c r="BL258" s="65"/>
      <c r="BM258" s="65"/>
      <c r="BN258" s="65"/>
      <c r="BO258" s="65"/>
      <c r="BP258" s="65"/>
      <c r="BQ258" s="65"/>
      <c r="BR258" s="105"/>
    </row>
    <row r="259" spans="3:70" ht="18.600000000000001" customHeight="1" x14ac:dyDescent="0.5">
      <c r="C259" s="95"/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12"/>
      <c r="O259" s="112"/>
      <c r="P259" s="112"/>
      <c r="Q259" s="112"/>
      <c r="R259" s="112"/>
      <c r="S259" s="112"/>
      <c r="T259" s="112"/>
      <c r="U259" s="116" t="s">
        <v>31</v>
      </c>
      <c r="V259" s="112"/>
      <c r="W259" s="112"/>
      <c r="X259" s="112"/>
      <c r="Y259" s="112"/>
      <c r="Z259" s="112"/>
      <c r="AA259" s="103"/>
      <c r="AB259" s="117"/>
      <c r="AC259" s="103"/>
      <c r="AD259" s="103"/>
      <c r="AE259" s="103"/>
      <c r="AF259" s="103"/>
      <c r="AG259" s="103"/>
      <c r="AH259" s="103"/>
      <c r="AI259" s="103"/>
      <c r="AJ259" s="103"/>
      <c r="AK259" s="103"/>
      <c r="AL259" s="103"/>
      <c r="AM259" s="116" t="s">
        <v>32</v>
      </c>
      <c r="AN259" s="103"/>
      <c r="AO259" s="103"/>
      <c r="AP259" s="103"/>
      <c r="AQ259" s="103"/>
      <c r="AR259" s="103"/>
      <c r="AS259" s="103"/>
      <c r="AT259" s="103"/>
      <c r="AU259" s="103"/>
      <c r="AV259" s="103"/>
      <c r="AW259" s="103"/>
      <c r="AX259" s="103"/>
      <c r="AY259" s="103"/>
      <c r="AZ259" s="103"/>
      <c r="BA259" s="103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65"/>
      <c r="BR259" s="105"/>
    </row>
    <row r="260" spans="3:70" ht="15.6" customHeight="1" x14ac:dyDescent="0.4">
      <c r="C260" s="95"/>
      <c r="D260" s="99" t="s">
        <v>33</v>
      </c>
      <c r="E260" s="100"/>
      <c r="F260" s="100"/>
      <c r="G260" s="100"/>
      <c r="H260" s="100"/>
      <c r="I260" s="100"/>
      <c r="J260" s="100"/>
      <c r="K260" s="100"/>
      <c r="L260" s="100"/>
      <c r="M260" s="101"/>
      <c r="N260" s="123" t="str">
        <f>IF([5]回答表!AD48="●","●","")</f>
        <v/>
      </c>
      <c r="O260" s="124"/>
      <c r="P260" s="124"/>
      <c r="Q260" s="125"/>
      <c r="R260" s="112"/>
      <c r="S260" s="112"/>
      <c r="T260" s="112"/>
      <c r="U260" s="126" t="str">
        <f>IF([5]回答表!AD48="●",[5]回答表!B439,"")</f>
        <v/>
      </c>
      <c r="V260" s="127"/>
      <c r="W260" s="127"/>
      <c r="X260" s="127"/>
      <c r="Y260" s="127"/>
      <c r="Z260" s="127"/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8"/>
      <c r="AK260" s="175"/>
      <c r="AL260" s="175"/>
      <c r="AM260" s="126" t="str">
        <f>IF([5]回答表!AD48="●",[5]回答表!B445,"")</f>
        <v/>
      </c>
      <c r="AN260" s="127"/>
      <c r="AO260" s="127"/>
      <c r="AP260" s="127"/>
      <c r="AQ260" s="127"/>
      <c r="AR260" s="127"/>
      <c r="AS260" s="127"/>
      <c r="AT260" s="127"/>
      <c r="AU260" s="127"/>
      <c r="AV260" s="127"/>
      <c r="AW260" s="127"/>
      <c r="AX260" s="127"/>
      <c r="AY260" s="127"/>
      <c r="AZ260" s="127"/>
      <c r="BA260" s="127"/>
      <c r="BB260" s="127"/>
      <c r="BC260" s="127"/>
      <c r="BD260" s="127"/>
      <c r="BE260" s="127"/>
      <c r="BF260" s="127"/>
      <c r="BG260" s="127"/>
      <c r="BH260" s="127"/>
      <c r="BI260" s="127"/>
      <c r="BJ260" s="127"/>
      <c r="BK260" s="127"/>
      <c r="BL260" s="127"/>
      <c r="BM260" s="127"/>
      <c r="BN260" s="127"/>
      <c r="BO260" s="127"/>
      <c r="BP260" s="127"/>
      <c r="BQ260" s="128"/>
      <c r="BR260" s="105"/>
    </row>
    <row r="261" spans="3:70" ht="15.6" customHeight="1" x14ac:dyDescent="0.4">
      <c r="C261" s="95"/>
      <c r="D261" s="134"/>
      <c r="E261" s="135"/>
      <c r="F261" s="135"/>
      <c r="G261" s="135"/>
      <c r="H261" s="135"/>
      <c r="I261" s="135"/>
      <c r="J261" s="135"/>
      <c r="K261" s="135"/>
      <c r="L261" s="135"/>
      <c r="M261" s="136"/>
      <c r="N261" s="137"/>
      <c r="O261" s="138"/>
      <c r="P261" s="138"/>
      <c r="Q261" s="139"/>
      <c r="R261" s="112"/>
      <c r="S261" s="112"/>
      <c r="T261" s="112"/>
      <c r="U261" s="140"/>
      <c r="V261" s="141"/>
      <c r="W261" s="141"/>
      <c r="X261" s="141"/>
      <c r="Y261" s="141"/>
      <c r="Z261" s="141"/>
      <c r="AA261" s="141"/>
      <c r="AB261" s="141"/>
      <c r="AC261" s="141"/>
      <c r="AD261" s="141"/>
      <c r="AE261" s="141"/>
      <c r="AF261" s="141"/>
      <c r="AG261" s="141"/>
      <c r="AH261" s="141"/>
      <c r="AI261" s="141"/>
      <c r="AJ261" s="142"/>
      <c r="AK261" s="175"/>
      <c r="AL261" s="175"/>
      <c r="AM261" s="140"/>
      <c r="AN261" s="141"/>
      <c r="AO261" s="141"/>
      <c r="AP261" s="141"/>
      <c r="AQ261" s="141"/>
      <c r="AR261" s="141"/>
      <c r="AS261" s="141"/>
      <c r="AT261" s="141"/>
      <c r="AU261" s="141"/>
      <c r="AV261" s="141"/>
      <c r="AW261" s="141"/>
      <c r="AX261" s="141"/>
      <c r="AY261" s="141"/>
      <c r="AZ261" s="141"/>
      <c r="BA261" s="141"/>
      <c r="BB261" s="141"/>
      <c r="BC261" s="141"/>
      <c r="BD261" s="141"/>
      <c r="BE261" s="141"/>
      <c r="BF261" s="141"/>
      <c r="BG261" s="141"/>
      <c r="BH261" s="141"/>
      <c r="BI261" s="141"/>
      <c r="BJ261" s="141"/>
      <c r="BK261" s="141"/>
      <c r="BL261" s="141"/>
      <c r="BM261" s="141"/>
      <c r="BN261" s="141"/>
      <c r="BO261" s="141"/>
      <c r="BP261" s="141"/>
      <c r="BQ261" s="142"/>
      <c r="BR261" s="105"/>
    </row>
    <row r="262" spans="3:70" ht="15.6" customHeight="1" x14ac:dyDescent="0.4">
      <c r="C262" s="95"/>
      <c r="D262" s="134"/>
      <c r="E262" s="135"/>
      <c r="F262" s="135"/>
      <c r="G262" s="135"/>
      <c r="H262" s="135"/>
      <c r="I262" s="135"/>
      <c r="J262" s="135"/>
      <c r="K262" s="135"/>
      <c r="L262" s="135"/>
      <c r="M262" s="136"/>
      <c r="N262" s="137"/>
      <c r="O262" s="138"/>
      <c r="P262" s="138"/>
      <c r="Q262" s="139"/>
      <c r="R262" s="112"/>
      <c r="S262" s="112"/>
      <c r="T262" s="112"/>
      <c r="U262" s="140"/>
      <c r="V262" s="141"/>
      <c r="W262" s="141"/>
      <c r="X262" s="141"/>
      <c r="Y262" s="141"/>
      <c r="Z262" s="141"/>
      <c r="AA262" s="141"/>
      <c r="AB262" s="141"/>
      <c r="AC262" s="141"/>
      <c r="AD262" s="141"/>
      <c r="AE262" s="141"/>
      <c r="AF262" s="141"/>
      <c r="AG262" s="141"/>
      <c r="AH262" s="141"/>
      <c r="AI262" s="141"/>
      <c r="AJ262" s="142"/>
      <c r="AK262" s="175"/>
      <c r="AL262" s="175"/>
      <c r="AM262" s="140"/>
      <c r="AN262" s="141"/>
      <c r="AO262" s="141"/>
      <c r="AP262" s="141"/>
      <c r="AQ262" s="141"/>
      <c r="AR262" s="141"/>
      <c r="AS262" s="141"/>
      <c r="AT262" s="141"/>
      <c r="AU262" s="141"/>
      <c r="AV262" s="141"/>
      <c r="AW262" s="141"/>
      <c r="AX262" s="141"/>
      <c r="AY262" s="141"/>
      <c r="AZ262" s="141"/>
      <c r="BA262" s="141"/>
      <c r="BB262" s="141"/>
      <c r="BC262" s="141"/>
      <c r="BD262" s="141"/>
      <c r="BE262" s="141"/>
      <c r="BF262" s="141"/>
      <c r="BG262" s="141"/>
      <c r="BH262" s="141"/>
      <c r="BI262" s="141"/>
      <c r="BJ262" s="141"/>
      <c r="BK262" s="141"/>
      <c r="BL262" s="141"/>
      <c r="BM262" s="141"/>
      <c r="BN262" s="141"/>
      <c r="BO262" s="141"/>
      <c r="BP262" s="141"/>
      <c r="BQ262" s="142"/>
      <c r="BR262" s="105"/>
    </row>
    <row r="263" spans="3:70" ht="15.6" customHeight="1" x14ac:dyDescent="0.4">
      <c r="C263" s="95"/>
      <c r="D263" s="109"/>
      <c r="E263" s="110"/>
      <c r="F263" s="110"/>
      <c r="G263" s="110"/>
      <c r="H263" s="110"/>
      <c r="I263" s="110"/>
      <c r="J263" s="110"/>
      <c r="K263" s="110"/>
      <c r="L263" s="110"/>
      <c r="M263" s="111"/>
      <c r="N263" s="147"/>
      <c r="O263" s="148"/>
      <c r="P263" s="148"/>
      <c r="Q263" s="149"/>
      <c r="R263" s="112"/>
      <c r="S263" s="112"/>
      <c r="T263" s="112"/>
      <c r="U263" s="172"/>
      <c r="V263" s="173"/>
      <c r="W263" s="173"/>
      <c r="X263" s="173"/>
      <c r="Y263" s="173"/>
      <c r="Z263" s="173"/>
      <c r="AA263" s="173"/>
      <c r="AB263" s="173"/>
      <c r="AC263" s="173"/>
      <c r="AD263" s="173"/>
      <c r="AE263" s="173"/>
      <c r="AF263" s="173"/>
      <c r="AG263" s="173"/>
      <c r="AH263" s="173"/>
      <c r="AI263" s="173"/>
      <c r="AJ263" s="174"/>
      <c r="AK263" s="175"/>
      <c r="AL263" s="175"/>
      <c r="AM263" s="172"/>
      <c r="AN263" s="173"/>
      <c r="AO263" s="173"/>
      <c r="AP263" s="173"/>
      <c r="AQ263" s="173"/>
      <c r="AR263" s="173"/>
      <c r="AS263" s="173"/>
      <c r="AT263" s="173"/>
      <c r="AU263" s="173"/>
      <c r="AV263" s="173"/>
      <c r="AW263" s="173"/>
      <c r="AX263" s="173"/>
      <c r="AY263" s="173"/>
      <c r="AZ263" s="173"/>
      <c r="BA263" s="173"/>
      <c r="BB263" s="173"/>
      <c r="BC263" s="173"/>
      <c r="BD263" s="173"/>
      <c r="BE263" s="173"/>
      <c r="BF263" s="173"/>
      <c r="BG263" s="173"/>
      <c r="BH263" s="173"/>
      <c r="BI263" s="173"/>
      <c r="BJ263" s="173"/>
      <c r="BK263" s="173"/>
      <c r="BL263" s="173"/>
      <c r="BM263" s="173"/>
      <c r="BN263" s="173"/>
      <c r="BO263" s="173"/>
      <c r="BP263" s="173"/>
      <c r="BQ263" s="174"/>
      <c r="BR263" s="105"/>
    </row>
    <row r="264" spans="3:70" ht="15.6" customHeight="1" x14ac:dyDescent="0.4">
      <c r="C264" s="176"/>
      <c r="D264" s="177"/>
      <c r="E264" s="177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177"/>
      <c r="AG264" s="177"/>
      <c r="AH264" s="177"/>
      <c r="AI264" s="177"/>
      <c r="AJ264" s="177"/>
      <c r="AK264" s="177"/>
      <c r="AL264" s="177"/>
      <c r="AM264" s="177"/>
      <c r="AN264" s="177"/>
      <c r="AO264" s="177"/>
      <c r="AP264" s="177"/>
      <c r="AQ264" s="177"/>
      <c r="AR264" s="177"/>
      <c r="AS264" s="177"/>
      <c r="AT264" s="177"/>
      <c r="AU264" s="177"/>
      <c r="AV264" s="177"/>
      <c r="AW264" s="177"/>
      <c r="AX264" s="177"/>
      <c r="AY264" s="177"/>
      <c r="AZ264" s="177"/>
      <c r="BA264" s="177"/>
      <c r="BB264" s="177"/>
      <c r="BC264" s="177"/>
      <c r="BD264" s="177"/>
      <c r="BE264" s="177"/>
      <c r="BF264" s="177"/>
      <c r="BG264" s="177"/>
      <c r="BH264" s="177"/>
      <c r="BI264" s="177"/>
      <c r="BJ264" s="177"/>
      <c r="BK264" s="177"/>
      <c r="BL264" s="177"/>
      <c r="BM264" s="177"/>
      <c r="BN264" s="177"/>
      <c r="BO264" s="177"/>
      <c r="BP264" s="177"/>
      <c r="BQ264" s="177"/>
      <c r="BR264" s="178"/>
    </row>
    <row r="265" spans="3:70" ht="15.6" customHeight="1" x14ac:dyDescent="0.4"/>
    <row r="266" spans="3:70" ht="15.6" customHeight="1" x14ac:dyDescent="0.4">
      <c r="C266" s="89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2"/>
      <c r="BD266" s="93"/>
      <c r="BE266" s="93"/>
      <c r="BF266" s="93"/>
      <c r="BG266" s="93"/>
      <c r="BH266" s="93"/>
      <c r="BI266" s="93"/>
      <c r="BJ266" s="93"/>
      <c r="BK266" s="93"/>
      <c r="BL266" s="93"/>
      <c r="BM266" s="93"/>
      <c r="BN266" s="93"/>
      <c r="BO266" s="93"/>
      <c r="BP266" s="93"/>
      <c r="BQ266" s="93"/>
      <c r="BR266" s="94"/>
    </row>
    <row r="267" spans="3:70" ht="15.6" customHeight="1" x14ac:dyDescent="0.5">
      <c r="C267" s="95"/>
      <c r="D267" s="96" t="s">
        <v>14</v>
      </c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8"/>
      <c r="R267" s="99" t="s">
        <v>80</v>
      </c>
      <c r="S267" s="100"/>
      <c r="T267" s="100"/>
      <c r="U267" s="100"/>
      <c r="V267" s="100"/>
      <c r="W267" s="100"/>
      <c r="X267" s="100"/>
      <c r="Y267" s="100"/>
      <c r="Z267" s="100"/>
      <c r="AA267" s="100"/>
      <c r="AB267" s="100"/>
      <c r="AC267" s="100"/>
      <c r="AD267" s="100"/>
      <c r="AE267" s="100"/>
      <c r="AF267" s="100"/>
      <c r="AG267" s="100"/>
      <c r="AH267" s="100"/>
      <c r="AI267" s="100"/>
      <c r="AJ267" s="100"/>
      <c r="AK267" s="100"/>
      <c r="AL267" s="100"/>
      <c r="AM267" s="100"/>
      <c r="AN267" s="100"/>
      <c r="AO267" s="100"/>
      <c r="AP267" s="100"/>
      <c r="AQ267" s="100"/>
      <c r="AR267" s="100"/>
      <c r="AS267" s="100"/>
      <c r="AT267" s="100"/>
      <c r="AU267" s="100"/>
      <c r="AV267" s="100"/>
      <c r="AW267" s="100"/>
      <c r="AX267" s="100"/>
      <c r="AY267" s="100"/>
      <c r="AZ267" s="100"/>
      <c r="BA267" s="100"/>
      <c r="BB267" s="101"/>
      <c r="BC267" s="102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103"/>
      <c r="BO267" s="103"/>
      <c r="BP267" s="103"/>
      <c r="BQ267" s="104"/>
      <c r="BR267" s="105"/>
    </row>
    <row r="268" spans="3:70" ht="15.6" customHeight="1" x14ac:dyDescent="0.5">
      <c r="C268" s="95"/>
      <c r="D268" s="106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8"/>
      <c r="R268" s="109"/>
      <c r="S268" s="110"/>
      <c r="T268" s="110"/>
      <c r="U268" s="110"/>
      <c r="V268" s="110"/>
      <c r="W268" s="110"/>
      <c r="X268" s="110"/>
      <c r="Y268" s="110"/>
      <c r="Z268" s="110"/>
      <c r="AA268" s="110"/>
      <c r="AB268" s="110"/>
      <c r="AC268" s="110"/>
      <c r="AD268" s="110"/>
      <c r="AE268" s="110"/>
      <c r="AF268" s="110"/>
      <c r="AG268" s="110"/>
      <c r="AH268" s="110"/>
      <c r="AI268" s="110"/>
      <c r="AJ268" s="110"/>
      <c r="AK268" s="110"/>
      <c r="AL268" s="110"/>
      <c r="AM268" s="110"/>
      <c r="AN268" s="110"/>
      <c r="AO268" s="110"/>
      <c r="AP268" s="110"/>
      <c r="AQ268" s="110"/>
      <c r="AR268" s="110"/>
      <c r="AS268" s="110"/>
      <c r="AT268" s="110"/>
      <c r="AU268" s="110"/>
      <c r="AV268" s="110"/>
      <c r="AW268" s="110"/>
      <c r="AX268" s="110"/>
      <c r="AY268" s="110"/>
      <c r="AZ268" s="110"/>
      <c r="BA268" s="110"/>
      <c r="BB268" s="111"/>
      <c r="BC268" s="102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103"/>
      <c r="BO268" s="103"/>
      <c r="BP268" s="103"/>
      <c r="BQ268" s="104"/>
      <c r="BR268" s="105"/>
    </row>
    <row r="269" spans="3:70" ht="15.6" customHeight="1" x14ac:dyDescent="0.5">
      <c r="C269" s="95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65"/>
      <c r="Y269" s="65"/>
      <c r="Z269" s="65"/>
      <c r="AA269" s="36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104"/>
      <c r="AO269" s="113"/>
      <c r="AP269" s="114"/>
      <c r="AQ269" s="114"/>
      <c r="AR269" s="115"/>
      <c r="AS269" s="115"/>
      <c r="AT269" s="115"/>
      <c r="AU269" s="115"/>
      <c r="AV269" s="115"/>
      <c r="AW269" s="115"/>
      <c r="AX269" s="115"/>
      <c r="AY269" s="115"/>
      <c r="AZ269" s="115"/>
      <c r="BA269" s="115"/>
      <c r="BB269" s="115"/>
      <c r="BC269" s="102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103"/>
      <c r="BO269" s="103"/>
      <c r="BP269" s="103"/>
      <c r="BQ269" s="104"/>
      <c r="BR269" s="105"/>
    </row>
    <row r="270" spans="3:70" ht="19.350000000000001" customHeight="1" x14ac:dyDescent="0.5">
      <c r="C270" s="95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6" t="s">
        <v>35</v>
      </c>
      <c r="V270" s="112"/>
      <c r="W270" s="112"/>
      <c r="X270" s="112"/>
      <c r="Y270" s="112"/>
      <c r="Z270" s="112"/>
      <c r="AA270" s="103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6" t="s">
        <v>81</v>
      </c>
      <c r="AN270" s="118"/>
      <c r="AO270" s="117"/>
      <c r="AP270" s="119"/>
      <c r="AQ270" s="119"/>
      <c r="AR270" s="120"/>
      <c r="AS270" s="120"/>
      <c r="AT270" s="120"/>
      <c r="AU270" s="120"/>
      <c r="AV270" s="120"/>
      <c r="AW270" s="120"/>
      <c r="AX270" s="120"/>
      <c r="AY270" s="120"/>
      <c r="AZ270" s="120"/>
      <c r="BA270" s="120"/>
      <c r="BB270" s="120"/>
      <c r="BC270" s="121"/>
      <c r="BD270" s="103"/>
      <c r="BE270" s="103"/>
      <c r="BF270" s="122" t="s">
        <v>17</v>
      </c>
      <c r="BG270" s="179"/>
      <c r="BH270" s="179"/>
      <c r="BI270" s="179"/>
      <c r="BJ270" s="179"/>
      <c r="BK270" s="179"/>
      <c r="BL270" s="179"/>
      <c r="BM270" s="103"/>
      <c r="BN270" s="103"/>
      <c r="BO270" s="103"/>
      <c r="BP270" s="103"/>
      <c r="BQ270" s="118"/>
      <c r="BR270" s="105"/>
    </row>
    <row r="271" spans="3:70" ht="15.6" customHeight="1" x14ac:dyDescent="0.4">
      <c r="C271" s="95"/>
      <c r="D271" s="99" t="s">
        <v>18</v>
      </c>
      <c r="E271" s="100"/>
      <c r="F271" s="100"/>
      <c r="G271" s="100"/>
      <c r="H271" s="100"/>
      <c r="I271" s="100"/>
      <c r="J271" s="100"/>
      <c r="K271" s="100"/>
      <c r="L271" s="100"/>
      <c r="M271" s="101"/>
      <c r="N271" s="123" t="str">
        <f>IF([5]回答表!X49="●","●","")</f>
        <v/>
      </c>
      <c r="O271" s="124"/>
      <c r="P271" s="124"/>
      <c r="Q271" s="125"/>
      <c r="R271" s="112"/>
      <c r="S271" s="112"/>
      <c r="T271" s="112"/>
      <c r="U271" s="126" t="str">
        <f>IF([5]回答表!X49="●",[5]回答表!B458,IF([5]回答表!AA49="●",[5]回答表!B475,""))</f>
        <v/>
      </c>
      <c r="V271" s="127"/>
      <c r="W271" s="127"/>
      <c r="X271" s="127"/>
      <c r="Y271" s="127"/>
      <c r="Z271" s="127"/>
      <c r="AA271" s="127"/>
      <c r="AB271" s="127"/>
      <c r="AC271" s="127"/>
      <c r="AD271" s="127"/>
      <c r="AE271" s="127"/>
      <c r="AF271" s="127"/>
      <c r="AG271" s="127"/>
      <c r="AH271" s="127"/>
      <c r="AI271" s="127"/>
      <c r="AJ271" s="128"/>
      <c r="AK271" s="129"/>
      <c r="AL271" s="129"/>
      <c r="AM271" s="242" t="s">
        <v>82</v>
      </c>
      <c r="AN271" s="243"/>
      <c r="AO271" s="243"/>
      <c r="AP271" s="243"/>
      <c r="AQ271" s="243"/>
      <c r="AR271" s="243"/>
      <c r="AS271" s="243"/>
      <c r="AT271" s="244"/>
      <c r="AU271" s="242" t="s">
        <v>83</v>
      </c>
      <c r="AV271" s="243"/>
      <c r="AW271" s="243"/>
      <c r="AX271" s="243"/>
      <c r="AY271" s="243"/>
      <c r="AZ271" s="243"/>
      <c r="BA271" s="243"/>
      <c r="BB271" s="244"/>
      <c r="BC271" s="113"/>
      <c r="BD271" s="36"/>
      <c r="BE271" s="36"/>
      <c r="BF271" s="131" t="str">
        <f>IF([5]回答表!X49="●",[5]回答表!B468,IF([5]回答表!AA49="●",[5]回答表!B485,""))</f>
        <v/>
      </c>
      <c r="BG271" s="132"/>
      <c r="BH271" s="132"/>
      <c r="BI271" s="132"/>
      <c r="BJ271" s="131"/>
      <c r="BK271" s="132"/>
      <c r="BL271" s="132"/>
      <c r="BM271" s="132"/>
      <c r="BN271" s="131"/>
      <c r="BO271" s="132"/>
      <c r="BP271" s="132"/>
      <c r="BQ271" s="133"/>
      <c r="BR271" s="105"/>
    </row>
    <row r="272" spans="3:70" ht="15.6" customHeight="1" x14ac:dyDescent="0.4">
      <c r="C272" s="95"/>
      <c r="D272" s="134"/>
      <c r="E272" s="135"/>
      <c r="F272" s="135"/>
      <c r="G272" s="135"/>
      <c r="H272" s="135"/>
      <c r="I272" s="135"/>
      <c r="J272" s="135"/>
      <c r="K272" s="135"/>
      <c r="L272" s="135"/>
      <c r="M272" s="136"/>
      <c r="N272" s="137"/>
      <c r="O272" s="138"/>
      <c r="P272" s="138"/>
      <c r="Q272" s="139"/>
      <c r="R272" s="112"/>
      <c r="S272" s="112"/>
      <c r="T272" s="112"/>
      <c r="U272" s="140"/>
      <c r="V272" s="141"/>
      <c r="W272" s="141"/>
      <c r="X272" s="141"/>
      <c r="Y272" s="141"/>
      <c r="Z272" s="141"/>
      <c r="AA272" s="141"/>
      <c r="AB272" s="141"/>
      <c r="AC272" s="141"/>
      <c r="AD272" s="141"/>
      <c r="AE272" s="141"/>
      <c r="AF272" s="141"/>
      <c r="AG272" s="141"/>
      <c r="AH272" s="141"/>
      <c r="AI272" s="141"/>
      <c r="AJ272" s="142"/>
      <c r="AK272" s="129"/>
      <c r="AL272" s="129"/>
      <c r="AM272" s="248"/>
      <c r="AN272" s="249"/>
      <c r="AO272" s="249"/>
      <c r="AP272" s="249"/>
      <c r="AQ272" s="249"/>
      <c r="AR272" s="249"/>
      <c r="AS272" s="249"/>
      <c r="AT272" s="250"/>
      <c r="AU272" s="248"/>
      <c r="AV272" s="249"/>
      <c r="AW272" s="249"/>
      <c r="AX272" s="249"/>
      <c r="AY272" s="249"/>
      <c r="AZ272" s="249"/>
      <c r="BA272" s="249"/>
      <c r="BB272" s="250"/>
      <c r="BC272" s="113"/>
      <c r="BD272" s="36"/>
      <c r="BE272" s="36"/>
      <c r="BF272" s="143"/>
      <c r="BG272" s="144"/>
      <c r="BH272" s="144"/>
      <c r="BI272" s="144"/>
      <c r="BJ272" s="143"/>
      <c r="BK272" s="144"/>
      <c r="BL272" s="144"/>
      <c r="BM272" s="144"/>
      <c r="BN272" s="143"/>
      <c r="BO272" s="144"/>
      <c r="BP272" s="144"/>
      <c r="BQ272" s="145"/>
      <c r="BR272" s="105"/>
    </row>
    <row r="273" spans="3:70" ht="15.6" customHeight="1" x14ac:dyDescent="0.4">
      <c r="C273" s="95"/>
      <c r="D273" s="134"/>
      <c r="E273" s="135"/>
      <c r="F273" s="135"/>
      <c r="G273" s="135"/>
      <c r="H273" s="135"/>
      <c r="I273" s="135"/>
      <c r="J273" s="135"/>
      <c r="K273" s="135"/>
      <c r="L273" s="135"/>
      <c r="M273" s="136"/>
      <c r="N273" s="137"/>
      <c r="O273" s="138"/>
      <c r="P273" s="138"/>
      <c r="Q273" s="139"/>
      <c r="R273" s="112"/>
      <c r="S273" s="112"/>
      <c r="T273" s="112"/>
      <c r="U273" s="140"/>
      <c r="V273" s="141"/>
      <c r="W273" s="141"/>
      <c r="X273" s="141"/>
      <c r="Y273" s="141"/>
      <c r="Z273" s="141"/>
      <c r="AA273" s="141"/>
      <c r="AB273" s="141"/>
      <c r="AC273" s="141"/>
      <c r="AD273" s="141"/>
      <c r="AE273" s="141"/>
      <c r="AF273" s="141"/>
      <c r="AG273" s="141"/>
      <c r="AH273" s="141"/>
      <c r="AI273" s="141"/>
      <c r="AJ273" s="142"/>
      <c r="AK273" s="129"/>
      <c r="AL273" s="129"/>
      <c r="AM273" s="79" t="str">
        <f>IF([5]回答表!X49="●",[5]回答表!G464,IF([5]回答表!AA49="●",[5]回答表!G481,""))</f>
        <v/>
      </c>
      <c r="AN273" s="80"/>
      <c r="AO273" s="80"/>
      <c r="AP273" s="80"/>
      <c r="AQ273" s="80"/>
      <c r="AR273" s="80"/>
      <c r="AS273" s="80"/>
      <c r="AT273" s="146"/>
      <c r="AU273" s="79" t="str">
        <f>IF([5]回答表!X49="●",[5]回答表!G465,IF([5]回答表!AA49="●",[5]回答表!G482,""))</f>
        <v/>
      </c>
      <c r="AV273" s="80"/>
      <c r="AW273" s="80"/>
      <c r="AX273" s="80"/>
      <c r="AY273" s="80"/>
      <c r="AZ273" s="80"/>
      <c r="BA273" s="80"/>
      <c r="BB273" s="146"/>
      <c r="BC273" s="113"/>
      <c r="BD273" s="36"/>
      <c r="BE273" s="36"/>
      <c r="BF273" s="143"/>
      <c r="BG273" s="144"/>
      <c r="BH273" s="144"/>
      <c r="BI273" s="144"/>
      <c r="BJ273" s="143"/>
      <c r="BK273" s="144"/>
      <c r="BL273" s="144"/>
      <c r="BM273" s="144"/>
      <c r="BN273" s="143"/>
      <c r="BO273" s="144"/>
      <c r="BP273" s="144"/>
      <c r="BQ273" s="145"/>
      <c r="BR273" s="105"/>
    </row>
    <row r="274" spans="3:70" ht="15.6" customHeight="1" x14ac:dyDescent="0.4">
      <c r="C274" s="95"/>
      <c r="D274" s="109"/>
      <c r="E274" s="110"/>
      <c r="F274" s="110"/>
      <c r="G274" s="110"/>
      <c r="H274" s="110"/>
      <c r="I274" s="110"/>
      <c r="J274" s="110"/>
      <c r="K274" s="110"/>
      <c r="L274" s="110"/>
      <c r="M274" s="111"/>
      <c r="N274" s="147"/>
      <c r="O274" s="148"/>
      <c r="P274" s="148"/>
      <c r="Q274" s="149"/>
      <c r="R274" s="112"/>
      <c r="S274" s="112"/>
      <c r="T274" s="112"/>
      <c r="U274" s="140"/>
      <c r="V274" s="141"/>
      <c r="W274" s="141"/>
      <c r="X274" s="141"/>
      <c r="Y274" s="141"/>
      <c r="Z274" s="141"/>
      <c r="AA274" s="141"/>
      <c r="AB274" s="141"/>
      <c r="AC274" s="141"/>
      <c r="AD274" s="141"/>
      <c r="AE274" s="141"/>
      <c r="AF274" s="141"/>
      <c r="AG274" s="141"/>
      <c r="AH274" s="141"/>
      <c r="AI274" s="141"/>
      <c r="AJ274" s="142"/>
      <c r="AK274" s="129"/>
      <c r="AL274" s="129"/>
      <c r="AM274" s="76"/>
      <c r="AN274" s="77"/>
      <c r="AO274" s="77"/>
      <c r="AP274" s="77"/>
      <c r="AQ274" s="77"/>
      <c r="AR274" s="77"/>
      <c r="AS274" s="77"/>
      <c r="AT274" s="78"/>
      <c r="AU274" s="76"/>
      <c r="AV274" s="77"/>
      <c r="AW274" s="77"/>
      <c r="AX274" s="77"/>
      <c r="AY274" s="77"/>
      <c r="AZ274" s="77"/>
      <c r="BA274" s="77"/>
      <c r="BB274" s="78"/>
      <c r="BC274" s="113"/>
      <c r="BD274" s="36"/>
      <c r="BE274" s="36"/>
      <c r="BF274" s="143" t="str">
        <f>IF([5]回答表!X49="●",[5]回答表!E468,IF([5]回答表!AA49="●",[5]回答表!E485,""))</f>
        <v/>
      </c>
      <c r="BG274" s="144"/>
      <c r="BH274" s="144"/>
      <c r="BI274" s="144"/>
      <c r="BJ274" s="143" t="str">
        <f>IF([5]回答表!X49="●",[5]回答表!E469,IF([5]回答表!AA49="●",[5]回答表!E486,""))</f>
        <v/>
      </c>
      <c r="BK274" s="144"/>
      <c r="BL274" s="144"/>
      <c r="BM274" s="145"/>
      <c r="BN274" s="143" t="str">
        <f>IF([5]回答表!X49="●",[5]回答表!E470,IF([5]回答表!AA49="●",[5]回答表!E487,""))</f>
        <v/>
      </c>
      <c r="BO274" s="144"/>
      <c r="BP274" s="144"/>
      <c r="BQ274" s="145"/>
      <c r="BR274" s="105"/>
    </row>
    <row r="275" spans="3:70" ht="15.6" customHeight="1" x14ac:dyDescent="0.4">
      <c r="C275" s="95"/>
      <c r="D275" s="150"/>
      <c r="E275" s="150"/>
      <c r="F275" s="150"/>
      <c r="G275" s="150"/>
      <c r="H275" s="150"/>
      <c r="I275" s="150"/>
      <c r="J275" s="150"/>
      <c r="K275" s="150"/>
      <c r="L275" s="150"/>
      <c r="M275" s="150"/>
      <c r="N275" s="152"/>
      <c r="O275" s="152"/>
      <c r="P275" s="152"/>
      <c r="Q275" s="152"/>
      <c r="R275" s="152"/>
      <c r="S275" s="152"/>
      <c r="T275" s="152"/>
      <c r="U275" s="140"/>
      <c r="V275" s="141"/>
      <c r="W275" s="141"/>
      <c r="X275" s="141"/>
      <c r="Y275" s="141"/>
      <c r="Z275" s="141"/>
      <c r="AA275" s="141"/>
      <c r="AB275" s="141"/>
      <c r="AC275" s="141"/>
      <c r="AD275" s="141"/>
      <c r="AE275" s="141"/>
      <c r="AF275" s="141"/>
      <c r="AG275" s="141"/>
      <c r="AH275" s="141"/>
      <c r="AI275" s="141"/>
      <c r="AJ275" s="142"/>
      <c r="AK275" s="129"/>
      <c r="AL275" s="129"/>
      <c r="AM275" s="82"/>
      <c r="AN275" s="83"/>
      <c r="AO275" s="83"/>
      <c r="AP275" s="83"/>
      <c r="AQ275" s="83"/>
      <c r="AR275" s="83"/>
      <c r="AS275" s="83"/>
      <c r="AT275" s="84"/>
      <c r="AU275" s="82"/>
      <c r="AV275" s="83"/>
      <c r="AW275" s="83"/>
      <c r="AX275" s="83"/>
      <c r="AY275" s="83"/>
      <c r="AZ275" s="83"/>
      <c r="BA275" s="83"/>
      <c r="BB275" s="84"/>
      <c r="BC275" s="113"/>
      <c r="BD275" s="113"/>
      <c r="BE275" s="113"/>
      <c r="BF275" s="143"/>
      <c r="BG275" s="144"/>
      <c r="BH275" s="144"/>
      <c r="BI275" s="144"/>
      <c r="BJ275" s="143"/>
      <c r="BK275" s="144"/>
      <c r="BL275" s="144"/>
      <c r="BM275" s="145"/>
      <c r="BN275" s="143"/>
      <c r="BO275" s="144"/>
      <c r="BP275" s="144"/>
      <c r="BQ275" s="145"/>
      <c r="BR275" s="105"/>
    </row>
    <row r="276" spans="3:70" ht="15.6" customHeight="1" x14ac:dyDescent="0.4">
      <c r="C276" s="95"/>
      <c r="D276" s="150"/>
      <c r="E276" s="150"/>
      <c r="F276" s="150"/>
      <c r="G276" s="150"/>
      <c r="H276" s="150"/>
      <c r="I276" s="150"/>
      <c r="J276" s="150"/>
      <c r="K276" s="150"/>
      <c r="L276" s="150"/>
      <c r="M276" s="150"/>
      <c r="N276" s="152"/>
      <c r="O276" s="152"/>
      <c r="P276" s="152"/>
      <c r="Q276" s="152"/>
      <c r="R276" s="152"/>
      <c r="S276" s="152"/>
      <c r="T276" s="152"/>
      <c r="U276" s="140"/>
      <c r="V276" s="141"/>
      <c r="W276" s="141"/>
      <c r="X276" s="141"/>
      <c r="Y276" s="141"/>
      <c r="Z276" s="141"/>
      <c r="AA276" s="141"/>
      <c r="AB276" s="141"/>
      <c r="AC276" s="141"/>
      <c r="AD276" s="141"/>
      <c r="AE276" s="141"/>
      <c r="AF276" s="141"/>
      <c r="AG276" s="141"/>
      <c r="AH276" s="141"/>
      <c r="AI276" s="141"/>
      <c r="AJ276" s="142"/>
      <c r="AK276" s="129"/>
      <c r="AL276" s="129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113"/>
      <c r="BD276" s="36"/>
      <c r="BE276" s="36"/>
      <c r="BF276" s="143"/>
      <c r="BG276" s="144"/>
      <c r="BH276" s="144"/>
      <c r="BI276" s="144"/>
      <c r="BJ276" s="143"/>
      <c r="BK276" s="144"/>
      <c r="BL276" s="144"/>
      <c r="BM276" s="145"/>
      <c r="BN276" s="143"/>
      <c r="BO276" s="144"/>
      <c r="BP276" s="144"/>
      <c r="BQ276" s="145"/>
      <c r="BR276" s="105"/>
    </row>
    <row r="277" spans="3:70" ht="15.6" customHeight="1" x14ac:dyDescent="0.4">
      <c r="C277" s="95"/>
      <c r="D277" s="159" t="s">
        <v>26</v>
      </c>
      <c r="E277" s="160"/>
      <c r="F277" s="160"/>
      <c r="G277" s="160"/>
      <c r="H277" s="160"/>
      <c r="I277" s="160"/>
      <c r="J277" s="160"/>
      <c r="K277" s="160"/>
      <c r="L277" s="160"/>
      <c r="M277" s="161"/>
      <c r="N277" s="123" t="str">
        <f>IF([5]回答表!AA49="●","●","")</f>
        <v/>
      </c>
      <c r="O277" s="124"/>
      <c r="P277" s="124"/>
      <c r="Q277" s="125"/>
      <c r="R277" s="112"/>
      <c r="S277" s="112"/>
      <c r="T277" s="112"/>
      <c r="U277" s="140"/>
      <c r="V277" s="141"/>
      <c r="W277" s="141"/>
      <c r="X277" s="141"/>
      <c r="Y277" s="141"/>
      <c r="Z277" s="141"/>
      <c r="AA277" s="141"/>
      <c r="AB277" s="141"/>
      <c r="AC277" s="141"/>
      <c r="AD277" s="141"/>
      <c r="AE277" s="141"/>
      <c r="AF277" s="141"/>
      <c r="AG277" s="141"/>
      <c r="AH277" s="141"/>
      <c r="AI277" s="141"/>
      <c r="AJ277" s="142"/>
      <c r="AK277" s="129"/>
      <c r="AL277" s="129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113"/>
      <c r="BD277" s="165"/>
      <c r="BE277" s="165"/>
      <c r="BF277" s="143"/>
      <c r="BG277" s="144"/>
      <c r="BH277" s="144"/>
      <c r="BI277" s="144"/>
      <c r="BJ277" s="143"/>
      <c r="BK277" s="144"/>
      <c r="BL277" s="144"/>
      <c r="BM277" s="145"/>
      <c r="BN277" s="143"/>
      <c r="BO277" s="144"/>
      <c r="BP277" s="144"/>
      <c r="BQ277" s="145"/>
      <c r="BR277" s="105"/>
    </row>
    <row r="278" spans="3:70" ht="15.6" customHeight="1" x14ac:dyDescent="0.4">
      <c r="C278" s="95"/>
      <c r="D278" s="166"/>
      <c r="E278" s="167"/>
      <c r="F278" s="167"/>
      <c r="G278" s="167"/>
      <c r="H278" s="167"/>
      <c r="I278" s="167"/>
      <c r="J278" s="167"/>
      <c r="K278" s="167"/>
      <c r="L278" s="167"/>
      <c r="M278" s="168"/>
      <c r="N278" s="137"/>
      <c r="O278" s="138"/>
      <c r="P278" s="138"/>
      <c r="Q278" s="139"/>
      <c r="R278" s="112"/>
      <c r="S278" s="112"/>
      <c r="T278" s="112"/>
      <c r="U278" s="140"/>
      <c r="V278" s="141"/>
      <c r="W278" s="141"/>
      <c r="X278" s="141"/>
      <c r="Y278" s="141"/>
      <c r="Z278" s="141"/>
      <c r="AA278" s="141"/>
      <c r="AB278" s="141"/>
      <c r="AC278" s="141"/>
      <c r="AD278" s="141"/>
      <c r="AE278" s="141"/>
      <c r="AF278" s="141"/>
      <c r="AG278" s="141"/>
      <c r="AH278" s="141"/>
      <c r="AI278" s="141"/>
      <c r="AJ278" s="142"/>
      <c r="AK278" s="129"/>
      <c r="AL278" s="129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113"/>
      <c r="BD278" s="165"/>
      <c r="BE278" s="165"/>
      <c r="BF278" s="143" t="s">
        <v>23</v>
      </c>
      <c r="BG278" s="144"/>
      <c r="BH278" s="144"/>
      <c r="BI278" s="144"/>
      <c r="BJ278" s="143" t="s">
        <v>24</v>
      </c>
      <c r="BK278" s="144"/>
      <c r="BL278" s="144"/>
      <c r="BM278" s="144"/>
      <c r="BN278" s="143" t="s">
        <v>25</v>
      </c>
      <c r="BO278" s="144"/>
      <c r="BP278" s="144"/>
      <c r="BQ278" s="145"/>
      <c r="BR278" s="105"/>
    </row>
    <row r="279" spans="3:70" ht="15.6" customHeight="1" x14ac:dyDescent="0.4">
      <c r="C279" s="95"/>
      <c r="D279" s="166"/>
      <c r="E279" s="167"/>
      <c r="F279" s="167"/>
      <c r="G279" s="167"/>
      <c r="H279" s="167"/>
      <c r="I279" s="167"/>
      <c r="J279" s="167"/>
      <c r="K279" s="167"/>
      <c r="L279" s="167"/>
      <c r="M279" s="168"/>
      <c r="N279" s="137"/>
      <c r="O279" s="138"/>
      <c r="P279" s="138"/>
      <c r="Q279" s="139"/>
      <c r="R279" s="112"/>
      <c r="S279" s="112"/>
      <c r="T279" s="112"/>
      <c r="U279" s="140"/>
      <c r="V279" s="141"/>
      <c r="W279" s="141"/>
      <c r="X279" s="141"/>
      <c r="Y279" s="141"/>
      <c r="Z279" s="141"/>
      <c r="AA279" s="141"/>
      <c r="AB279" s="141"/>
      <c r="AC279" s="141"/>
      <c r="AD279" s="141"/>
      <c r="AE279" s="141"/>
      <c r="AF279" s="141"/>
      <c r="AG279" s="141"/>
      <c r="AH279" s="141"/>
      <c r="AI279" s="141"/>
      <c r="AJ279" s="142"/>
      <c r="AK279" s="129"/>
      <c r="AL279" s="129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113"/>
      <c r="BD279" s="165"/>
      <c r="BE279" s="165"/>
      <c r="BF279" s="143"/>
      <c r="BG279" s="144"/>
      <c r="BH279" s="144"/>
      <c r="BI279" s="144"/>
      <c r="BJ279" s="143"/>
      <c r="BK279" s="144"/>
      <c r="BL279" s="144"/>
      <c r="BM279" s="144"/>
      <c r="BN279" s="143"/>
      <c r="BO279" s="144"/>
      <c r="BP279" s="144"/>
      <c r="BQ279" s="145"/>
      <c r="BR279" s="105"/>
    </row>
    <row r="280" spans="3:70" ht="15.6" customHeight="1" x14ac:dyDescent="0.4">
      <c r="C280" s="95"/>
      <c r="D280" s="169"/>
      <c r="E280" s="170"/>
      <c r="F280" s="170"/>
      <c r="G280" s="170"/>
      <c r="H280" s="170"/>
      <c r="I280" s="170"/>
      <c r="J280" s="170"/>
      <c r="K280" s="170"/>
      <c r="L280" s="170"/>
      <c r="M280" s="171"/>
      <c r="N280" s="147"/>
      <c r="O280" s="148"/>
      <c r="P280" s="148"/>
      <c r="Q280" s="149"/>
      <c r="R280" s="112"/>
      <c r="S280" s="112"/>
      <c r="T280" s="112"/>
      <c r="U280" s="172"/>
      <c r="V280" s="173"/>
      <c r="W280" s="173"/>
      <c r="X280" s="173"/>
      <c r="Y280" s="173"/>
      <c r="Z280" s="173"/>
      <c r="AA280" s="173"/>
      <c r="AB280" s="173"/>
      <c r="AC280" s="173"/>
      <c r="AD280" s="173"/>
      <c r="AE280" s="173"/>
      <c r="AF280" s="173"/>
      <c r="AG280" s="173"/>
      <c r="AH280" s="173"/>
      <c r="AI280" s="173"/>
      <c r="AJ280" s="174"/>
      <c r="AK280" s="129"/>
      <c r="AL280" s="129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113"/>
      <c r="BD280" s="165"/>
      <c r="BE280" s="165"/>
      <c r="BF280" s="181"/>
      <c r="BG280" s="182"/>
      <c r="BH280" s="182"/>
      <c r="BI280" s="182"/>
      <c r="BJ280" s="181"/>
      <c r="BK280" s="182"/>
      <c r="BL280" s="182"/>
      <c r="BM280" s="182"/>
      <c r="BN280" s="181"/>
      <c r="BO280" s="182"/>
      <c r="BP280" s="182"/>
      <c r="BQ280" s="183"/>
      <c r="BR280" s="105"/>
    </row>
    <row r="281" spans="3:70" ht="15.6" customHeight="1" x14ac:dyDescent="0.5">
      <c r="C281" s="95"/>
      <c r="D281" s="150"/>
      <c r="E281" s="150"/>
      <c r="F281" s="150"/>
      <c r="G281" s="150"/>
      <c r="H281" s="150"/>
      <c r="I281" s="150"/>
      <c r="J281" s="150"/>
      <c r="K281" s="150"/>
      <c r="L281" s="150"/>
      <c r="M281" s="150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65"/>
      <c r="Y281" s="65"/>
      <c r="Z281" s="65"/>
      <c r="AA281" s="103"/>
      <c r="AB281" s="103"/>
      <c r="AC281" s="103"/>
      <c r="AD281" s="103"/>
      <c r="AE281" s="103"/>
      <c r="AF281" s="103"/>
      <c r="AG281" s="103"/>
      <c r="AH281" s="103"/>
      <c r="AI281" s="103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  <c r="BI281" s="65"/>
      <c r="BJ281" s="65"/>
      <c r="BK281" s="65"/>
      <c r="BL281" s="65"/>
      <c r="BM281" s="65"/>
      <c r="BN281" s="65"/>
      <c r="BO281" s="65"/>
      <c r="BP281" s="65"/>
      <c r="BQ281" s="65"/>
      <c r="BR281" s="105"/>
    </row>
    <row r="282" spans="3:70" ht="19.350000000000001" customHeight="1" x14ac:dyDescent="0.5">
      <c r="C282" s="95"/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12"/>
      <c r="O282" s="112"/>
      <c r="P282" s="112"/>
      <c r="Q282" s="112"/>
      <c r="R282" s="112"/>
      <c r="S282" s="112"/>
      <c r="T282" s="112"/>
      <c r="U282" s="116" t="s">
        <v>31</v>
      </c>
      <c r="V282" s="112"/>
      <c r="W282" s="112"/>
      <c r="X282" s="112"/>
      <c r="Y282" s="112"/>
      <c r="Z282" s="112"/>
      <c r="AA282" s="103"/>
      <c r="AB282" s="117"/>
      <c r="AC282" s="103"/>
      <c r="AD282" s="103"/>
      <c r="AE282" s="103"/>
      <c r="AF282" s="103"/>
      <c r="AG282" s="103"/>
      <c r="AH282" s="103"/>
      <c r="AI282" s="103"/>
      <c r="AJ282" s="103"/>
      <c r="AK282" s="103"/>
      <c r="AL282" s="103"/>
      <c r="AM282" s="116" t="s">
        <v>32</v>
      </c>
      <c r="AN282" s="103"/>
      <c r="AO282" s="103"/>
      <c r="AP282" s="103"/>
      <c r="AQ282" s="103"/>
      <c r="AR282" s="103"/>
      <c r="AS282" s="103"/>
      <c r="AT282" s="103"/>
      <c r="AU282" s="103"/>
      <c r="AV282" s="103"/>
      <c r="AW282" s="103"/>
      <c r="AX282" s="103"/>
      <c r="AY282" s="103"/>
      <c r="AZ282" s="103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65"/>
      <c r="BR282" s="105"/>
    </row>
    <row r="283" spans="3:70" ht="15.6" customHeight="1" x14ac:dyDescent="0.4">
      <c r="C283" s="95"/>
      <c r="D283" s="99" t="s">
        <v>33</v>
      </c>
      <c r="E283" s="100"/>
      <c r="F283" s="100"/>
      <c r="G283" s="100"/>
      <c r="H283" s="100"/>
      <c r="I283" s="100"/>
      <c r="J283" s="100"/>
      <c r="K283" s="100"/>
      <c r="L283" s="100"/>
      <c r="M283" s="101"/>
      <c r="N283" s="123" t="str">
        <f>IF([5]回答表!AD49="●","●","")</f>
        <v/>
      </c>
      <c r="O283" s="124"/>
      <c r="P283" s="124"/>
      <c r="Q283" s="125"/>
      <c r="R283" s="112"/>
      <c r="S283" s="112"/>
      <c r="T283" s="112"/>
      <c r="U283" s="126" t="str">
        <f>IF([5]回答表!AD49="●",[5]回答表!B492,"")</f>
        <v/>
      </c>
      <c r="V283" s="127"/>
      <c r="W283" s="127"/>
      <c r="X283" s="127"/>
      <c r="Y283" s="127"/>
      <c r="Z283" s="127"/>
      <c r="AA283" s="127"/>
      <c r="AB283" s="127"/>
      <c r="AC283" s="127"/>
      <c r="AD283" s="127"/>
      <c r="AE283" s="127"/>
      <c r="AF283" s="127"/>
      <c r="AG283" s="127"/>
      <c r="AH283" s="127"/>
      <c r="AI283" s="127"/>
      <c r="AJ283" s="128"/>
      <c r="AK283" s="129"/>
      <c r="AL283" s="129"/>
      <c r="AM283" s="126" t="str">
        <f>IF([5]回答表!AD49="●",[5]回答表!B498,"")</f>
        <v/>
      </c>
      <c r="AN283" s="127"/>
      <c r="AO283" s="127"/>
      <c r="AP283" s="127"/>
      <c r="AQ283" s="127"/>
      <c r="AR283" s="127"/>
      <c r="AS283" s="127"/>
      <c r="AT283" s="127"/>
      <c r="AU283" s="127"/>
      <c r="AV283" s="127"/>
      <c r="AW283" s="127"/>
      <c r="AX283" s="127"/>
      <c r="AY283" s="127"/>
      <c r="AZ283" s="127"/>
      <c r="BA283" s="127"/>
      <c r="BB283" s="127"/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7"/>
      <c r="BP283" s="127"/>
      <c r="BQ283" s="128"/>
      <c r="BR283" s="105"/>
    </row>
    <row r="284" spans="3:70" ht="15.6" customHeight="1" x14ac:dyDescent="0.4">
      <c r="C284" s="95"/>
      <c r="D284" s="134"/>
      <c r="E284" s="135"/>
      <c r="F284" s="135"/>
      <c r="G284" s="135"/>
      <c r="H284" s="135"/>
      <c r="I284" s="135"/>
      <c r="J284" s="135"/>
      <c r="K284" s="135"/>
      <c r="L284" s="135"/>
      <c r="M284" s="136"/>
      <c r="N284" s="137"/>
      <c r="O284" s="138"/>
      <c r="P284" s="138"/>
      <c r="Q284" s="139"/>
      <c r="R284" s="112"/>
      <c r="S284" s="112"/>
      <c r="T284" s="112"/>
      <c r="U284" s="140"/>
      <c r="V284" s="141"/>
      <c r="W284" s="141"/>
      <c r="X284" s="141"/>
      <c r="Y284" s="141"/>
      <c r="Z284" s="141"/>
      <c r="AA284" s="141"/>
      <c r="AB284" s="141"/>
      <c r="AC284" s="141"/>
      <c r="AD284" s="141"/>
      <c r="AE284" s="141"/>
      <c r="AF284" s="141"/>
      <c r="AG284" s="141"/>
      <c r="AH284" s="141"/>
      <c r="AI284" s="141"/>
      <c r="AJ284" s="142"/>
      <c r="AK284" s="129"/>
      <c r="AL284" s="129"/>
      <c r="AM284" s="140"/>
      <c r="AN284" s="141"/>
      <c r="AO284" s="141"/>
      <c r="AP284" s="141"/>
      <c r="AQ284" s="141"/>
      <c r="AR284" s="141"/>
      <c r="AS284" s="141"/>
      <c r="AT284" s="141"/>
      <c r="AU284" s="141"/>
      <c r="AV284" s="141"/>
      <c r="AW284" s="141"/>
      <c r="AX284" s="141"/>
      <c r="AY284" s="141"/>
      <c r="AZ284" s="141"/>
      <c r="BA284" s="141"/>
      <c r="BB284" s="141"/>
      <c r="BC284" s="141"/>
      <c r="BD284" s="141"/>
      <c r="BE284" s="141"/>
      <c r="BF284" s="141"/>
      <c r="BG284" s="141"/>
      <c r="BH284" s="141"/>
      <c r="BI284" s="141"/>
      <c r="BJ284" s="141"/>
      <c r="BK284" s="141"/>
      <c r="BL284" s="141"/>
      <c r="BM284" s="141"/>
      <c r="BN284" s="141"/>
      <c r="BO284" s="141"/>
      <c r="BP284" s="141"/>
      <c r="BQ284" s="142"/>
      <c r="BR284" s="105"/>
    </row>
    <row r="285" spans="3:70" ht="15.6" customHeight="1" x14ac:dyDescent="0.4">
      <c r="C285" s="95"/>
      <c r="D285" s="134"/>
      <c r="E285" s="135"/>
      <c r="F285" s="135"/>
      <c r="G285" s="135"/>
      <c r="H285" s="135"/>
      <c r="I285" s="135"/>
      <c r="J285" s="135"/>
      <c r="K285" s="135"/>
      <c r="L285" s="135"/>
      <c r="M285" s="136"/>
      <c r="N285" s="137"/>
      <c r="O285" s="138"/>
      <c r="P285" s="138"/>
      <c r="Q285" s="139"/>
      <c r="R285" s="112"/>
      <c r="S285" s="112"/>
      <c r="T285" s="112"/>
      <c r="U285" s="140"/>
      <c r="V285" s="141"/>
      <c r="W285" s="141"/>
      <c r="X285" s="141"/>
      <c r="Y285" s="141"/>
      <c r="Z285" s="141"/>
      <c r="AA285" s="141"/>
      <c r="AB285" s="141"/>
      <c r="AC285" s="141"/>
      <c r="AD285" s="141"/>
      <c r="AE285" s="141"/>
      <c r="AF285" s="141"/>
      <c r="AG285" s="141"/>
      <c r="AH285" s="141"/>
      <c r="AI285" s="141"/>
      <c r="AJ285" s="142"/>
      <c r="AK285" s="129"/>
      <c r="AL285" s="129"/>
      <c r="AM285" s="140"/>
      <c r="AN285" s="141"/>
      <c r="AO285" s="141"/>
      <c r="AP285" s="141"/>
      <c r="AQ285" s="141"/>
      <c r="AR285" s="141"/>
      <c r="AS285" s="141"/>
      <c r="AT285" s="141"/>
      <c r="AU285" s="141"/>
      <c r="AV285" s="141"/>
      <c r="AW285" s="141"/>
      <c r="AX285" s="141"/>
      <c r="AY285" s="141"/>
      <c r="AZ285" s="141"/>
      <c r="BA285" s="141"/>
      <c r="BB285" s="141"/>
      <c r="BC285" s="141"/>
      <c r="BD285" s="141"/>
      <c r="BE285" s="141"/>
      <c r="BF285" s="141"/>
      <c r="BG285" s="141"/>
      <c r="BH285" s="141"/>
      <c r="BI285" s="141"/>
      <c r="BJ285" s="141"/>
      <c r="BK285" s="141"/>
      <c r="BL285" s="141"/>
      <c r="BM285" s="141"/>
      <c r="BN285" s="141"/>
      <c r="BO285" s="141"/>
      <c r="BP285" s="141"/>
      <c r="BQ285" s="142"/>
      <c r="BR285" s="105"/>
    </row>
    <row r="286" spans="3:70" ht="15.6" customHeight="1" x14ac:dyDescent="0.4">
      <c r="C286" s="95"/>
      <c r="D286" s="109"/>
      <c r="E286" s="110"/>
      <c r="F286" s="110"/>
      <c r="G286" s="110"/>
      <c r="H286" s="110"/>
      <c r="I286" s="110"/>
      <c r="J286" s="110"/>
      <c r="K286" s="110"/>
      <c r="L286" s="110"/>
      <c r="M286" s="111"/>
      <c r="N286" s="147"/>
      <c r="O286" s="148"/>
      <c r="P286" s="148"/>
      <c r="Q286" s="149"/>
      <c r="R286" s="112"/>
      <c r="S286" s="112"/>
      <c r="T286" s="112"/>
      <c r="U286" s="172"/>
      <c r="V286" s="173"/>
      <c r="W286" s="173"/>
      <c r="X286" s="173"/>
      <c r="Y286" s="173"/>
      <c r="Z286" s="173"/>
      <c r="AA286" s="173"/>
      <c r="AB286" s="173"/>
      <c r="AC286" s="173"/>
      <c r="AD286" s="173"/>
      <c r="AE286" s="173"/>
      <c r="AF286" s="173"/>
      <c r="AG286" s="173"/>
      <c r="AH286" s="173"/>
      <c r="AI286" s="173"/>
      <c r="AJ286" s="174"/>
      <c r="AK286" s="129"/>
      <c r="AL286" s="129"/>
      <c r="AM286" s="172"/>
      <c r="AN286" s="173"/>
      <c r="AO286" s="173"/>
      <c r="AP286" s="173"/>
      <c r="AQ286" s="173"/>
      <c r="AR286" s="173"/>
      <c r="AS286" s="173"/>
      <c r="AT286" s="173"/>
      <c r="AU286" s="173"/>
      <c r="AV286" s="173"/>
      <c r="AW286" s="173"/>
      <c r="AX286" s="173"/>
      <c r="AY286" s="173"/>
      <c r="AZ286" s="173"/>
      <c r="BA286" s="173"/>
      <c r="BB286" s="173"/>
      <c r="BC286" s="173"/>
      <c r="BD286" s="173"/>
      <c r="BE286" s="173"/>
      <c r="BF286" s="173"/>
      <c r="BG286" s="173"/>
      <c r="BH286" s="173"/>
      <c r="BI286" s="173"/>
      <c r="BJ286" s="173"/>
      <c r="BK286" s="173"/>
      <c r="BL286" s="173"/>
      <c r="BM286" s="173"/>
      <c r="BN286" s="173"/>
      <c r="BO286" s="173"/>
      <c r="BP286" s="173"/>
      <c r="BQ286" s="174"/>
      <c r="BR286" s="105"/>
    </row>
    <row r="287" spans="3:70" ht="15.6" customHeight="1" x14ac:dyDescent="0.4">
      <c r="C287" s="176"/>
      <c r="D287" s="177"/>
      <c r="E287" s="177"/>
      <c r="F287" s="177"/>
      <c r="G287" s="177"/>
      <c r="H287" s="177"/>
      <c r="I287" s="177"/>
      <c r="J287" s="177"/>
      <c r="K287" s="177"/>
      <c r="L287" s="177"/>
      <c r="M287" s="177"/>
      <c r="N287" s="177"/>
      <c r="O287" s="177"/>
      <c r="P287" s="177"/>
      <c r="Q287" s="177"/>
      <c r="R287" s="177"/>
      <c r="S287" s="177"/>
      <c r="T287" s="177"/>
      <c r="U287" s="177"/>
      <c r="V287" s="177"/>
      <c r="W287" s="177"/>
      <c r="X287" s="177"/>
      <c r="Y287" s="177"/>
      <c r="Z287" s="177"/>
      <c r="AA287" s="177"/>
      <c r="AB287" s="177"/>
      <c r="AC287" s="177"/>
      <c r="AD287" s="177"/>
      <c r="AE287" s="177"/>
      <c r="AF287" s="177"/>
      <c r="AG287" s="177"/>
      <c r="AH287" s="177"/>
      <c r="AI287" s="177"/>
      <c r="AJ287" s="177"/>
      <c r="AK287" s="177"/>
      <c r="AL287" s="177"/>
      <c r="AM287" s="177"/>
      <c r="AN287" s="177"/>
      <c r="AO287" s="177"/>
      <c r="AP287" s="177"/>
      <c r="AQ287" s="177"/>
      <c r="AR287" s="177"/>
      <c r="AS287" s="177"/>
      <c r="AT287" s="177"/>
      <c r="AU287" s="177"/>
      <c r="AV287" s="177"/>
      <c r="AW287" s="177"/>
      <c r="AX287" s="177"/>
      <c r="AY287" s="177"/>
      <c r="AZ287" s="177"/>
      <c r="BA287" s="177"/>
      <c r="BB287" s="177"/>
      <c r="BC287" s="177"/>
      <c r="BD287" s="177"/>
      <c r="BE287" s="177"/>
      <c r="BF287" s="177"/>
      <c r="BG287" s="177"/>
      <c r="BH287" s="177"/>
      <c r="BI287" s="177"/>
      <c r="BJ287" s="177"/>
      <c r="BK287" s="177"/>
      <c r="BL287" s="177"/>
      <c r="BM287" s="177"/>
      <c r="BN287" s="177"/>
      <c r="BO287" s="177"/>
      <c r="BP287" s="177"/>
      <c r="BQ287" s="177"/>
      <c r="BR287" s="178"/>
    </row>
    <row r="288" spans="3:70" ht="15.6" customHeight="1" x14ac:dyDescent="0.4"/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87" t="s">
        <v>84</v>
      </c>
      <c r="D292" s="287"/>
      <c r="E292" s="287"/>
      <c r="F292" s="287"/>
      <c r="G292" s="287"/>
      <c r="H292" s="287"/>
      <c r="I292" s="287"/>
      <c r="J292" s="287"/>
      <c r="K292" s="287"/>
      <c r="L292" s="287"/>
      <c r="M292" s="287"/>
      <c r="N292" s="287"/>
      <c r="O292" s="287"/>
      <c r="P292" s="287"/>
      <c r="Q292" s="287"/>
      <c r="R292" s="287"/>
      <c r="S292" s="287"/>
      <c r="T292" s="287"/>
      <c r="U292" s="287"/>
      <c r="V292" s="287"/>
      <c r="W292" s="287"/>
      <c r="X292" s="287"/>
      <c r="Y292" s="287"/>
      <c r="Z292" s="287"/>
      <c r="AA292" s="287"/>
      <c r="AB292" s="287"/>
      <c r="AC292" s="287"/>
      <c r="AD292" s="287"/>
      <c r="AE292" s="287"/>
      <c r="AF292" s="287"/>
      <c r="AG292" s="287"/>
      <c r="AH292" s="287"/>
      <c r="AI292" s="287"/>
      <c r="AJ292" s="287"/>
      <c r="AK292" s="287"/>
      <c r="AL292" s="287"/>
      <c r="AM292" s="287"/>
      <c r="AN292" s="287"/>
      <c r="AO292" s="287"/>
      <c r="AP292" s="287"/>
      <c r="AQ292" s="287"/>
      <c r="AR292" s="287"/>
      <c r="AS292" s="287"/>
      <c r="AT292" s="287"/>
      <c r="AU292" s="287"/>
      <c r="AV292" s="287"/>
      <c r="AW292" s="287"/>
      <c r="AX292" s="287"/>
      <c r="AY292" s="287"/>
      <c r="AZ292" s="287"/>
      <c r="BA292" s="287"/>
      <c r="BB292" s="287"/>
      <c r="BC292" s="287"/>
      <c r="BD292" s="287"/>
      <c r="BE292" s="287"/>
      <c r="BF292" s="287"/>
      <c r="BG292" s="287"/>
      <c r="BH292" s="287"/>
      <c r="BI292" s="287"/>
      <c r="BJ292" s="287"/>
      <c r="BK292" s="287"/>
      <c r="BL292" s="287"/>
      <c r="BM292" s="287"/>
      <c r="BN292" s="287"/>
      <c r="BO292" s="287"/>
      <c r="BP292" s="287"/>
      <c r="BQ292" s="287"/>
      <c r="BR292" s="287"/>
    </row>
    <row r="293" spans="3:70" ht="21.95" customHeight="1" x14ac:dyDescent="0.4">
      <c r="C293" s="287"/>
      <c r="D293" s="287"/>
      <c r="E293" s="287"/>
      <c r="F293" s="287"/>
      <c r="G293" s="287"/>
      <c r="H293" s="287"/>
      <c r="I293" s="287"/>
      <c r="J293" s="287"/>
      <c r="K293" s="287"/>
      <c r="L293" s="287"/>
      <c r="M293" s="287"/>
      <c r="N293" s="287"/>
      <c r="O293" s="287"/>
      <c r="P293" s="287"/>
      <c r="Q293" s="287"/>
      <c r="R293" s="287"/>
      <c r="S293" s="287"/>
      <c r="T293" s="287"/>
      <c r="U293" s="287"/>
      <c r="V293" s="287"/>
      <c r="W293" s="287"/>
      <c r="X293" s="287"/>
      <c r="Y293" s="287"/>
      <c r="Z293" s="287"/>
      <c r="AA293" s="287"/>
      <c r="AB293" s="287"/>
      <c r="AC293" s="287"/>
      <c r="AD293" s="287"/>
      <c r="AE293" s="287"/>
      <c r="AF293" s="287"/>
      <c r="AG293" s="287"/>
      <c r="AH293" s="287"/>
      <c r="AI293" s="287"/>
      <c r="AJ293" s="287"/>
      <c r="AK293" s="287"/>
      <c r="AL293" s="287"/>
      <c r="AM293" s="287"/>
      <c r="AN293" s="287"/>
      <c r="AO293" s="287"/>
      <c r="AP293" s="287"/>
      <c r="AQ293" s="287"/>
      <c r="AR293" s="287"/>
      <c r="AS293" s="287"/>
      <c r="AT293" s="287"/>
      <c r="AU293" s="287"/>
      <c r="AV293" s="287"/>
      <c r="AW293" s="287"/>
      <c r="AX293" s="287"/>
      <c r="AY293" s="287"/>
      <c r="AZ293" s="287"/>
      <c r="BA293" s="287"/>
      <c r="BB293" s="287"/>
      <c r="BC293" s="287"/>
      <c r="BD293" s="287"/>
      <c r="BE293" s="287"/>
      <c r="BF293" s="287"/>
      <c r="BG293" s="287"/>
      <c r="BH293" s="287"/>
      <c r="BI293" s="287"/>
      <c r="BJ293" s="287"/>
      <c r="BK293" s="287"/>
      <c r="BL293" s="287"/>
      <c r="BM293" s="287"/>
      <c r="BN293" s="287"/>
      <c r="BO293" s="287"/>
      <c r="BP293" s="287"/>
      <c r="BQ293" s="287"/>
      <c r="BR293" s="287"/>
    </row>
    <row r="294" spans="3:70" ht="21.95" customHeight="1" x14ac:dyDescent="0.4">
      <c r="C294" s="287"/>
      <c r="D294" s="287"/>
      <c r="E294" s="287"/>
      <c r="F294" s="287"/>
      <c r="G294" s="287"/>
      <c r="H294" s="287"/>
      <c r="I294" s="287"/>
      <c r="J294" s="287"/>
      <c r="K294" s="287"/>
      <c r="L294" s="287"/>
      <c r="M294" s="287"/>
      <c r="N294" s="287"/>
      <c r="O294" s="287"/>
      <c r="P294" s="287"/>
      <c r="Q294" s="287"/>
      <c r="R294" s="287"/>
      <c r="S294" s="287"/>
      <c r="T294" s="287"/>
      <c r="U294" s="287"/>
      <c r="V294" s="287"/>
      <c r="W294" s="287"/>
      <c r="X294" s="287"/>
      <c r="Y294" s="287"/>
      <c r="Z294" s="287"/>
      <c r="AA294" s="287"/>
      <c r="AB294" s="287"/>
      <c r="AC294" s="287"/>
      <c r="AD294" s="287"/>
      <c r="AE294" s="287"/>
      <c r="AF294" s="287"/>
      <c r="AG294" s="287"/>
      <c r="AH294" s="287"/>
      <c r="AI294" s="287"/>
      <c r="AJ294" s="287"/>
      <c r="AK294" s="287"/>
      <c r="AL294" s="287"/>
      <c r="AM294" s="287"/>
      <c r="AN294" s="287"/>
      <c r="AO294" s="287"/>
      <c r="AP294" s="287"/>
      <c r="AQ294" s="287"/>
      <c r="AR294" s="287"/>
      <c r="AS294" s="287"/>
      <c r="AT294" s="287"/>
      <c r="AU294" s="287"/>
      <c r="AV294" s="287"/>
      <c r="AW294" s="287"/>
      <c r="AX294" s="287"/>
      <c r="AY294" s="287"/>
      <c r="AZ294" s="287"/>
      <c r="BA294" s="287"/>
      <c r="BB294" s="287"/>
      <c r="BC294" s="287"/>
      <c r="BD294" s="287"/>
      <c r="BE294" s="287"/>
      <c r="BF294" s="287"/>
      <c r="BG294" s="287"/>
      <c r="BH294" s="287"/>
      <c r="BI294" s="287"/>
      <c r="BJ294" s="287"/>
      <c r="BK294" s="287"/>
      <c r="BL294" s="287"/>
      <c r="BM294" s="287"/>
      <c r="BN294" s="287"/>
      <c r="BO294" s="287"/>
      <c r="BP294" s="287"/>
      <c r="BQ294" s="287"/>
      <c r="BR294" s="287"/>
    </row>
    <row r="295" spans="3:70" ht="15.6" customHeight="1" x14ac:dyDescent="0.4">
      <c r="C295" s="89"/>
      <c r="D295" s="288"/>
      <c r="E295" s="288"/>
      <c r="F295" s="288"/>
      <c r="G295" s="288"/>
      <c r="H295" s="288"/>
      <c r="I295" s="288"/>
      <c r="J295" s="288"/>
      <c r="K295" s="288"/>
      <c r="L295" s="288"/>
      <c r="M295" s="288"/>
      <c r="N295" s="288"/>
      <c r="O295" s="288"/>
      <c r="P295" s="288"/>
      <c r="Q295" s="288"/>
      <c r="R295" s="288"/>
      <c r="S295" s="288"/>
      <c r="T295" s="288"/>
      <c r="U295" s="288"/>
      <c r="V295" s="288"/>
      <c r="W295" s="288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4"/>
    </row>
    <row r="296" spans="3:70" ht="18.95" customHeight="1" x14ac:dyDescent="0.4">
      <c r="C296" s="95"/>
      <c r="D296" s="289" t="str">
        <f>IF([5]回答表!R50="●",[5]回答表!B511,"")</f>
        <v>町が管理している合併処理浄化槽事業については管理が24基と規模が小さく、また、今後は高齢化等の進行等による人口減少、新規設置には個人型設置を進めていることから、現行の経営体制・手法を継続せざるを得ないと認識している。</v>
      </c>
      <c r="E296" s="290"/>
      <c r="F296" s="290"/>
      <c r="G296" s="290"/>
      <c r="H296" s="290"/>
      <c r="I296" s="290"/>
      <c r="J296" s="290"/>
      <c r="K296" s="290"/>
      <c r="L296" s="290"/>
      <c r="M296" s="290"/>
      <c r="N296" s="290"/>
      <c r="O296" s="290"/>
      <c r="P296" s="290"/>
      <c r="Q296" s="290"/>
      <c r="R296" s="290"/>
      <c r="S296" s="290"/>
      <c r="T296" s="290"/>
      <c r="U296" s="290"/>
      <c r="V296" s="290"/>
      <c r="W296" s="290"/>
      <c r="X296" s="290"/>
      <c r="Y296" s="290"/>
      <c r="Z296" s="290"/>
      <c r="AA296" s="290"/>
      <c r="AB296" s="290"/>
      <c r="AC296" s="290"/>
      <c r="AD296" s="290"/>
      <c r="AE296" s="290"/>
      <c r="AF296" s="290"/>
      <c r="AG296" s="290"/>
      <c r="AH296" s="290"/>
      <c r="AI296" s="290"/>
      <c r="AJ296" s="290"/>
      <c r="AK296" s="290"/>
      <c r="AL296" s="290"/>
      <c r="AM296" s="290"/>
      <c r="AN296" s="290"/>
      <c r="AO296" s="290"/>
      <c r="AP296" s="290"/>
      <c r="AQ296" s="290"/>
      <c r="AR296" s="290"/>
      <c r="AS296" s="290"/>
      <c r="AT296" s="290"/>
      <c r="AU296" s="290"/>
      <c r="AV296" s="290"/>
      <c r="AW296" s="290"/>
      <c r="AX296" s="290"/>
      <c r="AY296" s="290"/>
      <c r="AZ296" s="290"/>
      <c r="BA296" s="290"/>
      <c r="BB296" s="290"/>
      <c r="BC296" s="290"/>
      <c r="BD296" s="290"/>
      <c r="BE296" s="290"/>
      <c r="BF296" s="290"/>
      <c r="BG296" s="290"/>
      <c r="BH296" s="290"/>
      <c r="BI296" s="290"/>
      <c r="BJ296" s="290"/>
      <c r="BK296" s="290"/>
      <c r="BL296" s="290"/>
      <c r="BM296" s="290"/>
      <c r="BN296" s="290"/>
      <c r="BO296" s="290"/>
      <c r="BP296" s="290"/>
      <c r="BQ296" s="291"/>
      <c r="BR296" s="105"/>
    </row>
    <row r="297" spans="3:70" ht="23.45" customHeight="1" x14ac:dyDescent="0.4">
      <c r="C297" s="95"/>
      <c r="D297" s="292"/>
      <c r="E297" s="293"/>
      <c r="F297" s="293"/>
      <c r="G297" s="293"/>
      <c r="H297" s="293"/>
      <c r="I297" s="293"/>
      <c r="J297" s="293"/>
      <c r="K297" s="293"/>
      <c r="L297" s="293"/>
      <c r="M297" s="293"/>
      <c r="N297" s="293"/>
      <c r="O297" s="293"/>
      <c r="P297" s="293"/>
      <c r="Q297" s="293"/>
      <c r="R297" s="293"/>
      <c r="S297" s="293"/>
      <c r="T297" s="293"/>
      <c r="U297" s="293"/>
      <c r="V297" s="293"/>
      <c r="W297" s="293"/>
      <c r="X297" s="293"/>
      <c r="Y297" s="293"/>
      <c r="Z297" s="293"/>
      <c r="AA297" s="293"/>
      <c r="AB297" s="293"/>
      <c r="AC297" s="293"/>
      <c r="AD297" s="293"/>
      <c r="AE297" s="293"/>
      <c r="AF297" s="293"/>
      <c r="AG297" s="293"/>
      <c r="AH297" s="293"/>
      <c r="AI297" s="293"/>
      <c r="AJ297" s="293"/>
      <c r="AK297" s="293"/>
      <c r="AL297" s="293"/>
      <c r="AM297" s="293"/>
      <c r="AN297" s="293"/>
      <c r="AO297" s="293"/>
      <c r="AP297" s="293"/>
      <c r="AQ297" s="293"/>
      <c r="AR297" s="293"/>
      <c r="AS297" s="293"/>
      <c r="AT297" s="293"/>
      <c r="AU297" s="293"/>
      <c r="AV297" s="293"/>
      <c r="AW297" s="293"/>
      <c r="AX297" s="293"/>
      <c r="AY297" s="293"/>
      <c r="AZ297" s="293"/>
      <c r="BA297" s="293"/>
      <c r="BB297" s="293"/>
      <c r="BC297" s="293"/>
      <c r="BD297" s="293"/>
      <c r="BE297" s="293"/>
      <c r="BF297" s="293"/>
      <c r="BG297" s="293"/>
      <c r="BH297" s="293"/>
      <c r="BI297" s="293"/>
      <c r="BJ297" s="293"/>
      <c r="BK297" s="293"/>
      <c r="BL297" s="293"/>
      <c r="BM297" s="293"/>
      <c r="BN297" s="293"/>
      <c r="BO297" s="293"/>
      <c r="BP297" s="293"/>
      <c r="BQ297" s="294"/>
      <c r="BR297" s="105"/>
    </row>
    <row r="298" spans="3:70" ht="23.45" customHeight="1" x14ac:dyDescent="0.4">
      <c r="C298" s="95"/>
      <c r="D298" s="292"/>
      <c r="E298" s="293"/>
      <c r="F298" s="293"/>
      <c r="G298" s="293"/>
      <c r="H298" s="293"/>
      <c r="I298" s="293"/>
      <c r="J298" s="293"/>
      <c r="K298" s="293"/>
      <c r="L298" s="293"/>
      <c r="M298" s="293"/>
      <c r="N298" s="293"/>
      <c r="O298" s="293"/>
      <c r="P298" s="293"/>
      <c r="Q298" s="293"/>
      <c r="R298" s="293"/>
      <c r="S298" s="293"/>
      <c r="T298" s="293"/>
      <c r="U298" s="293"/>
      <c r="V298" s="293"/>
      <c r="W298" s="293"/>
      <c r="X298" s="293"/>
      <c r="Y298" s="293"/>
      <c r="Z298" s="293"/>
      <c r="AA298" s="293"/>
      <c r="AB298" s="293"/>
      <c r="AC298" s="293"/>
      <c r="AD298" s="293"/>
      <c r="AE298" s="293"/>
      <c r="AF298" s="293"/>
      <c r="AG298" s="293"/>
      <c r="AH298" s="293"/>
      <c r="AI298" s="293"/>
      <c r="AJ298" s="293"/>
      <c r="AK298" s="293"/>
      <c r="AL298" s="293"/>
      <c r="AM298" s="293"/>
      <c r="AN298" s="293"/>
      <c r="AO298" s="293"/>
      <c r="AP298" s="293"/>
      <c r="AQ298" s="293"/>
      <c r="AR298" s="293"/>
      <c r="AS298" s="293"/>
      <c r="AT298" s="293"/>
      <c r="AU298" s="293"/>
      <c r="AV298" s="293"/>
      <c r="AW298" s="293"/>
      <c r="AX298" s="293"/>
      <c r="AY298" s="293"/>
      <c r="AZ298" s="293"/>
      <c r="BA298" s="293"/>
      <c r="BB298" s="293"/>
      <c r="BC298" s="293"/>
      <c r="BD298" s="293"/>
      <c r="BE298" s="293"/>
      <c r="BF298" s="293"/>
      <c r="BG298" s="293"/>
      <c r="BH298" s="293"/>
      <c r="BI298" s="293"/>
      <c r="BJ298" s="293"/>
      <c r="BK298" s="293"/>
      <c r="BL298" s="293"/>
      <c r="BM298" s="293"/>
      <c r="BN298" s="293"/>
      <c r="BO298" s="293"/>
      <c r="BP298" s="293"/>
      <c r="BQ298" s="294"/>
      <c r="BR298" s="105"/>
    </row>
    <row r="299" spans="3:70" ht="23.45" customHeight="1" x14ac:dyDescent="0.4">
      <c r="C299" s="95"/>
      <c r="D299" s="292"/>
      <c r="E299" s="293"/>
      <c r="F299" s="293"/>
      <c r="G299" s="293"/>
      <c r="H299" s="293"/>
      <c r="I299" s="293"/>
      <c r="J299" s="293"/>
      <c r="K299" s="293"/>
      <c r="L299" s="293"/>
      <c r="M299" s="293"/>
      <c r="N299" s="293"/>
      <c r="O299" s="293"/>
      <c r="P299" s="293"/>
      <c r="Q299" s="293"/>
      <c r="R299" s="293"/>
      <c r="S299" s="293"/>
      <c r="T299" s="293"/>
      <c r="U299" s="293"/>
      <c r="V299" s="293"/>
      <c r="W299" s="293"/>
      <c r="X299" s="293"/>
      <c r="Y299" s="293"/>
      <c r="Z299" s="293"/>
      <c r="AA299" s="293"/>
      <c r="AB299" s="293"/>
      <c r="AC299" s="293"/>
      <c r="AD299" s="293"/>
      <c r="AE299" s="293"/>
      <c r="AF299" s="293"/>
      <c r="AG299" s="293"/>
      <c r="AH299" s="293"/>
      <c r="AI299" s="293"/>
      <c r="AJ299" s="293"/>
      <c r="AK299" s="293"/>
      <c r="AL299" s="293"/>
      <c r="AM299" s="293"/>
      <c r="AN299" s="293"/>
      <c r="AO299" s="293"/>
      <c r="AP299" s="293"/>
      <c r="AQ299" s="293"/>
      <c r="AR299" s="293"/>
      <c r="AS299" s="293"/>
      <c r="AT299" s="293"/>
      <c r="AU299" s="293"/>
      <c r="AV299" s="293"/>
      <c r="AW299" s="293"/>
      <c r="AX299" s="293"/>
      <c r="AY299" s="293"/>
      <c r="AZ299" s="293"/>
      <c r="BA299" s="293"/>
      <c r="BB299" s="293"/>
      <c r="BC299" s="293"/>
      <c r="BD299" s="293"/>
      <c r="BE299" s="293"/>
      <c r="BF299" s="293"/>
      <c r="BG299" s="293"/>
      <c r="BH299" s="293"/>
      <c r="BI299" s="293"/>
      <c r="BJ299" s="293"/>
      <c r="BK299" s="293"/>
      <c r="BL299" s="293"/>
      <c r="BM299" s="293"/>
      <c r="BN299" s="293"/>
      <c r="BO299" s="293"/>
      <c r="BP299" s="293"/>
      <c r="BQ299" s="294"/>
      <c r="BR299" s="105"/>
    </row>
    <row r="300" spans="3:70" ht="23.45" customHeight="1" x14ac:dyDescent="0.4">
      <c r="C300" s="95"/>
      <c r="D300" s="292"/>
      <c r="E300" s="293"/>
      <c r="F300" s="293"/>
      <c r="G300" s="293"/>
      <c r="H300" s="293"/>
      <c r="I300" s="293"/>
      <c r="J300" s="293"/>
      <c r="K300" s="293"/>
      <c r="L300" s="293"/>
      <c r="M300" s="293"/>
      <c r="N300" s="293"/>
      <c r="O300" s="293"/>
      <c r="P300" s="293"/>
      <c r="Q300" s="293"/>
      <c r="R300" s="293"/>
      <c r="S300" s="293"/>
      <c r="T300" s="293"/>
      <c r="U300" s="293"/>
      <c r="V300" s="293"/>
      <c r="W300" s="293"/>
      <c r="X300" s="293"/>
      <c r="Y300" s="293"/>
      <c r="Z300" s="293"/>
      <c r="AA300" s="293"/>
      <c r="AB300" s="293"/>
      <c r="AC300" s="293"/>
      <c r="AD300" s="293"/>
      <c r="AE300" s="293"/>
      <c r="AF300" s="293"/>
      <c r="AG300" s="293"/>
      <c r="AH300" s="293"/>
      <c r="AI300" s="293"/>
      <c r="AJ300" s="293"/>
      <c r="AK300" s="293"/>
      <c r="AL300" s="293"/>
      <c r="AM300" s="293"/>
      <c r="AN300" s="293"/>
      <c r="AO300" s="293"/>
      <c r="AP300" s="293"/>
      <c r="AQ300" s="293"/>
      <c r="AR300" s="293"/>
      <c r="AS300" s="293"/>
      <c r="AT300" s="293"/>
      <c r="AU300" s="293"/>
      <c r="AV300" s="293"/>
      <c r="AW300" s="293"/>
      <c r="AX300" s="293"/>
      <c r="AY300" s="293"/>
      <c r="AZ300" s="293"/>
      <c r="BA300" s="293"/>
      <c r="BB300" s="293"/>
      <c r="BC300" s="293"/>
      <c r="BD300" s="293"/>
      <c r="BE300" s="293"/>
      <c r="BF300" s="293"/>
      <c r="BG300" s="293"/>
      <c r="BH300" s="293"/>
      <c r="BI300" s="293"/>
      <c r="BJ300" s="293"/>
      <c r="BK300" s="293"/>
      <c r="BL300" s="293"/>
      <c r="BM300" s="293"/>
      <c r="BN300" s="293"/>
      <c r="BO300" s="293"/>
      <c r="BP300" s="293"/>
      <c r="BQ300" s="294"/>
      <c r="BR300" s="105"/>
    </row>
    <row r="301" spans="3:70" ht="23.45" customHeight="1" x14ac:dyDescent="0.4">
      <c r="C301" s="95"/>
      <c r="D301" s="292"/>
      <c r="E301" s="293"/>
      <c r="F301" s="293"/>
      <c r="G301" s="293"/>
      <c r="H301" s="293"/>
      <c r="I301" s="293"/>
      <c r="J301" s="293"/>
      <c r="K301" s="293"/>
      <c r="L301" s="293"/>
      <c r="M301" s="293"/>
      <c r="N301" s="293"/>
      <c r="O301" s="293"/>
      <c r="P301" s="293"/>
      <c r="Q301" s="293"/>
      <c r="R301" s="293"/>
      <c r="S301" s="293"/>
      <c r="T301" s="293"/>
      <c r="U301" s="293"/>
      <c r="V301" s="293"/>
      <c r="W301" s="293"/>
      <c r="X301" s="293"/>
      <c r="Y301" s="293"/>
      <c r="Z301" s="293"/>
      <c r="AA301" s="293"/>
      <c r="AB301" s="293"/>
      <c r="AC301" s="293"/>
      <c r="AD301" s="293"/>
      <c r="AE301" s="293"/>
      <c r="AF301" s="293"/>
      <c r="AG301" s="293"/>
      <c r="AH301" s="293"/>
      <c r="AI301" s="293"/>
      <c r="AJ301" s="293"/>
      <c r="AK301" s="293"/>
      <c r="AL301" s="293"/>
      <c r="AM301" s="293"/>
      <c r="AN301" s="293"/>
      <c r="AO301" s="293"/>
      <c r="AP301" s="293"/>
      <c r="AQ301" s="293"/>
      <c r="AR301" s="293"/>
      <c r="AS301" s="293"/>
      <c r="AT301" s="293"/>
      <c r="AU301" s="293"/>
      <c r="AV301" s="293"/>
      <c r="AW301" s="293"/>
      <c r="AX301" s="293"/>
      <c r="AY301" s="293"/>
      <c r="AZ301" s="293"/>
      <c r="BA301" s="293"/>
      <c r="BB301" s="293"/>
      <c r="BC301" s="293"/>
      <c r="BD301" s="293"/>
      <c r="BE301" s="293"/>
      <c r="BF301" s="293"/>
      <c r="BG301" s="293"/>
      <c r="BH301" s="293"/>
      <c r="BI301" s="293"/>
      <c r="BJ301" s="293"/>
      <c r="BK301" s="293"/>
      <c r="BL301" s="293"/>
      <c r="BM301" s="293"/>
      <c r="BN301" s="293"/>
      <c r="BO301" s="293"/>
      <c r="BP301" s="293"/>
      <c r="BQ301" s="294"/>
      <c r="BR301" s="105"/>
    </row>
    <row r="302" spans="3:70" ht="23.45" customHeight="1" x14ac:dyDescent="0.4">
      <c r="C302" s="95"/>
      <c r="D302" s="292"/>
      <c r="E302" s="293"/>
      <c r="F302" s="293"/>
      <c r="G302" s="293"/>
      <c r="H302" s="293"/>
      <c r="I302" s="293"/>
      <c r="J302" s="293"/>
      <c r="K302" s="293"/>
      <c r="L302" s="293"/>
      <c r="M302" s="293"/>
      <c r="N302" s="293"/>
      <c r="O302" s="293"/>
      <c r="P302" s="293"/>
      <c r="Q302" s="293"/>
      <c r="R302" s="293"/>
      <c r="S302" s="293"/>
      <c r="T302" s="293"/>
      <c r="U302" s="293"/>
      <c r="V302" s="293"/>
      <c r="W302" s="293"/>
      <c r="X302" s="293"/>
      <c r="Y302" s="293"/>
      <c r="Z302" s="293"/>
      <c r="AA302" s="293"/>
      <c r="AB302" s="293"/>
      <c r="AC302" s="293"/>
      <c r="AD302" s="293"/>
      <c r="AE302" s="293"/>
      <c r="AF302" s="293"/>
      <c r="AG302" s="293"/>
      <c r="AH302" s="293"/>
      <c r="AI302" s="293"/>
      <c r="AJ302" s="293"/>
      <c r="AK302" s="293"/>
      <c r="AL302" s="293"/>
      <c r="AM302" s="293"/>
      <c r="AN302" s="293"/>
      <c r="AO302" s="293"/>
      <c r="AP302" s="293"/>
      <c r="AQ302" s="293"/>
      <c r="AR302" s="293"/>
      <c r="AS302" s="293"/>
      <c r="AT302" s="293"/>
      <c r="AU302" s="293"/>
      <c r="AV302" s="293"/>
      <c r="AW302" s="293"/>
      <c r="AX302" s="293"/>
      <c r="AY302" s="293"/>
      <c r="AZ302" s="293"/>
      <c r="BA302" s="293"/>
      <c r="BB302" s="293"/>
      <c r="BC302" s="293"/>
      <c r="BD302" s="293"/>
      <c r="BE302" s="293"/>
      <c r="BF302" s="293"/>
      <c r="BG302" s="293"/>
      <c r="BH302" s="293"/>
      <c r="BI302" s="293"/>
      <c r="BJ302" s="293"/>
      <c r="BK302" s="293"/>
      <c r="BL302" s="293"/>
      <c r="BM302" s="293"/>
      <c r="BN302" s="293"/>
      <c r="BO302" s="293"/>
      <c r="BP302" s="293"/>
      <c r="BQ302" s="294"/>
      <c r="BR302" s="105"/>
    </row>
    <row r="303" spans="3:70" ht="23.45" customHeight="1" x14ac:dyDescent="0.4">
      <c r="C303" s="95"/>
      <c r="D303" s="292"/>
      <c r="E303" s="293"/>
      <c r="F303" s="293"/>
      <c r="G303" s="293"/>
      <c r="H303" s="293"/>
      <c r="I303" s="293"/>
      <c r="J303" s="293"/>
      <c r="K303" s="293"/>
      <c r="L303" s="293"/>
      <c r="M303" s="293"/>
      <c r="N303" s="293"/>
      <c r="O303" s="293"/>
      <c r="P303" s="293"/>
      <c r="Q303" s="293"/>
      <c r="R303" s="293"/>
      <c r="S303" s="293"/>
      <c r="T303" s="293"/>
      <c r="U303" s="293"/>
      <c r="V303" s="293"/>
      <c r="W303" s="293"/>
      <c r="X303" s="293"/>
      <c r="Y303" s="293"/>
      <c r="Z303" s="293"/>
      <c r="AA303" s="293"/>
      <c r="AB303" s="293"/>
      <c r="AC303" s="293"/>
      <c r="AD303" s="293"/>
      <c r="AE303" s="293"/>
      <c r="AF303" s="293"/>
      <c r="AG303" s="293"/>
      <c r="AH303" s="293"/>
      <c r="AI303" s="293"/>
      <c r="AJ303" s="293"/>
      <c r="AK303" s="293"/>
      <c r="AL303" s="293"/>
      <c r="AM303" s="293"/>
      <c r="AN303" s="293"/>
      <c r="AO303" s="293"/>
      <c r="AP303" s="293"/>
      <c r="AQ303" s="293"/>
      <c r="AR303" s="293"/>
      <c r="AS303" s="293"/>
      <c r="AT303" s="293"/>
      <c r="AU303" s="293"/>
      <c r="AV303" s="293"/>
      <c r="AW303" s="293"/>
      <c r="AX303" s="293"/>
      <c r="AY303" s="293"/>
      <c r="AZ303" s="293"/>
      <c r="BA303" s="293"/>
      <c r="BB303" s="293"/>
      <c r="BC303" s="293"/>
      <c r="BD303" s="293"/>
      <c r="BE303" s="293"/>
      <c r="BF303" s="293"/>
      <c r="BG303" s="293"/>
      <c r="BH303" s="293"/>
      <c r="BI303" s="293"/>
      <c r="BJ303" s="293"/>
      <c r="BK303" s="293"/>
      <c r="BL303" s="293"/>
      <c r="BM303" s="293"/>
      <c r="BN303" s="293"/>
      <c r="BO303" s="293"/>
      <c r="BP303" s="293"/>
      <c r="BQ303" s="294"/>
      <c r="BR303" s="105"/>
    </row>
    <row r="304" spans="3:70" ht="23.45" customHeight="1" x14ac:dyDescent="0.4">
      <c r="C304" s="95"/>
      <c r="D304" s="292"/>
      <c r="E304" s="293"/>
      <c r="F304" s="293"/>
      <c r="G304" s="293"/>
      <c r="H304" s="293"/>
      <c r="I304" s="293"/>
      <c r="J304" s="293"/>
      <c r="K304" s="293"/>
      <c r="L304" s="293"/>
      <c r="M304" s="293"/>
      <c r="N304" s="293"/>
      <c r="O304" s="293"/>
      <c r="P304" s="293"/>
      <c r="Q304" s="293"/>
      <c r="R304" s="293"/>
      <c r="S304" s="293"/>
      <c r="T304" s="293"/>
      <c r="U304" s="293"/>
      <c r="V304" s="293"/>
      <c r="W304" s="293"/>
      <c r="X304" s="293"/>
      <c r="Y304" s="293"/>
      <c r="Z304" s="293"/>
      <c r="AA304" s="293"/>
      <c r="AB304" s="293"/>
      <c r="AC304" s="293"/>
      <c r="AD304" s="293"/>
      <c r="AE304" s="293"/>
      <c r="AF304" s="293"/>
      <c r="AG304" s="293"/>
      <c r="AH304" s="293"/>
      <c r="AI304" s="293"/>
      <c r="AJ304" s="293"/>
      <c r="AK304" s="293"/>
      <c r="AL304" s="293"/>
      <c r="AM304" s="293"/>
      <c r="AN304" s="293"/>
      <c r="AO304" s="293"/>
      <c r="AP304" s="293"/>
      <c r="AQ304" s="293"/>
      <c r="AR304" s="293"/>
      <c r="AS304" s="293"/>
      <c r="AT304" s="293"/>
      <c r="AU304" s="293"/>
      <c r="AV304" s="293"/>
      <c r="AW304" s="293"/>
      <c r="AX304" s="293"/>
      <c r="AY304" s="293"/>
      <c r="AZ304" s="293"/>
      <c r="BA304" s="293"/>
      <c r="BB304" s="293"/>
      <c r="BC304" s="293"/>
      <c r="BD304" s="293"/>
      <c r="BE304" s="293"/>
      <c r="BF304" s="293"/>
      <c r="BG304" s="293"/>
      <c r="BH304" s="293"/>
      <c r="BI304" s="293"/>
      <c r="BJ304" s="293"/>
      <c r="BK304" s="293"/>
      <c r="BL304" s="293"/>
      <c r="BM304" s="293"/>
      <c r="BN304" s="293"/>
      <c r="BO304" s="293"/>
      <c r="BP304" s="293"/>
      <c r="BQ304" s="294"/>
      <c r="BR304" s="105"/>
    </row>
    <row r="305" spans="3:70" ht="23.45" customHeight="1" x14ac:dyDescent="0.4">
      <c r="C305" s="95"/>
      <c r="D305" s="292"/>
      <c r="E305" s="293"/>
      <c r="F305" s="293"/>
      <c r="G305" s="293"/>
      <c r="H305" s="293"/>
      <c r="I305" s="293"/>
      <c r="J305" s="293"/>
      <c r="K305" s="293"/>
      <c r="L305" s="293"/>
      <c r="M305" s="293"/>
      <c r="N305" s="293"/>
      <c r="O305" s="293"/>
      <c r="P305" s="293"/>
      <c r="Q305" s="293"/>
      <c r="R305" s="293"/>
      <c r="S305" s="293"/>
      <c r="T305" s="293"/>
      <c r="U305" s="293"/>
      <c r="V305" s="293"/>
      <c r="W305" s="293"/>
      <c r="X305" s="293"/>
      <c r="Y305" s="293"/>
      <c r="Z305" s="293"/>
      <c r="AA305" s="293"/>
      <c r="AB305" s="293"/>
      <c r="AC305" s="293"/>
      <c r="AD305" s="293"/>
      <c r="AE305" s="293"/>
      <c r="AF305" s="293"/>
      <c r="AG305" s="293"/>
      <c r="AH305" s="293"/>
      <c r="AI305" s="293"/>
      <c r="AJ305" s="293"/>
      <c r="AK305" s="293"/>
      <c r="AL305" s="293"/>
      <c r="AM305" s="293"/>
      <c r="AN305" s="293"/>
      <c r="AO305" s="293"/>
      <c r="AP305" s="293"/>
      <c r="AQ305" s="293"/>
      <c r="AR305" s="293"/>
      <c r="AS305" s="293"/>
      <c r="AT305" s="293"/>
      <c r="AU305" s="293"/>
      <c r="AV305" s="293"/>
      <c r="AW305" s="293"/>
      <c r="AX305" s="293"/>
      <c r="AY305" s="293"/>
      <c r="AZ305" s="293"/>
      <c r="BA305" s="293"/>
      <c r="BB305" s="293"/>
      <c r="BC305" s="293"/>
      <c r="BD305" s="293"/>
      <c r="BE305" s="293"/>
      <c r="BF305" s="293"/>
      <c r="BG305" s="293"/>
      <c r="BH305" s="293"/>
      <c r="BI305" s="293"/>
      <c r="BJ305" s="293"/>
      <c r="BK305" s="293"/>
      <c r="BL305" s="293"/>
      <c r="BM305" s="293"/>
      <c r="BN305" s="293"/>
      <c r="BO305" s="293"/>
      <c r="BP305" s="293"/>
      <c r="BQ305" s="294"/>
      <c r="BR305" s="105"/>
    </row>
    <row r="306" spans="3:70" ht="23.45" customHeight="1" x14ac:dyDescent="0.4">
      <c r="C306" s="95"/>
      <c r="D306" s="292"/>
      <c r="E306" s="293"/>
      <c r="F306" s="293"/>
      <c r="G306" s="293"/>
      <c r="H306" s="293"/>
      <c r="I306" s="293"/>
      <c r="J306" s="293"/>
      <c r="K306" s="293"/>
      <c r="L306" s="293"/>
      <c r="M306" s="293"/>
      <c r="N306" s="293"/>
      <c r="O306" s="293"/>
      <c r="P306" s="293"/>
      <c r="Q306" s="293"/>
      <c r="R306" s="293"/>
      <c r="S306" s="293"/>
      <c r="T306" s="293"/>
      <c r="U306" s="293"/>
      <c r="V306" s="293"/>
      <c r="W306" s="293"/>
      <c r="X306" s="293"/>
      <c r="Y306" s="293"/>
      <c r="Z306" s="293"/>
      <c r="AA306" s="293"/>
      <c r="AB306" s="293"/>
      <c r="AC306" s="293"/>
      <c r="AD306" s="293"/>
      <c r="AE306" s="293"/>
      <c r="AF306" s="293"/>
      <c r="AG306" s="293"/>
      <c r="AH306" s="293"/>
      <c r="AI306" s="293"/>
      <c r="AJ306" s="293"/>
      <c r="AK306" s="293"/>
      <c r="AL306" s="293"/>
      <c r="AM306" s="293"/>
      <c r="AN306" s="293"/>
      <c r="AO306" s="293"/>
      <c r="AP306" s="293"/>
      <c r="AQ306" s="293"/>
      <c r="AR306" s="293"/>
      <c r="AS306" s="293"/>
      <c r="AT306" s="293"/>
      <c r="AU306" s="293"/>
      <c r="AV306" s="293"/>
      <c r="AW306" s="293"/>
      <c r="AX306" s="293"/>
      <c r="AY306" s="293"/>
      <c r="AZ306" s="293"/>
      <c r="BA306" s="293"/>
      <c r="BB306" s="293"/>
      <c r="BC306" s="293"/>
      <c r="BD306" s="293"/>
      <c r="BE306" s="293"/>
      <c r="BF306" s="293"/>
      <c r="BG306" s="293"/>
      <c r="BH306" s="293"/>
      <c r="BI306" s="293"/>
      <c r="BJ306" s="293"/>
      <c r="BK306" s="293"/>
      <c r="BL306" s="293"/>
      <c r="BM306" s="293"/>
      <c r="BN306" s="293"/>
      <c r="BO306" s="293"/>
      <c r="BP306" s="293"/>
      <c r="BQ306" s="294"/>
      <c r="BR306" s="105"/>
    </row>
    <row r="307" spans="3:70" ht="23.45" customHeight="1" x14ac:dyDescent="0.4">
      <c r="C307" s="95"/>
      <c r="D307" s="292"/>
      <c r="E307" s="293"/>
      <c r="F307" s="293"/>
      <c r="G307" s="293"/>
      <c r="H307" s="293"/>
      <c r="I307" s="293"/>
      <c r="J307" s="293"/>
      <c r="K307" s="293"/>
      <c r="L307" s="293"/>
      <c r="M307" s="293"/>
      <c r="N307" s="293"/>
      <c r="O307" s="293"/>
      <c r="P307" s="293"/>
      <c r="Q307" s="293"/>
      <c r="R307" s="293"/>
      <c r="S307" s="293"/>
      <c r="T307" s="293"/>
      <c r="U307" s="293"/>
      <c r="V307" s="293"/>
      <c r="W307" s="293"/>
      <c r="X307" s="293"/>
      <c r="Y307" s="293"/>
      <c r="Z307" s="293"/>
      <c r="AA307" s="293"/>
      <c r="AB307" s="293"/>
      <c r="AC307" s="293"/>
      <c r="AD307" s="293"/>
      <c r="AE307" s="293"/>
      <c r="AF307" s="293"/>
      <c r="AG307" s="293"/>
      <c r="AH307" s="293"/>
      <c r="AI307" s="293"/>
      <c r="AJ307" s="293"/>
      <c r="AK307" s="293"/>
      <c r="AL307" s="293"/>
      <c r="AM307" s="293"/>
      <c r="AN307" s="293"/>
      <c r="AO307" s="293"/>
      <c r="AP307" s="293"/>
      <c r="AQ307" s="293"/>
      <c r="AR307" s="293"/>
      <c r="AS307" s="293"/>
      <c r="AT307" s="293"/>
      <c r="AU307" s="293"/>
      <c r="AV307" s="293"/>
      <c r="AW307" s="293"/>
      <c r="AX307" s="293"/>
      <c r="AY307" s="293"/>
      <c r="AZ307" s="293"/>
      <c r="BA307" s="293"/>
      <c r="BB307" s="293"/>
      <c r="BC307" s="293"/>
      <c r="BD307" s="293"/>
      <c r="BE307" s="293"/>
      <c r="BF307" s="293"/>
      <c r="BG307" s="293"/>
      <c r="BH307" s="293"/>
      <c r="BI307" s="293"/>
      <c r="BJ307" s="293"/>
      <c r="BK307" s="293"/>
      <c r="BL307" s="293"/>
      <c r="BM307" s="293"/>
      <c r="BN307" s="293"/>
      <c r="BO307" s="293"/>
      <c r="BP307" s="293"/>
      <c r="BQ307" s="294"/>
      <c r="BR307" s="105"/>
    </row>
    <row r="308" spans="3:70" ht="23.45" customHeight="1" x14ac:dyDescent="0.4">
      <c r="C308" s="95"/>
      <c r="D308" s="292"/>
      <c r="E308" s="293"/>
      <c r="F308" s="293"/>
      <c r="G308" s="293"/>
      <c r="H308" s="293"/>
      <c r="I308" s="293"/>
      <c r="J308" s="293"/>
      <c r="K308" s="293"/>
      <c r="L308" s="293"/>
      <c r="M308" s="293"/>
      <c r="N308" s="293"/>
      <c r="O308" s="293"/>
      <c r="P308" s="293"/>
      <c r="Q308" s="293"/>
      <c r="R308" s="293"/>
      <c r="S308" s="293"/>
      <c r="T308" s="293"/>
      <c r="U308" s="293"/>
      <c r="V308" s="293"/>
      <c r="W308" s="293"/>
      <c r="X308" s="293"/>
      <c r="Y308" s="293"/>
      <c r="Z308" s="293"/>
      <c r="AA308" s="293"/>
      <c r="AB308" s="293"/>
      <c r="AC308" s="293"/>
      <c r="AD308" s="293"/>
      <c r="AE308" s="293"/>
      <c r="AF308" s="293"/>
      <c r="AG308" s="293"/>
      <c r="AH308" s="293"/>
      <c r="AI308" s="293"/>
      <c r="AJ308" s="293"/>
      <c r="AK308" s="293"/>
      <c r="AL308" s="293"/>
      <c r="AM308" s="293"/>
      <c r="AN308" s="293"/>
      <c r="AO308" s="293"/>
      <c r="AP308" s="293"/>
      <c r="AQ308" s="293"/>
      <c r="AR308" s="293"/>
      <c r="AS308" s="293"/>
      <c r="AT308" s="293"/>
      <c r="AU308" s="293"/>
      <c r="AV308" s="293"/>
      <c r="AW308" s="293"/>
      <c r="AX308" s="293"/>
      <c r="AY308" s="293"/>
      <c r="AZ308" s="293"/>
      <c r="BA308" s="293"/>
      <c r="BB308" s="293"/>
      <c r="BC308" s="293"/>
      <c r="BD308" s="293"/>
      <c r="BE308" s="293"/>
      <c r="BF308" s="293"/>
      <c r="BG308" s="293"/>
      <c r="BH308" s="293"/>
      <c r="BI308" s="293"/>
      <c r="BJ308" s="293"/>
      <c r="BK308" s="293"/>
      <c r="BL308" s="293"/>
      <c r="BM308" s="293"/>
      <c r="BN308" s="293"/>
      <c r="BO308" s="293"/>
      <c r="BP308" s="293"/>
      <c r="BQ308" s="294"/>
      <c r="BR308" s="105"/>
    </row>
    <row r="309" spans="3:70" ht="23.45" customHeight="1" x14ac:dyDescent="0.4">
      <c r="C309" s="95"/>
      <c r="D309" s="292"/>
      <c r="E309" s="293"/>
      <c r="F309" s="293"/>
      <c r="G309" s="293"/>
      <c r="H309" s="293"/>
      <c r="I309" s="293"/>
      <c r="J309" s="293"/>
      <c r="K309" s="293"/>
      <c r="L309" s="293"/>
      <c r="M309" s="293"/>
      <c r="N309" s="293"/>
      <c r="O309" s="293"/>
      <c r="P309" s="293"/>
      <c r="Q309" s="293"/>
      <c r="R309" s="293"/>
      <c r="S309" s="293"/>
      <c r="T309" s="293"/>
      <c r="U309" s="293"/>
      <c r="V309" s="293"/>
      <c r="W309" s="293"/>
      <c r="X309" s="293"/>
      <c r="Y309" s="293"/>
      <c r="Z309" s="293"/>
      <c r="AA309" s="293"/>
      <c r="AB309" s="293"/>
      <c r="AC309" s="293"/>
      <c r="AD309" s="293"/>
      <c r="AE309" s="293"/>
      <c r="AF309" s="293"/>
      <c r="AG309" s="293"/>
      <c r="AH309" s="293"/>
      <c r="AI309" s="293"/>
      <c r="AJ309" s="293"/>
      <c r="AK309" s="293"/>
      <c r="AL309" s="293"/>
      <c r="AM309" s="293"/>
      <c r="AN309" s="293"/>
      <c r="AO309" s="293"/>
      <c r="AP309" s="293"/>
      <c r="AQ309" s="293"/>
      <c r="AR309" s="293"/>
      <c r="AS309" s="293"/>
      <c r="AT309" s="293"/>
      <c r="AU309" s="293"/>
      <c r="AV309" s="293"/>
      <c r="AW309" s="293"/>
      <c r="AX309" s="293"/>
      <c r="AY309" s="293"/>
      <c r="AZ309" s="293"/>
      <c r="BA309" s="293"/>
      <c r="BB309" s="293"/>
      <c r="BC309" s="293"/>
      <c r="BD309" s="293"/>
      <c r="BE309" s="293"/>
      <c r="BF309" s="293"/>
      <c r="BG309" s="293"/>
      <c r="BH309" s="293"/>
      <c r="BI309" s="293"/>
      <c r="BJ309" s="293"/>
      <c r="BK309" s="293"/>
      <c r="BL309" s="293"/>
      <c r="BM309" s="293"/>
      <c r="BN309" s="293"/>
      <c r="BO309" s="293"/>
      <c r="BP309" s="293"/>
      <c r="BQ309" s="294"/>
      <c r="BR309" s="105"/>
    </row>
    <row r="310" spans="3:70" ht="23.45" customHeight="1" x14ac:dyDescent="0.4">
      <c r="C310" s="95"/>
      <c r="D310" s="292"/>
      <c r="E310" s="293"/>
      <c r="F310" s="293"/>
      <c r="G310" s="293"/>
      <c r="H310" s="293"/>
      <c r="I310" s="293"/>
      <c r="J310" s="293"/>
      <c r="K310" s="293"/>
      <c r="L310" s="293"/>
      <c r="M310" s="293"/>
      <c r="N310" s="293"/>
      <c r="O310" s="293"/>
      <c r="P310" s="293"/>
      <c r="Q310" s="293"/>
      <c r="R310" s="293"/>
      <c r="S310" s="293"/>
      <c r="T310" s="293"/>
      <c r="U310" s="293"/>
      <c r="V310" s="293"/>
      <c r="W310" s="293"/>
      <c r="X310" s="293"/>
      <c r="Y310" s="293"/>
      <c r="Z310" s="293"/>
      <c r="AA310" s="293"/>
      <c r="AB310" s="293"/>
      <c r="AC310" s="293"/>
      <c r="AD310" s="293"/>
      <c r="AE310" s="293"/>
      <c r="AF310" s="293"/>
      <c r="AG310" s="293"/>
      <c r="AH310" s="293"/>
      <c r="AI310" s="293"/>
      <c r="AJ310" s="293"/>
      <c r="AK310" s="293"/>
      <c r="AL310" s="293"/>
      <c r="AM310" s="293"/>
      <c r="AN310" s="293"/>
      <c r="AO310" s="293"/>
      <c r="AP310" s="293"/>
      <c r="AQ310" s="293"/>
      <c r="AR310" s="293"/>
      <c r="AS310" s="293"/>
      <c r="AT310" s="293"/>
      <c r="AU310" s="293"/>
      <c r="AV310" s="293"/>
      <c r="AW310" s="293"/>
      <c r="AX310" s="293"/>
      <c r="AY310" s="293"/>
      <c r="AZ310" s="293"/>
      <c r="BA310" s="293"/>
      <c r="BB310" s="293"/>
      <c r="BC310" s="293"/>
      <c r="BD310" s="293"/>
      <c r="BE310" s="293"/>
      <c r="BF310" s="293"/>
      <c r="BG310" s="293"/>
      <c r="BH310" s="293"/>
      <c r="BI310" s="293"/>
      <c r="BJ310" s="293"/>
      <c r="BK310" s="293"/>
      <c r="BL310" s="293"/>
      <c r="BM310" s="293"/>
      <c r="BN310" s="293"/>
      <c r="BO310" s="293"/>
      <c r="BP310" s="293"/>
      <c r="BQ310" s="294"/>
      <c r="BR310" s="105"/>
    </row>
    <row r="311" spans="3:70" ht="23.45" customHeight="1" x14ac:dyDescent="0.4">
      <c r="C311" s="95"/>
      <c r="D311" s="292"/>
      <c r="E311" s="293"/>
      <c r="F311" s="293"/>
      <c r="G311" s="293"/>
      <c r="H311" s="293"/>
      <c r="I311" s="293"/>
      <c r="J311" s="293"/>
      <c r="K311" s="293"/>
      <c r="L311" s="293"/>
      <c r="M311" s="293"/>
      <c r="N311" s="293"/>
      <c r="O311" s="293"/>
      <c r="P311" s="293"/>
      <c r="Q311" s="293"/>
      <c r="R311" s="293"/>
      <c r="S311" s="293"/>
      <c r="T311" s="293"/>
      <c r="U311" s="293"/>
      <c r="V311" s="293"/>
      <c r="W311" s="293"/>
      <c r="X311" s="293"/>
      <c r="Y311" s="293"/>
      <c r="Z311" s="293"/>
      <c r="AA311" s="293"/>
      <c r="AB311" s="293"/>
      <c r="AC311" s="293"/>
      <c r="AD311" s="293"/>
      <c r="AE311" s="293"/>
      <c r="AF311" s="293"/>
      <c r="AG311" s="293"/>
      <c r="AH311" s="293"/>
      <c r="AI311" s="293"/>
      <c r="AJ311" s="293"/>
      <c r="AK311" s="293"/>
      <c r="AL311" s="293"/>
      <c r="AM311" s="293"/>
      <c r="AN311" s="293"/>
      <c r="AO311" s="293"/>
      <c r="AP311" s="293"/>
      <c r="AQ311" s="293"/>
      <c r="AR311" s="293"/>
      <c r="AS311" s="293"/>
      <c r="AT311" s="293"/>
      <c r="AU311" s="293"/>
      <c r="AV311" s="293"/>
      <c r="AW311" s="293"/>
      <c r="AX311" s="293"/>
      <c r="AY311" s="293"/>
      <c r="AZ311" s="293"/>
      <c r="BA311" s="293"/>
      <c r="BB311" s="293"/>
      <c r="BC311" s="293"/>
      <c r="BD311" s="293"/>
      <c r="BE311" s="293"/>
      <c r="BF311" s="293"/>
      <c r="BG311" s="293"/>
      <c r="BH311" s="293"/>
      <c r="BI311" s="293"/>
      <c r="BJ311" s="293"/>
      <c r="BK311" s="293"/>
      <c r="BL311" s="293"/>
      <c r="BM311" s="293"/>
      <c r="BN311" s="293"/>
      <c r="BO311" s="293"/>
      <c r="BP311" s="293"/>
      <c r="BQ311" s="294"/>
      <c r="BR311" s="105"/>
    </row>
    <row r="312" spans="3:70" ht="23.45" customHeight="1" x14ac:dyDescent="0.4">
      <c r="C312" s="95"/>
      <c r="D312" s="292"/>
      <c r="E312" s="293"/>
      <c r="F312" s="293"/>
      <c r="G312" s="293"/>
      <c r="H312" s="293"/>
      <c r="I312" s="293"/>
      <c r="J312" s="293"/>
      <c r="K312" s="293"/>
      <c r="L312" s="293"/>
      <c r="M312" s="293"/>
      <c r="N312" s="293"/>
      <c r="O312" s="293"/>
      <c r="P312" s="293"/>
      <c r="Q312" s="293"/>
      <c r="R312" s="293"/>
      <c r="S312" s="293"/>
      <c r="T312" s="293"/>
      <c r="U312" s="293"/>
      <c r="V312" s="293"/>
      <c r="W312" s="293"/>
      <c r="X312" s="293"/>
      <c r="Y312" s="293"/>
      <c r="Z312" s="293"/>
      <c r="AA312" s="293"/>
      <c r="AB312" s="293"/>
      <c r="AC312" s="293"/>
      <c r="AD312" s="293"/>
      <c r="AE312" s="293"/>
      <c r="AF312" s="293"/>
      <c r="AG312" s="293"/>
      <c r="AH312" s="293"/>
      <c r="AI312" s="293"/>
      <c r="AJ312" s="293"/>
      <c r="AK312" s="293"/>
      <c r="AL312" s="293"/>
      <c r="AM312" s="293"/>
      <c r="AN312" s="293"/>
      <c r="AO312" s="293"/>
      <c r="AP312" s="293"/>
      <c r="AQ312" s="293"/>
      <c r="AR312" s="293"/>
      <c r="AS312" s="293"/>
      <c r="AT312" s="293"/>
      <c r="AU312" s="293"/>
      <c r="AV312" s="293"/>
      <c r="AW312" s="293"/>
      <c r="AX312" s="293"/>
      <c r="AY312" s="293"/>
      <c r="AZ312" s="293"/>
      <c r="BA312" s="293"/>
      <c r="BB312" s="293"/>
      <c r="BC312" s="293"/>
      <c r="BD312" s="293"/>
      <c r="BE312" s="293"/>
      <c r="BF312" s="293"/>
      <c r="BG312" s="293"/>
      <c r="BH312" s="293"/>
      <c r="BI312" s="293"/>
      <c r="BJ312" s="293"/>
      <c r="BK312" s="293"/>
      <c r="BL312" s="293"/>
      <c r="BM312" s="293"/>
      <c r="BN312" s="293"/>
      <c r="BO312" s="293"/>
      <c r="BP312" s="293"/>
      <c r="BQ312" s="294"/>
      <c r="BR312" s="105"/>
    </row>
    <row r="313" spans="3:70" ht="23.45" customHeight="1" x14ac:dyDescent="0.4">
      <c r="C313" s="95"/>
      <c r="D313" s="292"/>
      <c r="E313" s="293"/>
      <c r="F313" s="293"/>
      <c r="G313" s="293"/>
      <c r="H313" s="293"/>
      <c r="I313" s="293"/>
      <c r="J313" s="293"/>
      <c r="K313" s="293"/>
      <c r="L313" s="293"/>
      <c r="M313" s="293"/>
      <c r="N313" s="293"/>
      <c r="O313" s="293"/>
      <c r="P313" s="293"/>
      <c r="Q313" s="293"/>
      <c r="R313" s="293"/>
      <c r="S313" s="293"/>
      <c r="T313" s="293"/>
      <c r="U313" s="293"/>
      <c r="V313" s="293"/>
      <c r="W313" s="293"/>
      <c r="X313" s="293"/>
      <c r="Y313" s="293"/>
      <c r="Z313" s="293"/>
      <c r="AA313" s="293"/>
      <c r="AB313" s="293"/>
      <c r="AC313" s="293"/>
      <c r="AD313" s="293"/>
      <c r="AE313" s="293"/>
      <c r="AF313" s="293"/>
      <c r="AG313" s="293"/>
      <c r="AH313" s="293"/>
      <c r="AI313" s="293"/>
      <c r="AJ313" s="293"/>
      <c r="AK313" s="293"/>
      <c r="AL313" s="293"/>
      <c r="AM313" s="293"/>
      <c r="AN313" s="293"/>
      <c r="AO313" s="293"/>
      <c r="AP313" s="293"/>
      <c r="AQ313" s="293"/>
      <c r="AR313" s="293"/>
      <c r="AS313" s="293"/>
      <c r="AT313" s="293"/>
      <c r="AU313" s="293"/>
      <c r="AV313" s="293"/>
      <c r="AW313" s="293"/>
      <c r="AX313" s="293"/>
      <c r="AY313" s="293"/>
      <c r="AZ313" s="293"/>
      <c r="BA313" s="293"/>
      <c r="BB313" s="293"/>
      <c r="BC313" s="293"/>
      <c r="BD313" s="293"/>
      <c r="BE313" s="293"/>
      <c r="BF313" s="293"/>
      <c r="BG313" s="293"/>
      <c r="BH313" s="293"/>
      <c r="BI313" s="293"/>
      <c r="BJ313" s="293"/>
      <c r="BK313" s="293"/>
      <c r="BL313" s="293"/>
      <c r="BM313" s="293"/>
      <c r="BN313" s="293"/>
      <c r="BO313" s="293"/>
      <c r="BP313" s="293"/>
      <c r="BQ313" s="294"/>
      <c r="BR313" s="105"/>
    </row>
    <row r="314" spans="3:70" ht="23.45" customHeight="1" x14ac:dyDescent="0.4">
      <c r="C314" s="95"/>
      <c r="D314" s="295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6"/>
      <c r="W314" s="296"/>
      <c r="X314" s="296"/>
      <c r="Y314" s="296"/>
      <c r="Z314" s="296"/>
      <c r="AA314" s="296"/>
      <c r="AB314" s="296"/>
      <c r="AC314" s="296"/>
      <c r="AD314" s="296"/>
      <c r="AE314" s="296"/>
      <c r="AF314" s="296"/>
      <c r="AG314" s="296"/>
      <c r="AH314" s="296"/>
      <c r="AI314" s="296"/>
      <c r="AJ314" s="296"/>
      <c r="AK314" s="296"/>
      <c r="AL314" s="296"/>
      <c r="AM314" s="296"/>
      <c r="AN314" s="296"/>
      <c r="AO314" s="296"/>
      <c r="AP314" s="296"/>
      <c r="AQ314" s="296"/>
      <c r="AR314" s="296"/>
      <c r="AS314" s="296"/>
      <c r="AT314" s="296"/>
      <c r="AU314" s="296"/>
      <c r="AV314" s="296"/>
      <c r="AW314" s="296"/>
      <c r="AX314" s="296"/>
      <c r="AY314" s="296"/>
      <c r="AZ314" s="296"/>
      <c r="BA314" s="296"/>
      <c r="BB314" s="296"/>
      <c r="BC314" s="296"/>
      <c r="BD314" s="296"/>
      <c r="BE314" s="296"/>
      <c r="BF314" s="296"/>
      <c r="BG314" s="296"/>
      <c r="BH314" s="296"/>
      <c r="BI314" s="296"/>
      <c r="BJ314" s="296"/>
      <c r="BK314" s="296"/>
      <c r="BL314" s="296"/>
      <c r="BM314" s="296"/>
      <c r="BN314" s="296"/>
      <c r="BO314" s="296"/>
      <c r="BP314" s="296"/>
      <c r="BQ314" s="297"/>
      <c r="BR314" s="105"/>
    </row>
    <row r="315" spans="3:70" ht="12.6" customHeight="1" x14ac:dyDescent="0.4">
      <c r="C315" s="176"/>
      <c r="D315" s="177"/>
      <c r="E315" s="177"/>
      <c r="F315" s="177"/>
      <c r="G315" s="177"/>
      <c r="H315" s="177"/>
      <c r="I315" s="177"/>
      <c r="J315" s="177"/>
      <c r="K315" s="177"/>
      <c r="L315" s="177"/>
      <c r="M315" s="177"/>
      <c r="N315" s="177"/>
      <c r="O315" s="177"/>
      <c r="P315" s="177"/>
      <c r="Q315" s="177"/>
      <c r="R315" s="177"/>
      <c r="S315" s="177"/>
      <c r="T315" s="177"/>
      <c r="U315" s="177"/>
      <c r="V315" s="177"/>
      <c r="W315" s="177"/>
      <c r="X315" s="177"/>
      <c r="Y315" s="177"/>
      <c r="Z315" s="177"/>
      <c r="AA315" s="177"/>
      <c r="AB315" s="177"/>
      <c r="AC315" s="177"/>
      <c r="AD315" s="177"/>
      <c r="AE315" s="177"/>
      <c r="AF315" s="177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  <c r="AQ315" s="177"/>
      <c r="AR315" s="177"/>
      <c r="AS315" s="177"/>
      <c r="AT315" s="177"/>
      <c r="AU315" s="177"/>
      <c r="AV315" s="177"/>
      <c r="AW315" s="177"/>
      <c r="AX315" s="177"/>
      <c r="AY315" s="177"/>
      <c r="AZ315" s="177"/>
      <c r="BA315" s="177"/>
      <c r="BB315" s="177"/>
      <c r="BC315" s="177"/>
      <c r="BD315" s="177"/>
      <c r="BE315" s="177"/>
      <c r="BF315" s="177"/>
      <c r="BG315" s="177"/>
      <c r="BH315" s="177"/>
      <c r="BI315" s="177"/>
      <c r="BJ315" s="177"/>
      <c r="BK315" s="177"/>
      <c r="BL315" s="177"/>
      <c r="BM315" s="177"/>
      <c r="BN315" s="177"/>
      <c r="BO315" s="177"/>
      <c r="BP315" s="177"/>
      <c r="BQ315" s="177"/>
      <c r="BR315" s="178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