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02766CF0-D337-4A2F-97C0-5A3BE97B6E38}" xr6:coauthVersionLast="46" xr6:coauthVersionMax="46" xr10:uidLastSave="{00000000-0000-0000-0000-000000000000}"/>
  <bookViews>
    <workbookView xWindow="4935" yWindow="990" windowWidth="14895" windowHeight="13875" firstSheet="3" activeTab="4" xr2:uid="{C40B4B48-9FEE-47F3-ADB2-5BB8BA8DB00E}"/>
  </bookViews>
  <sheets>
    <sheet name="水道" sheetId="1" r:id="rId1"/>
    <sheet name="簡易水道" sheetId="2" r:id="rId2"/>
    <sheet name="下水道（特定環境保全公共下水道）" sheetId="3" r:id="rId3"/>
    <sheet name="下水道（農業集落排水施設）" sheetId="4" r:id="rId4"/>
    <sheet name="観光" sheetId="5" r:id="rId5"/>
  </sheets>
  <externalReferences>
    <externalReference r:id="rId6"/>
    <externalReference r:id="rId7"/>
    <externalReference r:id="rId8"/>
    <externalReference r:id="rId9"/>
    <externalReference r:id="rId10"/>
  </externalReferences>
  <definedNames>
    <definedName name="_xlnm.Print_Area" localSheetId="2">'下水道（特定環境保全公共下水道）'!$A$1:$BS$315</definedName>
    <definedName name="_xlnm.Print_Area" localSheetId="3">'下水道（農業集落排水施設）'!$A$1:$BS$315</definedName>
    <definedName name="_xlnm.Print_Area" localSheetId="1">簡易水道!$A$1:$BS$315</definedName>
    <definedName name="_xlnm.Print_Area" localSheetId="4">観光!$A$1:$BS$315</definedName>
    <definedName name="_xlnm.Print_Area" localSheetId="0">水道!$A$1:$BS$315</definedName>
    <definedName name="業種名" localSheetId="2">[3]選択肢!$K$2:$K$19</definedName>
    <definedName name="業種名" localSheetId="3">[4]選択肢!$K$2:$K$19</definedName>
    <definedName name="業種名" localSheetId="1">[2]選択肢!$K$2:$K$19</definedName>
    <definedName name="業種名" localSheetId="4">[5]選択肢!$K$2:$K$19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U164" i="3" l="1"/>
  <c r="D296" i="4"/>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<sst xmlns="http://schemas.openxmlformats.org/spreadsheetml/2006/main" count="935" uniqueCount="85">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</sst>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22">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cellXfs>
  <cellStyles count="1">
    <cellStyle name="標準" xfId="0" builtinId="0"/>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3.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theme" Target="theme/theme1.xml" />
  <Relationship Id="rId5" Type="http://schemas.openxmlformats.org/officeDocument/2006/relationships/worksheet" Target="worksheets/sheet5.xml" />
  <Relationship Id="rId10" Type="http://schemas.openxmlformats.org/officeDocument/2006/relationships/externalLink" Target="externalLinks/externalLink5.xml" />
  <Relationship Id="rId4" Type="http://schemas.openxmlformats.org/officeDocument/2006/relationships/worksheet" Target="worksheets/sheet4.xml" />
  <Relationship Id="rId9" Type="http://schemas.openxmlformats.org/officeDocument/2006/relationships/externalLink" Target="externalLinks/externalLink4.xml" />
  <Relationship Id="rId14"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E8CC574-B726-4CEA-B0EE-7D395AE3DBA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67E75A4-6EDC-4A16-95CC-684BDC9002C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8C9B6DF-0072-4853-91F9-B2F9CC5EDCE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1189F103-5E8A-4112-8E05-675EB21CC8A4}"/>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E22D6B2-DF86-4920-A6A5-DEB43DCDE059}"/>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E97CB5C7-414B-492B-8874-5F0811FF8B99}"/>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220C38E9-0BCF-4A8E-B0D4-CC136A7EBC5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23D20A69-E962-4DDB-9419-0D51463EBBBA}"/>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A8A3104D-5032-472E-80D8-F94F839F0F87}"/>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8006B42-FFA7-4404-842E-8160E539AE99}"/>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1ABA6CB9-6622-45BC-8097-D1EC71A37114}"/>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C8E7F3A5-3E1D-48E4-8204-BBC8A3CD4BB4}"/>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5A4C4406-6890-459D-A12A-A972894BB78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E1FA3EE7-44FA-40E7-900D-37B393348156}"/>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890ED0F-D469-4050-8DD2-CF73E5874D05}"/>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F601311-04D4-4BBB-B1CC-EAA419C3D3E8}"/>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11EFC9A9-BE8E-41D2-BDFA-D2325C80CDC2}"/>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C7B2A11-7784-48BD-B08A-5401525433C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C8F07BEA-4E12-438B-8645-A539417D8531}"/>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8C8463FA-9526-4538-A784-9B36E79BAB70}"/>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47EED35-0A2C-4094-B157-19EDBA9AE651}"/>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B04FECA2-440F-4507-AE49-349C79F772CA}"/>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3CD06860-A533-4CB0-BCA3-2816D34675D2}"/>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D9CF879-6B8A-4897-8E5C-5A31B37576EE}"/>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DCAA8B7-1A01-4E29-B2FF-76A9A462584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D9C821B-E5F2-475C-8699-8380088E4F7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614F72B-27F0-4806-A07C-92C96E3CE99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1CD2CE3-7485-43E5-9BFE-35663641784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7446EB1E-175A-45E8-A2FD-644441A7343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899EC674-CF2D-43BD-8D4F-6C2F9C29520A}"/>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656D0F0-9861-4F74-85AA-898073C896C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718AB582-F2C8-4D53-AD5E-45065832A0FD}"/>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7A54FA2-06AE-4ABE-B28F-3757E275A40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686B40BF-833F-4350-8282-62213D073EE1}"/>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E3BD8DB2-8EB9-4FFC-8F41-9003ADEF2BB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30824418-F9D2-4FF5-A20E-8F5D7FE4762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7FA036B-C254-41AB-9DE3-60731C0DBCE3}"/>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DA55629-DE95-4CB1-B3EB-306FB5BDB9F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9EE37598-2FED-497B-9008-A3448A833C2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F6432028-D10E-4EC8-ACBA-327B13F096B7}"/>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01A25C93-D0E1-4EBC-A43A-EFB0EA021533}"/>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E2B4D78-FF09-44C4-95C0-BBA5DA17A5A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B1F0EFC-9160-4498-A6F2-6C8BC3E0424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AB2B518D-DCC2-482E-890A-1E0837FB688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C9E50F01-9CC5-41B7-8BAC-248AE7AF6D4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CC73657D-1A15-43FB-A74F-2A98A7D75DA1}"/>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CFB5D8C-F379-4F02-8720-37D07A1D6C17}"/>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F9790E1-DA96-4018-9946-2FC6F7F0067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239D9941-323F-43F4-89C1-D4B1F5BC03B7}"/>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7120CE5-1770-4294-91D5-61AE406939C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4E8A15F-0A2C-44A2-8832-9BFC270BB9B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D4660AA-64A8-4407-8703-73C1A4D8AED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CEE230A-514A-451C-98A2-78890991CB9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75CBA76-C291-472F-8E86-8E2735E2257C}"/>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D115002-E182-4C0A-AA3F-25843CD1D6C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244C2B3F-9AB5-4C78-9EAD-332B701E0BBD}"/>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641DA324-EDF0-41F5-9796-B7A325C3FD19}"/>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0C12418-D61B-43B4-8F88-7434E892C26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76E6FDC3-0E49-4FD9-8461-3E1B313F45FD}"/>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5BF2A7D-5833-47F5-9749-078676420A59}"/>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4D3FB62B-5368-4628-BAAE-33B795D7DF25}"/>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3EEC32F-FBDB-4918-8EA8-D3E5FAD70235}"/>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A2261CD-D2E9-4928-9DD0-8D3CBA3CD47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31C2FE93-FF0D-4C37-88EE-97BC4EBEA782}"/>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A1F2F0C5-3520-48AD-81BD-4F9F765E275B}"/>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9CA29326-E77F-4BA6-8FF1-B187B5C1C839}"/>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ED2FBDD0-F10B-43A3-9915-240C90E1A75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364F266-1C80-4F6D-B2A7-78F65866D54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F3B4491B-E866-4877-AAEE-D7FF2F439CCF}"/>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542A9F8-7BAA-4015-BC73-5F23D197E1C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56105CCD-074A-45BC-9563-045506A35906}"/>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F7EC4CF2-C33A-4C3C-AA9F-473474B83837}"/>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5E1A0E49-EC69-4C66-97F1-29576C58C53A}"/>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04324DC7-5803-4578-A37D-C32653AB8746}"/>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C26DC00-4495-4460-9D1F-16C5D596019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F4789F3-108A-48E0-A7F8-97679F3EBBF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15D29C1-8205-4C32-A1A6-8744A502BAB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28C5140-FAA9-47C3-86D3-98F8F10DA37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CBF318BC-8C00-4FEC-8C4A-D4F1AC3B3093}"/>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8F58028-E123-42B5-BFAC-52A4583A56E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581C65CC-CFC4-4406-9E7D-E9A2E947448D}"/>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D0BC690-46A2-43CC-9521-1A0A983C56D1}"/>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CBD27282-3751-494F-A940-9F7596CC25F5}"/>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97E320A3-C03F-4147-9A4A-149C09BD0FC9}"/>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2F7DA78-1B9D-48B4-9D0C-3971824AFE15}"/>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E38C99D2-A2B1-4AFE-94AD-D350BC26A91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A150E833-CC62-4048-BCF3-C766111EB4B5}"/>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F46E4D9-7CF0-4348-9190-D096FAE587D8}"/>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EAEC4A0-E2F1-482C-B495-0CBAB1F6458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A760F347-E2CD-4BE2-B0C7-2CBA28E34432}"/>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BFBDC81-7E2F-4E18-9C67-42755435CA62}"/>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6E958FE-B6E2-439B-9D47-E52A05243EF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2CCC01F-63D9-4881-9421-1AE19713A931}"/>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8DD402E-79A2-4DAB-8305-1359209EAF3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84B7011D-1B01-433E-A1E8-5B8C9CE6F42A}"/>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6482F574-470F-4DBF-A5BA-C0D34AF040C0}"/>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276A449D-55F0-46CE-9C10-D778A3F1F88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F805973-3A4D-4E68-9818-75408E701AE8}"/>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1AFFCE9B-551E-4F0A-AB7E-C2E6C232258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62CA3A6E-0F4B-4A48-9658-7CEEFB673F1D}"/>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B7D2FA4-7DB1-4641-92EB-873C7860081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07BAD7E-494B-47F3-9C9B-2B12C02F489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7801AF5-CF42-4ED5-8460-620888E89C1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E940C552-E84D-4BD7-AEA4-1EE1416DE17A}"/>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A17A781-8765-422E-9C7A-89928DF6F57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09B01FF-297D-48AE-9774-4F25ECF89DA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A8997D0-DBA7-406A-B052-1A208885E8C1}"/>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7C0ED47-2230-4023-9C14-DA4AF0AA98A1}"/>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023DC11D-EFB0-4125-981B-1F60DD724047}"/>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C4EEDCE-9064-4643-AB76-BA4B5E2EF30B}"/>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EFEDE87F-2E63-4D47-A8C3-83E4B4D9A347}"/>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BF88E0AA-AC47-435E-BFB5-FB75CEA73BA9}"/>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1D9AF77D-68C1-4E83-A8DF-A78082C4AD56}"/>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FE1AAE35-2D46-4188-9516-C6D37ED81D52}"/>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70EF3C3E-7D8A-40B9-B690-D2D7ED7E30D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0217AED-0A34-43B7-91D3-568AE39C53D7}"/>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C8883B0-5C58-416A-BA4D-E354919E621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E139812C-7B67-4A8F-9A73-9FD17B644CB5}"/>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A0B5C020-2785-455B-ACF7-23879C9B20FE}"/>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17077F9-D0A8-4E2B-B05E-76A926485C1D}"/>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D3DBB56-1D5C-4194-9101-6AFB753FC927}"/>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99489D38-1D95-43F2-8176-26D3F6EF8E4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9B2EB083-052F-44E3-9223-73810BBE4E89}"/>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A68F899D-D778-4D63-926E-5773FA96241E}"/>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4C7B7249-3C81-42B4-8763-B9F9A3219B51}"/>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三種町</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平成28年4月1日、簡易水道事業と経営統合し、　簡易水道事業から未収金（15,329,690円）、未払金（19,614,901円）、現金預金（34,061,202円）を引き継いだほか、業務量や経営状況を表す指標が大きく増加し、給水人口は8,704人の増加となった。給水収益は227,742,335円（前年度比153,133,345円）となった。
　統合後は経営が安定しており、さらに今後数年で起債償還の大部分が終了し内部留保資金も増える見込みである。
　今後は、さらなる歳出削減、料金改定等によりこれまでの経営体制等で継続できると考える。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三種町</v>
          </cell>
        </row>
        <row r="17">
          <cell r="F17" t="str">
            <v>簡易水道事業</v>
          </cell>
          <cell r="W17" t="str">
            <v>―</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9">
          <cell r="B59" t="str">
            <v>　平成28年4月1日、簡易水道事業と経営統合し、　簡易水道事業から未収金（15,329,690円）、未払金（19,614,901円）、現金預金（34,061,202円）を引き継いだほか、業務量や経営状況を表す指標が大きく増加し、給水人口は8,704人の増加となった。給水収益は227,742,335円（前年度比153,133,345円）となった。</v>
          </cell>
        </row>
        <row r="65">
          <cell r="G65" t="str">
            <v>●</v>
          </cell>
          <cell r="S65" t="str">
            <v>平成</v>
          </cell>
          <cell r="V65">
            <v>28</v>
          </cell>
        </row>
        <row r="66">
          <cell r="G66" t="str">
            <v xml:space="preserve"> </v>
          </cell>
          <cell r="V66">
            <v>4</v>
          </cell>
        </row>
        <row r="67">
          <cell r="V67">
            <v>1</v>
          </cell>
        </row>
        <row r="71">
          <cell r="O71" t="str">
            <v xml:space="preserve"> </v>
          </cell>
          <cell r="AG71" t="str">
            <v>●</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三種町</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 xml:space="preserve"> </v>
          </cell>
          <cell r="AD45" t="str">
            <v>●</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秋田湾雄物川流域下水道臨海処理区の構成市町村と県とが共同で、管路施設の包括管理を検討している。</v>
          </cell>
        </row>
        <row r="295">
          <cell r="B295" t="str">
            <v>令和３年度の上半期に県から各市町村へ導入へ向けた詳細協議を行い、結果によって発注業務の準備を進める予定である。</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三種町</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 xml:space="preserve"> </v>
          </cell>
          <cell r="AD45" t="str">
            <v>●</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秋田湾雄物川流域下水道臨海処理区の構成市町村と県とが共同で、管路施設の包括管理を検討している。（流域下水道に接続していない各市町村単独の下水道事業を含む。）</v>
          </cell>
        </row>
        <row r="295">
          <cell r="B295" t="str">
            <v>令和３年度の上半期に県から各市町村へ導入へ向けた詳細協議を行い、結果によって発注業務の準備を進める予定である。</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三種町</v>
          </cell>
        </row>
        <row r="17">
          <cell r="F17" t="str">
            <v>観光施設事業</v>
          </cell>
          <cell r="W17" t="str">
            <v>その他観光</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温泉の源泉が限られているため現行の経営体制・手法を継続します。将来的には、民間資金・ノウハウの活用について、温泉受給者へのサービス水準の維持向上及び温泉事業経営の負担軽減が図られることが見込まれる場合に、委託可能な業務範囲の検討をすることとします。</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5404B-E3EF-42AA-8B15-762706FA5614}">
  <sheetPr>
    <pageSetUpPr fitToPage="1"/>
  </sheetPr>
  <dimension ref="A1:CN315"/>
  <sheetViews>
    <sheetView showZeros="0" view="pageBreakPreview" zoomScale="60" zoomScaleNormal="55" workbookViewId="0">
      <selection activeCell="T98" sqref="T9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三種町</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平成28年4月1日、簡易水道事業と経営統合し、　簡易水道事業から未収金（15,329,690円）、未払金（19,614,901円）、現金預金（34,061,202円）を引き継いだほか、業務量や経営状況を表す指標が大きく増加し、給水人口は8,704人の増加となった。給水収益は227,742,335円（前年度比153,133,345円）となった。
　統合後は経営が安定しており、さらに今後数年で起債償還の大部分が終了し内部留保資金も増える見込みである。
　今後は、さらなる歳出削減、料金改定等によりこれまでの経営体制等で継続できると考える。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BEE14-E4E1-4BFC-ACDA-457CA089E1D7}">
  <sheetPr>
    <pageSetUpPr fitToPage="1"/>
  </sheetPr>
  <dimension ref="A1:CN315"/>
  <sheetViews>
    <sheetView showZeros="0" view="pageBreakPreview" zoomScale="60" zoomScaleNormal="55" workbookViewId="0">
      <selection activeCell="T44" sqref="T4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三種町</v>
      </c>
      <c r="D11" s="8"/>
      <c r="E11" s="8"/>
      <c r="F11" s="8"/>
      <c r="G11" s="8"/>
      <c r="H11" s="8"/>
      <c r="I11" s="8"/>
      <c r="J11" s="8"/>
      <c r="K11" s="8"/>
      <c r="L11" s="8"/>
      <c r="M11" s="8"/>
      <c r="N11" s="8"/>
      <c r="O11" s="8"/>
      <c r="P11" s="8"/>
      <c r="Q11" s="8"/>
      <c r="R11" s="8"/>
      <c r="S11" s="8"/>
      <c r="T11" s="8"/>
      <c r="U11" s="22" t="str">
        <f>IF(COUNTIF([2]回答表!F17,"*")&gt;0,[2]回答表!F17,"")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21" customHeight="1" x14ac:dyDescent="0.4">
      <c r="A36" s="92"/>
      <c r="B36" s="92"/>
      <c r="C36" s="101"/>
      <c r="D36" s="105" t="s">
        <v>18</v>
      </c>
      <c r="E36" s="106"/>
      <c r="F36" s="106"/>
      <c r="G36" s="106"/>
      <c r="H36" s="106"/>
      <c r="I36" s="106"/>
      <c r="J36" s="106"/>
      <c r="K36" s="106"/>
      <c r="L36" s="106"/>
      <c r="M36" s="107"/>
      <c r="N36" s="130" t="str">
        <f>IF([2]回答表!X43="●","●","")</f>
        <v>●</v>
      </c>
      <c r="O36" s="131"/>
      <c r="P36" s="131"/>
      <c r="Q36" s="132"/>
      <c r="R36" s="119"/>
      <c r="S36" s="119"/>
      <c r="T36" s="119"/>
      <c r="U36" s="313" t="str">
        <f>IF([2]回答表!X43="●",[2]回答表!B59,IF([2]回答表!AA43="●",[2]回答表!B79,""))</f>
        <v>　平成28年4月1日、簡易水道事業と経営統合し、　簡易水道事業から未収金（15,329,690円）、未払金（19,614,901円）、現金預金（34,061,202円）を引き継いだほか、業務量や経営状況を表す指標が大きく増加し、給水人口は8,704人の増加となった。給水収益は227,742,335円（前年度比153,133,345円）となった。</v>
      </c>
      <c r="V36" s="314"/>
      <c r="W36" s="314"/>
      <c r="X36" s="314"/>
      <c r="Y36" s="314"/>
      <c r="Z36" s="314"/>
      <c r="AA36" s="314"/>
      <c r="AB36" s="314"/>
      <c r="AC36" s="314"/>
      <c r="AD36" s="314"/>
      <c r="AE36" s="314"/>
      <c r="AF36" s="314"/>
      <c r="AG36" s="314"/>
      <c r="AH36" s="314"/>
      <c r="AI36" s="314"/>
      <c r="AJ36" s="31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平成</v>
      </c>
      <c r="BG36" s="139"/>
      <c r="BH36" s="139"/>
      <c r="BI36" s="139"/>
      <c r="BJ36" s="138"/>
      <c r="BK36" s="139"/>
      <c r="BL36" s="139"/>
      <c r="BM36" s="139"/>
      <c r="BN36" s="138"/>
      <c r="BO36" s="139"/>
      <c r="BP36" s="139"/>
      <c r="BQ36" s="140"/>
      <c r="BR36" s="112"/>
      <c r="BS36" s="92"/>
    </row>
    <row r="37" spans="1:71" ht="21" customHeight="1" x14ac:dyDescent="0.4">
      <c r="A37" s="92"/>
      <c r="B37" s="92"/>
      <c r="C37" s="101"/>
      <c r="D37" s="141"/>
      <c r="E37" s="142"/>
      <c r="F37" s="142"/>
      <c r="G37" s="142"/>
      <c r="H37" s="142"/>
      <c r="I37" s="142"/>
      <c r="J37" s="142"/>
      <c r="K37" s="142"/>
      <c r="L37" s="142"/>
      <c r="M37" s="143"/>
      <c r="N37" s="144"/>
      <c r="O37" s="145"/>
      <c r="P37" s="145"/>
      <c r="Q37" s="146"/>
      <c r="R37" s="119"/>
      <c r="S37" s="119"/>
      <c r="T37" s="119"/>
      <c r="U37" s="316"/>
      <c r="V37" s="317"/>
      <c r="W37" s="317"/>
      <c r="X37" s="317"/>
      <c r="Y37" s="317"/>
      <c r="Z37" s="317"/>
      <c r="AA37" s="317"/>
      <c r="AB37" s="317"/>
      <c r="AC37" s="317"/>
      <c r="AD37" s="317"/>
      <c r="AE37" s="317"/>
      <c r="AF37" s="317"/>
      <c r="AG37" s="317"/>
      <c r="AH37" s="317"/>
      <c r="AI37" s="317"/>
      <c r="AJ37" s="318"/>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21" customHeight="1" x14ac:dyDescent="0.4">
      <c r="A38" s="92"/>
      <c r="B38" s="92"/>
      <c r="C38" s="101"/>
      <c r="D38" s="141"/>
      <c r="E38" s="142"/>
      <c r="F38" s="142"/>
      <c r="G38" s="142"/>
      <c r="H38" s="142"/>
      <c r="I38" s="142"/>
      <c r="J38" s="142"/>
      <c r="K38" s="142"/>
      <c r="L38" s="142"/>
      <c r="M38" s="143"/>
      <c r="N38" s="144"/>
      <c r="O38" s="145"/>
      <c r="P38" s="145"/>
      <c r="Q38" s="146"/>
      <c r="R38" s="119"/>
      <c r="S38" s="119"/>
      <c r="T38" s="119"/>
      <c r="U38" s="316"/>
      <c r="V38" s="317"/>
      <c r="W38" s="317"/>
      <c r="X38" s="317"/>
      <c r="Y38" s="317"/>
      <c r="Z38" s="317"/>
      <c r="AA38" s="317"/>
      <c r="AB38" s="317"/>
      <c r="AC38" s="317"/>
      <c r="AD38" s="317"/>
      <c r="AE38" s="317"/>
      <c r="AF38" s="317"/>
      <c r="AG38" s="317"/>
      <c r="AH38" s="317"/>
      <c r="AI38" s="317"/>
      <c r="AJ38" s="318"/>
      <c r="AK38" s="136"/>
      <c r="AL38" s="136"/>
      <c r="AM38" s="82" t="str">
        <f>IF([2]回答表!X43="●",[2]回答表!G65,IF([2]回答表!AA43="●",[2]回答表!G85,""))</f>
        <v>●</v>
      </c>
      <c r="AN38" s="83"/>
      <c r="AO38" s="83"/>
      <c r="AP38" s="83"/>
      <c r="AQ38" s="83"/>
      <c r="AR38" s="83"/>
      <c r="AS38" s="83"/>
      <c r="AT38" s="153"/>
      <c r="AU38" s="82" t="str">
        <f>IF([2]回答表!X43="●",[2]回答表!G66,IF([2]回答表!AA43="●",[2]回答表!G86,""))</f>
        <v xml:space="preserve">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21" customHeight="1" x14ac:dyDescent="0.4">
      <c r="A39" s="92"/>
      <c r="B39" s="92"/>
      <c r="C39" s="101"/>
      <c r="D39" s="116"/>
      <c r="E39" s="117"/>
      <c r="F39" s="117"/>
      <c r="G39" s="117"/>
      <c r="H39" s="117"/>
      <c r="I39" s="117"/>
      <c r="J39" s="117"/>
      <c r="K39" s="117"/>
      <c r="L39" s="117"/>
      <c r="M39" s="118"/>
      <c r="N39" s="154"/>
      <c r="O39" s="155"/>
      <c r="P39" s="155"/>
      <c r="Q39" s="156"/>
      <c r="R39" s="119"/>
      <c r="S39" s="119"/>
      <c r="T39" s="119"/>
      <c r="U39" s="316"/>
      <c r="V39" s="317"/>
      <c r="W39" s="317"/>
      <c r="X39" s="317"/>
      <c r="Y39" s="317"/>
      <c r="Z39" s="317"/>
      <c r="AA39" s="317"/>
      <c r="AB39" s="317"/>
      <c r="AC39" s="317"/>
      <c r="AD39" s="317"/>
      <c r="AE39" s="317"/>
      <c r="AF39" s="317"/>
      <c r="AG39" s="317"/>
      <c r="AH39" s="317"/>
      <c r="AI39" s="317"/>
      <c r="AJ39" s="318"/>
      <c r="AK39" s="136"/>
      <c r="AL39" s="136"/>
      <c r="AM39" s="79"/>
      <c r="AN39" s="80"/>
      <c r="AO39" s="80"/>
      <c r="AP39" s="80"/>
      <c r="AQ39" s="80"/>
      <c r="AR39" s="80"/>
      <c r="AS39" s="80"/>
      <c r="AT39" s="81"/>
      <c r="AU39" s="79"/>
      <c r="AV39" s="80"/>
      <c r="AW39" s="80"/>
      <c r="AX39" s="80"/>
      <c r="AY39" s="80"/>
      <c r="AZ39" s="80"/>
      <c r="BA39" s="80"/>
      <c r="BB39" s="81"/>
      <c r="BC39" s="120"/>
      <c r="BD39" s="109"/>
      <c r="BE39" s="109"/>
      <c r="BF39" s="150">
        <f>IF([2]回答表!X43="●",[2]回答表!V65,IF([2]回答表!AA43="●",[2]回答表!V85,""))</f>
        <v>28</v>
      </c>
      <c r="BG39" s="16"/>
      <c r="BH39" s="16"/>
      <c r="BI39" s="17"/>
      <c r="BJ39" s="150">
        <f>IF([2]回答表!X43="●",[2]回答表!V66,IF([2]回答表!AA43="●",[2]回答表!V86,""))</f>
        <v>4</v>
      </c>
      <c r="BK39" s="16"/>
      <c r="BL39" s="16"/>
      <c r="BM39" s="17"/>
      <c r="BN39" s="150">
        <f>IF([2]回答表!X43="●",[2]回答表!V67,IF([2]回答表!AA43="●",[2]回答表!V87,""))</f>
        <v>1</v>
      </c>
      <c r="BO39" s="16"/>
      <c r="BP39" s="16"/>
      <c r="BQ39" s="17"/>
      <c r="BR39" s="112"/>
      <c r="BS39" s="92"/>
    </row>
    <row r="40" spans="1:71" ht="21" customHeight="1" x14ac:dyDescent="0.4">
      <c r="A40" s="92"/>
      <c r="B40" s="92"/>
      <c r="C40" s="101"/>
      <c r="D40" s="157"/>
      <c r="E40" s="157"/>
      <c r="F40" s="157"/>
      <c r="G40" s="157"/>
      <c r="H40" s="157"/>
      <c r="I40" s="157"/>
      <c r="J40" s="157"/>
      <c r="K40" s="157"/>
      <c r="L40" s="157"/>
      <c r="M40" s="157"/>
      <c r="N40" s="158"/>
      <c r="O40" s="158"/>
      <c r="P40" s="158"/>
      <c r="Q40" s="158"/>
      <c r="R40" s="159"/>
      <c r="S40" s="159"/>
      <c r="T40" s="159"/>
      <c r="U40" s="316"/>
      <c r="V40" s="317"/>
      <c r="W40" s="317"/>
      <c r="X40" s="317"/>
      <c r="Y40" s="317"/>
      <c r="Z40" s="317"/>
      <c r="AA40" s="317"/>
      <c r="AB40" s="317"/>
      <c r="AC40" s="317"/>
      <c r="AD40" s="317"/>
      <c r="AE40" s="317"/>
      <c r="AF40" s="317"/>
      <c r="AG40" s="317"/>
      <c r="AH40" s="317"/>
      <c r="AI40" s="317"/>
      <c r="AJ40" s="318"/>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21" customHeight="1" x14ac:dyDescent="0.4">
      <c r="A41" s="92"/>
      <c r="B41" s="92"/>
      <c r="C41" s="101"/>
      <c r="D41" s="157"/>
      <c r="E41" s="157"/>
      <c r="F41" s="157"/>
      <c r="G41" s="157"/>
      <c r="H41" s="157"/>
      <c r="I41" s="157"/>
      <c r="J41" s="157"/>
      <c r="K41" s="157"/>
      <c r="L41" s="157"/>
      <c r="M41" s="157"/>
      <c r="N41" s="158"/>
      <c r="O41" s="158"/>
      <c r="P41" s="158"/>
      <c r="Q41" s="158"/>
      <c r="R41" s="159"/>
      <c r="S41" s="159"/>
      <c r="T41" s="159"/>
      <c r="U41" s="316"/>
      <c r="V41" s="317"/>
      <c r="W41" s="317"/>
      <c r="X41" s="317"/>
      <c r="Y41" s="317"/>
      <c r="Z41" s="317"/>
      <c r="AA41" s="317"/>
      <c r="AB41" s="317"/>
      <c r="AC41" s="317"/>
      <c r="AD41" s="317"/>
      <c r="AE41" s="317"/>
      <c r="AF41" s="317"/>
      <c r="AG41" s="317"/>
      <c r="AH41" s="317"/>
      <c r="AI41" s="317"/>
      <c r="AJ41" s="318"/>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21" customHeight="1" x14ac:dyDescent="0.4">
      <c r="A42" s="92"/>
      <c r="B42" s="92"/>
      <c r="C42" s="101"/>
      <c r="D42" s="157"/>
      <c r="E42" s="157"/>
      <c r="F42" s="157"/>
      <c r="G42" s="157"/>
      <c r="H42" s="157"/>
      <c r="I42" s="157"/>
      <c r="J42" s="157"/>
      <c r="K42" s="157"/>
      <c r="L42" s="157"/>
      <c r="M42" s="157"/>
      <c r="N42" s="158"/>
      <c r="O42" s="158"/>
      <c r="P42" s="158"/>
      <c r="Q42" s="158"/>
      <c r="R42" s="159"/>
      <c r="S42" s="159"/>
      <c r="T42" s="159"/>
      <c r="U42" s="316"/>
      <c r="V42" s="317"/>
      <c r="W42" s="317"/>
      <c r="X42" s="317"/>
      <c r="Y42" s="317"/>
      <c r="Z42" s="317"/>
      <c r="AA42" s="317"/>
      <c r="AB42" s="317"/>
      <c r="AC42" s="317"/>
      <c r="AD42" s="317"/>
      <c r="AE42" s="317"/>
      <c r="AF42" s="317"/>
      <c r="AG42" s="317"/>
      <c r="AH42" s="317"/>
      <c r="AI42" s="317"/>
      <c r="AJ42" s="318"/>
      <c r="AK42" s="136"/>
      <c r="AL42" s="136"/>
      <c r="AM42" s="160" t="str">
        <f>IF([2]回答表!X43="●",[2]回答表!O71,IF([2]回答表!AA43="●",[2]回答表!O91,""))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1" customHeight="1" x14ac:dyDescent="0.4">
      <c r="A43" s="92"/>
      <c r="B43" s="92"/>
      <c r="C43" s="101"/>
      <c r="D43" s="157"/>
      <c r="E43" s="157"/>
      <c r="F43" s="157"/>
      <c r="G43" s="157"/>
      <c r="H43" s="157"/>
      <c r="I43" s="157"/>
      <c r="J43" s="157"/>
      <c r="K43" s="157"/>
      <c r="L43" s="157"/>
      <c r="M43" s="157"/>
      <c r="N43" s="158"/>
      <c r="O43" s="158"/>
      <c r="P43" s="158"/>
      <c r="Q43" s="158"/>
      <c r="R43" s="159"/>
      <c r="S43" s="159"/>
      <c r="T43" s="159"/>
      <c r="U43" s="316"/>
      <c r="V43" s="317"/>
      <c r="W43" s="317"/>
      <c r="X43" s="317"/>
      <c r="Y43" s="317"/>
      <c r="Z43" s="317"/>
      <c r="AA43" s="317"/>
      <c r="AB43" s="317"/>
      <c r="AC43" s="317"/>
      <c r="AD43" s="317"/>
      <c r="AE43" s="317"/>
      <c r="AF43" s="317"/>
      <c r="AG43" s="317"/>
      <c r="AH43" s="317"/>
      <c r="AI43" s="317"/>
      <c r="AJ43" s="318"/>
      <c r="AK43" s="136"/>
      <c r="AL43" s="136"/>
      <c r="AM43" s="160" t="str">
        <f>IF([2]回答表!X43="●",[2]回答表!O72,IF([2]回答表!AA43="●",[2]回答表!O92,""))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316"/>
      <c r="V44" s="317"/>
      <c r="W44" s="317"/>
      <c r="X44" s="317"/>
      <c r="Y44" s="317"/>
      <c r="Z44" s="317"/>
      <c r="AA44" s="317"/>
      <c r="AB44" s="317"/>
      <c r="AC44" s="317"/>
      <c r="AD44" s="317"/>
      <c r="AE44" s="317"/>
      <c r="AF44" s="317"/>
      <c r="AG44" s="317"/>
      <c r="AH44" s="317"/>
      <c r="AI44" s="317"/>
      <c r="AJ44" s="318"/>
      <c r="AK44" s="136"/>
      <c r="AL44" s="136"/>
      <c r="AM44" s="160" t="str">
        <f>IF([2]回答表!X43="●",[2]回答表!O73,IF([2]回答表!AA43="●",[2]回答表!O93,""))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21" customHeight="1" x14ac:dyDescent="0.4">
      <c r="A45" s="92"/>
      <c r="B45" s="92"/>
      <c r="C45" s="101"/>
      <c r="D45" s="173"/>
      <c r="E45" s="174"/>
      <c r="F45" s="174"/>
      <c r="G45" s="174"/>
      <c r="H45" s="174"/>
      <c r="I45" s="174"/>
      <c r="J45" s="174"/>
      <c r="K45" s="174"/>
      <c r="L45" s="174"/>
      <c r="M45" s="175"/>
      <c r="N45" s="144"/>
      <c r="O45" s="145"/>
      <c r="P45" s="145"/>
      <c r="Q45" s="146"/>
      <c r="R45" s="119"/>
      <c r="S45" s="119"/>
      <c r="T45" s="119"/>
      <c r="U45" s="316"/>
      <c r="V45" s="317"/>
      <c r="W45" s="317"/>
      <c r="X45" s="317"/>
      <c r="Y45" s="317"/>
      <c r="Z45" s="317"/>
      <c r="AA45" s="317"/>
      <c r="AB45" s="317"/>
      <c r="AC45" s="317"/>
      <c r="AD45" s="317"/>
      <c r="AE45" s="317"/>
      <c r="AF45" s="317"/>
      <c r="AG45" s="317"/>
      <c r="AH45" s="317"/>
      <c r="AI45" s="317"/>
      <c r="AJ45" s="318"/>
      <c r="AK45" s="136"/>
      <c r="AL45" s="136"/>
      <c r="AM45" s="160" t="str">
        <f>IF([2]回答表!X43="●",[2]回答表!O74,IF([2]回答表!AA43="●",[2]回答表!O94,""))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21" customHeight="1" x14ac:dyDescent="0.4">
      <c r="A46" s="92"/>
      <c r="B46" s="92"/>
      <c r="C46" s="101"/>
      <c r="D46" s="173"/>
      <c r="E46" s="174"/>
      <c r="F46" s="174"/>
      <c r="G46" s="174"/>
      <c r="H46" s="174"/>
      <c r="I46" s="174"/>
      <c r="J46" s="174"/>
      <c r="K46" s="174"/>
      <c r="L46" s="174"/>
      <c r="M46" s="175"/>
      <c r="N46" s="144"/>
      <c r="O46" s="145"/>
      <c r="P46" s="145"/>
      <c r="Q46" s="146"/>
      <c r="R46" s="119"/>
      <c r="S46" s="119"/>
      <c r="T46" s="119"/>
      <c r="U46" s="316"/>
      <c r="V46" s="317"/>
      <c r="W46" s="317"/>
      <c r="X46" s="317"/>
      <c r="Y46" s="317"/>
      <c r="Z46" s="317"/>
      <c r="AA46" s="317"/>
      <c r="AB46" s="317"/>
      <c r="AC46" s="317"/>
      <c r="AD46" s="317"/>
      <c r="AE46" s="317"/>
      <c r="AF46" s="317"/>
      <c r="AG46" s="317"/>
      <c r="AH46" s="317"/>
      <c r="AI46" s="317"/>
      <c r="AJ46" s="318"/>
      <c r="AK46" s="136"/>
      <c r="AL46" s="136"/>
      <c r="AM46" s="160" t="str">
        <f>IF([2]回答表!X43="●",[2]回答表!AG71,IF([2]回答表!AA43="●",[2]回答表!AG91,""))</f>
        <v>●</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21" customHeight="1" x14ac:dyDescent="0.4">
      <c r="A47" s="92"/>
      <c r="B47" s="92"/>
      <c r="C47" s="101"/>
      <c r="D47" s="176"/>
      <c r="E47" s="177"/>
      <c r="F47" s="177"/>
      <c r="G47" s="177"/>
      <c r="H47" s="177"/>
      <c r="I47" s="177"/>
      <c r="J47" s="177"/>
      <c r="K47" s="177"/>
      <c r="L47" s="177"/>
      <c r="M47" s="178"/>
      <c r="N47" s="154"/>
      <c r="O47" s="155"/>
      <c r="P47" s="155"/>
      <c r="Q47" s="156"/>
      <c r="R47" s="119"/>
      <c r="S47" s="119"/>
      <c r="T47" s="119"/>
      <c r="U47" s="319"/>
      <c r="V47" s="320"/>
      <c r="W47" s="320"/>
      <c r="X47" s="320"/>
      <c r="Y47" s="320"/>
      <c r="Z47" s="320"/>
      <c r="AA47" s="320"/>
      <c r="AB47" s="320"/>
      <c r="AC47" s="320"/>
      <c r="AD47" s="320"/>
      <c r="AE47" s="320"/>
      <c r="AF47" s="320"/>
      <c r="AG47" s="320"/>
      <c r="AH47" s="320"/>
      <c r="AI47" s="320"/>
      <c r="AJ47" s="321"/>
      <c r="AK47" s="136"/>
      <c r="AL47" s="136"/>
      <c r="AM47" s="160" t="str">
        <f>IF([2]回答表!X43="●",[2]回答表!AG72,IF([2]回答表!AA43="●",[2]回答表!AG92,""))</f>
        <v xml:space="preserve">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357E1-5ABA-4457-B697-00C03A61F682}">
  <sheetPr>
    <pageSetUpPr fitToPage="1"/>
  </sheetPr>
  <dimension ref="A1:CN315"/>
  <sheetViews>
    <sheetView showZeros="0" view="pageBreakPreview" topLeftCell="A142" zoomScale="60" zoomScaleNormal="55" workbookViewId="0">
      <selection activeCell="U168" sqref="U16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三種町</v>
      </c>
      <c r="D11" s="8"/>
      <c r="E11" s="8"/>
      <c r="F11" s="8"/>
      <c r="G11" s="8"/>
      <c r="H11" s="8"/>
      <c r="I11" s="8"/>
      <c r="J11" s="8"/>
      <c r="K11" s="8"/>
      <c r="L11" s="8"/>
      <c r="M11" s="8"/>
      <c r="N11" s="8"/>
      <c r="O11" s="8"/>
      <c r="P11" s="8"/>
      <c r="Q11" s="8"/>
      <c r="R11" s="8"/>
      <c r="S11" s="8"/>
      <c r="T11" s="8"/>
      <c r="U11" s="22" t="str">
        <f>IF(COUNTIF([3]回答表!F17,"*")&gt;0,[3]回答表!F17,"")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IF([3]回答表!F17="下水道事業",IF([3]回答表!X45="●",[3]回答表!E212,IF([3]回答表!AA45="●",[3]回答表!E278,"")),"")</f>
        <v/>
      </c>
      <c r="BG142" s="151"/>
      <c r="BH142" s="151"/>
      <c r="BI142" s="151"/>
      <c r="BJ142" s="150" t="str">
        <f>IF([3]回答表!F17="下水道事業",IF([3]回答表!X45="●",[3]回答表!E213,IF([3]回答表!AA45="●",[3]回答表!E279,"")),"")</f>
        <v/>
      </c>
      <c r="BK142" s="151"/>
      <c r="BL142" s="151"/>
      <c r="BM142" s="151"/>
      <c r="BN142" s="150" t="str">
        <f>IF([3]回答表!F17="下水道事業",IF([3]回答表!X45="●",[3]回答表!E214,IF([3]回答表!AA45="●",[3]回答表!E280,"")),"")</f>
        <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c>
      <c r="V147" s="83"/>
      <c r="W147" s="83"/>
      <c r="X147" s="83"/>
      <c r="Y147" s="83"/>
      <c r="Z147" s="83"/>
      <c r="AA147" s="83"/>
      <c r="AB147" s="153"/>
      <c r="AC147" s="82" t="str">
        <f>IF([3]回答表!F17="下水道事業",IF([3]回答表!X45="●",[3]回答表!Y196,IF([3]回答表!AA45="●",[3]回答表!Y262,"")),"")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c>
      <c r="V153" s="83"/>
      <c r="W153" s="83"/>
      <c r="X153" s="83"/>
      <c r="Y153" s="83"/>
      <c r="Z153" s="83"/>
      <c r="AA153" s="83"/>
      <c r="AB153" s="153"/>
      <c r="AC153" s="82" t="str">
        <f>IF([3]回答表!F17="下水道事業",IF([3]回答表!X45="●",[3]回答表!Y199,IF([3]回答表!AA45="●",[3]回答表!Y265,"")),"")</f>
        <v/>
      </c>
      <c r="AD153" s="83"/>
      <c r="AE153" s="83"/>
      <c r="AF153" s="83"/>
      <c r="AG153" s="83"/>
      <c r="AH153" s="83"/>
      <c r="AI153" s="83"/>
      <c r="AJ153" s="153"/>
      <c r="AK153" s="82" t="str">
        <f>IF([3]回答表!F17="下水道事業",IF([3]回答表!X45="●",[3]回答表!Y200,IF([3]回答表!AA45="●",[3]回答表!Y266,"")),"")</f>
        <v/>
      </c>
      <c r="AL153" s="83"/>
      <c r="AM153" s="83"/>
      <c r="AN153" s="83"/>
      <c r="AO153" s="83"/>
      <c r="AP153" s="83"/>
      <c r="AQ153" s="83"/>
      <c r="AR153" s="153"/>
      <c r="AS153" s="82" t="str">
        <f>IF([3]回答表!F17="下水道事業",IF([3]回答表!X45="●",[3]回答表!Y201,IF([3]回答表!AA45="●",[3]回答表!Y267,"")),"")</f>
        <v/>
      </c>
      <c r="AT153" s="83"/>
      <c r="AU153" s="83"/>
      <c r="AV153" s="83"/>
      <c r="AW153" s="83"/>
      <c r="AX153" s="83"/>
      <c r="AY153" s="83"/>
      <c r="AZ153" s="153"/>
      <c r="BA153" s="82" t="str">
        <f>IF([3]回答表!F17="下水道事業",IF([3]回答表!X45="●",[3]回答表!Y202,IF([3]回答表!AA45="●",[3]回答表!Y268,"")),"")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c>
      <c r="V159" s="83"/>
      <c r="W159" s="83"/>
      <c r="X159" s="83"/>
      <c r="Y159" s="83"/>
      <c r="Z159" s="83"/>
      <c r="AA159" s="83"/>
      <c r="AB159" s="153"/>
      <c r="AC159" s="82" t="str">
        <f>IF([3]回答表!F17="下水道事業",IF([3]回答表!X45="●",[3]回答表!Y208,IF([3]回答表!AA45="●",[3]回答表!Y274,"")),"")</f>
        <v/>
      </c>
      <c r="AD159" s="83"/>
      <c r="AE159" s="83"/>
      <c r="AF159" s="83"/>
      <c r="AG159" s="83"/>
      <c r="AH159" s="83"/>
      <c r="AI159" s="83"/>
      <c r="AJ159" s="153"/>
      <c r="AK159" s="82" t="str">
        <f>IF([3]回答表!F17="下水道事業",IF([3]回答表!X45="●",[3]回答表!Y209,IF([3]回答表!AA45="●",[3]回答表!Y275,"")),"")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22.5" customHeight="1" x14ac:dyDescent="0.4">
      <c r="C164" s="101"/>
      <c r="D164" s="194" t="s">
        <v>33</v>
      </c>
      <c r="E164" s="194"/>
      <c r="F164" s="194"/>
      <c r="G164" s="194"/>
      <c r="H164" s="194"/>
      <c r="I164" s="194"/>
      <c r="J164" s="194"/>
      <c r="K164" s="194"/>
      <c r="L164" s="194"/>
      <c r="M164" s="213"/>
      <c r="N164" s="130" t="str">
        <f>IF([3]回答表!F17="下水道事業",IF([3]回答表!AD45="●","●",""),"")</f>
        <v>●</v>
      </c>
      <c r="O164" s="131"/>
      <c r="P164" s="131"/>
      <c r="Q164" s="132"/>
      <c r="R164" s="119"/>
      <c r="S164" s="119"/>
      <c r="T164" s="119"/>
      <c r="U164" s="313" t="str">
        <f>IF([3]回答表!F17="下水道事業",IF([3]回答表!AD45="●",[3]回答表!B289,""),"")</f>
        <v>秋田湾雄物川流域下水道臨海処理区の構成市町村と県とが共同で、管路施設の包括管理を検討している。</v>
      </c>
      <c r="V164" s="314"/>
      <c r="W164" s="314"/>
      <c r="X164" s="314"/>
      <c r="Y164" s="314"/>
      <c r="Z164" s="314"/>
      <c r="AA164" s="314"/>
      <c r="AB164" s="314"/>
      <c r="AC164" s="314"/>
      <c r="AD164" s="314"/>
      <c r="AE164" s="314"/>
      <c r="AF164" s="314"/>
      <c r="AG164" s="314"/>
      <c r="AH164" s="314"/>
      <c r="AI164" s="314"/>
      <c r="AJ164" s="315"/>
      <c r="AK164" s="183"/>
      <c r="AL164" s="183"/>
      <c r="AM164" s="133" t="str">
        <f>IF([3]回答表!F17="下水道事業",IF([3]回答表!AD45="●",[3]回答表!B295,""),"")</f>
        <v>令和３年度の上半期に県から各市町村へ導入へ向けた詳細協議を行い、結果によって発注業務の準備を進める予定である。</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22.5" customHeight="1" x14ac:dyDescent="0.4">
      <c r="C165" s="101"/>
      <c r="D165" s="194"/>
      <c r="E165" s="194"/>
      <c r="F165" s="194"/>
      <c r="G165" s="194"/>
      <c r="H165" s="194"/>
      <c r="I165" s="194"/>
      <c r="J165" s="194"/>
      <c r="K165" s="194"/>
      <c r="L165" s="194"/>
      <c r="M165" s="213"/>
      <c r="N165" s="144"/>
      <c r="O165" s="145"/>
      <c r="P165" s="145"/>
      <c r="Q165" s="146"/>
      <c r="R165" s="119"/>
      <c r="S165" s="119"/>
      <c r="T165" s="119"/>
      <c r="U165" s="316"/>
      <c r="V165" s="317"/>
      <c r="W165" s="317"/>
      <c r="X165" s="317"/>
      <c r="Y165" s="317"/>
      <c r="Z165" s="317"/>
      <c r="AA165" s="317"/>
      <c r="AB165" s="317"/>
      <c r="AC165" s="317"/>
      <c r="AD165" s="317"/>
      <c r="AE165" s="317"/>
      <c r="AF165" s="317"/>
      <c r="AG165" s="317"/>
      <c r="AH165" s="317"/>
      <c r="AI165" s="317"/>
      <c r="AJ165" s="318"/>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22.5" customHeight="1" x14ac:dyDescent="0.4">
      <c r="C166" s="101"/>
      <c r="D166" s="194"/>
      <c r="E166" s="194"/>
      <c r="F166" s="194"/>
      <c r="G166" s="194"/>
      <c r="H166" s="194"/>
      <c r="I166" s="194"/>
      <c r="J166" s="194"/>
      <c r="K166" s="194"/>
      <c r="L166" s="194"/>
      <c r="M166" s="213"/>
      <c r="N166" s="144"/>
      <c r="O166" s="145"/>
      <c r="P166" s="145"/>
      <c r="Q166" s="146"/>
      <c r="R166" s="119"/>
      <c r="S166" s="119"/>
      <c r="T166" s="119"/>
      <c r="U166" s="316"/>
      <c r="V166" s="317"/>
      <c r="W166" s="317"/>
      <c r="X166" s="317"/>
      <c r="Y166" s="317"/>
      <c r="Z166" s="317"/>
      <c r="AA166" s="317"/>
      <c r="AB166" s="317"/>
      <c r="AC166" s="317"/>
      <c r="AD166" s="317"/>
      <c r="AE166" s="317"/>
      <c r="AF166" s="317"/>
      <c r="AG166" s="317"/>
      <c r="AH166" s="317"/>
      <c r="AI166" s="317"/>
      <c r="AJ166" s="318"/>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22.5" customHeight="1" x14ac:dyDescent="0.4">
      <c r="C167" s="101"/>
      <c r="D167" s="194"/>
      <c r="E167" s="194"/>
      <c r="F167" s="194"/>
      <c r="G167" s="194"/>
      <c r="H167" s="194"/>
      <c r="I167" s="194"/>
      <c r="J167" s="194"/>
      <c r="K167" s="194"/>
      <c r="L167" s="194"/>
      <c r="M167" s="213"/>
      <c r="N167" s="154"/>
      <c r="O167" s="155"/>
      <c r="P167" s="155"/>
      <c r="Q167" s="156"/>
      <c r="R167" s="119"/>
      <c r="S167" s="119"/>
      <c r="T167" s="119"/>
      <c r="U167" s="319"/>
      <c r="V167" s="320"/>
      <c r="W167" s="320"/>
      <c r="X167" s="320"/>
      <c r="Y167" s="320"/>
      <c r="Z167" s="320"/>
      <c r="AA167" s="320"/>
      <c r="AB167" s="320"/>
      <c r="AC167" s="320"/>
      <c r="AD167" s="320"/>
      <c r="AE167" s="320"/>
      <c r="AF167" s="320"/>
      <c r="AG167" s="320"/>
      <c r="AH167" s="320"/>
      <c r="AI167" s="320"/>
      <c r="AJ167" s="32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7D60A-7B58-430B-842D-51357ACE3C1E}">
  <sheetPr>
    <pageSetUpPr fitToPage="1"/>
  </sheetPr>
  <dimension ref="A1:CN315"/>
  <sheetViews>
    <sheetView showZeros="0" view="pageBreakPreview" zoomScale="60" zoomScaleNormal="55" workbookViewId="0">
      <selection activeCell="U164" sqref="U164:AJ16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三種町</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農業集落排水施設</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IF([4]回答表!F17="下水道事業",IF([4]回答表!X45="●",[4]回答表!E212,IF([4]回答表!AA45="●",[4]回答表!E278,"")),"")</f>
        <v/>
      </c>
      <c r="BG142" s="151"/>
      <c r="BH142" s="151"/>
      <c r="BI142" s="151"/>
      <c r="BJ142" s="150" t="str">
        <f>IF([4]回答表!F17="下水道事業",IF([4]回答表!X45="●",[4]回答表!E213,IF([4]回答表!AA45="●",[4]回答表!E279,"")),"")</f>
        <v/>
      </c>
      <c r="BK142" s="151"/>
      <c r="BL142" s="151"/>
      <c r="BM142" s="151"/>
      <c r="BN142" s="150" t="str">
        <f>IF([4]回答表!F17="下水道事業",IF([4]回答表!X45="●",[4]回答表!E214,IF([4]回答表!AA45="●",[4]回答表!E280,"")),"")</f>
        <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c>
      <c r="V147" s="83"/>
      <c r="W147" s="83"/>
      <c r="X147" s="83"/>
      <c r="Y147" s="83"/>
      <c r="Z147" s="83"/>
      <c r="AA147" s="83"/>
      <c r="AB147" s="153"/>
      <c r="AC147" s="82" t="str">
        <f>IF([4]回答表!F17="下水道事業",IF([4]回答表!X45="●",[4]回答表!Y196,IF([4]回答表!AA45="●",[4]回答表!Y262,"")),"")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c>
      <c r="V153" s="83"/>
      <c r="W153" s="83"/>
      <c r="X153" s="83"/>
      <c r="Y153" s="83"/>
      <c r="Z153" s="83"/>
      <c r="AA153" s="83"/>
      <c r="AB153" s="153"/>
      <c r="AC153" s="82" t="str">
        <f>IF([4]回答表!F17="下水道事業",IF([4]回答表!X45="●",[4]回答表!Y199,IF([4]回答表!AA45="●",[4]回答表!Y265,"")),"")</f>
        <v/>
      </c>
      <c r="AD153" s="83"/>
      <c r="AE153" s="83"/>
      <c r="AF153" s="83"/>
      <c r="AG153" s="83"/>
      <c r="AH153" s="83"/>
      <c r="AI153" s="83"/>
      <c r="AJ153" s="153"/>
      <c r="AK153" s="82" t="str">
        <f>IF([4]回答表!F17="下水道事業",IF([4]回答表!X45="●",[4]回答表!Y200,IF([4]回答表!AA45="●",[4]回答表!Y266,"")),"")</f>
        <v/>
      </c>
      <c r="AL153" s="83"/>
      <c r="AM153" s="83"/>
      <c r="AN153" s="83"/>
      <c r="AO153" s="83"/>
      <c r="AP153" s="83"/>
      <c r="AQ153" s="83"/>
      <c r="AR153" s="153"/>
      <c r="AS153" s="82" t="str">
        <f>IF([4]回答表!F17="下水道事業",IF([4]回答表!X45="●",[4]回答表!Y201,IF([4]回答表!AA45="●",[4]回答表!Y267,"")),"")</f>
        <v/>
      </c>
      <c r="AT153" s="83"/>
      <c r="AU153" s="83"/>
      <c r="AV153" s="83"/>
      <c r="AW153" s="83"/>
      <c r="AX153" s="83"/>
      <c r="AY153" s="83"/>
      <c r="AZ153" s="153"/>
      <c r="BA153" s="82" t="str">
        <f>IF([4]回答表!F17="下水道事業",IF([4]回答表!X45="●",[4]回答表!Y202,IF([4]回答表!AA45="●",[4]回答表!Y268,"")),"")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c>
      <c r="V159" s="83"/>
      <c r="W159" s="83"/>
      <c r="X159" s="83"/>
      <c r="Y159" s="83"/>
      <c r="Z159" s="83"/>
      <c r="AA159" s="83"/>
      <c r="AB159" s="153"/>
      <c r="AC159" s="82" t="str">
        <f>IF([4]回答表!F17="下水道事業",IF([4]回答表!X45="●",[4]回答表!Y208,IF([4]回答表!AA45="●",[4]回答表!Y274,"")),"")</f>
        <v/>
      </c>
      <c r="AD159" s="83"/>
      <c r="AE159" s="83"/>
      <c r="AF159" s="83"/>
      <c r="AG159" s="83"/>
      <c r="AH159" s="83"/>
      <c r="AI159" s="83"/>
      <c r="AJ159" s="153"/>
      <c r="AK159" s="82" t="str">
        <f>IF([4]回答表!F17="下水道事業",IF([4]回答表!X45="●",[4]回答表!Y209,IF([4]回答表!AA45="●",[4]回答表!Y275,"")),"")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31.5" customHeight="1" x14ac:dyDescent="0.4">
      <c r="C164" s="101"/>
      <c r="D164" s="194" t="s">
        <v>33</v>
      </c>
      <c r="E164" s="194"/>
      <c r="F164" s="194"/>
      <c r="G164" s="194"/>
      <c r="H164" s="194"/>
      <c r="I164" s="194"/>
      <c r="J164" s="194"/>
      <c r="K164" s="194"/>
      <c r="L164" s="194"/>
      <c r="M164" s="213"/>
      <c r="N164" s="130" t="str">
        <f>IF([4]回答表!F17="下水道事業",IF([4]回答表!AD45="●","●",""),"")</f>
        <v>●</v>
      </c>
      <c r="O164" s="131"/>
      <c r="P164" s="131"/>
      <c r="Q164" s="132"/>
      <c r="R164" s="119"/>
      <c r="S164" s="119"/>
      <c r="T164" s="119"/>
      <c r="U164" s="313" t="str">
        <f>IF([4]回答表!F17="下水道事業",IF([4]回答表!AD45="●",[4]回答表!B289,""),"")</f>
        <v>秋田湾雄物川流域下水道臨海処理区の構成市町村と県とが共同で、管路施設の包括管理を検討している。（流域下水道に接続していない各市町村単独の下水道事業を含む。）</v>
      </c>
      <c r="V164" s="314"/>
      <c r="W164" s="314"/>
      <c r="X164" s="314"/>
      <c r="Y164" s="314"/>
      <c r="Z164" s="314"/>
      <c r="AA164" s="314"/>
      <c r="AB164" s="314"/>
      <c r="AC164" s="314"/>
      <c r="AD164" s="314"/>
      <c r="AE164" s="314"/>
      <c r="AF164" s="314"/>
      <c r="AG164" s="314"/>
      <c r="AH164" s="314"/>
      <c r="AI164" s="314"/>
      <c r="AJ164" s="315"/>
      <c r="AK164" s="183"/>
      <c r="AL164" s="183"/>
      <c r="AM164" s="133" t="str">
        <f>IF([4]回答表!F17="下水道事業",IF([4]回答表!AD45="●",[4]回答表!B295,""),"")</f>
        <v>令和３年度の上半期に県から各市町村へ導入へ向けた詳細協議を行い、結果によって発注業務の準備を進める予定である。</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31.5" customHeight="1" x14ac:dyDescent="0.4">
      <c r="C165" s="101"/>
      <c r="D165" s="194"/>
      <c r="E165" s="194"/>
      <c r="F165" s="194"/>
      <c r="G165" s="194"/>
      <c r="H165" s="194"/>
      <c r="I165" s="194"/>
      <c r="J165" s="194"/>
      <c r="K165" s="194"/>
      <c r="L165" s="194"/>
      <c r="M165" s="213"/>
      <c r="N165" s="144"/>
      <c r="O165" s="145"/>
      <c r="P165" s="145"/>
      <c r="Q165" s="146"/>
      <c r="R165" s="119"/>
      <c r="S165" s="119"/>
      <c r="T165" s="119"/>
      <c r="U165" s="316"/>
      <c r="V165" s="317"/>
      <c r="W165" s="317"/>
      <c r="X165" s="317"/>
      <c r="Y165" s="317"/>
      <c r="Z165" s="317"/>
      <c r="AA165" s="317"/>
      <c r="AB165" s="317"/>
      <c r="AC165" s="317"/>
      <c r="AD165" s="317"/>
      <c r="AE165" s="317"/>
      <c r="AF165" s="317"/>
      <c r="AG165" s="317"/>
      <c r="AH165" s="317"/>
      <c r="AI165" s="317"/>
      <c r="AJ165" s="318"/>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31.5" customHeight="1" x14ac:dyDescent="0.4">
      <c r="C166" s="101"/>
      <c r="D166" s="194"/>
      <c r="E166" s="194"/>
      <c r="F166" s="194"/>
      <c r="G166" s="194"/>
      <c r="H166" s="194"/>
      <c r="I166" s="194"/>
      <c r="J166" s="194"/>
      <c r="K166" s="194"/>
      <c r="L166" s="194"/>
      <c r="M166" s="213"/>
      <c r="N166" s="144"/>
      <c r="O166" s="145"/>
      <c r="P166" s="145"/>
      <c r="Q166" s="146"/>
      <c r="R166" s="119"/>
      <c r="S166" s="119"/>
      <c r="T166" s="119"/>
      <c r="U166" s="316"/>
      <c r="V166" s="317"/>
      <c r="W166" s="317"/>
      <c r="X166" s="317"/>
      <c r="Y166" s="317"/>
      <c r="Z166" s="317"/>
      <c r="AA166" s="317"/>
      <c r="AB166" s="317"/>
      <c r="AC166" s="317"/>
      <c r="AD166" s="317"/>
      <c r="AE166" s="317"/>
      <c r="AF166" s="317"/>
      <c r="AG166" s="317"/>
      <c r="AH166" s="317"/>
      <c r="AI166" s="317"/>
      <c r="AJ166" s="318"/>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31.5" customHeight="1" x14ac:dyDescent="0.4">
      <c r="C167" s="101"/>
      <c r="D167" s="194"/>
      <c r="E167" s="194"/>
      <c r="F167" s="194"/>
      <c r="G167" s="194"/>
      <c r="H167" s="194"/>
      <c r="I167" s="194"/>
      <c r="J167" s="194"/>
      <c r="K167" s="194"/>
      <c r="L167" s="194"/>
      <c r="M167" s="213"/>
      <c r="N167" s="154"/>
      <c r="O167" s="155"/>
      <c r="P167" s="155"/>
      <c r="Q167" s="156"/>
      <c r="R167" s="119"/>
      <c r="S167" s="119"/>
      <c r="T167" s="119"/>
      <c r="U167" s="319"/>
      <c r="V167" s="320"/>
      <c r="W167" s="320"/>
      <c r="X167" s="320"/>
      <c r="Y167" s="320"/>
      <c r="Z167" s="320"/>
      <c r="AA167" s="320"/>
      <c r="AB167" s="320"/>
      <c r="AC167" s="320"/>
      <c r="AD167" s="320"/>
      <c r="AE167" s="320"/>
      <c r="AF167" s="320"/>
      <c r="AG167" s="320"/>
      <c r="AH167" s="320"/>
      <c r="AI167" s="320"/>
      <c r="AJ167" s="32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5B71F-AF26-458C-AA44-EE9CF69C864A}">
  <sheetPr>
    <pageSetUpPr fitToPage="1"/>
  </sheetPr>
  <dimension ref="A1:CN315"/>
  <sheetViews>
    <sheetView showZeros="0" tabSelected="1" view="pageBreakPreview" zoomScale="60" zoomScaleNormal="55" workbookViewId="0">
      <selection activeCell="K20" sqref="K20:Q2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IF(COUNTIF([5]回答表!K15,"*")&gt;0,[5]回答表!K15,"")</f>
        <v>三種町</v>
      </c>
      <c r="D11" s="8"/>
      <c r="E11" s="8"/>
      <c r="F11" s="8"/>
      <c r="G11" s="8"/>
      <c r="H11" s="8"/>
      <c r="I11" s="8"/>
      <c r="J11" s="8"/>
      <c r="K11" s="8"/>
      <c r="L11" s="8"/>
      <c r="M11" s="8"/>
      <c r="N11" s="8"/>
      <c r="O11" s="8"/>
      <c r="P11" s="8"/>
      <c r="Q11" s="8"/>
      <c r="R11" s="8"/>
      <c r="S11" s="8"/>
      <c r="T11" s="8"/>
      <c r="U11" s="22" t="str">
        <f>IF(COUNTIF([5]回答表!F17,"*")&gt;0,[5]回答表!F17,"")</f>
        <v>観光施設事業</v>
      </c>
      <c r="V11" s="23"/>
      <c r="W11" s="23"/>
      <c r="X11" s="23"/>
      <c r="Y11" s="23"/>
      <c r="Z11" s="23"/>
      <c r="AA11" s="23"/>
      <c r="AB11" s="23"/>
      <c r="AC11" s="23"/>
      <c r="AD11" s="23"/>
      <c r="AE11" s="23"/>
      <c r="AF11" s="10"/>
      <c r="AG11" s="10"/>
      <c r="AH11" s="10"/>
      <c r="AI11" s="10"/>
      <c r="AJ11" s="10"/>
      <c r="AK11" s="10"/>
      <c r="AL11" s="10"/>
      <c r="AM11" s="10"/>
      <c r="AN11" s="11"/>
      <c r="AO11" s="24" t="str">
        <f>IF(COUNTIF([5]回答表!W17,"*")&gt;0,[5]回答表!W17,"")</f>
        <v>その他観光</v>
      </c>
      <c r="AP11" s="10"/>
      <c r="AQ11" s="10"/>
      <c r="AR11" s="10"/>
      <c r="AS11" s="10"/>
      <c r="AT11" s="10"/>
      <c r="AU11" s="10"/>
      <c r="AV11" s="10"/>
      <c r="AW11" s="10"/>
      <c r="AX11" s="10"/>
      <c r="AY11" s="10"/>
      <c r="AZ11" s="10"/>
      <c r="BA11" s="10"/>
      <c r="BB11" s="10"/>
      <c r="BC11" s="10"/>
      <c r="BD11" s="10"/>
      <c r="BE11" s="10"/>
      <c r="BF11" s="11"/>
      <c r="BG11" s="21" t="str">
        <f>IF(COUNTIF([5]回答表!F19,"*")&gt;0,[5]回答表!F19,"")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IF([5]回答表!R43="●","●","")</f>
        <v/>
      </c>
      <c r="E24" s="80"/>
      <c r="F24" s="80"/>
      <c r="G24" s="80"/>
      <c r="H24" s="80"/>
      <c r="I24" s="80"/>
      <c r="J24" s="81"/>
      <c r="K24" s="79" t="str">
        <f>IF([5]回答表!R44="●","●","")</f>
        <v/>
      </c>
      <c r="L24" s="80"/>
      <c r="M24" s="80"/>
      <c r="N24" s="80"/>
      <c r="O24" s="80"/>
      <c r="P24" s="80"/>
      <c r="Q24" s="81"/>
      <c r="R24" s="79" t="str">
        <f>IF([5]回答表!R45="●","●","")</f>
        <v/>
      </c>
      <c r="S24" s="80"/>
      <c r="T24" s="80"/>
      <c r="U24" s="80"/>
      <c r="V24" s="80"/>
      <c r="W24" s="80"/>
      <c r="X24" s="81"/>
      <c r="Y24" s="79" t="str">
        <f>IF([5]回答表!R46="●","●","")</f>
        <v/>
      </c>
      <c r="Z24" s="80"/>
      <c r="AA24" s="80"/>
      <c r="AB24" s="80"/>
      <c r="AC24" s="80"/>
      <c r="AD24" s="80"/>
      <c r="AE24" s="81"/>
      <c r="AF24" s="79" t="str">
        <f>IF([5]回答表!R47="●","●","")</f>
        <v/>
      </c>
      <c r="AG24" s="80"/>
      <c r="AH24" s="80"/>
      <c r="AI24" s="80"/>
      <c r="AJ24" s="80"/>
      <c r="AK24" s="80"/>
      <c r="AL24" s="81"/>
      <c r="AM24" s="79" t="str">
        <f>IF([5]回答表!R48="●","●","")</f>
        <v/>
      </c>
      <c r="AN24" s="80"/>
      <c r="AO24" s="80"/>
      <c r="AP24" s="80"/>
      <c r="AQ24" s="80"/>
      <c r="AR24" s="80"/>
      <c r="AS24" s="81"/>
      <c r="AT24" s="79" t="str">
        <f>IF([5]回答表!R49="●","●","")</f>
        <v/>
      </c>
      <c r="AU24" s="80"/>
      <c r="AV24" s="80"/>
      <c r="AW24" s="80"/>
      <c r="AX24" s="80"/>
      <c r="AY24" s="80"/>
      <c r="AZ24" s="81"/>
      <c r="BA24" s="68"/>
      <c r="BB24" s="82" t="str">
        <f>IF([5]回答表!R50="●","●","")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IF([5]回答表!X43="●","●","")</f>
        <v/>
      </c>
      <c r="O36" s="131"/>
      <c r="P36" s="131"/>
      <c r="Q36" s="132"/>
      <c r="R36" s="119"/>
      <c r="S36" s="119"/>
      <c r="T36" s="119"/>
      <c r="U36" s="133" t="str">
        <f>IF([5]回答表!X43="●",[5]回答表!B59,IF([5]回答表!AA43="●",[5]回答表!B79,""))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IF([5]回答表!X43="●",[5]回答表!S65,IF([5]回答表!AA43="●",[5]回答表!S85,""))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IF([5]回答表!X43="●",[5]回答表!G65,IF([5]回答表!AA43="●",[5]回答表!G85,""))</f>
        <v/>
      </c>
      <c r="AN38" s="83"/>
      <c r="AO38" s="83"/>
      <c r="AP38" s="83"/>
      <c r="AQ38" s="83"/>
      <c r="AR38" s="83"/>
      <c r="AS38" s="83"/>
      <c r="AT38" s="153"/>
      <c r="AU38" s="82" t="str">
        <f>IF([5]回答表!X43="●",[5]回答表!G66,IF([5]回答表!AA43="●",[5]回答表!G86,""))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IF([5]回答表!X43="●",[5]回答表!V65,IF([5]回答表!AA43="●",[5]回答表!V85,""))</f>
        <v/>
      </c>
      <c r="BG39" s="16"/>
      <c r="BH39" s="16"/>
      <c r="BI39" s="17"/>
      <c r="BJ39" s="150" t="str">
        <f>IF([5]回答表!X43="●",[5]回答表!V66,IF([5]回答表!AA43="●",[5]回答表!V86,""))</f>
        <v/>
      </c>
      <c r="BK39" s="16"/>
      <c r="BL39" s="16"/>
      <c r="BM39" s="17"/>
      <c r="BN39" s="150" t="str">
        <f>IF([5]回答表!X43="●",[5]回答表!V67,IF([5]回答表!AA43="●",[5]回答表!V87,""))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IF([5]回答表!X43="●",[5]回答表!O71,IF([5]回答表!AA43="●",[5]回答表!O91,""))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IF([5]回答表!X43="●",[5]回答表!O72,IF([5]回答表!AA43="●",[5]回答表!O92,""))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IF([5]回答表!X43="●",[5]回答表!O73,IF([5]回答表!AA43="●",[5]回答表!O93,""))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IF([5]回答表!X43="●",[5]回答表!O74,IF([5]回答表!AA43="●",[5]回答表!O94,""))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IF([5]回答表!X43="●",[5]回答表!AG71,IF([5]回答表!AA43="●",[5]回答表!AG91,""))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IF([5]回答表!X43="●",[5]回答表!AG72,IF([5]回答表!AA43="●",[5]回答表!AG92,""))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IF([5]回答表!AD43="●","●","")</f>
        <v/>
      </c>
      <c r="O51" s="131"/>
      <c r="P51" s="131"/>
      <c r="Q51" s="132"/>
      <c r="R51" s="119"/>
      <c r="S51" s="119"/>
      <c r="T51" s="119"/>
      <c r="U51" s="133" t="str">
        <f>IF([5]回答表!AD43="●",[5]回答表!B99,"")</f>
        <v/>
      </c>
      <c r="V51" s="134"/>
      <c r="W51" s="134"/>
      <c r="X51" s="134"/>
      <c r="Y51" s="134"/>
      <c r="Z51" s="134"/>
      <c r="AA51" s="134"/>
      <c r="AB51" s="134"/>
      <c r="AC51" s="134"/>
      <c r="AD51" s="134"/>
      <c r="AE51" s="134"/>
      <c r="AF51" s="134"/>
      <c r="AG51" s="134"/>
      <c r="AH51" s="134"/>
      <c r="AI51" s="134"/>
      <c r="AJ51" s="135"/>
      <c r="AK51" s="183"/>
      <c r="AL51" s="183"/>
      <c r="AM51" s="133" t="str">
        <f>IF([5]回答表!AD43="●",[5]回答表!B104,"")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IF([5]回答表!X44="●","●","")</f>
        <v/>
      </c>
      <c r="O62" s="131"/>
      <c r="P62" s="131"/>
      <c r="Q62" s="132"/>
      <c r="R62" s="119"/>
      <c r="S62" s="119"/>
      <c r="T62" s="119"/>
      <c r="U62" s="133" t="str">
        <f>IF([5]回答表!X44="●",[5]回答表!B115,IF([5]回答表!AA44="●",[5]回答表!B127,""))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IF([5]回答表!X44="●",[5]回答表!S121,IF([5]回答表!AA44="●",[5]回答表!S133,""))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IF([5]回答表!X44="●",[5]回答表!J121,IF([5]回答表!AA44="●",[5]回答表!J133,""))</f>
        <v/>
      </c>
      <c r="AN65" s="83"/>
      <c r="AO65" s="83"/>
      <c r="AP65" s="83"/>
      <c r="AQ65" s="83"/>
      <c r="AR65" s="83"/>
      <c r="AS65" s="83"/>
      <c r="AT65" s="153"/>
      <c r="AU65" s="82" t="str">
        <f>IF([5]回答表!X44="●",[5]回答表!J122,IF([5]回答表!AA44="●",[5]回答表!J134,""))</f>
        <v/>
      </c>
      <c r="AV65" s="83"/>
      <c r="AW65" s="83"/>
      <c r="AX65" s="83"/>
      <c r="AY65" s="83"/>
      <c r="AZ65" s="83"/>
      <c r="BA65" s="83"/>
      <c r="BB65" s="153"/>
      <c r="BC65" s="120"/>
      <c r="BD65" s="109"/>
      <c r="BE65" s="109"/>
      <c r="BF65" s="150" t="str">
        <f>IF([5]回答表!X44="●",[5]回答表!V121,IF([5]回答表!AA44="●",[5]回答表!V133,""))</f>
        <v/>
      </c>
      <c r="BG65" s="151"/>
      <c r="BH65" s="151"/>
      <c r="BI65" s="151"/>
      <c r="BJ65" s="150" t="str">
        <f>IF([5]回答表!X44="●",[5]回答表!V122,IF([5]回答表!AA44="●",[5]回答表!V134,""))</f>
        <v/>
      </c>
      <c r="BK65" s="151"/>
      <c r="BL65" s="151"/>
      <c r="BM65" s="151"/>
      <c r="BN65" s="150" t="str">
        <f>IF([5]回答表!X44="●",[5]回答表!V123,IF([5]回答表!AA44="●",[5]回答表!V135,""))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IF([5]回答表!AD44="●","●","")</f>
        <v/>
      </c>
      <c r="O74" s="131"/>
      <c r="P74" s="131"/>
      <c r="Q74" s="132"/>
      <c r="R74" s="119"/>
      <c r="S74" s="119"/>
      <c r="T74" s="119"/>
      <c r="U74" s="133" t="str">
        <f>IF([5]回答表!AD44="●",[5]回答表!B140,"")</f>
        <v/>
      </c>
      <c r="V74" s="134"/>
      <c r="W74" s="134"/>
      <c r="X74" s="134"/>
      <c r="Y74" s="134"/>
      <c r="Z74" s="134"/>
      <c r="AA74" s="134"/>
      <c r="AB74" s="134"/>
      <c r="AC74" s="134"/>
      <c r="AD74" s="134"/>
      <c r="AE74" s="134"/>
      <c r="AF74" s="134"/>
      <c r="AG74" s="134"/>
      <c r="AH74" s="134"/>
      <c r="AI74" s="134"/>
      <c r="AJ74" s="135"/>
      <c r="AK74" s="183"/>
      <c r="AL74" s="183"/>
      <c r="AM74" s="133" t="str">
        <f>IF([5]回答表!AD44="●",[5]回答表!B146,"")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IF([5]回答表!F17="水道事業",IF([5]回答表!X45="●","●",""),"")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IF([5]回答表!F17="水道事業",IF([5]回答表!X45="●",[5]回答表!B158,IF([5]回答表!AA45="●",[5]回答表!B223,"")),"")</f>
        <v/>
      </c>
      <c r="AN86" s="201"/>
      <c r="AO86" s="201"/>
      <c r="AP86" s="201"/>
      <c r="AQ86" s="201"/>
      <c r="AR86" s="201"/>
      <c r="AS86" s="201"/>
      <c r="AT86" s="201"/>
      <c r="AU86" s="201"/>
      <c r="AV86" s="201"/>
      <c r="AW86" s="201"/>
      <c r="AX86" s="201"/>
      <c r="AY86" s="201"/>
      <c r="AZ86" s="201"/>
      <c r="BA86" s="201"/>
      <c r="BB86" s="201"/>
      <c r="BC86" s="202"/>
      <c r="BD86" s="109"/>
      <c r="BE86" s="109"/>
      <c r="BF86" s="138" t="str">
        <f>IF([5]回答表!F17="水道事業",IF([5]回答表!X45="●",[5]回答表!B212,IF([5]回答表!AA45="●",[5]回答表!B278,"")),"")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IF([5]回答表!F17="水道事業",IF([5]回答表!X45="●",[5]回答表!J166,IF([5]回答表!AA45="●",[5]回答表!J231,"")),"")</f>
        <v/>
      </c>
      <c r="V88" s="83"/>
      <c r="W88" s="83"/>
      <c r="X88" s="83"/>
      <c r="Y88" s="83"/>
      <c r="Z88" s="83"/>
      <c r="AA88" s="83"/>
      <c r="AB88" s="153"/>
      <c r="AC88" s="82" t="str">
        <f>IF([5]回答表!F17="水道事業",IF([5]回答表!X45="●",[5]回答表!J173,IF([5]回答表!AA45="●",[5]回答表!J238,"")),"")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IF([5]回答表!F17="水道事業",IF([5]回答表!X45="●",[5]回答表!E212,IF([5]回答表!AA45="●",[5]回答表!E278,"")),"")</f>
        <v/>
      </c>
      <c r="BG89" s="151"/>
      <c r="BH89" s="151"/>
      <c r="BI89" s="151"/>
      <c r="BJ89" s="150" t="str">
        <f>IF([5]回答表!F17="水道事業",IF([5]回答表!X45="●",[5]回答表!E213,IF([5]回答表!AA45="●",[5]回答表!E279,"")),"")</f>
        <v/>
      </c>
      <c r="BK89" s="151"/>
      <c r="BL89" s="151"/>
      <c r="BM89" s="151"/>
      <c r="BN89" s="150" t="str">
        <f>IF([5]回答表!F17="水道事業",IF([5]回答表!X45="●",[5]回答表!E214,IF([5]回答表!AA45="●",[5]回答表!E280,"")),"")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IF([5]回答表!F17="水道事業",IF([5]回答表!AA45="●","●",""),"")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IF([5]回答表!F17="水道事業",IF([5]回答表!X45="●",[5]回答表!J176,IF([5]回答表!AA45="●",[5]回答表!J241,"")),"")</f>
        <v/>
      </c>
      <c r="V93" s="83"/>
      <c r="W93" s="83"/>
      <c r="X93" s="83"/>
      <c r="Y93" s="83"/>
      <c r="Z93" s="83"/>
      <c r="AA93" s="83"/>
      <c r="AB93" s="153"/>
      <c r="AC93" s="82" t="str">
        <f>IF([5]回答表!F17="水道事業",IF([5]回答表!X45="●",[5]回答表!J180,IF([5]回答表!AA45="●",[5]回答表!J245,"")),"")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IF([5]回答表!F17="水道事業",IF([5]回答表!AD45="●","●",""),"")</f>
        <v/>
      </c>
      <c r="O98" s="131"/>
      <c r="P98" s="131"/>
      <c r="Q98" s="132"/>
      <c r="R98" s="119"/>
      <c r="S98" s="119"/>
      <c r="T98" s="119"/>
      <c r="U98" s="133" t="str">
        <f>IF([5]回答表!F17="水道事業",IF([5]回答表!AD45="●",[5]回答表!B289,""),"")</f>
        <v/>
      </c>
      <c r="V98" s="134"/>
      <c r="W98" s="134"/>
      <c r="X98" s="134"/>
      <c r="Y98" s="134"/>
      <c r="Z98" s="134"/>
      <c r="AA98" s="134"/>
      <c r="AB98" s="134"/>
      <c r="AC98" s="134"/>
      <c r="AD98" s="134"/>
      <c r="AE98" s="134"/>
      <c r="AF98" s="134"/>
      <c r="AG98" s="134"/>
      <c r="AH98" s="134"/>
      <c r="AI98" s="134"/>
      <c r="AJ98" s="135"/>
      <c r="AK98" s="183"/>
      <c r="AL98" s="183"/>
      <c r="AM98" s="133" t="str">
        <f>IF([5]回答表!F17="水道事業",IF([5]回答表!AD45="●",[5]回答表!B295,""),"")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IF([5]回答表!F17="簡易水道事業",IF([5]回答表!X45="●",[5]回答表!B158,IF([5]回答表!AA45="●",[5]回答表!B223,"")),"")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IF([5]回答表!F17="簡易水道事業",IF([5]回答表!X45="●",[5]回答表!B212,IF([5]回答表!AA45="●",[5]回答表!B278,"")),"")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IF([5]回答表!F17="簡易水道事業",IF([5]回答表!X45="●","●",""),"")</f>
        <v/>
      </c>
      <c r="O112" s="131"/>
      <c r="P112" s="131"/>
      <c r="Q112" s="132"/>
      <c r="R112" s="119"/>
      <c r="S112" s="119"/>
      <c r="T112" s="119"/>
      <c r="U112" s="82" t="str">
        <f>IF([5]回答表!F17="簡易水道事業",IF([5]回答表!X45="●",[5]回答表!Y185,IF([5]回答表!AA45="●",[5]回答表!Y251,"")),"")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IF([5]回答表!F17="簡易水道事業",IF([5]回答表!X45="●",[5]回答表!E212,IF([5]回答表!AA45="●",[5]回答表!E278,"")),"")</f>
        <v/>
      </c>
      <c r="BG113" s="151"/>
      <c r="BH113" s="151"/>
      <c r="BI113" s="151"/>
      <c r="BJ113" s="150" t="str">
        <f>IF([5]回答表!F17="簡易水道事業",IF([5]回答表!X45="●",[5]回答表!E213,IF([5]回答表!AA45="●",[5]回答表!E279,"")),"")</f>
        <v/>
      </c>
      <c r="BK113" s="151"/>
      <c r="BL113" s="151"/>
      <c r="BM113" s="151"/>
      <c r="BN113" s="150" t="str">
        <f>IF([5]回答表!F17="簡易水道事業",IF([5]回答表!X45="●",[5]回答表!E214,IF([5]回答表!AA45="●",[5]回答表!E280,"")),"")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IF([5]回答表!F17="簡易水道事業",IF([5]回答表!X45="●",[5]回答表!Y186,IF([5]回答表!AA45="●",[5]回答表!Y252,"")),"")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IF([5]回答表!F17="簡易水道事業",IF([5]回答表!AA45="●","●",""),"")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IF([5]回答表!F17="簡易水道事業",IF([5]回答表!X45="●",[5]回答表!Y187,IF([5]回答表!AA45="●",[5]回答表!Y253,"")),"")</f>
        <v/>
      </c>
      <c r="V122" s="83"/>
      <c r="W122" s="83"/>
      <c r="X122" s="83"/>
      <c r="Y122" s="83"/>
      <c r="Z122" s="83"/>
      <c r="AA122" s="83"/>
      <c r="AB122" s="83"/>
      <c r="AC122" s="83"/>
      <c r="AD122" s="83"/>
      <c r="AE122" s="83"/>
      <c r="AF122" s="83"/>
      <c r="AG122" s="83"/>
      <c r="AH122" s="83"/>
      <c r="AI122" s="83"/>
      <c r="AJ122" s="153"/>
      <c r="AK122" s="68"/>
      <c r="AL122" s="68"/>
      <c r="AM122" s="233" t="str">
        <f>IF([5]回答表!F17="簡易水道事業",IF([5]回答表!X45="●",[5]回答表!Y189,IF([5]回答表!AA45="●",[5]回答表!Y255,"")),"")</f>
        <v/>
      </c>
      <c r="AN122" s="233"/>
      <c r="AO122" s="233"/>
      <c r="AP122" s="233"/>
      <c r="AQ122" s="233"/>
      <c r="AR122" s="233"/>
      <c r="AS122" s="233" t="str">
        <f>IF([5]回答表!F17="簡易水道事業",IF([5]回答表!X45="●",[5]回答表!Y190,IF([5]回答表!AA45="●",[5]回答表!Y256,"")),"")</f>
        <v/>
      </c>
      <c r="AT122" s="233"/>
      <c r="AU122" s="233"/>
      <c r="AV122" s="233"/>
      <c r="AW122" s="233"/>
      <c r="AX122" s="233"/>
      <c r="AY122" s="233" t="str">
        <f>IF([5]回答表!F17="簡易水道事業",IF([5]回答表!X45="●",[5]回答表!Y191,IF([5]回答表!AA45="●",[5]回答表!Y257,"")),"")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IF([5]回答表!F17="簡易水道事業",IF([5]回答表!AD45="●","●",""),"")</f>
        <v/>
      </c>
      <c r="O127" s="131"/>
      <c r="P127" s="131"/>
      <c r="Q127" s="132"/>
      <c r="R127" s="119"/>
      <c r="S127" s="119"/>
      <c r="T127" s="119"/>
      <c r="U127" s="133" t="str">
        <f>IF([5]回答表!F17="簡易水道事業",IF([5]回答表!AD45="●",[5]回答表!B289,""),"")</f>
        <v/>
      </c>
      <c r="V127" s="134"/>
      <c r="W127" s="134"/>
      <c r="X127" s="134"/>
      <c r="Y127" s="134"/>
      <c r="Z127" s="134"/>
      <c r="AA127" s="134"/>
      <c r="AB127" s="134"/>
      <c r="AC127" s="134"/>
      <c r="AD127" s="134"/>
      <c r="AE127" s="134"/>
      <c r="AF127" s="134"/>
      <c r="AG127" s="134"/>
      <c r="AH127" s="134"/>
      <c r="AI127" s="134"/>
      <c r="AJ127" s="135"/>
      <c r="AK127" s="183"/>
      <c r="AL127" s="183"/>
      <c r="AM127" s="133" t="str">
        <f>IF([5]回答表!F17="簡易水道事業",IF([5]回答表!AD45="●",[5]回答表!B295,""),"")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IF([5]回答表!F17="下水道事業",IF([5]回答表!X45="●","●",""),"")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IF([5]回答表!F17="下水道事業",IF([5]回答表!X45="●",[5]回答表!B158,IF([5]回答表!AA45="●",[5]回答表!B223,"")),"")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IF([5]回答表!F17="下水道事業",IF([5]回答表!X45="●",[5]回答表!B212,IF([5]回答表!AA45="●",[5]回答表!B278,"")),"")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IF([5]回答表!F17="下水道事業",IF([5]回答表!X45="●",[5]回答表!Y193,IF([5]回答表!AA45="●",[5]回答表!Y259,"")),"")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IF([5]回答表!F17="下水道事業",IF([5]回答表!X45="●",[5]回答表!E212,IF([5]回答表!AA45="●",[5]回答表!E278,"")),"")</f>
        <v/>
      </c>
      <c r="BG142" s="151"/>
      <c r="BH142" s="151"/>
      <c r="BI142" s="151"/>
      <c r="BJ142" s="150" t="str">
        <f>IF([5]回答表!F17="下水道事業",IF([5]回答表!X45="●",[5]回答表!E213,IF([5]回答表!AA45="●",[5]回答表!E279,"")),"")</f>
        <v/>
      </c>
      <c r="BK142" s="151"/>
      <c r="BL142" s="151"/>
      <c r="BM142" s="151"/>
      <c r="BN142" s="150" t="str">
        <f>IF([5]回答表!F17="下水道事業",IF([5]回答表!X45="●",[5]回答表!E214,IF([5]回答表!AA45="●",[5]回答表!E280,"")),"")</f>
        <v/>
      </c>
      <c r="BO142" s="151"/>
      <c r="BP142" s="151"/>
      <c r="BQ142" s="152"/>
      <c r="BR142" s="112"/>
      <c r="BX142" s="200" t="str">
        <f>IF([5]回答表!AQ20="下水道事業",IF([5]回答表!BI48="○",[5]回答表!AM161,IF([5]回答表!BL48="○",[5]回答表!AM226,"")),"")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IF([5]回答表!F17="下水道事業",IF([5]回答表!X45="●",[5]回答表!Y195,IF([5]回答表!AA45="●",[5]回答表!Y261,"")),"")</f>
        <v/>
      </c>
      <c r="V147" s="83"/>
      <c r="W147" s="83"/>
      <c r="X147" s="83"/>
      <c r="Y147" s="83"/>
      <c r="Z147" s="83"/>
      <c r="AA147" s="83"/>
      <c r="AB147" s="153"/>
      <c r="AC147" s="82" t="str">
        <f>IF([5]回答表!F17="下水道事業",IF([5]回答表!X45="●",[5]回答表!Y196,IF([5]回答表!AA45="●",[5]回答表!Y262,"")),"")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IF([5]回答表!F17="下水道事業",IF([5]回答表!X45="●",[5]回答表!Y198,IF([5]回答表!AA45="●",[5]回答表!Y264,"")),"")</f>
        <v/>
      </c>
      <c r="V153" s="83"/>
      <c r="W153" s="83"/>
      <c r="X153" s="83"/>
      <c r="Y153" s="83"/>
      <c r="Z153" s="83"/>
      <c r="AA153" s="83"/>
      <c r="AB153" s="153"/>
      <c r="AC153" s="82" t="str">
        <f>IF([5]回答表!F17="下水道事業",IF([5]回答表!X45="●",[5]回答表!Y199,IF([5]回答表!AA45="●",[5]回答表!Y265,"")),"")</f>
        <v/>
      </c>
      <c r="AD153" s="83"/>
      <c r="AE153" s="83"/>
      <c r="AF153" s="83"/>
      <c r="AG153" s="83"/>
      <c r="AH153" s="83"/>
      <c r="AI153" s="83"/>
      <c r="AJ153" s="153"/>
      <c r="AK153" s="82" t="str">
        <f>IF([5]回答表!F17="下水道事業",IF([5]回答表!X45="●",[5]回答表!Y200,IF([5]回答表!AA45="●",[5]回答表!Y266,"")),"")</f>
        <v/>
      </c>
      <c r="AL153" s="83"/>
      <c r="AM153" s="83"/>
      <c r="AN153" s="83"/>
      <c r="AO153" s="83"/>
      <c r="AP153" s="83"/>
      <c r="AQ153" s="83"/>
      <c r="AR153" s="153"/>
      <c r="AS153" s="82" t="str">
        <f>IF([5]回答表!F17="下水道事業",IF([5]回答表!X45="●",[5]回答表!Y201,IF([5]回答表!AA45="●",[5]回答表!Y267,"")),"")</f>
        <v/>
      </c>
      <c r="AT153" s="83"/>
      <c r="AU153" s="83"/>
      <c r="AV153" s="83"/>
      <c r="AW153" s="83"/>
      <c r="AX153" s="83"/>
      <c r="AY153" s="83"/>
      <c r="AZ153" s="153"/>
      <c r="BA153" s="82" t="str">
        <f>IF([5]回答表!F17="下水道事業",IF([5]回答表!X45="●",[5]回答表!Y202,IF([5]回答表!AA45="●",[5]回答表!Y268,"")),"")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IF([5]回答表!F17="下水道事業",IF([5]回答表!AA45="●","●",""),"")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IF([5]回答表!F17="下水道事業",IF([5]回答表!X45="●",[5]回答表!Y207,IF([5]回答表!AA45="●",[5]回答表!Y273,"")),"")</f>
        <v/>
      </c>
      <c r="V159" s="83"/>
      <c r="W159" s="83"/>
      <c r="X159" s="83"/>
      <c r="Y159" s="83"/>
      <c r="Z159" s="83"/>
      <c r="AA159" s="83"/>
      <c r="AB159" s="153"/>
      <c r="AC159" s="82" t="str">
        <f>IF([5]回答表!F17="下水道事業",IF([5]回答表!X45="●",[5]回答表!Y208,IF([5]回答表!AA45="●",[5]回答表!Y274,"")),"")</f>
        <v/>
      </c>
      <c r="AD159" s="83"/>
      <c r="AE159" s="83"/>
      <c r="AF159" s="83"/>
      <c r="AG159" s="83"/>
      <c r="AH159" s="83"/>
      <c r="AI159" s="83"/>
      <c r="AJ159" s="153"/>
      <c r="AK159" s="82" t="str">
        <f>IF([5]回答表!F17="下水道事業",IF([5]回答表!X45="●",[5]回答表!Y209,IF([5]回答表!AA45="●",[5]回答表!Y275,"")),"")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IF([5]回答表!F17="下水道事業",IF([5]回答表!AD45="●","●",""),"")</f>
        <v/>
      </c>
      <c r="O164" s="131"/>
      <c r="P164" s="131"/>
      <c r="Q164" s="132"/>
      <c r="R164" s="119"/>
      <c r="S164" s="119"/>
      <c r="T164" s="119"/>
      <c r="U164" s="133" t="str">
        <f>IF([5]回答表!F17="下水道事業",IF([5]回答表!AD45="●",[5]回答表!B289,""),"")</f>
        <v/>
      </c>
      <c r="V164" s="134"/>
      <c r="W164" s="134"/>
      <c r="X164" s="134"/>
      <c r="Y164" s="134"/>
      <c r="Z164" s="134"/>
      <c r="AA164" s="134"/>
      <c r="AB164" s="134"/>
      <c r="AC164" s="134"/>
      <c r="AD164" s="134"/>
      <c r="AE164" s="134"/>
      <c r="AF164" s="134"/>
      <c r="AG164" s="134"/>
      <c r="AH164" s="134"/>
      <c r="AI164" s="134"/>
      <c r="AJ164" s="135"/>
      <c r="AK164" s="183"/>
      <c r="AL164" s="183"/>
      <c r="AM164" s="133" t="str">
        <f>IF([5]回答表!F17="下水道事業",IF([5]回答表!AD45="●",[5]回答表!B295,""),"")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IF([5]回答表!BD17="●",IF([5]回答表!X45="●","●",""),"")</f>
        <v/>
      </c>
      <c r="O176" s="131"/>
      <c r="P176" s="131"/>
      <c r="Q176" s="132"/>
      <c r="R176" s="119"/>
      <c r="S176" s="119"/>
      <c r="T176" s="119"/>
      <c r="U176" s="133" t="str">
        <f>IF([5]回答表!BD17="●",IF([5]回答表!X45="●",[5]回答表!B158,IF([5]回答表!AA45="●",[5]回答表!B223,"")),"")</f>
        <v/>
      </c>
      <c r="V176" s="134"/>
      <c r="W176" s="134"/>
      <c r="X176" s="134"/>
      <c r="Y176" s="134"/>
      <c r="Z176" s="134"/>
      <c r="AA176" s="134"/>
      <c r="AB176" s="134"/>
      <c r="AC176" s="134"/>
      <c r="AD176" s="134"/>
      <c r="AE176" s="134"/>
      <c r="AF176" s="134"/>
      <c r="AG176" s="134"/>
      <c r="AH176" s="134"/>
      <c r="AI176" s="134"/>
      <c r="AJ176" s="135"/>
      <c r="AK176" s="136"/>
      <c r="AL176" s="136"/>
      <c r="AM176" s="138" t="str">
        <f>IF([5]回答表!BD17="●",IF([5]回答表!X45="●",[5]回答表!B212,IF([5]回答表!AA45="●",[5]回答表!B278,"")),"")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IF([5]回答表!BD17="●",IF([5]回答表!X45="●",[5]回答表!E212,IF([5]回答表!AA45="●",[5]回答表!E278,"")),"")</f>
        <v/>
      </c>
      <c r="AN179" s="151"/>
      <c r="AO179" s="151"/>
      <c r="AP179" s="151"/>
      <c r="AQ179" s="150" t="str">
        <f>IF([5]回答表!BD17="●",IF([5]回答表!X45="●",[5]回答表!E213,IF([5]回答表!AA45="●",[5]回答表!E279,"")),"")</f>
        <v/>
      </c>
      <c r="AR179" s="151"/>
      <c r="AS179" s="151"/>
      <c r="AT179" s="151"/>
      <c r="AU179" s="150" t="str">
        <f>IF([5]回答表!BD17="●",IF([5]回答表!X45="●",[5]回答表!E214,IF([5]回答表!AA45="●",[5]回答表!E280,"")),"")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IF([5]回答表!BD17="●",IF([5]回答表!AA45="●","●",""),"")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IF([5]回答表!BD17="●",IF([5]回答表!AD45="●","●",""),"")</f>
        <v/>
      </c>
      <c r="O188" s="131"/>
      <c r="P188" s="131"/>
      <c r="Q188" s="132"/>
      <c r="R188" s="119"/>
      <c r="S188" s="119"/>
      <c r="T188" s="119"/>
      <c r="U188" s="133" t="str">
        <f>IF([5]回答表!BD17="●",IF([5]回答表!AD45="●",[5]回答表!B289,""),"")</f>
        <v/>
      </c>
      <c r="V188" s="134"/>
      <c r="W188" s="134"/>
      <c r="X188" s="134"/>
      <c r="Y188" s="134"/>
      <c r="Z188" s="134"/>
      <c r="AA188" s="134"/>
      <c r="AB188" s="134"/>
      <c r="AC188" s="134"/>
      <c r="AD188" s="134"/>
      <c r="AE188" s="134"/>
      <c r="AF188" s="134"/>
      <c r="AG188" s="134"/>
      <c r="AH188" s="134"/>
      <c r="AI188" s="134"/>
      <c r="AJ188" s="135"/>
      <c r="AK188" s="183"/>
      <c r="AL188" s="183"/>
      <c r="AM188" s="133" t="str">
        <f>IF([5]回答表!BD17="●",IF([5]回答表!AD45="●",[5]回答表!B295,""),"")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IF([5]回答表!X46="●","●","")</f>
        <v/>
      </c>
      <c r="O200" s="131"/>
      <c r="P200" s="131"/>
      <c r="Q200" s="132"/>
      <c r="R200" s="119"/>
      <c r="S200" s="119"/>
      <c r="T200" s="119"/>
      <c r="U200" s="133" t="str">
        <f>IF([5]回答表!X46="●",[5]回答表!B307,IF([5]回答表!AA46="●",[5]回答表!B324,""))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IF([5]回答表!X46="●",[5]回答表!U313,IF([5]回答表!AA46="●",[5]回答表!U330,""))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IF([5]回答表!X46="●",[5]回答表!G313,IF([5]回答表!AA46="●",[5]回答表!G330,""))</f>
        <v/>
      </c>
      <c r="AN203" s="83"/>
      <c r="AO203" s="83"/>
      <c r="AP203" s="83"/>
      <c r="AQ203" s="83"/>
      <c r="AR203" s="83"/>
      <c r="AS203" s="83"/>
      <c r="AT203" s="153"/>
      <c r="AU203" s="82" t="str">
        <f>IF([5]回答表!X46="●",[5]回答表!G314,IF([5]回答表!AA46="●",[5]回答表!G331,""))</f>
        <v/>
      </c>
      <c r="AV203" s="83"/>
      <c r="AW203" s="83"/>
      <c r="AX203" s="83"/>
      <c r="AY203" s="83"/>
      <c r="AZ203" s="83"/>
      <c r="BA203" s="83"/>
      <c r="BB203" s="153"/>
      <c r="BC203" s="120"/>
      <c r="BD203" s="109"/>
      <c r="BE203" s="109"/>
      <c r="BF203" s="150" t="str">
        <f>IF([5]回答表!X46="●",[5]回答表!X313,IF([5]回答表!AA46="●",[5]回答表!X330,""))</f>
        <v/>
      </c>
      <c r="BG203" s="151"/>
      <c r="BH203" s="151"/>
      <c r="BI203" s="151"/>
      <c r="BJ203" s="150" t="str">
        <f>IF([5]回答表!X46="●",[5]回答表!X314,IF([5]回答表!AA46="●",[5]回答表!X331,""))</f>
        <v/>
      </c>
      <c r="BK203" s="151"/>
      <c r="BL203" s="151"/>
      <c r="BM203" s="152"/>
      <c r="BN203" s="150" t="str">
        <f>IF([5]回答表!X46="●",[5]回答表!X315,IF([5]回答表!AA46="●",[5]回答表!X332,""))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IF([5]回答表!AD46="●","●","")</f>
        <v/>
      </c>
      <c r="O212" s="131"/>
      <c r="P212" s="131"/>
      <c r="Q212" s="132"/>
      <c r="R212" s="119"/>
      <c r="S212" s="119"/>
      <c r="T212" s="119"/>
      <c r="U212" s="133" t="str">
        <f>IF([5]回答表!AD46="●",[5]回答表!B337,"")</f>
        <v/>
      </c>
      <c r="V212" s="134"/>
      <c r="W212" s="134"/>
      <c r="X212" s="134"/>
      <c r="Y212" s="134"/>
      <c r="Z212" s="134"/>
      <c r="AA212" s="134"/>
      <c r="AB212" s="134"/>
      <c r="AC212" s="134"/>
      <c r="AD212" s="134"/>
      <c r="AE212" s="134"/>
      <c r="AF212" s="134"/>
      <c r="AG212" s="134"/>
      <c r="AH212" s="134"/>
      <c r="AI212" s="134"/>
      <c r="AJ212" s="135"/>
      <c r="AK212" s="259"/>
      <c r="AL212" s="259"/>
      <c r="AM212" s="133" t="str">
        <f>IF([5]回答表!AD46="●",[5]回答表!B343,"")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IF([5]回答表!X47="●","●","")</f>
        <v/>
      </c>
      <c r="O224" s="131"/>
      <c r="P224" s="131"/>
      <c r="Q224" s="132"/>
      <c r="R224" s="119"/>
      <c r="S224" s="119"/>
      <c r="T224" s="119"/>
      <c r="U224" s="133" t="str">
        <f>IF([5]回答表!X47="●",[5]回答表!B356,IF([5]回答表!AA47="●",[5]回答表!B379,""))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IF([5]回答表!X47="●",[5]回答表!B362,"")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IF([5]回答表!X47="●",[5]回答表!B368,IF([5]回答表!AA47="●",[5]回答表!B385,""))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IF([5]回答表!X47="●",[5]回答表!E368,IF([5]回答表!AA47="●",[5]回答表!E385,""))</f>
        <v/>
      </c>
      <c r="BG227" s="151"/>
      <c r="BH227" s="151"/>
      <c r="BI227" s="151"/>
      <c r="BJ227" s="150" t="str">
        <f>IF([5]回答表!X47="●",[5]回答表!E369,IF([5]回答表!AA47="●",[5]回答表!E386,""))</f>
        <v/>
      </c>
      <c r="BK227" s="151"/>
      <c r="BL227" s="151"/>
      <c r="BM227" s="152"/>
      <c r="BN227" s="150" t="str">
        <f>IF([5]回答表!X47="●",[5]回答表!E370,IF([5]回答表!AA47="●",[5]回答表!E387,""))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IF([5]回答表!AD47="●","●","")</f>
        <v/>
      </c>
      <c r="O236" s="131"/>
      <c r="P236" s="131"/>
      <c r="Q236" s="132"/>
      <c r="R236" s="119"/>
      <c r="S236" s="119"/>
      <c r="T236" s="119"/>
      <c r="U236" s="133" t="str">
        <f>IF([5]回答表!AD47="●",[5]回答表!B392,"")</f>
        <v/>
      </c>
      <c r="V236" s="134"/>
      <c r="W236" s="134"/>
      <c r="X236" s="134"/>
      <c r="Y236" s="134"/>
      <c r="Z236" s="134"/>
      <c r="AA236" s="134"/>
      <c r="AB236" s="134"/>
      <c r="AC236" s="134"/>
      <c r="AD236" s="134"/>
      <c r="AE236" s="134"/>
      <c r="AF236" s="134"/>
      <c r="AG236" s="134"/>
      <c r="AH236" s="134"/>
      <c r="AI236" s="134"/>
      <c r="AJ236" s="135"/>
      <c r="AK236" s="259"/>
      <c r="AL236" s="259"/>
      <c r="AM236" s="133" t="str">
        <f>IF([5]回答表!AD47="●",[5]回答表!B398,"")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IF([5]回答表!X48="●","●","")</f>
        <v/>
      </c>
      <c r="O248" s="131"/>
      <c r="P248" s="131"/>
      <c r="Q248" s="132"/>
      <c r="R248" s="119"/>
      <c r="S248" s="119"/>
      <c r="T248" s="119"/>
      <c r="U248" s="133" t="str">
        <f>IF([5]回答表!X48="●",[5]回答表!B411,IF([5]回答表!AA48="●",[5]回答表!B425,""))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IF([5]回答表!X48="●",[5]回答表!BC418,IF([5]回答表!AA48="●",[5]回答表!BC432,""))</f>
        <v/>
      </c>
      <c r="AR248" s="272"/>
      <c r="AS248" s="272"/>
      <c r="AT248" s="272"/>
      <c r="AU248" s="273" t="s">
        <v>73</v>
      </c>
      <c r="AV248" s="274"/>
      <c r="AW248" s="274"/>
      <c r="AX248" s="275"/>
      <c r="AY248" s="272" t="str">
        <f>IF([5]回答表!X48="●",[5]回答表!BC423,IF([5]回答表!AA48="●",[5]回答表!BC437,""))</f>
        <v/>
      </c>
      <c r="AZ248" s="272"/>
      <c r="BA248" s="272"/>
      <c r="BB248" s="272"/>
      <c r="BC248" s="120"/>
      <c r="BD248" s="109"/>
      <c r="BE248" s="109"/>
      <c r="BF248" s="138" t="str">
        <f>IF([5]回答表!X48="●",[5]回答表!S417,IF([5]回答表!AA48="●",[5]回答表!S431,""))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IF([5]回答表!X48="●",[5]回答表!BC419,IF([5]回答表!AA48="●",[5]回答表!BC433,""))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IF([5]回答表!X48="●",[5]回答表!V417,IF([5]回答表!AA48="●",[5]回答表!V431,""))</f>
        <v/>
      </c>
      <c r="BG251" s="151"/>
      <c r="BH251" s="151"/>
      <c r="BI251" s="151"/>
      <c r="BJ251" s="150" t="str">
        <f>IF([5]回答表!X48="●",[5]回答表!V418,IF([5]回答表!AA48="●",[5]回答表!V432,""))</f>
        <v/>
      </c>
      <c r="BK251" s="151"/>
      <c r="BL251" s="151"/>
      <c r="BM251" s="152"/>
      <c r="BN251" s="150" t="str">
        <f>IF([5]回答表!X48="●",[5]回答表!V419,IF([5]回答表!AA48="●",[5]回答表!V433,""))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IF([5]回答表!X48="●",[5]回答表!BC420,IF([5]回答表!AA48="●",[5]回答表!BC434,""))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IF([5]回答表!X48="●",[5]回答表!BC424,IF([5]回答表!AA48="●",[5]回答表!BC438,""))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IF([5]回答表!X48="●",[5]回答表!BC421,IF([5]回答表!AA48="●",[5]回答表!BC435,""))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IF([5]回答表!X48="●",[5]回答表!BC422,IF([5]回答表!AA48="●",[5]回答表!BC436,""))</f>
        <v/>
      </c>
      <c r="AR256" s="272"/>
      <c r="AS256" s="272"/>
      <c r="AT256" s="272"/>
      <c r="AU256" s="224" t="s">
        <v>79</v>
      </c>
      <c r="AV256" s="225"/>
      <c r="AW256" s="225"/>
      <c r="AX256" s="226"/>
      <c r="AY256" s="282" t="str">
        <f>IF([5]回答表!X48="●",[5]回答表!BC425,IF([5]回答表!AA48="●",[5]回答表!BC439,""))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IF([5]回答表!AD48="●","●","")</f>
        <v/>
      </c>
      <c r="O260" s="131"/>
      <c r="P260" s="131"/>
      <c r="Q260" s="132"/>
      <c r="R260" s="119"/>
      <c r="S260" s="119"/>
      <c r="T260" s="119"/>
      <c r="U260" s="133" t="str">
        <f>IF([5]回答表!AD48="●",[5]回答表!B439,"")</f>
        <v/>
      </c>
      <c r="V260" s="134"/>
      <c r="W260" s="134"/>
      <c r="X260" s="134"/>
      <c r="Y260" s="134"/>
      <c r="Z260" s="134"/>
      <c r="AA260" s="134"/>
      <c r="AB260" s="134"/>
      <c r="AC260" s="134"/>
      <c r="AD260" s="134"/>
      <c r="AE260" s="134"/>
      <c r="AF260" s="134"/>
      <c r="AG260" s="134"/>
      <c r="AH260" s="134"/>
      <c r="AI260" s="134"/>
      <c r="AJ260" s="135"/>
      <c r="AK260" s="183"/>
      <c r="AL260" s="183"/>
      <c r="AM260" s="133" t="str">
        <f>IF([5]回答表!AD48="●",[5]回答表!B445,"")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IF([5]回答表!X49="●","●","")</f>
        <v/>
      </c>
      <c r="O271" s="131"/>
      <c r="P271" s="131"/>
      <c r="Q271" s="132"/>
      <c r="R271" s="119"/>
      <c r="S271" s="119"/>
      <c r="T271" s="119"/>
      <c r="U271" s="133" t="str">
        <f>IF([5]回答表!X49="●",[5]回答表!B458,IF([5]回答表!AA49="●",[5]回答表!B475,""))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IF([5]回答表!X49="●",[5]回答表!B468,IF([5]回答表!AA49="●",[5]回答表!B485,""))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IF([5]回答表!X49="●",[5]回答表!G464,IF([5]回答表!AA49="●",[5]回答表!G481,""))</f>
        <v/>
      </c>
      <c r="AN273" s="83"/>
      <c r="AO273" s="83"/>
      <c r="AP273" s="83"/>
      <c r="AQ273" s="83"/>
      <c r="AR273" s="83"/>
      <c r="AS273" s="83"/>
      <c r="AT273" s="153"/>
      <c r="AU273" s="82" t="str">
        <f>IF([5]回答表!X49="●",[5]回答表!G465,IF([5]回答表!AA49="●",[5]回答表!G482,""))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IF([5]回答表!X49="●",[5]回答表!E468,IF([5]回答表!AA49="●",[5]回答表!E485,""))</f>
        <v/>
      </c>
      <c r="BG274" s="151"/>
      <c r="BH274" s="151"/>
      <c r="BI274" s="151"/>
      <c r="BJ274" s="150" t="str">
        <f>IF([5]回答表!X49="●",[5]回答表!E469,IF([5]回答表!AA49="●",[5]回答表!E486,""))</f>
        <v/>
      </c>
      <c r="BK274" s="151"/>
      <c r="BL274" s="151"/>
      <c r="BM274" s="152"/>
      <c r="BN274" s="150" t="str">
        <f>IF([5]回答表!X49="●",[5]回答表!E470,IF([5]回答表!AA49="●",[5]回答表!E487,""))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IF([5]回答表!AD49="●","●","")</f>
        <v/>
      </c>
      <c r="O283" s="131"/>
      <c r="P283" s="131"/>
      <c r="Q283" s="132"/>
      <c r="R283" s="119"/>
      <c r="S283" s="119"/>
      <c r="T283" s="119"/>
      <c r="U283" s="133" t="str">
        <f>IF([5]回答表!AD49="●",[5]回答表!B492,"")</f>
        <v/>
      </c>
      <c r="V283" s="134"/>
      <c r="W283" s="134"/>
      <c r="X283" s="134"/>
      <c r="Y283" s="134"/>
      <c r="Z283" s="134"/>
      <c r="AA283" s="134"/>
      <c r="AB283" s="134"/>
      <c r="AC283" s="134"/>
      <c r="AD283" s="134"/>
      <c r="AE283" s="134"/>
      <c r="AF283" s="134"/>
      <c r="AG283" s="134"/>
      <c r="AH283" s="134"/>
      <c r="AI283" s="134"/>
      <c r="AJ283" s="135"/>
      <c r="AK283" s="136"/>
      <c r="AL283" s="136"/>
      <c r="AM283" s="133" t="str">
        <f>IF([5]回答表!AD49="●",[5]回答表!B498,"")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IF([5]回答表!R50="●",[5]回答表!B511,"")</f>
        <v>温泉の源泉が限られているため現行の経営体制・手法を継続します。将来的には、民間資金・ノウハウの活用について、温泉受給者へのサービス水準の維持向上及び温泉事業経営の負担軽減が図られることが見込まれる場合に、委託可能な業務範囲の検討をすることとします。</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