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3.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4.xml" ContentType="application/vnd.openxmlformats-officedocument.drawingml.chartshapes+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10.192.32.5\kikaku\R6企画チーム\B-11-01_県内経済動向調査\01 集計→公表\060521公表（令和6年３月分）\02公表\08オープンデータ（R6.3）\"/>
    </mc:Choice>
  </mc:AlternateContent>
  <xr:revisionPtr revIDLastSave="0" documentId="13_ncr:1_{C3E48625-CDB2-41DB-B964-728BB5966901}" xr6:coauthVersionLast="47" xr6:coauthVersionMax="47" xr10:uidLastSave="{00000000-0000-0000-0000-000000000000}"/>
  <bookViews>
    <workbookView xWindow="-108" yWindow="-108" windowWidth="23256" windowHeight="13896" tabRatio="576" activeTab="13" xr2:uid="{00000000-000D-0000-FFFF-FFFF00000000}"/>
  </bookViews>
  <sheets>
    <sheet name="４月" sheetId="1" r:id="rId1"/>
    <sheet name="コメント版 (知事への情報提供、未使用)" sheetId="24" state="hidden" r:id="rId2"/>
    <sheet name="調査結果 (朝の会、未使用)" sheetId="23" state="hidden" r:id="rId3"/>
    <sheet name="５月" sheetId="2" r:id="rId4"/>
    <sheet name="６月" sheetId="3" r:id="rId5"/>
    <sheet name="７月" sheetId="4" r:id="rId6"/>
    <sheet name="８月" sheetId="5" r:id="rId7"/>
    <sheet name="９月" sheetId="6" r:id="rId8"/>
    <sheet name="１０月" sheetId="7" r:id="rId9"/>
    <sheet name="１１月" sheetId="8" r:id="rId10"/>
    <sheet name="１２月" sheetId="9" r:id="rId11"/>
    <sheet name="１月" sheetId="25" r:id="rId12"/>
    <sheet name="２月" sheetId="26" r:id="rId13"/>
    <sheet name="３月" sheetId="27" r:id="rId14"/>
  </sheets>
  <externalReferences>
    <externalReference r:id="rId15"/>
  </externalReferences>
  <definedNames>
    <definedName name="★運輸_データ" localSheetId="11">OFFSET(#REF!,,#REF!-13):OFFSET(#REF!,,#REF!-1)</definedName>
    <definedName name="★運輸_データ" localSheetId="12">OFFSET(#REF!,,#REF!-13):OFFSET(#REF!,,#REF!-1)</definedName>
    <definedName name="★運輸_データ" localSheetId="13">OFFSET(#REF!,,#REF!-13):OFFSET(#REF!,,#REF!-1)</definedName>
    <definedName name="★運輸_データ">OFFSET(#REF!,,#REF!-13):OFFSET(#REF!,,#REF!-1)</definedName>
    <definedName name="★求人_見出し">#REF!</definedName>
    <definedName name="★公_データ" localSheetId="11">OFFSET(#REF!,,#REF!-13):OFFSET(#REF!,,#REF!-1)</definedName>
    <definedName name="★公_データ" localSheetId="12">OFFSET(#REF!,,#REF!-13):OFFSET(#REF!,,#REF!-1)</definedName>
    <definedName name="★公_データ">OFFSET(#REF!,,#REF!-13):OFFSET(#REF!,,#REF!-1)</definedName>
    <definedName name="★鉱_データ">#REF!</definedName>
    <definedName name="★鉱_見出し">#REF!</definedName>
    <definedName name="★秋田">#REF!</definedName>
    <definedName name="★住比_データ" localSheetId="12">OFFSET(#REF!,,#REF!-13):OFFSET(#REF!,,#REF!-1)</definedName>
    <definedName name="★住比_データ">OFFSET(#REF!,,#REF!-13):OFFSET(#REF!,,#REF!-1)</definedName>
    <definedName name="★小売_データ" localSheetId="12">OFFSET(#REF!,,#REF!-13):OFFSET(#REF!,,#REF!-1)</definedName>
    <definedName name="★小売_データ" localSheetId="13">OFFSET(#REF!,,#REF!-13):OFFSET(#REF!,,#REF!-1)</definedName>
    <definedName name="★小売_データ">OFFSET(#REF!,,#REF!-13):OFFSET(#REF!,,#REF!-1)</definedName>
    <definedName name="★新車_データ" localSheetId="11">OFFSET(#REF!,,#REF!-13):OFFSET(#REF!,,#REF!-1)</definedName>
    <definedName name="★新車_データ" localSheetId="12">OFFSET(#REF!,,#REF!-13):OFFSET(#REF!,,#REF!-1)</definedName>
    <definedName name="★新車_データ" localSheetId="13">OFFSET(#REF!,,#REF!-13):OFFSET(#REF!,,#REF!-1)</definedName>
    <definedName name="★新車_データ">OFFSET(#REF!,,#REF!-13):OFFSET(#REF!,,#REF!-1)</definedName>
    <definedName name="★製_データ①">OFFSET(#REF!,,#REF!-13,):OFFSET(#REF!,,#REF!-1)</definedName>
    <definedName name="★製_データ②">OFFSET(#REF!,,#REF!-13,):OFFSET(#REF!,,#REF!-1)</definedName>
    <definedName name="★製_見出し">OFFSET(#REF!,,#REF!-13,):OFFSET(#REF!,,#REF!-1)</definedName>
    <definedName name="★全国">#REF!</definedName>
    <definedName name="★着工_データ">OFFSET(#REF!,,#REF!-13):OFFSET(#REF!,,#REF!-1)</definedName>
    <definedName name="★倒産_データ">OFFSET(#REF!,,#REF!-13):OFFSET(#REF!,,#REF!-1)</definedName>
    <definedName name="★倒産_見出し">OFFSET(#REF!,,#REF!-13,):OFFSET(#REF!,,#REF!-1)</definedName>
    <definedName name="★負債_データ" localSheetId="11">OFFSET(#REF!,,#REF!-13):OFFSET(#REF!,,#REF!-1)</definedName>
    <definedName name="★負債_データ" localSheetId="12">OFFSET(#REF!,,#REF!-13):OFFSET(#REF!,,#REF!-1)</definedName>
    <definedName name="★負債_データ" localSheetId="13">OFFSET(#REF!,,#REF!-13):OFFSET(#REF!,,#REF!-1)</definedName>
    <definedName name="★負債_データ">OFFSET(#REF!,,#REF!-13):OFFSET(#REF!,,#REF!-1)</definedName>
    <definedName name="★旅館_データ" localSheetId="11">OFFSET(#REF!,,#REF!-13):OFFSET(#REF!,,#REF!-1)</definedName>
    <definedName name="★旅館_データ" localSheetId="13">OFFSET(#REF!,,#REF!-13):OFFSET(#REF!,,#REF!-1)</definedName>
    <definedName name="★旅館_データ">OFFSET(#REF!,,#REF!-13):OFFSET(#REF!,,#REF!-1)</definedName>
    <definedName name="_xlnm.Print_Area" localSheetId="1">'コメント版 (知事への情報提供、未使用)'!$A$1:$R$269</definedName>
    <definedName name="_xlnm.Print_Area" localSheetId="2">'調査結果 (朝の会、未使用)'!$A$1:$Q$269</definedName>
    <definedName name="山本" localSheetId="11">OFFSET(#REF!,0,0,#REF!,16)</definedName>
    <definedName name="山本" localSheetId="12">OFFSET(#REF!,0,0,#REF!,16)</definedName>
    <definedName name="山本" localSheetId="13">OFFSET(#REF!,0,0,#REF!,16)</definedName>
    <definedName name="山本">OFFSET(#REF!,0,0,#REF!,16)</definedName>
    <definedName name="鹿角" localSheetId="12">OFFSET(#REF!,0,0,#REF!,16)</definedName>
    <definedName name="鹿角" localSheetId="13">OFFSET(#REF!,0,0,#REF!,16)</definedName>
    <definedName name="鹿角">OFFSET(#REF!,0,0,#REF!,16)</definedName>
    <definedName name="秋田" localSheetId="12">OFFSET(#REF!,0,0,#REF!,16)</definedName>
    <definedName name="秋田" localSheetId="13">OFFSET(#REF!,0,0,#REF!,16)</definedName>
    <definedName name="秋田">OFFSET(#REF!,0,0,#REF!,16)</definedName>
    <definedName name="仙北">OFFSET(#REF!,0,0,#REF!,16)</definedName>
    <definedName name="平鹿">OFFSET(#REF!,0,0,#REF!,16)</definedName>
    <definedName name="北秋田">OFFSET(#REF!,0,0,#REF!,16)</definedName>
    <definedName name="由利">OFFSET(#REF!,0,0,#REF!,16)</definedName>
    <definedName name="雄勝">OFFSET(#REF!,0,0,#REF!,16)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8" i="23" l="1"/>
  <c r="L268" i="23"/>
  <c r="J268" i="23"/>
  <c r="H268" i="23"/>
  <c r="F268" i="23"/>
  <c r="D268" i="23"/>
  <c r="B268" i="23"/>
  <c r="P266" i="23"/>
  <c r="N266" i="23"/>
  <c r="L266" i="23"/>
  <c r="J266" i="23"/>
  <c r="H266" i="23"/>
  <c r="F266" i="23"/>
  <c r="D266" i="23"/>
  <c r="B266" i="23"/>
  <c r="B264" i="23"/>
  <c r="A252" i="23"/>
  <c r="A251" i="23"/>
  <c r="A250" i="23"/>
  <c r="A249" i="23"/>
  <c r="A248" i="23"/>
  <c r="A233" i="23"/>
  <c r="A232" i="23"/>
  <c r="A231" i="23"/>
  <c r="A229" i="23"/>
  <c r="A228" i="23"/>
  <c r="BV220" i="23"/>
  <c r="BU220" i="23"/>
  <c r="BT220" i="23"/>
  <c r="BS220" i="23"/>
  <c r="BR220" i="23"/>
  <c r="BQ220" i="23"/>
  <c r="BV219" i="23"/>
  <c r="BU219" i="23"/>
  <c r="BT219" i="23"/>
  <c r="BS219" i="23"/>
  <c r="BR219" i="23"/>
  <c r="BQ219" i="23"/>
  <c r="BV208" i="23"/>
  <c r="BU208" i="23"/>
  <c r="BT208" i="23"/>
  <c r="BS208" i="23"/>
  <c r="BR208" i="23"/>
  <c r="BQ208" i="23"/>
  <c r="BV207" i="23"/>
  <c r="BU207" i="23"/>
  <c r="BT207" i="23"/>
  <c r="BS207" i="23"/>
  <c r="BR207" i="23"/>
  <c r="BQ207" i="23"/>
  <c r="W196" i="23"/>
  <c r="U196" i="23"/>
  <c r="H196" i="23"/>
  <c r="C196" i="23"/>
  <c r="H195" i="23"/>
  <c r="H193" i="23"/>
  <c r="W192" i="23"/>
  <c r="U192" i="23"/>
  <c r="C192" i="23" s="1"/>
  <c r="H192" i="23"/>
  <c r="H191" i="23"/>
  <c r="G189" i="23"/>
  <c r="W188" i="23"/>
  <c r="U188" i="23"/>
  <c r="G188" i="23"/>
  <c r="A188" i="23"/>
  <c r="G187" i="23"/>
  <c r="B169" i="23"/>
  <c r="B168" i="23"/>
  <c r="A167" i="23"/>
  <c r="CD161" i="23"/>
  <c r="CC161" i="23"/>
  <c r="CB161" i="23"/>
  <c r="CA161" i="23"/>
  <c r="CD160" i="23"/>
  <c r="CC160" i="23"/>
  <c r="CB160" i="23"/>
  <c r="CA160" i="23"/>
  <c r="G151" i="23"/>
  <c r="W150" i="23"/>
  <c r="U150" i="23"/>
  <c r="C150" i="23" s="1"/>
  <c r="G150" i="23"/>
  <c r="G149" i="23"/>
  <c r="G147" i="23"/>
  <c r="W146" i="23"/>
  <c r="U146" i="23"/>
  <c r="G146" i="23"/>
  <c r="C146" i="23"/>
  <c r="G145" i="23"/>
  <c r="W142" i="23"/>
  <c r="U142" i="23"/>
  <c r="E142" i="23"/>
  <c r="A142" i="23"/>
  <c r="E141" i="23"/>
  <c r="B122" i="23"/>
  <c r="B118" i="23"/>
  <c r="B117" i="23"/>
  <c r="A116" i="23"/>
  <c r="BR110" i="23"/>
  <c r="BQ110" i="23"/>
  <c r="BP110" i="23"/>
  <c r="BO110" i="23"/>
  <c r="BN110" i="23"/>
  <c r="BM110" i="23"/>
  <c r="BL110" i="23"/>
  <c r="BK110" i="23"/>
  <c r="BR109" i="23"/>
  <c r="BQ109" i="23"/>
  <c r="BP109" i="23"/>
  <c r="BO109" i="23"/>
  <c r="BN109" i="23"/>
  <c r="BM109" i="23"/>
  <c r="BL109" i="23"/>
  <c r="BK109" i="23"/>
  <c r="B99" i="23"/>
  <c r="B98" i="23"/>
  <c r="W67" i="23"/>
  <c r="U67" i="23"/>
  <c r="C67" i="23" s="1"/>
  <c r="G67" i="23"/>
  <c r="G66" i="23"/>
  <c r="G64" i="23"/>
  <c r="W63" i="23"/>
  <c r="U63" i="23"/>
  <c r="G63" i="23"/>
  <c r="C63" i="23"/>
  <c r="G62" i="23"/>
  <c r="G60" i="23"/>
  <c r="W59" i="23"/>
  <c r="U59" i="23"/>
  <c r="C59" i="23" s="1"/>
  <c r="G59" i="23"/>
  <c r="G58" i="23"/>
  <c r="E56" i="23"/>
  <c r="W55" i="23"/>
  <c r="U55" i="23"/>
  <c r="E55" i="23"/>
  <c r="A55" i="23"/>
  <c r="E54" i="23"/>
  <c r="E42" i="23"/>
  <c r="E41" i="23"/>
  <c r="E40" i="23"/>
  <c r="E37" i="23"/>
  <c r="E36" i="23"/>
  <c r="E35" i="23"/>
  <c r="E32" i="23"/>
  <c r="E31" i="23"/>
  <c r="E30" i="23"/>
  <c r="E27" i="23"/>
  <c r="E26" i="23"/>
  <c r="E25" i="23"/>
  <c r="B18" i="23"/>
  <c r="B17" i="23"/>
  <c r="B16" i="23"/>
  <c r="L8" i="23"/>
  <c r="A4" i="23"/>
  <c r="B264" i="24"/>
  <c r="A248" i="24"/>
  <c r="A228" i="24"/>
  <c r="X194" i="24"/>
  <c r="V194" i="24"/>
  <c r="C194" i="24"/>
  <c r="X189" i="24"/>
  <c r="V189" i="24"/>
  <c r="C189" i="24"/>
  <c r="X185" i="24"/>
  <c r="V185" i="24"/>
  <c r="A185" i="24" s="1"/>
  <c r="CG175" i="24"/>
  <c r="CF175" i="24"/>
  <c r="CE175" i="24"/>
  <c r="CD175" i="24"/>
  <c r="CC175" i="24"/>
  <c r="CB175" i="24"/>
  <c r="CA175" i="24"/>
  <c r="CG174" i="24"/>
  <c r="CF174" i="24"/>
  <c r="CE174" i="24"/>
  <c r="CD174" i="24"/>
  <c r="CC174" i="24"/>
  <c r="CB174" i="24"/>
  <c r="CA174" i="24"/>
  <c r="A164" i="24"/>
  <c r="X147" i="24"/>
  <c r="V147" i="24"/>
  <c r="C147" i="24"/>
  <c r="X143" i="24"/>
  <c r="V143" i="24"/>
  <c r="C143" i="24"/>
  <c r="X139" i="24"/>
  <c r="V139" i="24"/>
  <c r="A139" i="24" s="1"/>
  <c r="A113" i="24"/>
  <c r="BS107" i="24"/>
  <c r="BR107" i="24"/>
  <c r="BQ107" i="24"/>
  <c r="BP107" i="24"/>
  <c r="BO107" i="24"/>
  <c r="BN107" i="24"/>
  <c r="BM107" i="24"/>
  <c r="BL107" i="24"/>
  <c r="BK107" i="24"/>
  <c r="BJ107" i="24"/>
  <c r="BI107" i="24"/>
  <c r="BH107" i="24"/>
  <c r="BS106" i="24"/>
  <c r="BR106" i="24"/>
  <c r="BQ106" i="24"/>
  <c r="BP106" i="24"/>
  <c r="BO106" i="24"/>
  <c r="BN106" i="24"/>
  <c r="BM106" i="24"/>
  <c r="BL106" i="24"/>
  <c r="BK106" i="24"/>
  <c r="BJ106" i="24"/>
  <c r="BI106" i="24"/>
  <c r="BH106" i="24"/>
  <c r="X62" i="24"/>
  <c r="V62" i="24"/>
  <c r="C62" i="24"/>
  <c r="X58" i="24"/>
  <c r="V58" i="24"/>
  <c r="C58" i="24"/>
  <c r="X54" i="24"/>
  <c r="V54" i="24"/>
  <c r="C54" i="24" s="1"/>
  <c r="X49" i="24"/>
  <c r="V49" i="24"/>
  <c r="A49" i="24" s="1"/>
  <c r="F35" i="24"/>
  <c r="F31" i="24"/>
  <c r="F27" i="24"/>
  <c r="F23" i="24"/>
  <c r="M8" i="24"/>
  <c r="A4" i="24"/>
</calcChain>
</file>

<file path=xl/sharedStrings.xml><?xml version="1.0" encoding="utf-8"?>
<sst xmlns="http://schemas.openxmlformats.org/spreadsheetml/2006/main" count="1309" uniqueCount="121">
  <si>
    <t xml:space="preserve"> ■ 概　況</t>
    <rPh sb="3" eb="4">
      <t>オオムネ</t>
    </rPh>
    <rPh sb="5" eb="6">
      <t>キョウ</t>
    </rPh>
    <phoneticPr fontId="28"/>
  </si>
  <si>
    <t>現在の資金繰り</t>
    <rPh sb="0" eb="2">
      <t>ゲンザイ</t>
    </rPh>
    <rPh sb="3" eb="6">
      <t>シキング</t>
    </rPh>
    <phoneticPr fontId="28"/>
  </si>
  <si>
    <t xml:space="preserve"> ■ 業種別の状況</t>
    <rPh sb="3" eb="6">
      <t>ギョウシュベツ</t>
    </rPh>
    <rPh sb="7" eb="9">
      <t>ジョウキョウ</t>
    </rPh>
    <phoneticPr fontId="28"/>
  </si>
  <si>
    <t>全　業　種</t>
    <rPh sb="0" eb="1">
      <t>ゼン</t>
    </rPh>
    <rPh sb="2" eb="3">
      <t>ギョウ</t>
    </rPh>
    <rPh sb="4" eb="5">
      <t>タネ</t>
    </rPh>
    <phoneticPr fontId="28"/>
  </si>
  <si>
    <t>秋田</t>
    <rPh sb="0" eb="2">
      <t>アキタ</t>
    </rPh>
    <phoneticPr fontId="28"/>
  </si>
  <si>
    <t>大館</t>
    <rPh sb="0" eb="2">
      <t>オオダテ</t>
    </rPh>
    <phoneticPr fontId="28"/>
  </si>
  <si>
    <t>能代</t>
    <rPh sb="0" eb="2">
      <t>ノシロ</t>
    </rPh>
    <phoneticPr fontId="28"/>
  </si>
  <si>
    <t>鷹巣</t>
    <rPh sb="0" eb="2">
      <t>タカノス</t>
    </rPh>
    <phoneticPr fontId="28"/>
  </si>
  <si>
    <t xml:space="preserve"> </t>
  </si>
  <si>
    <t>3か月先の見通し</t>
    <rPh sb="2" eb="3">
      <t>ゲツ</t>
    </rPh>
    <rPh sb="3" eb="4">
      <t>サキ</t>
    </rPh>
    <rPh sb="5" eb="7">
      <t>ミトオ</t>
    </rPh>
    <phoneticPr fontId="28"/>
  </si>
  <si>
    <t>小売業</t>
    <rPh sb="0" eb="3">
      <t>コウリギョウ</t>
    </rPh>
    <phoneticPr fontId="28"/>
  </si>
  <si>
    <t>鹿角</t>
    <rPh sb="0" eb="2">
      <t>カヅノ</t>
    </rPh>
    <phoneticPr fontId="28"/>
  </si>
  <si>
    <t>　○ 負債総額別：１億円以上１件</t>
    <rPh sb="15" eb="16">
      <t>ケン</t>
    </rPh>
    <phoneticPr fontId="28"/>
  </si>
  <si>
    <t>男鹿</t>
    <rPh sb="0" eb="2">
      <t>オガ</t>
    </rPh>
    <phoneticPr fontId="28"/>
  </si>
  <si>
    <t>県北計</t>
    <rPh sb="0" eb="1">
      <t>ケン</t>
    </rPh>
    <rPh sb="1" eb="2">
      <t>キタ</t>
    </rPh>
    <rPh sb="2" eb="3">
      <t>ケイ</t>
    </rPh>
    <phoneticPr fontId="28"/>
  </si>
  <si>
    <t>本荘</t>
    <rPh sb="0" eb="2">
      <t>ホンジョウ</t>
    </rPh>
    <phoneticPr fontId="28"/>
  </si>
  <si>
    <t>中央計</t>
    <rPh sb="0" eb="2">
      <t>チュウオウ</t>
    </rPh>
    <rPh sb="2" eb="3">
      <t>ケイ</t>
    </rPh>
    <phoneticPr fontId="28"/>
  </si>
  <si>
    <t>　　　○ 旅館・ホテル</t>
    <rPh sb="5" eb="7">
      <t>リョカン</t>
    </rPh>
    <phoneticPr fontId="28"/>
  </si>
  <si>
    <t>大曲</t>
    <rPh sb="0" eb="2">
      <t>オオマガリ</t>
    </rPh>
    <phoneticPr fontId="28"/>
  </si>
  <si>
    <t>横手</t>
    <rPh sb="0" eb="2">
      <t>ヨコテ</t>
    </rPh>
    <phoneticPr fontId="28"/>
  </si>
  <si>
    <t>前月増減</t>
    <rPh sb="0" eb="2">
      <t>ゼンゲツ</t>
    </rPh>
    <rPh sb="2" eb="4">
      <t>ゾウゲン</t>
    </rPh>
    <phoneticPr fontId="28"/>
  </si>
  <si>
    <t>湯沢</t>
    <rPh sb="0" eb="2">
      <t>ユザワ</t>
    </rPh>
    <phoneticPr fontId="28"/>
  </si>
  <si>
    <t>県南計</t>
    <rPh sb="0" eb="2">
      <t>ケンナン</t>
    </rPh>
    <rPh sb="2" eb="3">
      <t>ケイ</t>
    </rPh>
    <phoneticPr fontId="28"/>
  </si>
  <si>
    <t>建設業</t>
    <rPh sb="0" eb="3">
      <t>ケンセツギョウ</t>
    </rPh>
    <phoneticPr fontId="28"/>
  </si>
  <si>
    <t>総計</t>
    <rPh sb="0" eb="2">
      <t>ソウケイ</t>
    </rPh>
    <phoneticPr fontId="28"/>
  </si>
  <si>
    <t xml:space="preserve"> ■ 製造業 …   </t>
    <rPh sb="3" eb="6">
      <t>セイゾウギョウ</t>
    </rPh>
    <phoneticPr fontId="28"/>
  </si>
  <si>
    <t xml:space="preserve"> ■ サービス業</t>
    <rPh sb="7" eb="8">
      <t>ギョウ</t>
    </rPh>
    <phoneticPr fontId="28"/>
  </si>
  <si>
    <t>角館</t>
    <rPh sb="0" eb="2">
      <t>カクノダテ</t>
    </rPh>
    <phoneticPr fontId="28"/>
  </si>
  <si>
    <t>サービス業</t>
    <rPh sb="4" eb="5">
      <t>ギョウ</t>
    </rPh>
    <phoneticPr fontId="28"/>
  </si>
  <si>
    <t>　 　○ 木材･木製品</t>
    <rPh sb="5" eb="7">
      <t>モクザイ</t>
    </rPh>
    <rPh sb="8" eb="11">
      <t>モクセイヒン</t>
    </rPh>
    <phoneticPr fontId="28"/>
  </si>
  <si>
    <t>　　○　有効求人倍率（季節調整値）は０．９７倍となり、前月を０．０３</t>
  </si>
  <si>
    <t>（産業政策課）</t>
    <rPh sb="1" eb="2">
      <t>サン</t>
    </rPh>
    <rPh sb="2" eb="3">
      <t>ギョウ</t>
    </rPh>
    <rPh sb="3" eb="4">
      <t>セイ</t>
    </rPh>
    <rPh sb="4" eb="5">
      <t>サク</t>
    </rPh>
    <rPh sb="5" eb="6">
      <t>カ</t>
    </rPh>
    <phoneticPr fontId="28"/>
  </si>
  <si>
    <t>飲食・観光</t>
    <rPh sb="0" eb="2">
      <t>インショク</t>
    </rPh>
    <rPh sb="3" eb="5">
      <t>カンコウ</t>
    </rPh>
    <phoneticPr fontId="28"/>
  </si>
  <si>
    <t>　　　○ 家電品</t>
    <rPh sb="5" eb="8">
      <t>カデンヒン</t>
    </rPh>
    <phoneticPr fontId="28"/>
  </si>
  <si>
    <t xml:space="preserve"> 建　設　業</t>
    <rPh sb="1" eb="2">
      <t>ケン</t>
    </rPh>
    <rPh sb="3" eb="4">
      <t>セツ</t>
    </rPh>
    <rPh sb="5" eb="6">
      <t>ギョウ</t>
    </rPh>
    <phoneticPr fontId="28"/>
  </si>
  <si>
    <t>（参考）全国の動向</t>
    <rPh sb="1" eb="3">
      <t>サンコウ</t>
    </rPh>
    <rPh sb="4" eb="6">
      <t>ゼンコク</t>
    </rPh>
    <rPh sb="7" eb="9">
      <t>ドウコウ</t>
    </rPh>
    <phoneticPr fontId="28"/>
  </si>
  <si>
    <t>企業活性化・雇用緊急対策本部</t>
    <rPh sb="0" eb="14">
      <t>129</t>
    </rPh>
    <phoneticPr fontId="28"/>
  </si>
  <si>
    <t>　その他サービス業売上高（前年同月比）</t>
    <rPh sb="3" eb="4">
      <t>タ</t>
    </rPh>
    <rPh sb="8" eb="9">
      <t>ギョウ</t>
    </rPh>
    <rPh sb="9" eb="11">
      <t>ウリアゲ</t>
    </rPh>
    <rPh sb="11" eb="12">
      <t>タカ</t>
    </rPh>
    <rPh sb="13" eb="15">
      <t>ゼンネン</t>
    </rPh>
    <rPh sb="15" eb="18">
      <t>ドウゲツヒ</t>
    </rPh>
    <phoneticPr fontId="28"/>
  </si>
  <si>
    <t xml:space="preserve"> ■ 建設業</t>
    <rPh sb="3" eb="6">
      <t>ケンセツギョウ</t>
    </rPh>
    <phoneticPr fontId="28"/>
  </si>
  <si>
    <t>　　　　　　</t>
  </si>
  <si>
    <t xml:space="preserve">
…
</t>
  </si>
  <si>
    <t>旅館・ホテル売上高（前年同月比）</t>
    <rPh sb="0" eb="2">
      <t>リョカン</t>
    </rPh>
    <rPh sb="6" eb="8">
      <t>ウリアゲ</t>
    </rPh>
    <rPh sb="8" eb="9">
      <t>タカ</t>
    </rPh>
    <rPh sb="10" eb="12">
      <t>ゼンネン</t>
    </rPh>
    <rPh sb="12" eb="15">
      <t>ドウゲツヒ</t>
    </rPh>
    <phoneticPr fontId="28"/>
  </si>
  <si>
    <t>飲食料品</t>
    <rPh sb="0" eb="4">
      <t>インショクリョウヒン</t>
    </rPh>
    <phoneticPr fontId="28"/>
  </si>
  <si>
    <t>（単位：千円、％）</t>
    <rPh sb="1" eb="3">
      <t>タンイ</t>
    </rPh>
    <rPh sb="4" eb="6">
      <t>センエン</t>
    </rPh>
    <phoneticPr fontId="28"/>
  </si>
  <si>
    <t xml:space="preserve"> 製　造　業</t>
    <rPh sb="1" eb="2">
      <t>セイ</t>
    </rPh>
    <rPh sb="3" eb="4">
      <t>ヅクリ</t>
    </rPh>
    <rPh sb="5" eb="6">
      <t>ギョウ</t>
    </rPh>
    <phoneticPr fontId="28"/>
  </si>
  <si>
    <t>県内経済動向調査 集計結果（令和５年７月）</t>
  </si>
  <si>
    <t xml:space="preserve"> 小　売　業</t>
    <rPh sb="1" eb="2">
      <t>ショウ</t>
    </rPh>
    <rPh sb="3" eb="4">
      <t>バイ</t>
    </rPh>
    <rPh sb="5" eb="6">
      <t>ギョウ</t>
    </rPh>
    <phoneticPr fontId="28"/>
  </si>
  <si>
    <t xml:space="preserve">  　 ○ 電気機械</t>
    <rPh sb="6" eb="8">
      <t>デンキ</t>
    </rPh>
    <rPh sb="8" eb="10">
      <t>キカイ</t>
    </rPh>
    <phoneticPr fontId="28"/>
  </si>
  <si>
    <t xml:space="preserve"> サービス業</t>
    <rPh sb="5" eb="6">
      <t>ギョウ</t>
    </rPh>
    <phoneticPr fontId="28"/>
  </si>
  <si>
    <t xml:space="preserve"> 　  ○ 輸送機械</t>
    <rPh sb="6" eb="8">
      <t>ユソウ</t>
    </rPh>
    <rPh sb="8" eb="10">
      <t>キカイ</t>
    </rPh>
    <phoneticPr fontId="28"/>
  </si>
  <si>
    <t>3か月前との比較</t>
    <rPh sb="2" eb="3">
      <t>ゲツ</t>
    </rPh>
    <rPh sb="3" eb="4">
      <t>マエ</t>
    </rPh>
    <rPh sb="6" eb="8">
      <t>ヒカク</t>
    </rPh>
    <phoneticPr fontId="28"/>
  </si>
  <si>
    <t>　　　○ 飲食料品</t>
    <rPh sb="5" eb="9">
      <t>インショクリョウヒン</t>
    </rPh>
    <phoneticPr fontId="28"/>
  </si>
  <si>
    <t>…</t>
  </si>
  <si>
    <t>木材・木製品</t>
    <rPh sb="0" eb="2">
      <t>モクザイ</t>
    </rPh>
    <rPh sb="3" eb="6">
      <t>モクセイヒン</t>
    </rPh>
    <phoneticPr fontId="28"/>
  </si>
  <si>
    <t>　増産が続いていた前年同月を下回っている。</t>
    <rPh sb="1" eb="3">
      <t>ゾウサン</t>
    </rPh>
    <rPh sb="4" eb="5">
      <t>ツヅ</t>
    </rPh>
    <rPh sb="9" eb="11">
      <t>ゼンネン</t>
    </rPh>
    <rPh sb="11" eb="13">
      <t>ドウゲツ</t>
    </rPh>
    <rPh sb="14" eb="16">
      <t>シタマワ</t>
    </rPh>
    <phoneticPr fontId="28"/>
  </si>
  <si>
    <t xml:space="preserve"> ■ 小売業 … </t>
    <rPh sb="3" eb="6">
      <t>コウリギョウ</t>
    </rPh>
    <phoneticPr fontId="28"/>
  </si>
  <si>
    <t>今月増減</t>
    <rPh sb="0" eb="2">
      <t>コンゲツ</t>
    </rPh>
    <rPh sb="2" eb="4">
      <t>ゾウゲン</t>
    </rPh>
    <phoneticPr fontId="28"/>
  </si>
  <si>
    <t>製　　造　　業</t>
    <rPh sb="0" eb="1">
      <t>セイ</t>
    </rPh>
    <rPh sb="3" eb="4">
      <t>ヅクリ</t>
    </rPh>
    <rPh sb="6" eb="7">
      <t>ギョウ</t>
    </rPh>
    <phoneticPr fontId="28"/>
  </si>
  <si>
    <t xml:space="preserve"> 　　　　　※（前月･前年比 → 当月･前年比）</t>
  </si>
  <si>
    <t>悪転</t>
    <rPh sb="0" eb="1">
      <t>ワル</t>
    </rPh>
    <rPh sb="1" eb="2">
      <t>コロ</t>
    </rPh>
    <phoneticPr fontId="28"/>
  </si>
  <si>
    <t>食料品</t>
    <rPh sb="0" eb="3">
      <t>ショクリョウヒン</t>
    </rPh>
    <phoneticPr fontId="28"/>
  </si>
  <si>
    <t>計</t>
    <rPh sb="0" eb="1">
      <t>ケイ</t>
    </rPh>
    <phoneticPr fontId="28"/>
  </si>
  <si>
    <t>　　　公共投資は前年同月を下回った。</t>
    <rPh sb="3" eb="5">
      <t>コウキョウ</t>
    </rPh>
    <rPh sb="5" eb="7">
      <t>トウシ</t>
    </rPh>
    <rPh sb="8" eb="10">
      <t>ゼンネン</t>
    </rPh>
    <rPh sb="10" eb="12">
      <t>ドウゲツ</t>
    </rPh>
    <rPh sb="13" eb="15">
      <t>シタマワ</t>
    </rPh>
    <phoneticPr fontId="28"/>
  </si>
  <si>
    <t xml:space="preserve">   　  　  </t>
  </si>
  <si>
    <t>　　　ポイント上回った。（平成３年１１月の１．００倍以来の水準）</t>
    <rPh sb="7" eb="9">
      <t>ウワマワ</t>
    </rPh>
    <phoneticPr fontId="28"/>
  </si>
  <si>
    <t>-</t>
  </si>
  <si>
    <t xml:space="preserve">　 　○ 木材･木製品 </t>
    <rPh sb="5" eb="7">
      <t>モクザイ</t>
    </rPh>
    <rPh sb="8" eb="11">
      <t>モクセイヒン</t>
    </rPh>
    <phoneticPr fontId="28"/>
  </si>
  <si>
    <t>好転</t>
    <rPh sb="0" eb="2">
      <t>コウテン</t>
    </rPh>
    <phoneticPr fontId="28"/>
  </si>
  <si>
    <t>不変</t>
    <rPh sb="0" eb="2">
      <t>フヘン</t>
    </rPh>
    <phoneticPr fontId="28"/>
  </si>
  <si>
    <t>前　年</t>
    <rPh sb="0" eb="1">
      <t>マエ</t>
    </rPh>
    <rPh sb="2" eb="3">
      <t>ネン</t>
    </rPh>
    <phoneticPr fontId="28"/>
  </si>
  <si>
    <t>業　　種</t>
    <rPh sb="0" eb="1">
      <t>ギョウ</t>
    </rPh>
    <rPh sb="3" eb="4">
      <t>タネ</t>
    </rPh>
    <phoneticPr fontId="28"/>
  </si>
  <si>
    <t xml:space="preserve">  　　○ 運　輸</t>
    <rPh sb="6" eb="7">
      <t>ウン</t>
    </rPh>
    <rPh sb="8" eb="9">
      <t>ユ</t>
    </rPh>
    <phoneticPr fontId="28"/>
  </si>
  <si>
    <t>鉄鋼・金属製品</t>
    <rPh sb="0" eb="2">
      <t>テッコウ</t>
    </rPh>
    <rPh sb="3" eb="5">
      <t>キンゾク</t>
    </rPh>
    <rPh sb="5" eb="7">
      <t>セイヒン</t>
    </rPh>
    <phoneticPr fontId="28"/>
  </si>
  <si>
    <t>前年比</t>
    <rPh sb="0" eb="3">
      <t>ゼンネンヒ</t>
    </rPh>
    <phoneticPr fontId="28"/>
  </si>
  <si>
    <t>今　年</t>
    <rPh sb="0" eb="1">
      <t>イマ</t>
    </rPh>
    <rPh sb="2" eb="3">
      <t>ネン</t>
    </rPh>
    <phoneticPr fontId="28"/>
  </si>
  <si>
    <t>　○ 原  因  別：販売不振４件、その他１件　</t>
    <rPh sb="11" eb="13">
      <t>ハンバイ</t>
    </rPh>
    <rPh sb="13" eb="15">
      <t>フシン</t>
    </rPh>
    <rPh sb="20" eb="21">
      <t>タ</t>
    </rPh>
    <rPh sb="22" eb="23">
      <t>ケン</t>
    </rPh>
    <phoneticPr fontId="28"/>
  </si>
  <si>
    <t>受注額・完工高</t>
    <rPh sb="0" eb="3">
      <t>ジュチュウガク</t>
    </rPh>
    <rPh sb="4" eb="7">
      <t>カンコウダカ</t>
    </rPh>
    <phoneticPr fontId="28"/>
  </si>
  <si>
    <t>生産額・受注額・売上高</t>
    <rPh sb="0" eb="3">
      <t>セイサンガク</t>
    </rPh>
    <rPh sb="4" eb="7">
      <t>ジュチュウガク</t>
    </rPh>
    <rPh sb="8" eb="11">
      <t>ウリアゲダカ</t>
    </rPh>
    <phoneticPr fontId="28"/>
  </si>
  <si>
    <t>２．各欄の上段は企業数、下段はＤＩ値を示す。</t>
    <rPh sb="1" eb="3">
      <t>カクラン</t>
    </rPh>
    <rPh sb="4" eb="6">
      <t>ジョウダン</t>
    </rPh>
    <rPh sb="7" eb="10">
      <t>キギョウスウ</t>
    </rPh>
    <rPh sb="11" eb="13">
      <t>ゲダン</t>
    </rPh>
    <rPh sb="16" eb="17">
      <t>アタイ</t>
    </rPh>
    <rPh sb="18" eb="19">
      <t>シメ</t>
    </rPh>
    <phoneticPr fontId="28"/>
  </si>
  <si>
    <t>企業数</t>
    <rPh sb="0" eb="3">
      <t>キギョウスウ</t>
    </rPh>
    <phoneticPr fontId="28"/>
  </si>
  <si>
    <t>　車載向けやスマートフォン関連製品を中心に生産の回復が続いている。</t>
    <rPh sb="1" eb="4">
      <t>シャサイム</t>
    </rPh>
    <rPh sb="13" eb="15">
      <t>カンレン</t>
    </rPh>
    <rPh sb="15" eb="17">
      <t>セイヒン</t>
    </rPh>
    <rPh sb="18" eb="20">
      <t>チュウシン</t>
    </rPh>
    <rPh sb="24" eb="26">
      <t>カイフク</t>
    </rPh>
    <rPh sb="27" eb="28">
      <t>ツヅ</t>
    </rPh>
    <phoneticPr fontId="28"/>
  </si>
  <si>
    <t>　総じて堅調に推移している。</t>
    <rPh sb="1" eb="2">
      <t>ソウ</t>
    </rPh>
    <rPh sb="4" eb="6">
      <t>ケンチョウ</t>
    </rPh>
    <rPh sb="7" eb="9">
      <t>スイイ</t>
    </rPh>
    <phoneticPr fontId="28"/>
  </si>
  <si>
    <t>　基調としては堅調に推移している。</t>
    <rPh sb="1" eb="3">
      <t>キチョウ</t>
    </rPh>
    <rPh sb="7" eb="9">
      <t>ケンチョウ</t>
    </rPh>
    <rPh sb="10" eb="12">
      <t>スイイ</t>
    </rPh>
    <phoneticPr fontId="28"/>
  </si>
  <si>
    <t>　県内経済は、個人消費は基調としては堅調に推移し、製造業は生産の緩やかな回復が続いており、雇用も高水準で推移している。</t>
    <rPh sb="1" eb="3">
      <t>ケンナイ</t>
    </rPh>
    <rPh sb="3" eb="5">
      <t>ケイザイ</t>
    </rPh>
    <rPh sb="7" eb="9">
      <t>コジン</t>
    </rPh>
    <rPh sb="9" eb="11">
      <t>ショウヒ</t>
    </rPh>
    <rPh sb="12" eb="14">
      <t>キチョウ</t>
    </rPh>
    <rPh sb="18" eb="20">
      <t>ケンチョウ</t>
    </rPh>
    <rPh sb="21" eb="23">
      <t>スイイ</t>
    </rPh>
    <rPh sb="25" eb="28">
      <t>セイゾウギョウ</t>
    </rPh>
    <rPh sb="29" eb="31">
      <t>セイサン</t>
    </rPh>
    <rPh sb="32" eb="33">
      <t>ユル</t>
    </rPh>
    <rPh sb="36" eb="38">
      <t>カイフク</t>
    </rPh>
    <rPh sb="39" eb="40">
      <t>ツヅ</t>
    </rPh>
    <rPh sb="45" eb="47">
      <t>コヨウ</t>
    </rPh>
    <rPh sb="48" eb="51">
      <t>コウスイジュン</t>
    </rPh>
    <rPh sb="52" eb="54">
      <t>スイイ</t>
    </rPh>
    <phoneticPr fontId="28"/>
  </si>
  <si>
    <t>　一部に駆け込み需要の反動減による影響がみられる。</t>
    <rPh sb="1" eb="3">
      <t>イチブ</t>
    </rPh>
    <rPh sb="4" eb="5">
      <t>カ</t>
    </rPh>
    <rPh sb="6" eb="7">
      <t>コ</t>
    </rPh>
    <rPh sb="8" eb="10">
      <t>ジュヨウ</t>
    </rPh>
    <rPh sb="11" eb="13">
      <t>ハンドウ</t>
    </rPh>
    <rPh sb="13" eb="14">
      <t>ゲン</t>
    </rPh>
    <rPh sb="17" eb="19">
      <t>エイキョウ</t>
    </rPh>
    <phoneticPr fontId="28"/>
  </si>
  <si>
    <t>道路貨物運送</t>
  </si>
  <si>
    <t>　一部にやや弱含みの動きがみられるものの、電気機械などを中心に生産の緩やかな回復が続いている。</t>
    <rPh sb="1" eb="3">
      <t>イチブ</t>
    </rPh>
    <rPh sb="6" eb="8">
      <t>ヨワブク</t>
    </rPh>
    <rPh sb="10" eb="11">
      <t>ウゴ</t>
    </rPh>
    <rPh sb="21" eb="23">
      <t>デンキ</t>
    </rPh>
    <rPh sb="23" eb="25">
      <t>キカイ</t>
    </rPh>
    <rPh sb="28" eb="30">
      <t>チュウシン</t>
    </rPh>
    <rPh sb="31" eb="33">
      <t>セイサン</t>
    </rPh>
    <rPh sb="34" eb="35">
      <t>ユル</t>
    </rPh>
    <rPh sb="38" eb="40">
      <t>カイフク</t>
    </rPh>
    <rPh sb="41" eb="42">
      <t>ツヅ</t>
    </rPh>
    <phoneticPr fontId="28"/>
  </si>
  <si>
    <r>
      <t>　登録台数が大幅に増加した前年同月に比べ</t>
    </r>
    <r>
      <rPr>
        <u/>
        <sz val="14"/>
        <color rgb="FF333399"/>
        <rFont val="ＭＳ ゴシック"/>
        <family val="3"/>
        <charset val="128"/>
      </rPr>
      <t>１５．０％</t>
    </r>
    <r>
      <rPr>
        <sz val="14"/>
        <color rgb="FF333399"/>
        <rFont val="ＭＳ ゴシック"/>
        <family val="3"/>
        <charset val="128"/>
      </rPr>
      <t>減となったものの、堅調に推移している。</t>
    </r>
    <rPh sb="1" eb="3">
      <t>トウロク</t>
    </rPh>
    <rPh sb="3" eb="5">
      <t>ダイスウ</t>
    </rPh>
    <rPh sb="6" eb="8">
      <t>オオハバ</t>
    </rPh>
    <rPh sb="9" eb="11">
      <t>ゾウカ</t>
    </rPh>
    <rPh sb="25" eb="26">
      <t>ゲン</t>
    </rPh>
    <rPh sb="34" eb="36">
      <t>ケンチョウ</t>
    </rPh>
    <rPh sb="37" eb="39">
      <t>スイイ</t>
    </rPh>
    <phoneticPr fontId="28"/>
  </si>
  <si>
    <r>
      <t>　公共投資は</t>
    </r>
    <r>
      <rPr>
        <u/>
        <sz val="16"/>
        <color rgb="FF333399"/>
        <rFont val="ＭＳ ゴシック"/>
        <family val="3"/>
        <charset val="128"/>
      </rPr>
      <t>４</t>
    </r>
    <r>
      <rPr>
        <sz val="16"/>
        <color rgb="FF333399"/>
        <rFont val="ＭＳ ゴシック"/>
        <family val="3"/>
        <charset val="128"/>
      </rPr>
      <t>か月連続で前年同月を下回っている。</t>
    </r>
    <rPh sb="1" eb="3">
      <t>コウキョウ</t>
    </rPh>
    <rPh sb="3" eb="5">
      <t>トウシ</t>
    </rPh>
    <rPh sb="8" eb="9">
      <t>ゲツ</t>
    </rPh>
    <rPh sb="9" eb="11">
      <t>レンゾク</t>
    </rPh>
    <rPh sb="12" eb="13">
      <t>ゼン</t>
    </rPh>
    <rPh sb="13" eb="14">
      <t>ネン</t>
    </rPh>
    <rPh sb="14" eb="16">
      <t>ドウゲツ</t>
    </rPh>
    <rPh sb="17" eb="19">
      <t>シタマワ</t>
    </rPh>
    <phoneticPr fontId="28"/>
  </si>
  <si>
    <t>　　○　新規求人数は前年同月比１９．９％増加（９か月連続で増加）し、</t>
    <rPh sb="20" eb="22">
      <t>ゾウカ</t>
    </rPh>
    <rPh sb="25" eb="26">
      <t>ゲツ</t>
    </rPh>
    <rPh sb="26" eb="28">
      <t>レンゾク</t>
    </rPh>
    <rPh sb="29" eb="31">
      <t>ゾウカ</t>
    </rPh>
    <phoneticPr fontId="28"/>
  </si>
  <si>
    <t>　　　新規求職者数は同比８．４％減少（１７か月連続で減少）した。</t>
  </si>
  <si>
    <r>
      <t>　</t>
    </r>
    <r>
      <rPr>
        <u/>
        <sz val="14"/>
        <color rgb="FF333399"/>
        <rFont val="ＭＳ ゴシック"/>
        <family val="3"/>
        <charset val="128"/>
      </rPr>
      <t>宴会部門を中心に落ち込みがみられ、前年同月を下回っている</t>
    </r>
    <r>
      <rPr>
        <sz val="14"/>
        <color rgb="FF333399"/>
        <rFont val="ＭＳ ゴシック"/>
        <family val="3"/>
        <charset val="128"/>
      </rPr>
      <t>。</t>
    </r>
    <rPh sb="1" eb="3">
      <t>エンカイ</t>
    </rPh>
    <rPh sb="3" eb="5">
      <t>ブモン</t>
    </rPh>
    <rPh sb="6" eb="8">
      <t>チュウシン</t>
    </rPh>
    <rPh sb="9" eb="10">
      <t>オ</t>
    </rPh>
    <rPh sb="11" eb="12">
      <t>コ</t>
    </rPh>
    <rPh sb="18" eb="20">
      <t>ゼンネン</t>
    </rPh>
    <rPh sb="20" eb="22">
      <t>ドウゲツ</t>
    </rPh>
    <rPh sb="23" eb="25">
      <t>シタマワ</t>
    </rPh>
    <phoneticPr fontId="28"/>
  </si>
  <si>
    <t>消費税率引き上げ前の駆け込み需要の影響が大きかった前年同月と比較すると、持家、貸家、分譲住宅がともに減少し、前年同月比１４．７％減と１０か月連続の減少となった。</t>
    <rPh sb="0" eb="3">
      <t>ショウヒゼイ</t>
    </rPh>
    <rPh sb="3" eb="4">
      <t>リツ</t>
    </rPh>
    <rPh sb="4" eb="5">
      <t>ヒ</t>
    </rPh>
    <rPh sb="6" eb="7">
      <t>ア</t>
    </rPh>
    <rPh sb="8" eb="9">
      <t>マエ</t>
    </rPh>
    <rPh sb="10" eb="11">
      <t>カ</t>
    </rPh>
    <rPh sb="12" eb="13">
      <t>コ</t>
    </rPh>
    <rPh sb="14" eb="16">
      <t>ジュヨウ</t>
    </rPh>
    <rPh sb="17" eb="19">
      <t>エイキョウ</t>
    </rPh>
    <rPh sb="20" eb="21">
      <t>オオ</t>
    </rPh>
    <rPh sb="25" eb="27">
      <t>ゼンネン</t>
    </rPh>
    <rPh sb="27" eb="29">
      <t>ドウゲツ</t>
    </rPh>
    <rPh sb="30" eb="32">
      <t>ヒカク</t>
    </rPh>
    <rPh sb="36" eb="37">
      <t>モ</t>
    </rPh>
    <rPh sb="37" eb="38">
      <t>イエ</t>
    </rPh>
    <rPh sb="39" eb="41">
      <t>カシヤ</t>
    </rPh>
    <rPh sb="42" eb="44">
      <t>ブンジョウ</t>
    </rPh>
    <rPh sb="44" eb="46">
      <t>ジュウタク</t>
    </rPh>
    <rPh sb="50" eb="52">
      <t>ゲンショウ</t>
    </rPh>
    <rPh sb="54" eb="56">
      <t>ゼンネン</t>
    </rPh>
    <rPh sb="56" eb="59">
      <t>ドウゲツヒ</t>
    </rPh>
    <rPh sb="64" eb="65">
      <t>ゲン</t>
    </rPh>
    <rPh sb="69" eb="70">
      <t>ゲツ</t>
    </rPh>
    <rPh sb="70" eb="72">
      <t>レンゾク</t>
    </rPh>
    <rPh sb="73" eb="75">
      <t>ゲンショウ</t>
    </rPh>
    <phoneticPr fontId="28"/>
  </si>
  <si>
    <r>
      <t>　総じて</t>
    </r>
    <r>
      <rPr>
        <u/>
        <sz val="14"/>
        <color rgb="FF333399"/>
        <rFont val="ＭＳ ゴシック"/>
        <family val="3"/>
        <charset val="128"/>
      </rPr>
      <t>堅調に</t>
    </r>
    <r>
      <rPr>
        <sz val="14"/>
        <color rgb="FF333399"/>
        <rFont val="ＭＳ ゴシック"/>
        <family val="3"/>
        <charset val="128"/>
      </rPr>
      <t>推移している。</t>
    </r>
    <rPh sb="1" eb="2">
      <t>ソウ</t>
    </rPh>
    <rPh sb="4" eb="6">
      <t>ケンチョウ</t>
    </rPh>
    <rPh sb="7" eb="9">
      <t>スイイ</t>
    </rPh>
    <phoneticPr fontId="28"/>
  </si>
  <si>
    <r>
      <t>　売上は前年同月を下回っているものの、</t>
    </r>
    <r>
      <rPr>
        <u/>
        <sz val="14"/>
        <color rgb="FF333399"/>
        <rFont val="ＭＳ ゴシック"/>
        <family val="3"/>
        <charset val="128"/>
      </rPr>
      <t>底堅く推移している</t>
    </r>
    <r>
      <rPr>
        <sz val="14"/>
        <color rgb="FF333399"/>
        <rFont val="ＭＳ ゴシック"/>
        <family val="3"/>
        <charset val="128"/>
      </rPr>
      <t>。</t>
    </r>
    <rPh sb="2" eb="3">
      <t>スイバイ</t>
    </rPh>
    <rPh sb="4" eb="6">
      <t>ゼンネン</t>
    </rPh>
    <rPh sb="6" eb="8">
      <t>ドウゲツ</t>
    </rPh>
    <rPh sb="9" eb="11">
      <t>シタマワ</t>
    </rPh>
    <rPh sb="19" eb="21">
      <t>ソコガタ</t>
    </rPh>
    <rPh sb="22" eb="24">
      <t>スイイ</t>
    </rPh>
    <phoneticPr fontId="28"/>
  </si>
  <si>
    <t>　住宅着工戸数は全体で３１４戸（前年同月比１．０％増）となっている。</t>
    <rPh sb="25" eb="26">
      <t>ゾウ</t>
    </rPh>
    <phoneticPr fontId="28"/>
  </si>
  <si>
    <t>　　５件(前年同月９件)、負債総額は２．２億円(前年同月▲９．６億円)</t>
  </si>
  <si>
    <t>　○ 業  種  別：小売業３件、建設業１件、運輸業１件　</t>
    <rPh sb="11" eb="14">
      <t>コウリギョウ</t>
    </rPh>
    <rPh sb="15" eb="16">
      <t>ケン</t>
    </rPh>
    <rPh sb="17" eb="20">
      <t>ケンセツギョウ</t>
    </rPh>
    <rPh sb="21" eb="22">
      <t>ケン</t>
    </rPh>
    <rPh sb="23" eb="25">
      <t>ウンユ</t>
    </rPh>
    <rPh sb="25" eb="26">
      <t>ギョウ</t>
    </rPh>
    <rPh sb="27" eb="28">
      <t>ケン</t>
    </rPh>
    <phoneticPr fontId="28"/>
  </si>
  <si>
    <t>　一部にやや弱含みの動きがみられるものの、基調としては堅調に推移している。</t>
    <rPh sb="1" eb="3">
      <t>イチブ</t>
    </rPh>
    <rPh sb="6" eb="8">
      <t>ヨワブク</t>
    </rPh>
    <rPh sb="10" eb="11">
      <t>ウゴ</t>
    </rPh>
    <rPh sb="21" eb="23">
      <t>キチョウ</t>
    </rPh>
    <rPh sb="27" eb="29">
      <t>ケンチョウ</t>
    </rPh>
    <rPh sb="30" eb="32">
      <t>スイイ</t>
    </rPh>
    <phoneticPr fontId="28"/>
  </si>
  <si>
    <t>　  ※27年4月に調査対象企業の一部が変更となったため、26年7月との生産額等の単純な比較はできない。ただし、27年7月の前年同月比
　　　は、変更後の調査対象企業の前年生産額との比較である。　</t>
  </si>
  <si>
    <t>旅館・ホテル</t>
    <rPh sb="0" eb="2">
      <t>リョカン</t>
    </rPh>
    <phoneticPr fontId="28"/>
  </si>
  <si>
    <t>繊維工業</t>
    <rPh sb="0" eb="2">
      <t>センイ</t>
    </rPh>
    <rPh sb="2" eb="4">
      <t>コウギョウ</t>
    </rPh>
    <phoneticPr fontId="28"/>
  </si>
  <si>
    <t>衣服・身の回り品</t>
    <rPh sb="0" eb="2">
      <t>イフク</t>
    </rPh>
    <rPh sb="3" eb="4">
      <t>ミ</t>
    </rPh>
    <rPh sb="5" eb="6">
      <t>マワ</t>
    </rPh>
    <rPh sb="7" eb="8">
      <t>ヒン</t>
    </rPh>
    <phoneticPr fontId="28"/>
  </si>
  <si>
    <t>電子部品・デバイス・電子回路</t>
    <rPh sb="0" eb="2">
      <t>デンシ</t>
    </rPh>
    <rPh sb="2" eb="4">
      <t>ブヒン</t>
    </rPh>
    <rPh sb="10" eb="12">
      <t>デンシ</t>
    </rPh>
    <rPh sb="12" eb="14">
      <t>カイロ</t>
    </rPh>
    <phoneticPr fontId="28"/>
  </si>
  <si>
    <t>情報サービス</t>
  </si>
  <si>
    <t>道路旅客運送</t>
  </si>
  <si>
    <t>輸送用機械器具</t>
    <rPh sb="0" eb="2">
      <t>ユソウ</t>
    </rPh>
    <rPh sb="2" eb="3">
      <t>ヨウ</t>
    </rPh>
    <rPh sb="3" eb="5">
      <t>キカイ</t>
    </rPh>
    <rPh sb="5" eb="7">
      <t>キグ</t>
    </rPh>
    <phoneticPr fontId="28"/>
  </si>
  <si>
    <t>業務用機械器具</t>
    <rPh sb="0" eb="3">
      <t>ギョウムヨウ</t>
    </rPh>
    <rPh sb="3" eb="5">
      <t>キカイ</t>
    </rPh>
    <rPh sb="5" eb="7">
      <t>キグ</t>
    </rPh>
    <phoneticPr fontId="28"/>
  </si>
  <si>
    <t>はん用・生産用　　　　機械器具</t>
    <rPh sb="2" eb="3">
      <t>ヨウ</t>
    </rPh>
    <rPh sb="4" eb="7">
      <t>セイサンヨウ</t>
    </rPh>
    <rPh sb="11" eb="13">
      <t>キカイ</t>
    </rPh>
    <rPh sb="13" eb="15">
      <t>キグ</t>
    </rPh>
    <phoneticPr fontId="28"/>
  </si>
  <si>
    <t>（注）１．実績額の(  )内は業種別計に占める割合を示す。</t>
    <rPh sb="1" eb="2">
      <t>チュウ</t>
    </rPh>
    <rPh sb="5" eb="8">
      <t>ジッセキガク</t>
    </rPh>
    <rPh sb="13" eb="14">
      <t>ナイ</t>
    </rPh>
    <rPh sb="15" eb="17">
      <t>ギョウシュ</t>
    </rPh>
    <rPh sb="17" eb="18">
      <t>ベツ</t>
    </rPh>
    <rPh sb="18" eb="19">
      <t>ケイ</t>
    </rPh>
    <rPh sb="20" eb="21">
      <t>シ</t>
    </rPh>
    <rPh sb="23" eb="25">
      <t>ワリアイ</t>
    </rPh>
    <rPh sb="26" eb="27">
      <t>シメ</t>
    </rPh>
    <phoneticPr fontId="28"/>
  </si>
  <si>
    <t>県内経済動向調査 集計結果（令和５年４月）</t>
  </si>
  <si>
    <t>県内経済動向調査 集計結果（令和５年５月）</t>
  </si>
  <si>
    <t>県内経済動向調査 集計結果（令和５年６月）</t>
  </si>
  <si>
    <t>県内経済動向調査 集計結果（令和５年８月）</t>
  </si>
  <si>
    <t>県内経済動向調査 集計結果（令和５年９月）</t>
  </si>
  <si>
    <t>県内経済動向調査 集計結果（令和５年１０月）</t>
  </si>
  <si>
    <t>県内経済動向調査 集計結果（令和５年１２月）</t>
  </si>
  <si>
    <t>県内経済動向調査 集計結果（令和５年１１月）</t>
  </si>
  <si>
    <t>県内経済動向調査 集計結果（令和６年１月）</t>
  </si>
  <si>
    <t>県内経済動向調査 集計結果（令和６年２月）</t>
  </si>
  <si>
    <t>県内経済動向調査 集計結果（令和６年３月）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</si>
</sst>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 "/>
    <numFmt numFmtId="178" formatCode="\(0.0\)"/>
    <numFmt numFmtId="179" formatCode="0.0;&quot;▲&quot;0.0"/>
    <numFmt numFmtId="180" formatCode="0.0;&quot;▲ &quot;0.0"/>
    <numFmt numFmtId="181" formatCode="#,##0.0"/>
    <numFmt numFmtId="182" formatCode="0.0_);[Red]\(0.0\)"/>
    <numFmt numFmtId="183" formatCode="0.00_);[Red]\(0.00\)"/>
    <numFmt numFmtId="184" formatCode="#,##0.0_ "/>
    <numFmt numFmtId="185" formatCode="0.0"/>
    <numFmt numFmtId="186" formatCode="#,##0.0;[Red]\-#,##0.0"/>
  </numFmts>
  <fonts count="82" x14ac:knownFonts="1">
    <font>
      <sz val="11"/>
      <name val="ＭＳ 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10"/>
      <name val="ＭＳ ゴシック"/>
      <family val="3"/>
    </font>
    <font>
      <sz val="12"/>
      <name val="System"/>
      <charset val="128"/>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System"/>
      <charset val="128"/>
    </font>
    <font>
      <sz val="8"/>
      <name val="ＭＳ ゴシック"/>
      <family val="3"/>
    </font>
    <font>
      <sz val="10"/>
      <color theme="1"/>
      <name val="ＭＳ Ｐゴシック"/>
      <family val="3"/>
      <scheme val="minor"/>
    </font>
    <font>
      <sz val="8"/>
      <color indexed="8"/>
      <name val="ＭＳ ゴシック"/>
      <family val="3"/>
    </font>
    <font>
      <sz val="8"/>
      <name val="ＭＳ Ｐゴシック"/>
      <family val="3"/>
    </font>
    <font>
      <sz val="8"/>
      <color indexed="8"/>
      <name val="ＭＳ Ｐゴシック"/>
      <family val="3"/>
    </font>
    <font>
      <sz val="8"/>
      <color theme="1"/>
      <name val="ＭＳ Ｐゴシック"/>
      <family val="3"/>
      <scheme val="minor"/>
    </font>
    <font>
      <sz val="6"/>
      <name val="ＭＳ ゴシック"/>
      <family val="3"/>
    </font>
    <font>
      <sz val="15"/>
      <name val="ＭＳ ゴシック"/>
      <family val="3"/>
    </font>
    <font>
      <sz val="15"/>
      <color theme="0" tint="-0.499984740745262"/>
      <name val="ＭＳ ゴシック"/>
      <family val="3"/>
    </font>
    <font>
      <sz val="14"/>
      <name val="ＭＳ ゴシック"/>
      <family val="3"/>
    </font>
    <font>
      <sz val="12"/>
      <name val="ＭＳ ゴシック"/>
      <family val="3"/>
    </font>
    <font>
      <sz val="20"/>
      <name val="ＭＳ ゴシック"/>
      <family val="3"/>
    </font>
    <font>
      <b/>
      <sz val="20"/>
      <name val="ＭＳ ゴシック"/>
      <family val="3"/>
    </font>
    <font>
      <sz val="18"/>
      <name val="ＭＳ ゴシック"/>
      <family val="3"/>
    </font>
    <font>
      <b/>
      <sz val="18"/>
      <name val="ＭＳ ゴシック"/>
      <family val="3"/>
    </font>
    <font>
      <sz val="16"/>
      <name val="ＭＳ ゴシック"/>
      <family val="3"/>
    </font>
    <font>
      <sz val="15"/>
      <color rgb="FFFF0000"/>
      <name val="ＭＳ ゴシック"/>
      <family val="3"/>
    </font>
    <font>
      <sz val="16"/>
      <color theme="0" tint="-0.499984740745262"/>
      <name val="ＭＳ ゴシック"/>
      <family val="3"/>
    </font>
    <font>
      <sz val="14"/>
      <name val="ＭＳ Ｐゴシック"/>
      <family val="3"/>
    </font>
    <font>
      <sz val="11"/>
      <color theme="0" tint="-0.499984740745262"/>
      <name val="ＭＳ ゴシック"/>
      <family val="3"/>
    </font>
    <font>
      <sz val="12"/>
      <color indexed="8"/>
      <name val="ＭＳ ゴシック"/>
      <family val="3"/>
    </font>
    <font>
      <sz val="14"/>
      <color indexed="8"/>
      <name val="ＭＳ ゴシック"/>
      <family val="3"/>
    </font>
    <font>
      <sz val="12"/>
      <color theme="1"/>
      <name val="ＭＳ ゴシック"/>
      <family val="3"/>
    </font>
    <font>
      <sz val="11"/>
      <color rgb="FFFF0000"/>
      <name val="ＭＳ ゴシック"/>
      <family val="3"/>
    </font>
    <font>
      <sz val="14"/>
      <color theme="0" tint="-0.499984740745262"/>
      <name val="ＭＳ ゴシック"/>
      <family val="3"/>
    </font>
    <font>
      <sz val="11"/>
      <color indexed="8"/>
      <name val="ＭＳ ゴシック"/>
      <family val="3"/>
    </font>
    <font>
      <sz val="9"/>
      <color theme="0" tint="-0.499984740745262"/>
      <name val="ＭＳ ゴシック"/>
      <family val="3"/>
    </font>
    <font>
      <sz val="16"/>
      <color rgb="FF333399"/>
      <name val="ＭＳ ゴシック"/>
      <family val="3"/>
    </font>
    <font>
      <sz val="14"/>
      <color rgb="FF333399"/>
      <name val="ＭＳ ゴシック"/>
      <family val="3"/>
    </font>
    <font>
      <sz val="9"/>
      <color rgb="FF333399"/>
      <name val="ＭＳ ゴシック"/>
      <family val="3"/>
    </font>
    <font>
      <sz val="14"/>
      <color rgb="FFFF0000"/>
      <name val="ＭＳ ゴシック"/>
      <family val="3"/>
    </font>
    <font>
      <sz val="12"/>
      <color theme="0" tint="-0.499984740745262"/>
      <name val="ＭＳ ゴシック"/>
      <family val="3"/>
    </font>
    <font>
      <b/>
      <sz val="11"/>
      <name val="ＭＳ ゴシック"/>
      <family val="3"/>
    </font>
    <font>
      <sz val="18"/>
      <color rgb="FF333399"/>
      <name val="ＭＳ ゴシック"/>
      <family val="3"/>
    </font>
    <font>
      <sz val="10"/>
      <color indexed="8"/>
      <name val="ＭＳ Ｐゴシック"/>
      <family val="3"/>
    </font>
    <font>
      <sz val="9"/>
      <name val="ＭＳ Ｐゴシック"/>
      <family val="3"/>
    </font>
    <font>
      <sz val="9"/>
      <color indexed="8"/>
      <name val="ＭＳ Ｐゴシック"/>
      <family val="3"/>
    </font>
    <font>
      <sz val="12"/>
      <color indexed="10"/>
      <name val="ＭＳ ゴシック"/>
      <family val="3"/>
    </font>
    <font>
      <sz val="10.5"/>
      <name val="ＭＳ ゴシック"/>
      <family val="3"/>
    </font>
    <font>
      <sz val="10"/>
      <color rgb="FF333399"/>
      <name val="ＭＳ Ｐゴシック"/>
      <family val="3"/>
    </font>
    <font>
      <sz val="10"/>
      <name val="ＭＳ Ｐゴシック"/>
      <family val="3"/>
    </font>
    <font>
      <sz val="15"/>
      <color indexed="10"/>
      <name val="ＭＳ ゴシック"/>
      <family val="3"/>
    </font>
    <font>
      <sz val="16"/>
      <color theme="1"/>
      <name val="ＭＳ ゴシック"/>
      <family val="3"/>
    </font>
    <font>
      <sz val="16"/>
      <color indexed="10"/>
      <name val="ＭＳ ゴシック"/>
      <family val="3"/>
    </font>
    <font>
      <sz val="11"/>
      <color indexed="10"/>
      <name val="ＭＳ ゴシック"/>
      <family val="3"/>
    </font>
    <font>
      <b/>
      <sz val="15"/>
      <name val="ＭＳ ゴシック"/>
      <family val="3"/>
    </font>
    <font>
      <sz val="18"/>
      <color theme="0" tint="-0.499984740745262"/>
      <name val="ＭＳ ゴシック"/>
      <family val="3"/>
    </font>
    <font>
      <sz val="11"/>
      <name val="ＭＳ Ｐゴシック"/>
      <family val="3"/>
    </font>
    <font>
      <sz val="10"/>
      <color indexed="8"/>
      <name val="ＭＳ ゴシック"/>
      <family val="3"/>
    </font>
    <font>
      <sz val="9"/>
      <color rgb="FFFF0000"/>
      <name val="ＭＳ ゴシック"/>
      <family val="3"/>
    </font>
    <font>
      <sz val="15"/>
      <color indexed="8"/>
      <name val="ＭＳ ゴシック"/>
      <family val="3"/>
    </font>
    <font>
      <sz val="14"/>
      <color theme="1"/>
      <name val="ＭＳ ゴシック"/>
      <family val="3"/>
    </font>
    <font>
      <sz val="11"/>
      <name val="ＭＳ ゴシック"/>
      <family val="3"/>
    </font>
    <font>
      <sz val="10"/>
      <color rgb="FF0000FF"/>
      <name val="ＭＳ ゴシック"/>
      <family val="3"/>
    </font>
    <font>
      <u/>
      <sz val="14"/>
      <color rgb="FF333399"/>
      <name val="ＭＳ ゴシック"/>
      <family val="3"/>
      <charset val="128"/>
    </font>
    <font>
      <sz val="14"/>
      <color rgb="FF333399"/>
      <name val="ＭＳ ゴシック"/>
      <family val="3"/>
      <charset val="128"/>
    </font>
    <font>
      <u/>
      <sz val="16"/>
      <color rgb="FF333399"/>
      <name val="ＭＳ ゴシック"/>
      <family val="3"/>
      <charset val="128"/>
    </font>
    <font>
      <sz val="16"/>
      <color rgb="FF333399"/>
      <name val="ＭＳ ゴシック"/>
      <family val="3"/>
      <charset val="128"/>
    </font>
    <font>
      <sz val="6"/>
      <name val="ＭＳ Ｐゴシック"/>
      <family val="3"/>
      <charset val="128"/>
    </font>
    <font>
      <sz val="12"/>
      <name val="System"/>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9"/>
        <bgColor indexed="64"/>
      </patternFill>
    </fill>
    <fill>
      <patternFill patternType="solid">
        <fgColor rgb="FFCCFFCC"/>
        <bgColor indexed="64"/>
      </patternFill>
    </fill>
    <fill>
      <patternFill patternType="solid">
        <fgColor theme="0"/>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double">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bottom style="double">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top style="double">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hair">
        <color indexed="64"/>
      </left>
      <right/>
      <top style="hair">
        <color indexed="64"/>
      </top>
      <bottom style="hair">
        <color indexed="64"/>
      </bottom>
      <diagonal/>
    </border>
    <border>
      <left style="thin">
        <color indexed="64"/>
      </left>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top style="hair">
        <color indexed="64"/>
      </top>
      <bottom style="hair">
        <color indexed="64"/>
      </bottom>
      <diagonal/>
    </border>
    <border>
      <left/>
      <right style="thin">
        <color indexed="64"/>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top/>
      <bottom style="thin">
        <color auto="1"/>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hair">
        <color indexed="64"/>
      </right>
      <top style="hair">
        <color indexed="64"/>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5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38" fontId="74" fillId="0" borderId="0" applyFont="0" applyFill="0" applyBorder="0" applyAlignment="0" applyProtection="0">
      <alignment vertical="center"/>
    </xf>
    <xf numFmtId="0" fontId="81" fillId="0" borderId="0"/>
  </cellStyleXfs>
  <cellXfs count="423">
    <xf numFmtId="0" fontId="0" fillId="0" borderId="0" xfId="0">
      <alignment vertical="center"/>
    </xf>
    <xf numFmtId="0" fontId="12" fillId="0" borderId="0" xfId="44"/>
    <xf numFmtId="0" fontId="20" fillId="0" borderId="0" xfId="41" applyFont="1" applyAlignment="1">
      <alignment horizontal="centerContinuous" vertical="center"/>
    </xf>
    <xf numFmtId="0" fontId="10" fillId="0" borderId="0" xfId="41" applyFont="1">
      <alignment vertical="center"/>
    </xf>
    <xf numFmtId="0" fontId="22" fillId="24" borderId="10" xfId="41" applyFont="1" applyFill="1" applyBorder="1" applyAlignment="1">
      <alignment horizontal="center" vertical="center"/>
    </xf>
    <xf numFmtId="0" fontId="22" fillId="24" borderId="11" xfId="41" applyFont="1" applyFill="1" applyBorder="1" applyAlignment="1">
      <alignment horizontal="center" vertical="center"/>
    </xf>
    <xf numFmtId="0" fontId="22" fillId="0" borderId="10" xfId="41" applyFont="1" applyBorder="1" applyAlignment="1">
      <alignment horizontal="center" vertical="center" textRotation="255"/>
    </xf>
    <xf numFmtId="0" fontId="22" fillId="0" borderId="12" xfId="41" applyFont="1" applyBorder="1" applyAlignment="1">
      <alignment horizontal="center" vertical="center" textRotation="255"/>
    </xf>
    <xf numFmtId="0" fontId="22" fillId="0" borderId="10" xfId="44" applyFont="1" applyBorder="1"/>
    <xf numFmtId="0" fontId="22" fillId="0" borderId="11" xfId="41" applyFont="1" applyBorder="1">
      <alignment vertical="center"/>
    </xf>
    <xf numFmtId="0" fontId="22" fillId="0" borderId="12" xfId="41" applyFont="1" applyBorder="1" applyAlignment="1">
      <alignment vertical="center" textRotation="255"/>
    </xf>
    <xf numFmtId="0" fontId="22" fillId="0" borderId="16" xfId="41" applyFont="1" applyBorder="1" applyAlignment="1">
      <alignment horizontal="centerContinuous" vertical="center"/>
    </xf>
    <xf numFmtId="0" fontId="23" fillId="0" borderId="0" xfId="41" applyFont="1" applyBorder="1">
      <alignment vertical="center"/>
    </xf>
    <xf numFmtId="0" fontId="10" fillId="0" borderId="0" xfId="41" applyFont="1" applyAlignment="1">
      <alignment horizontal="centerContinuous" vertical="center"/>
    </xf>
    <xf numFmtId="0" fontId="22" fillId="0" borderId="19" xfId="44" applyFont="1" applyBorder="1" applyAlignment="1">
      <alignment horizontal="center" vertical="center"/>
    </xf>
    <xf numFmtId="0" fontId="22" fillId="0" borderId="20" xfId="41" applyFont="1" applyBorder="1" applyAlignment="1">
      <alignment horizontal="center" vertical="center"/>
    </xf>
    <xf numFmtId="0" fontId="22" fillId="0" borderId="21" xfId="44" applyFont="1" applyBorder="1"/>
    <xf numFmtId="0" fontId="22" fillId="0" borderId="22" xfId="44" applyFont="1" applyBorder="1"/>
    <xf numFmtId="0" fontId="22" fillId="0" borderId="12" xfId="44" applyFont="1" applyBorder="1"/>
    <xf numFmtId="0" fontId="22" fillId="0" borderId="11" xfId="44" applyFont="1" applyBorder="1"/>
    <xf numFmtId="0" fontId="22" fillId="0" borderId="17" xfId="41" applyFont="1" applyBorder="1">
      <alignment vertical="center"/>
    </xf>
    <xf numFmtId="0" fontId="22" fillId="0" borderId="18" xfId="41" applyFont="1" applyBorder="1">
      <alignment vertical="center"/>
    </xf>
    <xf numFmtId="0" fontId="24" fillId="0" borderId="22" xfId="44" applyFont="1" applyBorder="1"/>
    <xf numFmtId="0" fontId="24" fillId="0" borderId="21" xfId="44" applyFont="1" applyBorder="1"/>
    <xf numFmtId="0" fontId="22" fillId="0" borderId="24" xfId="44" applyFont="1" applyBorder="1"/>
    <xf numFmtId="0" fontId="22" fillId="0" borderId="22" xfId="41" applyFont="1" applyBorder="1" applyAlignment="1">
      <alignment vertical="center" shrinkToFit="1"/>
    </xf>
    <xf numFmtId="0" fontId="22" fillId="0" borderId="25" xfId="41" applyFont="1" applyBorder="1" applyAlignment="1">
      <alignment horizontal="centerContinuous" vertical="center"/>
    </xf>
    <xf numFmtId="0" fontId="22" fillId="0" borderId="0" xfId="44" applyFont="1"/>
    <xf numFmtId="0" fontId="22" fillId="24" borderId="28" xfId="44" applyFont="1" applyFill="1" applyBorder="1" applyAlignment="1">
      <alignment horizontal="center" vertical="center"/>
    </xf>
    <xf numFmtId="0" fontId="22" fillId="24" borderId="29" xfId="41" applyFont="1" applyFill="1" applyBorder="1" applyAlignment="1">
      <alignment horizontal="center" vertical="center"/>
    </xf>
    <xf numFmtId="177" fontId="25" fillId="25" borderId="30" xfId="41" applyNumberFormat="1" applyFont="1" applyFill="1" applyBorder="1">
      <alignment vertical="center"/>
    </xf>
    <xf numFmtId="178" fontId="25" fillId="25" borderId="31" xfId="41" applyNumberFormat="1" applyFont="1" applyFill="1" applyBorder="1" applyAlignment="1">
      <alignment horizontal="right" vertical="center"/>
    </xf>
    <xf numFmtId="178" fontId="25" fillId="25" borderId="32" xfId="41" applyNumberFormat="1" applyFont="1" applyFill="1" applyBorder="1">
      <alignment vertical="center"/>
    </xf>
    <xf numFmtId="177" fontId="25" fillId="25" borderId="33" xfId="41" applyNumberFormat="1" applyFont="1" applyFill="1" applyBorder="1">
      <alignment vertical="center"/>
    </xf>
    <xf numFmtId="177" fontId="25" fillId="25" borderId="31" xfId="41" applyNumberFormat="1" applyFont="1" applyFill="1" applyBorder="1">
      <alignment vertical="center"/>
    </xf>
    <xf numFmtId="178" fontId="25" fillId="25" borderId="31" xfId="41" applyNumberFormat="1" applyFont="1" applyFill="1" applyBorder="1">
      <alignment vertical="center"/>
    </xf>
    <xf numFmtId="0" fontId="25" fillId="25" borderId="34" xfId="41" applyFont="1" applyFill="1" applyBorder="1" applyAlignment="1">
      <alignment horizontal="right" vertical="center"/>
    </xf>
    <xf numFmtId="178" fontId="25" fillId="25" borderId="34" xfId="41" applyNumberFormat="1" applyFont="1" applyFill="1" applyBorder="1" applyAlignment="1">
      <alignment horizontal="right" vertical="center"/>
    </xf>
    <xf numFmtId="177" fontId="26" fillId="25" borderId="31" xfId="41" applyNumberFormat="1" applyFont="1" applyFill="1" applyBorder="1">
      <alignment vertical="center"/>
    </xf>
    <xf numFmtId="178" fontId="26" fillId="25" borderId="32" xfId="41" applyNumberFormat="1" applyFont="1" applyFill="1" applyBorder="1">
      <alignment vertical="center"/>
    </xf>
    <xf numFmtId="178" fontId="25" fillId="25" borderId="35" xfId="41" applyNumberFormat="1" applyFont="1" applyFill="1" applyBorder="1">
      <alignment vertical="center"/>
    </xf>
    <xf numFmtId="0" fontId="22" fillId="24" borderId="37" xfId="41" applyFont="1" applyFill="1" applyBorder="1" applyAlignment="1">
      <alignment horizontal="center" vertical="center"/>
    </xf>
    <xf numFmtId="177" fontId="25" fillId="25" borderId="38" xfId="41" applyNumberFormat="1" applyFont="1" applyFill="1" applyBorder="1">
      <alignment vertical="center"/>
    </xf>
    <xf numFmtId="178" fontId="25" fillId="25" borderId="39" xfId="41" applyNumberFormat="1" applyFont="1" applyFill="1" applyBorder="1" applyAlignment="1">
      <alignment horizontal="right" vertical="center"/>
    </xf>
    <xf numFmtId="178" fontId="25" fillId="25" borderId="40" xfId="41" applyNumberFormat="1" applyFont="1" applyFill="1" applyBorder="1">
      <alignment vertical="center"/>
    </xf>
    <xf numFmtId="177" fontId="25" fillId="25" borderId="41" xfId="41" applyNumberFormat="1" applyFont="1" applyFill="1" applyBorder="1">
      <alignment vertical="center"/>
    </xf>
    <xf numFmtId="177" fontId="25" fillId="25" borderId="39" xfId="41" applyNumberFormat="1" applyFont="1" applyFill="1" applyBorder="1">
      <alignment vertical="center"/>
    </xf>
    <xf numFmtId="178" fontId="25" fillId="25" borderId="39" xfId="41" applyNumberFormat="1" applyFont="1" applyFill="1" applyBorder="1">
      <alignment vertical="center"/>
    </xf>
    <xf numFmtId="0" fontId="25" fillId="25" borderId="42" xfId="41" applyFont="1" applyFill="1" applyBorder="1" applyAlignment="1">
      <alignment horizontal="right" vertical="center"/>
    </xf>
    <xf numFmtId="178" fontId="25" fillId="25" borderId="42" xfId="41" applyNumberFormat="1" applyFont="1" applyFill="1" applyBorder="1" applyAlignment="1">
      <alignment horizontal="right" vertical="center"/>
    </xf>
    <xf numFmtId="177" fontId="26" fillId="25" borderId="39" xfId="41" applyNumberFormat="1" applyFont="1" applyFill="1" applyBorder="1">
      <alignment vertical="center"/>
    </xf>
    <xf numFmtId="178" fontId="26" fillId="25" borderId="40" xfId="41" applyNumberFormat="1" applyFont="1" applyFill="1" applyBorder="1">
      <alignment vertical="center"/>
    </xf>
    <xf numFmtId="178" fontId="25" fillId="25" borderId="43" xfId="41" applyNumberFormat="1" applyFont="1" applyFill="1" applyBorder="1">
      <alignment vertical="center"/>
    </xf>
    <xf numFmtId="0" fontId="22" fillId="24" borderId="44" xfId="41" applyFont="1" applyFill="1" applyBorder="1" applyAlignment="1">
      <alignment horizontal="center" vertical="center"/>
    </xf>
    <xf numFmtId="0" fontId="22" fillId="24" borderId="45" xfId="41" applyFont="1" applyFill="1" applyBorder="1" applyAlignment="1">
      <alignment horizontal="center" vertical="center" shrinkToFit="1"/>
    </xf>
    <xf numFmtId="177" fontId="25" fillId="25" borderId="30" xfId="41" applyNumberFormat="1" applyFont="1" applyFill="1" applyBorder="1" applyAlignment="1">
      <alignment horizontal="right" vertical="center"/>
    </xf>
    <xf numFmtId="177" fontId="25" fillId="25" borderId="34" xfId="41" applyNumberFormat="1" applyFont="1" applyFill="1" applyBorder="1" applyAlignment="1">
      <alignment horizontal="right" vertical="center"/>
    </xf>
    <xf numFmtId="177" fontId="25" fillId="25" borderId="38" xfId="41" applyNumberFormat="1" applyFont="1" applyFill="1" applyBorder="1" applyAlignment="1">
      <alignment horizontal="right" vertical="center"/>
    </xf>
    <xf numFmtId="178" fontId="25" fillId="25" borderId="42" xfId="41" applyNumberFormat="1" applyFont="1" applyFill="1" applyBorder="1">
      <alignment vertical="center"/>
    </xf>
    <xf numFmtId="177" fontId="25" fillId="25" borderId="42" xfId="41" applyNumberFormat="1" applyFont="1" applyFill="1" applyBorder="1" applyAlignment="1">
      <alignment horizontal="right" vertical="center"/>
    </xf>
    <xf numFmtId="176" fontId="25" fillId="25" borderId="10" xfId="41" applyNumberFormat="1" applyFont="1" applyFill="1" applyBorder="1" applyAlignment="1">
      <alignment horizontal="center" vertical="center"/>
    </xf>
    <xf numFmtId="180" fontId="27" fillId="25" borderId="11" xfId="41" applyNumberFormat="1" applyFont="1" applyFill="1" applyBorder="1" applyAlignment="1">
      <alignment horizontal="center" vertical="center"/>
    </xf>
    <xf numFmtId="180" fontId="27" fillId="25" borderId="21" xfId="41" applyNumberFormat="1" applyFont="1" applyFill="1" applyBorder="1" applyAlignment="1">
      <alignment horizontal="center" vertical="center"/>
    </xf>
    <xf numFmtId="176" fontId="25" fillId="25" borderId="22" xfId="41" applyNumberFormat="1" applyFont="1" applyFill="1" applyBorder="1" applyAlignment="1">
      <alignment horizontal="center" vertical="center"/>
    </xf>
    <xf numFmtId="176" fontId="25" fillId="25" borderId="12" xfId="41" applyNumberFormat="1" applyFont="1" applyFill="1" applyBorder="1" applyAlignment="1">
      <alignment horizontal="center" vertical="center"/>
    </xf>
    <xf numFmtId="176" fontId="26" fillId="25" borderId="22" xfId="41" applyNumberFormat="1" applyFont="1" applyFill="1" applyBorder="1" applyAlignment="1">
      <alignment horizontal="center" vertical="center"/>
    </xf>
    <xf numFmtId="180" fontId="24" fillId="25" borderId="21" xfId="41" applyNumberFormat="1" applyFont="1" applyFill="1" applyBorder="1" applyAlignment="1">
      <alignment horizontal="center" vertical="center"/>
    </xf>
    <xf numFmtId="176" fontId="25" fillId="0" borderId="16" xfId="41" applyNumberFormat="1" applyFont="1" applyBorder="1" applyAlignment="1">
      <alignment horizontal="center" vertical="center"/>
    </xf>
    <xf numFmtId="180" fontId="27" fillId="0" borderId="11" xfId="41" applyNumberFormat="1" applyFont="1" applyBorder="1" applyAlignment="1">
      <alignment horizontal="center" vertical="center"/>
    </xf>
    <xf numFmtId="0" fontId="22" fillId="24" borderId="52" xfId="44" applyFont="1" applyFill="1" applyBorder="1" applyAlignment="1">
      <alignment horizontal="center" vertical="center"/>
    </xf>
    <xf numFmtId="176" fontId="25" fillId="25" borderId="19" xfId="41" applyNumberFormat="1" applyFont="1" applyFill="1" applyBorder="1" applyAlignment="1">
      <alignment horizontal="center" vertical="center"/>
    </xf>
    <xf numFmtId="180" fontId="25" fillId="25" borderId="20" xfId="41" applyNumberFormat="1" applyFont="1" applyFill="1" applyBorder="1" applyAlignment="1">
      <alignment horizontal="center" vertical="center"/>
    </xf>
    <xf numFmtId="180" fontId="25" fillId="25" borderId="53" xfId="41" applyNumberFormat="1" applyFont="1" applyFill="1" applyBorder="1" applyAlignment="1">
      <alignment horizontal="center" vertical="center"/>
    </xf>
    <xf numFmtId="176" fontId="25" fillId="25" borderId="54" xfId="41" applyNumberFormat="1" applyFont="1" applyFill="1" applyBorder="1" applyAlignment="1">
      <alignment horizontal="center" vertical="center"/>
    </xf>
    <xf numFmtId="176" fontId="25" fillId="25" borderId="0" xfId="41" applyNumberFormat="1" applyFont="1" applyFill="1" applyBorder="1" applyAlignment="1">
      <alignment horizontal="center" vertical="center"/>
    </xf>
    <xf numFmtId="176" fontId="26" fillId="25" borderId="0" xfId="41" applyNumberFormat="1" applyFont="1" applyFill="1" applyBorder="1" applyAlignment="1">
      <alignment horizontal="center" vertical="center"/>
    </xf>
    <xf numFmtId="180" fontId="26" fillId="25" borderId="53" xfId="41" applyNumberFormat="1" applyFont="1" applyFill="1" applyBorder="1" applyAlignment="1">
      <alignment horizontal="center" vertical="center"/>
    </xf>
    <xf numFmtId="176" fontId="25" fillId="0" borderId="55" xfId="41" applyNumberFormat="1" applyFont="1" applyBorder="1" applyAlignment="1">
      <alignment horizontal="center" vertical="center"/>
    </xf>
    <xf numFmtId="180" fontId="25" fillId="0" borderId="20" xfId="41" applyNumberFormat="1" applyFont="1" applyBorder="1" applyAlignment="1">
      <alignment horizontal="center" vertical="center"/>
    </xf>
    <xf numFmtId="176" fontId="25" fillId="25" borderId="17" xfId="41" applyNumberFormat="1" applyFont="1" applyFill="1" applyBorder="1" applyAlignment="1">
      <alignment horizontal="center" vertical="center"/>
    </xf>
    <xf numFmtId="180" fontId="27" fillId="25" borderId="56" xfId="41" applyNumberFormat="1" applyFont="1" applyFill="1" applyBorder="1" applyAlignment="1">
      <alignment horizontal="center" vertical="center"/>
    </xf>
    <xf numFmtId="180" fontId="27" fillId="25" borderId="57" xfId="41" applyNumberFormat="1" applyFont="1" applyFill="1" applyBorder="1" applyAlignment="1">
      <alignment horizontal="center" vertical="center"/>
    </xf>
    <xf numFmtId="176" fontId="25" fillId="25" borderId="58" xfId="41" applyNumberFormat="1" applyFont="1" applyFill="1" applyBorder="1" applyAlignment="1">
      <alignment horizontal="center" vertical="center"/>
    </xf>
    <xf numFmtId="176" fontId="25" fillId="25" borderId="56" xfId="41" applyNumberFormat="1" applyFont="1" applyFill="1" applyBorder="1" applyAlignment="1">
      <alignment horizontal="center" vertical="center"/>
    </xf>
    <xf numFmtId="180" fontId="27" fillId="25" borderId="18" xfId="41" applyNumberFormat="1" applyFont="1" applyFill="1" applyBorder="1" applyAlignment="1">
      <alignment horizontal="center" vertical="center"/>
    </xf>
    <xf numFmtId="176" fontId="26" fillId="25" borderId="56" xfId="41" applyNumberFormat="1" applyFont="1" applyFill="1" applyBorder="1" applyAlignment="1">
      <alignment horizontal="center" vertical="center"/>
    </xf>
    <xf numFmtId="180" fontId="24" fillId="25" borderId="57" xfId="41" applyNumberFormat="1" applyFont="1" applyFill="1" applyBorder="1" applyAlignment="1">
      <alignment horizontal="center" vertical="center"/>
    </xf>
    <xf numFmtId="176" fontId="25" fillId="0" borderId="25" xfId="41" applyNumberFormat="1" applyFont="1" applyBorder="1" applyAlignment="1">
      <alignment horizontal="center" vertical="center"/>
    </xf>
    <xf numFmtId="180" fontId="27" fillId="0" borderId="18" xfId="41" applyNumberFormat="1" applyFont="1" applyBorder="1" applyAlignment="1">
      <alignment horizontal="center" vertical="center"/>
    </xf>
    <xf numFmtId="176" fontId="26" fillId="25" borderId="12" xfId="41" applyNumberFormat="1" applyFont="1" applyFill="1" applyBorder="1" applyAlignment="1">
      <alignment horizontal="center" vertical="center"/>
    </xf>
    <xf numFmtId="0" fontId="22" fillId="0" borderId="0" xfId="44" applyFont="1" applyAlignment="1">
      <alignment horizontal="right" vertical="center"/>
    </xf>
    <xf numFmtId="0" fontId="29" fillId="0" borderId="0" xfId="0" applyFont="1">
      <alignment vertical="center"/>
    </xf>
    <xf numFmtId="0" fontId="30" fillId="0" borderId="0" xfId="0" applyFont="1" applyFill="1">
      <alignment vertical="center"/>
    </xf>
    <xf numFmtId="0" fontId="31" fillId="0" borderId="0" xfId="0" applyFont="1" applyAlignment="1">
      <alignment vertical="center"/>
    </xf>
    <xf numFmtId="0" fontId="31" fillId="0" borderId="0" xfId="0" applyFont="1">
      <alignment vertical="center"/>
    </xf>
    <xf numFmtId="0" fontId="11" fillId="0" borderId="0" xfId="0" applyFont="1">
      <alignment vertical="center"/>
    </xf>
    <xf numFmtId="0" fontId="32" fillId="0" borderId="0" xfId="0" applyFont="1">
      <alignment vertical="center"/>
    </xf>
    <xf numFmtId="0" fontId="32" fillId="0" borderId="0" xfId="0" applyFont="1" applyAlignment="1">
      <alignment horizontal="center" vertical="center"/>
    </xf>
    <xf numFmtId="0" fontId="34" fillId="0" borderId="0" xfId="0" applyFont="1" applyAlignment="1">
      <alignment horizontal="center" vertical="center"/>
    </xf>
    <xf numFmtId="0" fontId="32" fillId="0" borderId="0" xfId="0" quotePrefix="1" applyFont="1" applyAlignment="1">
      <alignment horizontal="right" vertical="center"/>
    </xf>
    <xf numFmtId="0" fontId="32" fillId="0" borderId="0" xfId="0" applyFont="1" applyAlignment="1">
      <alignment horizontal="right" vertical="center"/>
    </xf>
    <xf numFmtId="0" fontId="35" fillId="0" borderId="59" xfId="0" applyFont="1" applyBorder="1" applyAlignment="1">
      <alignment vertical="distributed" wrapText="1"/>
    </xf>
    <xf numFmtId="0" fontId="35" fillId="0" borderId="60" xfId="0" applyFont="1" applyBorder="1" applyAlignment="1">
      <alignment vertical="center"/>
    </xf>
    <xf numFmtId="0" fontId="36" fillId="0" borderId="61" xfId="0" applyFont="1" applyBorder="1" applyAlignment="1">
      <alignment vertical="distributed" wrapText="1"/>
    </xf>
    <xf numFmtId="0" fontId="35" fillId="0" borderId="0" xfId="0" applyFont="1" applyBorder="1" applyAlignment="1">
      <alignment vertical="center"/>
    </xf>
    <xf numFmtId="0" fontId="35" fillId="0" borderId="10" xfId="0" applyFont="1" applyBorder="1" applyAlignment="1">
      <alignment vertical="center"/>
    </xf>
    <xf numFmtId="0" fontId="37" fillId="0" borderId="12" xfId="0" applyFont="1" applyFill="1" applyBorder="1" applyAlignment="1">
      <alignment vertical="top"/>
    </xf>
    <xf numFmtId="0" fontId="37" fillId="0" borderId="12"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vertical="center"/>
    </xf>
    <xf numFmtId="0" fontId="38" fillId="24" borderId="0" xfId="0" applyFont="1" applyFill="1" applyBorder="1">
      <alignment vertical="center"/>
    </xf>
    <xf numFmtId="0" fontId="37" fillId="24" borderId="0" xfId="0" applyFont="1" applyFill="1" applyBorder="1" applyAlignment="1">
      <alignment vertical="center"/>
    </xf>
    <xf numFmtId="0" fontId="32" fillId="24" borderId="0" xfId="0" applyFont="1" applyFill="1" applyBorder="1" applyAlignment="1">
      <alignment vertical="center"/>
    </xf>
    <xf numFmtId="0" fontId="39" fillId="24" borderId="0" xfId="0" applyFont="1" applyFill="1" applyBorder="1" applyAlignment="1">
      <alignment vertical="center"/>
    </xf>
    <xf numFmtId="0" fontId="39" fillId="24" borderId="0" xfId="0" applyFont="1" applyFill="1" applyBorder="1" applyAlignment="1">
      <alignment vertical="center" wrapText="1"/>
    </xf>
    <xf numFmtId="0" fontId="31" fillId="24" borderId="0" xfId="0" applyFont="1" applyFill="1" applyBorder="1" applyAlignment="1">
      <alignment vertical="center"/>
    </xf>
    <xf numFmtId="0" fontId="40" fillId="24" borderId="0" xfId="0" applyFont="1" applyFill="1" applyBorder="1" applyAlignment="1">
      <alignment vertical="center"/>
    </xf>
    <xf numFmtId="0" fontId="41" fillId="24" borderId="0" xfId="0" applyFont="1" applyFill="1" applyBorder="1" applyAlignment="1">
      <alignment vertical="center"/>
    </xf>
    <xf numFmtId="0" fontId="22" fillId="26" borderId="0" xfId="0" applyFont="1" applyFill="1" applyBorder="1" applyAlignment="1"/>
    <xf numFmtId="0" fontId="0" fillId="26" borderId="0" xfId="0" applyFill="1" applyAlignment="1"/>
    <xf numFmtId="0" fontId="42" fillId="0" borderId="0" xfId="0" applyFont="1">
      <alignment vertical="center"/>
    </xf>
    <xf numFmtId="0" fontId="43" fillId="0" borderId="0" xfId="0" applyFont="1">
      <alignment vertical="center"/>
    </xf>
    <xf numFmtId="0" fontId="29" fillId="0" borderId="0" xfId="0" applyFont="1" applyBorder="1">
      <alignment vertical="center"/>
    </xf>
    <xf numFmtId="0" fontId="44" fillId="24" borderId="0" xfId="0" applyFont="1" applyFill="1" applyBorder="1" applyAlignment="1">
      <alignment vertical="center"/>
    </xf>
    <xf numFmtId="0" fontId="45" fillId="24" borderId="0" xfId="0" applyFont="1" applyFill="1" applyBorder="1" applyAlignment="1">
      <alignment vertical="center"/>
    </xf>
    <xf numFmtId="0" fontId="46" fillId="24" borderId="0" xfId="0" applyFont="1" applyFill="1" applyBorder="1" applyAlignment="1">
      <alignment vertical="center"/>
    </xf>
    <xf numFmtId="0" fontId="47" fillId="24" borderId="0" xfId="0" applyFont="1" applyFill="1" applyBorder="1" applyAlignment="1">
      <alignment vertical="center"/>
    </xf>
    <xf numFmtId="0" fontId="48" fillId="24" borderId="0" xfId="0" applyFont="1" applyFill="1" applyBorder="1" applyAlignment="1">
      <alignment horizontal="left" vertical="center" indent="1"/>
    </xf>
    <xf numFmtId="0" fontId="49" fillId="24" borderId="0" xfId="0" applyFont="1" applyFill="1" applyBorder="1" applyAlignment="1">
      <alignment vertical="center"/>
    </xf>
    <xf numFmtId="0" fontId="50" fillId="24" borderId="0" xfId="0" applyFont="1" applyFill="1" applyBorder="1" applyAlignment="1">
      <alignment vertical="center"/>
    </xf>
    <xf numFmtId="0" fontId="51" fillId="24" borderId="0" xfId="0" applyFont="1" applyFill="1" applyBorder="1" applyAlignment="1">
      <alignment horizontal="left" vertical="center" indent="1"/>
    </xf>
    <xf numFmtId="0" fontId="52" fillId="24" borderId="0" xfId="0" applyFont="1" applyFill="1" applyBorder="1" applyAlignment="1">
      <alignment horizontal="left" vertical="center" wrapText="1" indent="1"/>
    </xf>
    <xf numFmtId="0" fontId="53" fillId="0" borderId="0" xfId="0" applyFont="1">
      <alignment vertical="center"/>
    </xf>
    <xf numFmtId="4" fontId="32" fillId="0" borderId="0" xfId="0" applyNumberFormat="1" applyFont="1" applyBorder="1" applyAlignment="1">
      <alignment horizontal="center" vertical="center"/>
    </xf>
    <xf numFmtId="0" fontId="54" fillId="0" borderId="0" xfId="0" applyFont="1" applyAlignment="1">
      <alignment horizontal="center" vertical="center"/>
    </xf>
    <xf numFmtId="0" fontId="0" fillId="0" borderId="0" xfId="0" applyFont="1" applyAlignment="1">
      <alignment horizontal="right" vertical="center"/>
    </xf>
    <xf numFmtId="0" fontId="35" fillId="0" borderId="62" xfId="0" applyFont="1" applyBorder="1" applyAlignment="1">
      <alignment vertical="distributed"/>
    </xf>
    <xf numFmtId="0" fontId="36" fillId="0" borderId="63" xfId="0" applyFont="1" applyBorder="1" applyAlignment="1">
      <alignment vertical="distributed"/>
    </xf>
    <xf numFmtId="0" fontId="35" fillId="0" borderId="0" xfId="0" applyFont="1" applyBorder="1" applyAlignment="1">
      <alignment vertical="distributed"/>
    </xf>
    <xf numFmtId="0" fontId="35" fillId="0" borderId="19" xfId="0" applyFont="1" applyBorder="1" applyAlignment="1">
      <alignment vertical="distributed"/>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181" fontId="56" fillId="0" borderId="0" xfId="0" applyNumberFormat="1" applyFont="1" applyBorder="1" applyAlignment="1">
      <alignment vertical="center" wrapText="1"/>
    </xf>
    <xf numFmtId="181" fontId="57" fillId="0" borderId="0" xfId="0" applyNumberFormat="1" applyFont="1" applyBorder="1" applyAlignment="1">
      <alignment vertical="center" wrapText="1"/>
    </xf>
    <xf numFmtId="181" fontId="58" fillId="0" borderId="0" xfId="0" applyNumberFormat="1" applyFont="1" applyBorder="1" applyAlignment="1">
      <alignment vertical="center" wrapText="1"/>
    </xf>
    <xf numFmtId="0" fontId="46" fillId="24" borderId="0" xfId="0" applyFont="1" applyFill="1" applyBorder="1" applyAlignment="1">
      <alignment vertical="center" wrapText="1"/>
    </xf>
    <xf numFmtId="0" fontId="50" fillId="24" borderId="0" xfId="0" applyFont="1" applyFill="1" applyBorder="1" applyAlignment="1">
      <alignment vertical="distributed" wrapText="1"/>
    </xf>
    <xf numFmtId="0" fontId="29" fillId="0" borderId="0" xfId="0" applyFont="1" applyAlignment="1">
      <alignment vertical="center"/>
    </xf>
    <xf numFmtId="0" fontId="11" fillId="0" borderId="0" xfId="0" applyFont="1" applyAlignment="1">
      <alignment vertical="center"/>
    </xf>
    <xf numFmtId="0" fontId="46" fillId="24" borderId="0" xfId="0" applyFont="1" applyFill="1" applyBorder="1" applyAlignment="1">
      <alignment horizontal="left" vertical="center" wrapText="1" indent="1"/>
    </xf>
    <xf numFmtId="0" fontId="0" fillId="24" borderId="0" xfId="0" applyFont="1" applyFill="1" applyBorder="1" applyAlignment="1">
      <alignment vertical="center"/>
    </xf>
    <xf numFmtId="0" fontId="0" fillId="24" borderId="0" xfId="0" applyFont="1" applyFill="1" applyBorder="1" applyAlignment="1">
      <alignment horizontal="left" vertical="center"/>
    </xf>
    <xf numFmtId="0" fontId="59" fillId="0" borderId="0" xfId="0" applyFont="1">
      <alignment vertical="center"/>
    </xf>
    <xf numFmtId="0" fontId="44" fillId="26" borderId="0" xfId="0" applyFont="1" applyFill="1" applyBorder="1" applyAlignment="1">
      <alignment vertical="center"/>
    </xf>
    <xf numFmtId="0" fontId="41" fillId="26" borderId="0" xfId="0" applyFont="1" applyFill="1" applyBorder="1" applyAlignment="1">
      <alignment vertical="center"/>
    </xf>
    <xf numFmtId="0" fontId="45" fillId="26" borderId="0" xfId="0" applyFont="1" applyFill="1" applyBorder="1" applyAlignment="1">
      <alignment vertical="center"/>
    </xf>
    <xf numFmtId="181" fontId="62" fillId="0" borderId="0" xfId="0" applyNumberFormat="1" applyFont="1" applyBorder="1" applyAlignment="1">
      <alignment horizontal="center" vertical="center"/>
    </xf>
    <xf numFmtId="0" fontId="63" fillId="24" borderId="0" xfId="0" applyFont="1" applyFill="1" applyBorder="1">
      <alignment vertical="center"/>
    </xf>
    <xf numFmtId="0" fontId="35" fillId="0" borderId="10" xfId="0" applyFont="1" applyBorder="1" applyAlignment="1">
      <alignment vertical="distributed"/>
    </xf>
    <xf numFmtId="0" fontId="0" fillId="0" borderId="12" xfId="0" applyFont="1" applyFill="1" applyBorder="1" applyAlignment="1">
      <alignment vertical="center"/>
    </xf>
    <xf numFmtId="0" fontId="0" fillId="0" borderId="12"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0" xfId="0" applyFont="1" applyFill="1" applyBorder="1" applyAlignment="1">
      <alignment horizontal="center" vertical="center"/>
    </xf>
    <xf numFmtId="0" fontId="37" fillId="0" borderId="0" xfId="0" applyFont="1" applyFill="1" applyBorder="1" applyAlignment="1">
      <alignment vertical="center"/>
    </xf>
    <xf numFmtId="0" fontId="39" fillId="0" borderId="72" xfId="0" applyFont="1" applyFill="1" applyBorder="1" applyAlignment="1">
      <alignment horizontal="left" vertical="center" wrapText="1" indent="1"/>
    </xf>
    <xf numFmtId="0" fontId="39" fillId="0" borderId="19" xfId="0" applyFont="1" applyFill="1" applyBorder="1" applyAlignment="1">
      <alignment horizontal="left" vertical="center" wrapText="1" indent="1"/>
    </xf>
    <xf numFmtId="0" fontId="39" fillId="0" borderId="72" xfId="0" applyFont="1" applyFill="1" applyBorder="1" applyAlignment="1">
      <alignment vertical="center"/>
    </xf>
    <xf numFmtId="0" fontId="65" fillId="0" borderId="72" xfId="0" applyFont="1" applyBorder="1" applyAlignment="1">
      <alignment horizontal="left" vertical="center" wrapText="1" indent="1"/>
    </xf>
    <xf numFmtId="0" fontId="37" fillId="24" borderId="0" xfId="0" applyFont="1" applyFill="1" applyBorder="1" applyAlignment="1">
      <alignment vertical="distributed" wrapText="1"/>
    </xf>
    <xf numFmtId="0" fontId="39" fillId="0" borderId="0" xfId="0" applyFont="1" applyFill="1" applyBorder="1" applyAlignment="1">
      <alignment vertical="center" wrapText="1"/>
    </xf>
    <xf numFmtId="0" fontId="41" fillId="0" borderId="20" xfId="0" applyFont="1" applyFill="1" applyBorder="1" applyAlignment="1">
      <alignment horizontal="left" vertical="center" indent="1"/>
    </xf>
    <xf numFmtId="0" fontId="41" fillId="0" borderId="19" xfId="0" applyFont="1" applyFill="1" applyBorder="1" applyAlignment="1">
      <alignment horizontal="left" vertical="center" indent="1"/>
    </xf>
    <xf numFmtId="0" fontId="66" fillId="0" borderId="20" xfId="0" applyFont="1" applyBorder="1" applyAlignment="1">
      <alignment horizontal="left" vertical="center" indent="1"/>
    </xf>
    <xf numFmtId="0" fontId="31" fillId="24" borderId="0" xfId="0" applyFont="1" applyFill="1" applyBorder="1" applyAlignment="1">
      <alignment horizontal="center" vertical="center"/>
    </xf>
    <xf numFmtId="0" fontId="46" fillId="26" borderId="0" xfId="0" applyFont="1" applyFill="1" applyBorder="1" applyAlignment="1">
      <alignment horizontal="center" vertical="center"/>
    </xf>
    <xf numFmtId="0" fontId="46" fillId="24" borderId="0" xfId="0" applyFont="1" applyFill="1" applyBorder="1" applyAlignment="1">
      <alignment horizontal="center" vertical="center"/>
    </xf>
    <xf numFmtId="0" fontId="31" fillId="26" borderId="0" xfId="0" applyFont="1" applyFill="1" applyBorder="1" applyAlignment="1">
      <alignment horizontal="center" vertical="center"/>
    </xf>
    <xf numFmtId="0" fontId="31" fillId="24" borderId="0" xfId="0" applyFont="1" applyFill="1" applyBorder="1" applyAlignment="1">
      <alignment horizontal="center" vertical="center" wrapText="1"/>
    </xf>
    <xf numFmtId="0" fontId="46" fillId="26" borderId="0" xfId="0" applyFont="1" applyFill="1" applyBorder="1" applyAlignment="1">
      <alignment vertical="center"/>
    </xf>
    <xf numFmtId="0" fontId="31" fillId="26" borderId="0" xfId="0" applyFont="1" applyFill="1" applyBorder="1" applyAlignment="1">
      <alignment vertical="center"/>
    </xf>
    <xf numFmtId="181" fontId="62" fillId="0" borderId="0" xfId="0" quotePrefix="1" applyNumberFormat="1" applyFont="1" applyBorder="1" applyAlignment="1">
      <alignment horizontal="center" vertical="center" shrinkToFit="1"/>
    </xf>
    <xf numFmtId="0" fontId="37" fillId="24" borderId="0" xfId="0" applyFont="1" applyFill="1" applyBorder="1" applyAlignment="1">
      <alignment horizontal="center" vertical="center"/>
    </xf>
    <xf numFmtId="0" fontId="32" fillId="0" borderId="0" xfId="0" applyFont="1" applyAlignment="1">
      <alignment vertical="center"/>
    </xf>
    <xf numFmtId="0" fontId="62" fillId="0" borderId="0" xfId="0" applyFont="1" applyAlignment="1">
      <alignment vertical="center"/>
    </xf>
    <xf numFmtId="0" fontId="43" fillId="24" borderId="0" xfId="0" applyFont="1" applyFill="1" applyBorder="1" applyAlignment="1">
      <alignment horizontal="center" vertical="center"/>
    </xf>
    <xf numFmtId="4" fontId="0" fillId="0" borderId="0" xfId="0" applyNumberFormat="1" applyFont="1" applyBorder="1" applyAlignment="1">
      <alignment horizontal="center" vertical="center"/>
    </xf>
    <xf numFmtId="181" fontId="62" fillId="0" borderId="0" xfId="0" applyNumberFormat="1" applyFont="1" applyBorder="1" applyAlignment="1">
      <alignment horizontal="center" vertical="center" shrinkToFit="1"/>
    </xf>
    <xf numFmtId="0" fontId="67" fillId="0" borderId="0" xfId="0" applyFont="1" applyBorder="1" applyAlignment="1">
      <alignment vertical="center"/>
    </xf>
    <xf numFmtId="0" fontId="54" fillId="0" borderId="0" xfId="0" applyFont="1" applyBorder="1" applyAlignment="1">
      <alignment vertical="center"/>
    </xf>
    <xf numFmtId="4" fontId="0" fillId="0" borderId="19" xfId="0" applyNumberFormat="1" applyFont="1" applyBorder="1" applyAlignment="1">
      <alignment horizontal="center" vertical="center"/>
    </xf>
    <xf numFmtId="0" fontId="35" fillId="0" borderId="77" xfId="0" applyFont="1" applyBorder="1" applyAlignment="1">
      <alignment vertical="distributed"/>
    </xf>
    <xf numFmtId="0" fontId="35" fillId="0" borderId="78" xfId="0" applyFont="1" applyBorder="1" applyAlignment="1">
      <alignment vertical="center"/>
    </xf>
    <xf numFmtId="0" fontId="68" fillId="0" borderId="78" xfId="0" applyFont="1" applyFill="1" applyBorder="1" applyAlignment="1">
      <alignment vertical="center"/>
    </xf>
    <xf numFmtId="0" fontId="36" fillId="0" borderId="79" xfId="0" applyFont="1" applyBorder="1" applyAlignment="1">
      <alignment vertical="distributed"/>
    </xf>
    <xf numFmtId="0" fontId="35" fillId="0" borderId="17" xfId="0" applyFont="1" applyBorder="1" applyAlignment="1">
      <alignment vertical="distributed"/>
    </xf>
    <xf numFmtId="0" fontId="39" fillId="0" borderId="56" xfId="0" applyFont="1" applyFill="1" applyBorder="1" applyAlignment="1">
      <alignment vertical="center" wrapText="1"/>
    </xf>
    <xf numFmtId="0" fontId="41" fillId="0" borderId="18" xfId="0" applyFont="1" applyFill="1" applyBorder="1" applyAlignment="1">
      <alignment horizontal="left" vertical="center" indent="1"/>
    </xf>
    <xf numFmtId="0" fontId="41" fillId="0" borderId="17" xfId="0" applyFont="1" applyFill="1" applyBorder="1" applyAlignment="1">
      <alignment horizontal="left" vertical="center" indent="1"/>
    </xf>
    <xf numFmtId="0" fontId="66" fillId="0" borderId="18" xfId="0" applyFont="1" applyBorder="1" applyAlignment="1">
      <alignment horizontal="left" vertical="center" indent="1"/>
    </xf>
    <xf numFmtId="181" fontId="69" fillId="0" borderId="0" xfId="0" applyNumberFormat="1" applyFont="1" applyBorder="1" applyAlignment="1">
      <alignment horizontal="center" vertical="center"/>
    </xf>
    <xf numFmtId="0" fontId="32" fillId="0" borderId="0" xfId="0" applyFont="1" applyBorder="1" applyAlignment="1">
      <alignment vertical="center" wrapText="1"/>
    </xf>
    <xf numFmtId="0" fontId="29" fillId="0" borderId="0" xfId="0" applyFont="1" applyAlignment="1">
      <alignment vertical="center" wrapText="1"/>
    </xf>
    <xf numFmtId="0" fontId="30" fillId="0" borderId="0" xfId="0" applyFont="1" applyFill="1" applyAlignment="1">
      <alignment vertical="center" wrapText="1"/>
    </xf>
    <xf numFmtId="0" fontId="45" fillId="0" borderId="0" xfId="0" applyFont="1">
      <alignment vertical="center"/>
    </xf>
    <xf numFmtId="0" fontId="0" fillId="0" borderId="0" xfId="0" applyFont="1">
      <alignment vertical="center"/>
    </xf>
    <xf numFmtId="0" fontId="11" fillId="0" borderId="0" xfId="0" applyFont="1" applyBorder="1">
      <alignment vertical="center"/>
    </xf>
    <xf numFmtId="0" fontId="11" fillId="0" borderId="0" xfId="0" applyFont="1" applyBorder="1" applyAlignment="1">
      <alignment horizontal="right" vertical="center"/>
    </xf>
    <xf numFmtId="0" fontId="45" fillId="0" borderId="0" xfId="0" applyFont="1" applyBorder="1">
      <alignment vertical="center"/>
    </xf>
    <xf numFmtId="0" fontId="70" fillId="0" borderId="0" xfId="0" applyFont="1" applyBorder="1">
      <alignment vertical="center"/>
    </xf>
    <xf numFmtId="0" fontId="56" fillId="26" borderId="0" xfId="45" applyNumberFormat="1" applyFont="1" applyFill="1" applyBorder="1" applyAlignment="1">
      <alignment horizontal="center" vertical="center"/>
    </xf>
    <xf numFmtId="182" fontId="56" fillId="0" borderId="0" xfId="45" applyNumberFormat="1" applyFont="1" applyBorder="1" applyAlignment="1">
      <alignment horizontal="center" vertical="center" shrinkToFit="1"/>
    </xf>
    <xf numFmtId="181" fontId="62" fillId="0" borderId="0" xfId="0" applyNumberFormat="1" applyFont="1" applyBorder="1" applyAlignment="1">
      <alignment horizontal="center" vertical="center" wrapText="1"/>
    </xf>
    <xf numFmtId="0" fontId="62" fillId="0" borderId="0" xfId="0" applyNumberFormat="1" applyFont="1" applyBorder="1" applyAlignment="1">
      <alignment vertical="center"/>
    </xf>
    <xf numFmtId="181" fontId="62" fillId="0" borderId="0" xfId="0" applyNumberFormat="1" applyFont="1" applyBorder="1" applyAlignment="1">
      <alignment vertical="center"/>
    </xf>
    <xf numFmtId="0" fontId="62" fillId="0" borderId="0" xfId="0" applyNumberFormat="1" applyFont="1">
      <alignment vertical="center"/>
    </xf>
    <xf numFmtId="0" fontId="71" fillId="0" borderId="0" xfId="0" applyFont="1">
      <alignment vertical="center"/>
    </xf>
    <xf numFmtId="0" fontId="72" fillId="0" borderId="0" xfId="0" applyFont="1">
      <alignment vertical="center"/>
    </xf>
    <xf numFmtId="181" fontId="62" fillId="0" borderId="0" xfId="0" applyNumberFormat="1" applyFont="1" applyBorder="1" applyAlignment="1">
      <alignment vertical="center" wrapText="1"/>
    </xf>
    <xf numFmtId="183" fontId="56" fillId="0" borderId="0" xfId="46" applyNumberFormat="1" applyFont="1" applyBorder="1" applyAlignment="1">
      <alignment vertical="center" shrinkToFit="1"/>
    </xf>
    <xf numFmtId="0" fontId="32" fillId="0" borderId="0" xfId="0" applyFont="1" applyBorder="1" applyAlignment="1">
      <alignment horizontal="center" vertical="center"/>
    </xf>
    <xf numFmtId="0" fontId="0" fillId="0" borderId="0" xfId="0" applyFont="1" applyAlignment="1">
      <alignment vertical="center"/>
    </xf>
    <xf numFmtId="0" fontId="11" fillId="0" borderId="0" xfId="0" applyFont="1" applyAlignment="1">
      <alignment horizontal="center" vertical="center"/>
    </xf>
    <xf numFmtId="0" fontId="11" fillId="0" borderId="0" xfId="0" applyFont="1" applyBorder="1" applyAlignment="1">
      <alignment horizontal="center" vertical="center" wrapText="1"/>
    </xf>
    <xf numFmtId="184" fontId="62" fillId="0" borderId="0" xfId="0" applyNumberFormat="1" applyFont="1" applyBorder="1" applyAlignment="1">
      <alignment vertical="center" shrinkToFit="1"/>
    </xf>
    <xf numFmtId="0" fontId="56" fillId="26" borderId="0" xfId="45" applyNumberFormat="1" applyFont="1" applyFill="1" applyBorder="1" applyAlignment="1">
      <alignment horizontal="center" vertical="center" wrapText="1"/>
    </xf>
    <xf numFmtId="182" fontId="56" fillId="0" borderId="0" xfId="45" applyNumberFormat="1" applyFont="1" applyBorder="1" applyAlignment="1">
      <alignment vertical="center" shrinkToFit="1"/>
    </xf>
    <xf numFmtId="182" fontId="11" fillId="0" borderId="0" xfId="0" applyNumberFormat="1" applyFont="1">
      <alignment vertical="center"/>
    </xf>
    <xf numFmtId="0" fontId="11" fillId="0" borderId="0" xfId="0" applyFont="1" applyBorder="1" applyAlignment="1">
      <alignment horizontal="center" vertical="center"/>
    </xf>
    <xf numFmtId="177" fontId="62" fillId="0" borderId="0" xfId="0" applyNumberFormat="1" applyFont="1" applyBorder="1" applyAlignment="1">
      <alignment horizontal="right" vertical="center" shrinkToFit="1"/>
    </xf>
    <xf numFmtId="184" fontId="62" fillId="0" borderId="0" xfId="0" applyNumberFormat="1" applyFont="1" applyBorder="1" applyAlignment="1">
      <alignment horizontal="right" vertical="center" shrinkToFit="1"/>
    </xf>
    <xf numFmtId="177" fontId="62" fillId="0" borderId="0" xfId="0" applyNumberFormat="1" applyFont="1" applyBorder="1" applyAlignment="1">
      <alignment vertical="center" shrinkToFit="1"/>
    </xf>
    <xf numFmtId="0" fontId="62" fillId="26" borderId="0" xfId="46" applyFont="1" applyFill="1" applyBorder="1" applyAlignment="1">
      <alignment horizontal="center" vertical="center" wrapText="1"/>
    </xf>
    <xf numFmtId="183" fontId="62" fillId="0" borderId="0" xfId="46" applyNumberFormat="1" applyFont="1" applyBorder="1" applyAlignment="1">
      <alignment vertical="center" shrinkToFit="1"/>
    </xf>
    <xf numFmtId="183" fontId="62" fillId="0" borderId="0" xfId="46" applyNumberFormat="1" applyFont="1" applyBorder="1" applyAlignment="1">
      <alignment vertical="center"/>
    </xf>
    <xf numFmtId="177" fontId="62" fillId="0" borderId="0" xfId="0" applyNumberFormat="1" applyFont="1" applyFill="1" applyBorder="1" applyAlignment="1">
      <alignment vertical="center" wrapText="1" shrinkToFit="1"/>
    </xf>
    <xf numFmtId="0" fontId="62" fillId="0" borderId="0" xfId="0" applyNumberFormat="1" applyFont="1" applyBorder="1">
      <alignment vertical="center"/>
    </xf>
    <xf numFmtId="0" fontId="56" fillId="0" borderId="0" xfId="46" applyFont="1" applyBorder="1" applyAlignment="1">
      <alignment horizontal="center" vertical="center"/>
    </xf>
    <xf numFmtId="183" fontId="62" fillId="0" borderId="0" xfId="46" applyNumberFormat="1" applyFont="1" applyAlignment="1">
      <alignment vertical="center"/>
    </xf>
    <xf numFmtId="0" fontId="32" fillId="0" borderId="0" xfId="0" applyFont="1" applyBorder="1">
      <alignment vertical="center"/>
    </xf>
    <xf numFmtId="185" fontId="70" fillId="0" borderId="0" xfId="0" applyNumberFormat="1" applyFont="1" applyBorder="1">
      <alignment vertical="center"/>
    </xf>
    <xf numFmtId="0" fontId="31" fillId="24" borderId="0" xfId="0" applyFont="1" applyFill="1" applyBorder="1" applyAlignment="1">
      <alignment horizontal="left" vertical="center"/>
    </xf>
    <xf numFmtId="0" fontId="64" fillId="24" borderId="0" xfId="0" applyFont="1" applyFill="1" applyBorder="1" applyAlignment="1">
      <alignment vertical="center"/>
    </xf>
    <xf numFmtId="0" fontId="68" fillId="0" borderId="0" xfId="0" applyFont="1" applyFill="1" applyBorder="1" applyAlignment="1">
      <alignment vertical="center"/>
    </xf>
    <xf numFmtId="0" fontId="39" fillId="0" borderId="11" xfId="0" applyFont="1" applyFill="1" applyBorder="1" applyAlignment="1">
      <alignment horizontal="left" vertical="center" wrapText="1" indent="1"/>
    </xf>
    <xf numFmtId="0" fontId="39" fillId="0" borderId="10" xfId="0" applyFont="1" applyFill="1" applyBorder="1" applyAlignment="1">
      <alignment horizontal="left" vertical="center" wrapText="1" indent="1"/>
    </xf>
    <xf numFmtId="0" fontId="39" fillId="0" borderId="11" xfId="0" applyFont="1" applyFill="1" applyBorder="1" applyAlignment="1">
      <alignment vertical="center"/>
    </xf>
    <xf numFmtId="0" fontId="37" fillId="0" borderId="12" xfId="0" applyFont="1" applyFill="1" applyBorder="1">
      <alignment vertical="center"/>
    </xf>
    <xf numFmtId="0" fontId="65" fillId="0" borderId="11" xfId="0" applyFont="1" applyBorder="1" applyAlignment="1">
      <alignment horizontal="left" vertical="center" wrapText="1" indent="1"/>
    </xf>
    <xf numFmtId="0" fontId="73" fillId="24" borderId="0" xfId="0" applyFont="1" applyFill="1" applyBorder="1" applyAlignment="1">
      <alignment vertical="center"/>
    </xf>
    <xf numFmtId="0" fontId="38" fillId="0" borderId="0" xfId="0" applyFont="1">
      <alignment vertical="center"/>
    </xf>
    <xf numFmtId="184" fontId="62" fillId="0" borderId="0" xfId="0" applyNumberFormat="1" applyFont="1" applyBorder="1" applyAlignment="1">
      <alignment horizontal="center" vertical="center" shrinkToFit="1"/>
    </xf>
    <xf numFmtId="38" fontId="75" fillId="0" borderId="0" xfId="56" applyFont="1" applyBorder="1">
      <alignment vertical="center"/>
    </xf>
    <xf numFmtId="38" fontId="11" fillId="0" borderId="0" xfId="56" applyFont="1" applyBorder="1">
      <alignment vertical="center"/>
    </xf>
    <xf numFmtId="186" fontId="62" fillId="0" borderId="0" xfId="56" applyNumberFormat="1" applyFont="1" applyBorder="1" applyAlignment="1">
      <alignment horizontal="right" vertical="center" shrinkToFit="1"/>
    </xf>
    <xf numFmtId="186" fontId="11" fillId="0" borderId="0" xfId="56" applyNumberFormat="1" applyFont="1" applyBorder="1">
      <alignment vertical="center"/>
    </xf>
    <xf numFmtId="185" fontId="11" fillId="0" borderId="0" xfId="0" applyNumberFormat="1" applyFont="1" applyBorder="1">
      <alignment vertical="center"/>
    </xf>
    <xf numFmtId="0" fontId="56" fillId="0" borderId="0" xfId="46" applyFont="1" applyAlignment="1">
      <alignment horizontal="center" vertical="center"/>
    </xf>
    <xf numFmtId="0" fontId="22" fillId="24" borderId="44" xfId="41" applyFont="1" applyFill="1" applyBorder="1" applyAlignment="1">
      <alignment horizontal="center" vertical="center"/>
    </xf>
    <xf numFmtId="177" fontId="25" fillId="25" borderId="30" xfId="41" applyNumberFormat="1" applyFont="1" applyFill="1" applyBorder="1" applyAlignment="1">
      <alignment horizontal="right" vertical="center"/>
    </xf>
    <xf numFmtId="177" fontId="25" fillId="25" borderId="38" xfId="41" applyNumberFormat="1" applyFont="1" applyFill="1" applyBorder="1" applyAlignment="1">
      <alignment horizontal="right" vertical="center"/>
    </xf>
    <xf numFmtId="177" fontId="25" fillId="25" borderId="34" xfId="41" applyNumberFormat="1" applyFont="1" applyFill="1" applyBorder="1" applyAlignment="1">
      <alignment horizontal="right" vertical="center"/>
    </xf>
    <xf numFmtId="177" fontId="25" fillId="25" borderId="42" xfId="41" applyNumberFormat="1" applyFont="1" applyFill="1" applyBorder="1" applyAlignment="1">
      <alignment horizontal="right" vertical="center"/>
    </xf>
    <xf numFmtId="0" fontId="10" fillId="0" borderId="0" xfId="41" applyAlignment="1">
      <alignment horizontal="centerContinuous" vertical="center"/>
    </xf>
    <xf numFmtId="0" fontId="81" fillId="0" borderId="0" xfId="57"/>
    <xf numFmtId="0" fontId="10" fillId="0" borderId="0" xfId="41">
      <alignment vertical="center"/>
    </xf>
    <xf numFmtId="0" fontId="22" fillId="0" borderId="0" xfId="57" applyFont="1" applyAlignment="1">
      <alignment horizontal="right" vertical="center"/>
    </xf>
    <xf numFmtId="0" fontId="22" fillId="24" borderId="28" xfId="57" applyFont="1" applyFill="1" applyBorder="1" applyAlignment="1">
      <alignment horizontal="center" vertical="center"/>
    </xf>
    <xf numFmtId="0" fontId="22" fillId="24" borderId="52" xfId="57" applyFont="1" applyFill="1" applyBorder="1" applyAlignment="1">
      <alignment horizontal="center" vertical="center"/>
    </xf>
    <xf numFmtId="0" fontId="22" fillId="0" borderId="19" xfId="57" applyFont="1" applyBorder="1" applyAlignment="1">
      <alignment horizontal="center" vertical="center"/>
    </xf>
    <xf numFmtId="0" fontId="22" fillId="0" borderId="72" xfId="41" applyFont="1" applyBorder="1" applyAlignment="1">
      <alignment horizontal="center" vertical="center"/>
    </xf>
    <xf numFmtId="180" fontId="25" fillId="25" borderId="72" xfId="41" applyNumberFormat="1" applyFont="1" applyFill="1" applyBorder="1" applyAlignment="1">
      <alignment horizontal="center" vertical="center"/>
    </xf>
    <xf numFmtId="0" fontId="22" fillId="0" borderId="10" xfId="57" applyFont="1" applyBorder="1"/>
    <xf numFmtId="0" fontId="22" fillId="0" borderId="21" xfId="57" applyFont="1" applyBorder="1"/>
    <xf numFmtId="0" fontId="22" fillId="0" borderId="22" xfId="57" applyFont="1" applyBorder="1"/>
    <xf numFmtId="0" fontId="22" fillId="0" borderId="12" xfId="57" applyFont="1" applyBorder="1"/>
    <xf numFmtId="176" fontId="25" fillId="25" borderId="0" xfId="41" applyNumberFormat="1" applyFont="1" applyFill="1" applyAlignment="1">
      <alignment horizontal="center" vertical="center"/>
    </xf>
    <xf numFmtId="0" fontId="22" fillId="0" borderId="11" xfId="57" applyFont="1" applyBorder="1"/>
    <xf numFmtId="0" fontId="24" fillId="0" borderId="22" xfId="57" applyFont="1" applyBorder="1"/>
    <xf numFmtId="176" fontId="26" fillId="25" borderId="0" xfId="41" applyNumberFormat="1" applyFont="1" applyFill="1" applyAlignment="1">
      <alignment horizontal="center" vertical="center"/>
    </xf>
    <xf numFmtId="0" fontId="24" fillId="0" borderId="21" xfId="57" applyFont="1" applyBorder="1"/>
    <xf numFmtId="0" fontId="22" fillId="0" borderId="24" xfId="57" applyFont="1" applyBorder="1"/>
    <xf numFmtId="180" fontId="25" fillId="0" borderId="72" xfId="41" applyNumberFormat="1" applyFont="1" applyBorder="1" applyAlignment="1">
      <alignment horizontal="center" vertical="center"/>
    </xf>
    <xf numFmtId="0" fontId="23" fillId="0" borderId="0" xfId="41" applyFont="1">
      <alignment vertical="center"/>
    </xf>
    <xf numFmtId="0" fontId="22" fillId="0" borderId="0" xfId="57" applyFont="1"/>
    <xf numFmtId="177" fontId="25" fillId="25" borderId="30" xfId="41" applyNumberFormat="1" applyFont="1" applyFill="1" applyBorder="1" applyAlignment="1">
      <alignment horizontal="right" vertical="center"/>
    </xf>
    <xf numFmtId="177" fontId="25" fillId="25" borderId="38" xfId="41" applyNumberFormat="1" applyFont="1" applyFill="1" applyBorder="1" applyAlignment="1">
      <alignment horizontal="right" vertical="center"/>
    </xf>
    <xf numFmtId="177" fontId="25" fillId="25" borderId="34" xfId="41" applyNumberFormat="1" applyFont="1" applyFill="1" applyBorder="1" applyAlignment="1">
      <alignment horizontal="right" vertical="center"/>
    </xf>
    <xf numFmtId="177" fontId="25" fillId="25" borderId="42" xfId="41" applyNumberFormat="1" applyFont="1" applyFill="1" applyBorder="1" applyAlignment="1">
      <alignment horizontal="right" vertical="center"/>
    </xf>
    <xf numFmtId="0" fontId="22" fillId="24" borderId="44" xfId="41" applyFont="1" applyFill="1" applyBorder="1" applyAlignment="1">
      <alignment horizontal="center" vertical="center"/>
    </xf>
    <xf numFmtId="0" fontId="22" fillId="24" borderId="28" xfId="57" applyFont="1" applyFill="1" applyBorder="1" applyAlignment="1">
      <alignment horizontal="center" vertical="center"/>
    </xf>
    <xf numFmtId="0" fontId="22" fillId="24" borderId="28" xfId="44" applyFont="1" applyFill="1" applyBorder="1" applyAlignment="1">
      <alignment horizontal="center" vertical="center"/>
    </xf>
    <xf numFmtId="0" fontId="22" fillId="24" borderId="36" xfId="41" applyFont="1" applyFill="1" applyBorder="1" applyAlignment="1">
      <alignment horizontal="center" vertical="center"/>
    </xf>
    <xf numFmtId="0" fontId="22" fillId="24" borderId="44" xfId="41" applyFont="1" applyFill="1" applyBorder="1" applyAlignment="1">
      <alignment horizontal="center" vertical="center"/>
    </xf>
    <xf numFmtId="0" fontId="22" fillId="24" borderId="17" xfId="41" applyFont="1" applyFill="1" applyBorder="1" applyAlignment="1">
      <alignment horizontal="center" vertical="center"/>
    </xf>
    <xf numFmtId="0" fontId="22" fillId="24" borderId="18" xfId="41" applyFont="1" applyFill="1" applyBorder="1" applyAlignment="1">
      <alignment horizontal="center" vertical="center"/>
    </xf>
    <xf numFmtId="0" fontId="22" fillId="24" borderId="26" xfId="41" applyFont="1" applyFill="1" applyBorder="1" applyAlignment="1">
      <alignment horizontal="center" vertical="center"/>
    </xf>
    <xf numFmtId="0" fontId="22" fillId="24" borderId="14" xfId="41" applyFont="1" applyFill="1" applyBorder="1" applyAlignment="1">
      <alignment horizontal="center" vertical="center"/>
    </xf>
    <xf numFmtId="176" fontId="25" fillId="0" borderId="26" xfId="41" applyNumberFormat="1" applyFont="1" applyBorder="1" applyAlignment="1">
      <alignment horizontal="center" vertical="center"/>
    </xf>
    <xf numFmtId="176" fontId="25" fillId="0" borderId="14" xfId="41" applyNumberFormat="1" applyFont="1" applyBorder="1" applyAlignment="1">
      <alignment horizontal="center" vertical="center"/>
    </xf>
    <xf numFmtId="179" fontId="25" fillId="25" borderId="46" xfId="41" applyNumberFormat="1" applyFont="1" applyFill="1" applyBorder="1">
      <alignment vertical="center"/>
    </xf>
    <xf numFmtId="0" fontId="27" fillId="25" borderId="47" xfId="41" applyFont="1" applyFill="1" applyBorder="1">
      <alignment vertical="center"/>
    </xf>
    <xf numFmtId="179" fontId="25" fillId="25" borderId="47" xfId="41" applyNumberFormat="1" applyFont="1" applyFill="1" applyBorder="1">
      <alignment vertical="center"/>
    </xf>
    <xf numFmtId="176" fontId="25" fillId="0" borderId="24" xfId="41" applyNumberFormat="1" applyFont="1" applyBorder="1" applyAlignment="1">
      <alignment horizontal="center" vertical="center"/>
    </xf>
    <xf numFmtId="0" fontId="27" fillId="25" borderId="48" xfId="41" applyFont="1" applyFill="1" applyBorder="1">
      <alignment vertical="center"/>
    </xf>
    <xf numFmtId="177" fontId="25" fillId="25" borderId="30" xfId="41" applyNumberFormat="1" applyFont="1" applyFill="1" applyBorder="1" applyAlignment="1">
      <alignment horizontal="right" vertical="center"/>
    </xf>
    <xf numFmtId="177" fontId="25" fillId="25" borderId="32" xfId="41" applyNumberFormat="1" applyFont="1" applyFill="1" applyBorder="1" applyAlignment="1">
      <alignment horizontal="right" vertical="center"/>
    </xf>
    <xf numFmtId="177" fontId="25" fillId="25" borderId="38" xfId="41" applyNumberFormat="1" applyFont="1" applyFill="1" applyBorder="1" applyAlignment="1">
      <alignment horizontal="right" vertical="center"/>
    </xf>
    <xf numFmtId="177" fontId="25" fillId="25" borderId="40" xfId="41" applyNumberFormat="1" applyFont="1" applyFill="1" applyBorder="1" applyAlignment="1">
      <alignment horizontal="right" vertical="center"/>
    </xf>
    <xf numFmtId="179" fontId="25" fillId="25" borderId="50" xfId="41" applyNumberFormat="1" applyFont="1" applyFill="1" applyBorder="1" applyAlignment="1">
      <alignment horizontal="right" vertical="center"/>
    </xf>
    <xf numFmtId="179" fontId="25" fillId="25" borderId="48" xfId="41" applyNumberFormat="1" applyFont="1" applyFill="1" applyBorder="1" applyAlignment="1">
      <alignment horizontal="right" vertical="center"/>
    </xf>
    <xf numFmtId="176" fontId="25" fillId="0" borderId="23" xfId="41" applyNumberFormat="1" applyFont="1" applyBorder="1" applyAlignment="1">
      <alignment horizontal="center" vertical="center"/>
    </xf>
    <xf numFmtId="179" fontId="25" fillId="25" borderId="49" xfId="41" applyNumberFormat="1" applyFont="1" applyFill="1" applyBorder="1">
      <alignment vertical="center"/>
    </xf>
    <xf numFmtId="179" fontId="25" fillId="25" borderId="48" xfId="41" applyNumberFormat="1" applyFont="1" applyFill="1" applyBorder="1">
      <alignment vertical="center"/>
    </xf>
    <xf numFmtId="176" fontId="25" fillId="0" borderId="13" xfId="41" applyNumberFormat="1" applyFont="1" applyBorder="1" applyAlignment="1">
      <alignment horizontal="center" vertical="center"/>
    </xf>
    <xf numFmtId="179" fontId="25" fillId="25" borderId="50" xfId="41" applyNumberFormat="1" applyFont="1" applyFill="1" applyBorder="1">
      <alignment vertical="center"/>
    </xf>
    <xf numFmtId="0" fontId="22" fillId="0" borderId="23" xfId="44" applyFont="1" applyBorder="1" applyAlignment="1">
      <alignment horizontal="left" vertical="center" wrapText="1"/>
    </xf>
    <xf numFmtId="0" fontId="22" fillId="0" borderId="24" xfId="44" applyFont="1" applyBorder="1" applyAlignment="1">
      <alignment horizontal="left" vertical="center" wrapText="1"/>
    </xf>
    <xf numFmtId="177" fontId="25" fillId="25" borderId="34" xfId="41" applyNumberFormat="1" applyFont="1" applyFill="1" applyBorder="1" applyAlignment="1">
      <alignment horizontal="right" vertical="center"/>
    </xf>
    <xf numFmtId="177" fontId="25" fillId="25" borderId="42" xfId="41" applyNumberFormat="1" applyFont="1" applyFill="1" applyBorder="1" applyAlignment="1">
      <alignment horizontal="right" vertical="center"/>
    </xf>
    <xf numFmtId="0" fontId="26" fillId="25" borderId="46" xfId="41" applyFont="1" applyFill="1" applyBorder="1" applyAlignment="1">
      <alignment horizontal="right" vertical="center"/>
    </xf>
    <xf numFmtId="0" fontId="26" fillId="25" borderId="47" xfId="41" applyFont="1" applyFill="1" applyBorder="1" applyAlignment="1">
      <alignment horizontal="right" vertical="center"/>
    </xf>
    <xf numFmtId="0" fontId="22" fillId="0" borderId="13" xfId="41" applyFont="1" applyBorder="1" applyAlignment="1">
      <alignment horizontal="center" vertical="center" textRotation="255"/>
    </xf>
    <xf numFmtId="0" fontId="22" fillId="0" borderId="14" xfId="41" applyFont="1" applyBorder="1" applyAlignment="1">
      <alignment horizontal="center" vertical="center" textRotation="255"/>
    </xf>
    <xf numFmtId="176" fontId="26" fillId="0" borderId="23" xfId="41" applyNumberFormat="1" applyFont="1" applyBorder="1" applyAlignment="1">
      <alignment horizontal="center" vertical="center"/>
    </xf>
    <xf numFmtId="176" fontId="26" fillId="0" borderId="24" xfId="41" applyNumberFormat="1" applyFont="1" applyBorder="1" applyAlignment="1">
      <alignment horizontal="center" vertical="center"/>
    </xf>
    <xf numFmtId="179" fontId="26" fillId="25" borderId="49" xfId="41" applyNumberFormat="1" applyFont="1" applyFill="1" applyBorder="1">
      <alignment vertical="center"/>
    </xf>
    <xf numFmtId="177" fontId="26" fillId="25" borderId="33" xfId="41" applyNumberFormat="1" applyFont="1" applyFill="1" applyBorder="1" applyAlignment="1">
      <alignment horizontal="right" vertical="center"/>
    </xf>
    <xf numFmtId="177" fontId="26" fillId="25" borderId="32" xfId="41" applyNumberFormat="1" applyFont="1" applyFill="1" applyBorder="1" applyAlignment="1">
      <alignment horizontal="right" vertical="center"/>
    </xf>
    <xf numFmtId="177" fontId="26" fillId="25" borderId="41" xfId="41" applyNumberFormat="1" applyFont="1" applyFill="1" applyBorder="1" applyAlignment="1">
      <alignment horizontal="right" vertical="center"/>
    </xf>
    <xf numFmtId="177" fontId="26" fillId="25" borderId="40" xfId="41" applyNumberFormat="1" applyFont="1" applyFill="1" applyBorder="1" applyAlignment="1">
      <alignment horizontal="right" vertical="center"/>
    </xf>
    <xf numFmtId="0" fontId="24" fillId="25" borderId="49" xfId="41" applyFont="1" applyFill="1" applyBorder="1" applyAlignment="1">
      <alignment horizontal="right" vertical="center"/>
    </xf>
    <xf numFmtId="0" fontId="24" fillId="25" borderId="48" xfId="41" applyFont="1" applyFill="1" applyBorder="1" applyAlignment="1">
      <alignment horizontal="right" vertical="center"/>
    </xf>
    <xf numFmtId="176" fontId="26" fillId="0" borderId="13" xfId="41" applyNumberFormat="1" applyFont="1" applyBorder="1" applyAlignment="1">
      <alignment horizontal="center" vertical="center"/>
    </xf>
    <xf numFmtId="176" fontId="26" fillId="0" borderId="14" xfId="41" applyNumberFormat="1" applyFont="1" applyBorder="1" applyAlignment="1">
      <alignment horizontal="center" vertical="center"/>
    </xf>
    <xf numFmtId="177" fontId="25" fillId="25" borderId="31" xfId="41" applyNumberFormat="1" applyFont="1" applyFill="1" applyBorder="1" applyAlignment="1">
      <alignment horizontal="right" vertical="center"/>
    </xf>
    <xf numFmtId="177" fontId="25" fillId="25" borderId="39" xfId="41" applyNumberFormat="1" applyFont="1" applyFill="1" applyBorder="1" applyAlignment="1">
      <alignment horizontal="right" vertical="center"/>
    </xf>
    <xf numFmtId="0" fontId="26" fillId="25" borderId="50" xfId="41" applyFont="1" applyFill="1" applyBorder="1" applyAlignment="1">
      <alignment horizontal="right" vertical="center"/>
    </xf>
    <xf numFmtId="0" fontId="26" fillId="25" borderId="48" xfId="41" applyFont="1" applyFill="1" applyBorder="1" applyAlignment="1">
      <alignment horizontal="right" vertical="center"/>
    </xf>
    <xf numFmtId="177" fontId="25" fillId="25" borderId="33" xfId="41" applyNumberFormat="1" applyFont="1" applyFill="1" applyBorder="1" applyAlignment="1">
      <alignment horizontal="right" vertical="center"/>
    </xf>
    <xf numFmtId="177" fontId="25" fillId="25" borderId="41" xfId="41" applyNumberFormat="1" applyFont="1" applyFill="1" applyBorder="1" applyAlignment="1">
      <alignment horizontal="right" vertical="center"/>
    </xf>
    <xf numFmtId="0" fontId="26" fillId="25" borderId="49" xfId="41" applyFont="1" applyFill="1" applyBorder="1" applyAlignment="1">
      <alignment horizontal="right" vertical="center"/>
    </xf>
    <xf numFmtId="0" fontId="26" fillId="0" borderId="39" xfId="41" applyFont="1" applyBorder="1" applyAlignment="1">
      <alignment horizontal="right" vertical="center"/>
    </xf>
    <xf numFmtId="0" fontId="26" fillId="0" borderId="42" xfId="41" applyFont="1" applyBorder="1" applyAlignment="1">
      <alignment horizontal="right" vertical="center"/>
    </xf>
    <xf numFmtId="0" fontId="26" fillId="0" borderId="50" xfId="41" applyFont="1" applyBorder="1" applyAlignment="1">
      <alignment horizontal="right" vertical="center"/>
    </xf>
    <xf numFmtId="0" fontId="26" fillId="0" borderId="47" xfId="41" applyFont="1" applyBorder="1" applyAlignment="1">
      <alignment horizontal="right" vertical="center"/>
    </xf>
    <xf numFmtId="0" fontId="22" fillId="0" borderId="15" xfId="41" applyFont="1" applyBorder="1" applyAlignment="1">
      <alignment horizontal="center" vertical="center" textRotation="255"/>
    </xf>
    <xf numFmtId="176" fontId="25" fillId="0" borderId="27" xfId="41" applyNumberFormat="1" applyFont="1" applyBorder="1" applyAlignment="1">
      <alignment horizontal="center" vertical="center"/>
    </xf>
    <xf numFmtId="0" fontId="27" fillId="0" borderId="31" xfId="41" applyFont="1" applyBorder="1" applyAlignment="1">
      <alignment horizontal="right" vertical="center"/>
    </xf>
    <xf numFmtId="0" fontId="27" fillId="0" borderId="34" xfId="41" applyFont="1" applyBorder="1" applyAlignment="1">
      <alignment horizontal="right" vertical="center"/>
    </xf>
    <xf numFmtId="0" fontId="27" fillId="0" borderId="39" xfId="41" applyFont="1" applyBorder="1" applyAlignment="1">
      <alignment horizontal="right" vertical="center"/>
    </xf>
    <xf numFmtId="0" fontId="27" fillId="0" borderId="42" xfId="41" applyFont="1" applyBorder="1" applyAlignment="1">
      <alignment horizontal="right" vertical="center"/>
    </xf>
    <xf numFmtId="0" fontId="27" fillId="0" borderId="50" xfId="41" applyFont="1" applyBorder="1" applyAlignment="1">
      <alignment horizontal="right" vertical="center"/>
    </xf>
    <xf numFmtId="0" fontId="27" fillId="0" borderId="47" xfId="41" applyFont="1" applyBorder="1" applyAlignment="1">
      <alignment horizontal="right" vertical="center"/>
    </xf>
    <xf numFmtId="0" fontId="26" fillId="0" borderId="31" xfId="41" applyFont="1" applyBorder="1" applyAlignment="1">
      <alignment horizontal="right" vertical="center"/>
    </xf>
    <xf numFmtId="0" fontId="26" fillId="0" borderId="34" xfId="41" applyFont="1" applyBorder="1" applyAlignment="1">
      <alignment horizontal="right" vertical="center"/>
    </xf>
    <xf numFmtId="0" fontId="27" fillId="25" borderId="51" xfId="41" applyFont="1" applyFill="1" applyBorder="1">
      <alignment vertical="center"/>
    </xf>
    <xf numFmtId="177" fontId="25" fillId="25" borderId="35" xfId="41" applyNumberFormat="1" applyFont="1" applyFill="1" applyBorder="1" applyAlignment="1">
      <alignment horizontal="right" vertical="center"/>
    </xf>
    <xf numFmtId="177" fontId="25" fillId="25" borderId="43" xfId="41" applyNumberFormat="1" applyFont="1" applyFill="1" applyBorder="1" applyAlignment="1">
      <alignment horizontal="right" vertical="center"/>
    </xf>
    <xf numFmtId="0" fontId="26" fillId="25" borderId="51" xfId="41" applyFont="1" applyFill="1" applyBorder="1" applyAlignment="1">
      <alignment horizontal="right" vertical="center"/>
    </xf>
    <xf numFmtId="0" fontId="33" fillId="0" borderId="0" xfId="0" applyFont="1" applyAlignment="1">
      <alignment horizontal="center" vertical="center"/>
    </xf>
    <xf numFmtId="0" fontId="32" fillId="0" borderId="0" xfId="0" quotePrefix="1" applyNumberFormat="1" applyFont="1" applyFill="1" applyAlignment="1">
      <alignment horizontal="distributed" vertical="center"/>
    </xf>
    <xf numFmtId="0" fontId="32" fillId="0" borderId="0" xfId="0" applyFont="1" applyAlignment="1">
      <alignment horizontal="distributed" vertical="center"/>
    </xf>
    <xf numFmtId="0" fontId="37" fillId="0" borderId="0" xfId="0" applyFont="1" applyFill="1" applyBorder="1" applyAlignment="1">
      <alignment vertical="distributed" wrapText="1"/>
    </xf>
    <xf numFmtId="0" fontId="64" fillId="0" borderId="0" xfId="0" applyFont="1" applyFill="1" applyBorder="1" applyAlignment="1">
      <alignment vertical="distributed" wrapText="1"/>
    </xf>
    <xf numFmtId="0" fontId="49" fillId="24" borderId="0" xfId="0" applyFont="1" applyFill="1" applyBorder="1" applyAlignment="1">
      <alignment vertical="distributed" wrapText="1"/>
    </xf>
    <xf numFmtId="0" fontId="32" fillId="27" borderId="64" xfId="0" applyFont="1" applyFill="1" applyBorder="1" applyAlignment="1">
      <alignment vertical="center" wrapText="1"/>
    </xf>
    <xf numFmtId="0" fontId="32" fillId="27" borderId="68" xfId="0" applyFont="1" applyFill="1" applyBorder="1" applyAlignment="1">
      <alignment vertical="center" wrapText="1"/>
    </xf>
    <xf numFmtId="0" fontId="32" fillId="27" borderId="76" xfId="0" applyFont="1" applyFill="1" applyBorder="1" applyAlignment="1">
      <alignment vertical="center" wrapText="1"/>
    </xf>
    <xf numFmtId="0" fontId="50" fillId="24" borderId="0" xfId="0" applyFont="1" applyFill="1" applyBorder="1" applyAlignment="1">
      <alignment vertical="distributed" wrapText="1"/>
    </xf>
    <xf numFmtId="0" fontId="60" fillId="0" borderId="10" xfId="0" applyFont="1" applyBorder="1" applyAlignment="1">
      <alignment horizontal="center" vertical="center"/>
    </xf>
    <xf numFmtId="0" fontId="60" fillId="0" borderId="17" xfId="0" applyFont="1" applyBorder="1" applyAlignment="1">
      <alignment horizontal="center" vertical="center"/>
    </xf>
    <xf numFmtId="0" fontId="60" fillId="0" borderId="19" xfId="0" applyFont="1" applyBorder="1" applyAlignment="1">
      <alignment horizontal="center" vertical="center"/>
    </xf>
    <xf numFmtId="0" fontId="60" fillId="0" borderId="73" xfId="0" applyFont="1" applyBorder="1" applyAlignment="1">
      <alignment horizontal="center" vertical="center"/>
    </xf>
    <xf numFmtId="0" fontId="60" fillId="0" borderId="66" xfId="0" applyFont="1" applyBorder="1" applyAlignment="1">
      <alignment horizontal="center" vertical="center"/>
    </xf>
    <xf numFmtId="0" fontId="60" fillId="0" borderId="70" xfId="0" applyFont="1" applyBorder="1" applyAlignment="1">
      <alignment horizontal="center" vertical="center"/>
    </xf>
    <xf numFmtId="4" fontId="61" fillId="0" borderId="11" xfId="0" applyNumberFormat="1" applyFont="1" applyBorder="1" applyAlignment="1">
      <alignment horizontal="center" vertical="center"/>
    </xf>
    <xf numFmtId="0" fontId="61" fillId="0" borderId="18" xfId="0" applyFont="1" applyBorder="1" applyAlignment="1">
      <alignment horizontal="center" vertical="center"/>
    </xf>
    <xf numFmtId="4" fontId="60" fillId="0" borderId="19" xfId="0" applyNumberFormat="1" applyFont="1" applyBorder="1" applyAlignment="1">
      <alignment horizontal="center" vertical="center"/>
    </xf>
    <xf numFmtId="4" fontId="60" fillId="0" borderId="17" xfId="0" applyNumberFormat="1" applyFont="1" applyBorder="1" applyAlignment="1">
      <alignment horizontal="center" vertical="center"/>
    </xf>
    <xf numFmtId="4" fontId="60" fillId="0" borderId="10" xfId="0" applyNumberFormat="1" applyFont="1" applyBorder="1" applyAlignment="1">
      <alignment horizontal="center" vertical="center"/>
    </xf>
    <xf numFmtId="4" fontId="60" fillId="0" borderId="66" xfId="0" applyNumberFormat="1" applyFont="1" applyBorder="1" applyAlignment="1">
      <alignment horizontal="center" vertical="center"/>
    </xf>
    <xf numFmtId="4" fontId="60" fillId="0" borderId="70" xfId="0" applyNumberFormat="1" applyFont="1" applyBorder="1" applyAlignment="1">
      <alignment horizontal="center" vertical="center"/>
    </xf>
    <xf numFmtId="4" fontId="61" fillId="0" borderId="65" xfId="0" applyNumberFormat="1" applyFont="1" applyBorder="1" applyAlignment="1">
      <alignment horizontal="center" vertical="center"/>
    </xf>
    <xf numFmtId="4" fontId="61" fillId="0" borderId="69" xfId="0" applyNumberFormat="1" applyFont="1" applyBorder="1" applyAlignment="1">
      <alignment horizontal="center" vertical="center"/>
    </xf>
    <xf numFmtId="4" fontId="61" fillId="0" borderId="72" xfId="0" applyNumberFormat="1" applyFont="1" applyBorder="1" applyAlignment="1">
      <alignment horizontal="center" vertical="center"/>
    </xf>
    <xf numFmtId="4" fontId="61" fillId="0" borderId="18" xfId="0" applyNumberFormat="1" applyFont="1" applyBorder="1" applyAlignment="1">
      <alignment horizontal="center" vertical="center"/>
    </xf>
    <xf numFmtId="4" fontId="61" fillId="0" borderId="12" xfId="0" applyNumberFormat="1" applyFont="1" applyBorder="1" applyAlignment="1">
      <alignment horizontal="center" vertical="center"/>
    </xf>
    <xf numFmtId="0" fontId="61" fillId="0" borderId="74" xfId="0" applyFont="1" applyBorder="1" applyAlignment="1">
      <alignment horizontal="center" vertical="center"/>
    </xf>
    <xf numFmtId="4" fontId="61" fillId="0" borderId="67" xfId="0" applyNumberFormat="1" applyFont="1" applyBorder="1" applyAlignment="1">
      <alignment horizontal="center" vertical="center"/>
    </xf>
    <xf numFmtId="0" fontId="61" fillId="0" borderId="71" xfId="0" applyFont="1" applyBorder="1" applyAlignment="1">
      <alignment horizontal="center" vertical="center"/>
    </xf>
    <xf numFmtId="0" fontId="61" fillId="0" borderId="75" xfId="0" applyFont="1" applyBorder="1" applyAlignment="1">
      <alignment horizontal="center" vertical="center"/>
    </xf>
    <xf numFmtId="4" fontId="61" fillId="0" borderId="0" xfId="0" applyNumberFormat="1" applyFont="1" applyBorder="1" applyAlignment="1">
      <alignment horizontal="center" vertical="center"/>
    </xf>
    <xf numFmtId="4" fontId="61" fillId="0" borderId="56" xfId="0" applyNumberFormat="1" applyFont="1" applyBorder="1" applyAlignment="1">
      <alignment horizontal="center" vertical="center"/>
    </xf>
    <xf numFmtId="4" fontId="61" fillId="0" borderId="71" xfId="0" applyNumberFormat="1" applyFont="1" applyBorder="1" applyAlignment="1">
      <alignment horizontal="center" vertical="center"/>
    </xf>
    <xf numFmtId="0" fontId="55" fillId="0" borderId="0" xfId="0" applyFont="1" applyFill="1" applyBorder="1" applyAlignment="1">
      <alignment horizontal="left" vertical="distributed" wrapText="1"/>
    </xf>
    <xf numFmtId="0" fontId="64" fillId="0" borderId="0" xfId="0" applyFont="1" applyFill="1" applyBorder="1" applyAlignment="1">
      <alignment horizontal="left" vertical="top" wrapText="1"/>
    </xf>
    <xf numFmtId="0" fontId="50" fillId="24" borderId="0" xfId="0" applyFont="1" applyFill="1" applyBorder="1" applyAlignment="1">
      <alignment vertical="top" wrapText="1"/>
    </xf>
    <xf numFmtId="0" fontId="49" fillId="24" borderId="0" xfId="0" applyFont="1" applyFill="1" applyBorder="1" applyAlignment="1">
      <alignment horizontal="left" vertical="top" wrapText="1"/>
    </xf>
    <xf numFmtId="4" fontId="61" fillId="0" borderId="20" xfId="0" applyNumberFormat="1" applyFont="1" applyBorder="1" applyAlignment="1">
      <alignment horizontal="center" vertical="center"/>
    </xf>
    <xf numFmtId="0" fontId="22" fillId="0" borderId="0" xfId="0" applyFont="1" applyAlignment="1">
      <alignment horizontal="left" vertical="center" wrapText="1"/>
    </xf>
    <xf numFmtId="0" fontId="44" fillId="0" borderId="64" xfId="0" applyFont="1" applyBorder="1" applyAlignment="1">
      <alignment vertical="center" wrapText="1"/>
    </xf>
    <xf numFmtId="0" fontId="44" fillId="0" borderId="68" xfId="0" applyFont="1" applyBorder="1" applyAlignment="1">
      <alignment vertical="center" wrapText="1"/>
    </xf>
    <xf numFmtId="0" fontId="44" fillId="0" borderId="76" xfId="0" applyFont="1" applyBorder="1" applyAlignment="1">
      <alignment vertical="center" wrapText="1"/>
    </xf>
    <xf numFmtId="4" fontId="62" fillId="0" borderId="0" xfId="0" applyNumberFormat="1" applyFont="1" applyBorder="1" applyAlignment="1">
      <alignment horizontal="center" vertical="center"/>
    </xf>
    <xf numFmtId="4" fontId="62" fillId="0" borderId="56" xfId="0" applyNumberFormat="1" applyFont="1" applyBorder="1" applyAlignment="1">
      <alignment horizontal="center" vertical="center"/>
    </xf>
    <xf numFmtId="4" fontId="62" fillId="0" borderId="11" xfId="0" applyNumberFormat="1" applyFont="1" applyBorder="1" applyAlignment="1">
      <alignment horizontal="center" vertical="center"/>
    </xf>
    <xf numFmtId="4" fontId="62" fillId="0" borderId="18" xfId="0" applyNumberFormat="1" applyFont="1" applyBorder="1" applyAlignment="1">
      <alignment horizontal="center" vertical="center"/>
    </xf>
    <xf numFmtId="0" fontId="62" fillId="0" borderId="18" xfId="0" applyFont="1" applyBorder="1" applyAlignment="1">
      <alignment horizontal="center" vertical="center"/>
    </xf>
    <xf numFmtId="4" fontId="62" fillId="0" borderId="65" xfId="0" applyNumberFormat="1" applyFont="1" applyBorder="1" applyAlignment="1">
      <alignment horizontal="center" vertical="center"/>
    </xf>
    <xf numFmtId="4" fontId="62" fillId="0" borderId="69" xfId="0" applyNumberFormat="1" applyFont="1" applyBorder="1" applyAlignment="1">
      <alignment horizontal="center" vertical="center"/>
    </xf>
    <xf numFmtId="4" fontId="62" fillId="0" borderId="12" xfId="0" applyNumberFormat="1" applyFont="1" applyBorder="1" applyAlignment="1">
      <alignment horizontal="center" vertical="center"/>
    </xf>
    <xf numFmtId="0" fontId="62" fillId="0" borderId="74" xfId="0" applyFont="1" applyBorder="1" applyAlignment="1">
      <alignment horizontal="center" vertical="center"/>
    </xf>
    <xf numFmtId="4" fontId="62" fillId="0" borderId="67" xfId="0" applyNumberFormat="1" applyFont="1" applyBorder="1" applyAlignment="1">
      <alignment horizontal="center" vertical="center"/>
    </xf>
    <xf numFmtId="0" fontId="62" fillId="0" borderId="71" xfId="0" applyFont="1" applyBorder="1" applyAlignment="1">
      <alignment horizontal="center" vertical="center"/>
    </xf>
    <xf numFmtId="4" fontId="62" fillId="0" borderId="71" xfId="0" applyNumberFormat="1" applyFont="1" applyBorder="1" applyAlignment="1">
      <alignment horizontal="center" vertical="center"/>
    </xf>
    <xf numFmtId="4" fontId="62" fillId="0" borderId="20" xfId="0" applyNumberFormat="1" applyFont="1" applyBorder="1" applyAlignment="1">
      <alignment horizontal="center" vertical="center"/>
    </xf>
    <xf numFmtId="0" fontId="62" fillId="0" borderId="75" xfId="0" applyFont="1" applyBorder="1" applyAlignment="1">
      <alignment horizontal="center" vertical="center"/>
    </xf>
    <xf numFmtId="0" fontId="22" fillId="24" borderId="28" xfId="57" applyFont="1" applyFill="1" applyBorder="1" applyAlignment="1">
      <alignment horizontal="center" vertical="center"/>
    </xf>
    <xf numFmtId="0" fontId="22" fillId="0" borderId="23" xfId="57" applyFont="1" applyBorder="1" applyAlignment="1">
      <alignment horizontal="left" vertical="center" wrapText="1"/>
    </xf>
    <xf numFmtId="0" fontId="22" fillId="0" borderId="24" xfId="57" applyFont="1" applyBorder="1" applyAlignment="1">
      <alignment horizontal="left" vertical="center" wrapTex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52" builtinId="22" customBuiltin="1"/>
    <cellStyle name="警告文" xfId="54" builtinId="11" customBuiltin="1"/>
    <cellStyle name="桁区切り" xfId="56" builtinId="6"/>
    <cellStyle name="桁区切り 2" xfId="33" xr:uid="{00000000-0005-0000-0000-000020000000}"/>
    <cellStyle name="桁区切り 3" xfId="34" xr:uid="{00000000-0005-0000-0000-000021000000}"/>
    <cellStyle name="桁区切り 4" xfId="35" xr:uid="{00000000-0005-0000-0000-000022000000}"/>
    <cellStyle name="桁区切り 5" xfId="36" xr:uid="{00000000-0005-0000-0000-000023000000}"/>
    <cellStyle name="見出し 1" xfId="48" builtinId="16" customBuiltin="1"/>
    <cellStyle name="見出し 2" xfId="49" builtinId="17" customBuiltin="1"/>
    <cellStyle name="見出し 3" xfId="50" builtinId="18" customBuiltin="1"/>
    <cellStyle name="見出し 4" xfId="51" builtinId="19" customBuiltin="1"/>
    <cellStyle name="集計" xfId="55" builtinId="25" customBuiltin="1"/>
    <cellStyle name="出力" xfId="31" builtinId="21" customBuiltin="1"/>
    <cellStyle name="説明文" xfId="53" builtinId="53" customBuiltin="1"/>
    <cellStyle name="入力" xfId="30" builtinId="20" customBuiltin="1"/>
    <cellStyle name="標準" xfId="0" builtinId="0"/>
    <cellStyle name="標準 2" xfId="37" xr:uid="{00000000-0005-0000-0000-000025000000}"/>
    <cellStyle name="標準 2 2" xfId="38" xr:uid="{00000000-0005-0000-0000-000026000000}"/>
    <cellStyle name="標準 3" xfId="39" xr:uid="{00000000-0005-0000-0000-000027000000}"/>
    <cellStyle name="標準 4" xfId="40" xr:uid="{00000000-0005-0000-0000-000028000000}"/>
    <cellStyle name="標準 4_2022012data" xfId="41" xr:uid="{00000000-0005-0000-0000-000029000000}"/>
    <cellStyle name="標準 5" xfId="42" xr:uid="{00000000-0005-0000-0000-00002A000000}"/>
    <cellStyle name="標準 6" xfId="43" xr:uid="{00000000-0005-0000-0000-00002B000000}"/>
    <cellStyle name="標準_2022012data" xfId="44" xr:uid="{00000000-0005-0000-0000-00002C000000}"/>
    <cellStyle name="標準_2022012data 2" xfId="57" xr:uid="{A4C081D5-5FCA-45F1-A6D6-3AB068BA333B}"/>
    <cellStyle name="標準_21年４月" xfId="45" xr:uid="{00000000-0005-0000-0000-00002D000000}"/>
    <cellStyle name="標準_有効求人倍率の推移グラフ" xfId="46" xr:uid="{00000000-0005-0000-0000-00002E000000}"/>
    <cellStyle name="良い" xfId="47" builtinId="26" customBuiltin="1"/>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CC"/>
      <color rgb="FF99FFCC"/>
      <color rgb="FF66FFCC"/>
      <color rgb="FF99FF99"/>
      <color rgb="FF333399"/>
      <color rgb="FF0000FF"/>
      <color rgb="FFCCFFFF"/>
      <color rgb="FF800080"/>
      <color rgb="FF99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320" b="0" i="0" u="none" strike="noStrike" baseline="0">
                <a:solidFill>
                  <a:srgbClr val="000000"/>
                </a:solidFill>
                <a:latin typeface="ＭＳ ゴシック"/>
                <a:ea typeface="ＭＳ ゴシック"/>
                <a:cs typeface="ＭＳ ゴシック"/>
              </a:rPr>
              <a:t>小売業全体売上高（前年同月比）</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38694018510844042"/>
          <c:y val="2.7020151181042916E-2"/>
        </c:manualLayout>
      </c:layout>
      <c:overlay val="0"/>
      <c:spPr>
        <a:noFill/>
        <a:ln w="25400">
          <a:noFill/>
        </a:ln>
      </c:spPr>
    </c:title>
    <c:autoTitleDeleted val="0"/>
    <c:plotArea>
      <c:layout>
        <c:manualLayout>
          <c:layoutTarget val="inner"/>
          <c:xMode val="edge"/>
          <c:yMode val="edge"/>
          <c:x val="0.14181306796684823"/>
          <c:y val="0.15418502202643172"/>
          <c:w val="0.81938012047337827"/>
          <c:h val="0.56980489045026261"/>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0AC1-40E2-9BE8-812B58FFED0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
          <c:min val="-1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3767086917603512E-2"/>
              <c:y val="4.5941607585259191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製造業生産状況の推移</a:t>
            </a:r>
          </a:p>
        </c:rich>
      </c:tx>
      <c:layout>
        <c:manualLayout>
          <c:xMode val="edge"/>
          <c:yMode val="edge"/>
          <c:x val="0.43446669266782417"/>
          <c:y val="8.5044786990197963E-3"/>
        </c:manualLayout>
      </c:layout>
      <c:overlay val="0"/>
      <c:spPr>
        <a:noFill/>
        <a:ln w="25400">
          <a:noFill/>
        </a:ln>
      </c:spPr>
    </c:title>
    <c:autoTitleDeleted val="0"/>
    <c:plotArea>
      <c:layout>
        <c:manualLayout>
          <c:layoutTarget val="inner"/>
          <c:xMode val="edge"/>
          <c:yMode val="edge"/>
          <c:x val="0.2065730975672912"/>
          <c:y val="0.17443992943395409"/>
          <c:w val="0.74391018185701585"/>
          <c:h val="0.42215852429162959"/>
        </c:manualLayout>
      </c:layout>
      <c:barChart>
        <c:barDir val="col"/>
        <c:grouping val="clustered"/>
        <c:varyColors val="0"/>
        <c:ser>
          <c:idx val="1"/>
          <c:order val="1"/>
          <c:tx>
            <c:v>#REF!</c:v>
          </c:tx>
          <c:spPr>
            <a:pattFill prst="pct20">
              <a:fgClr>
                <a:schemeClr val="accent1"/>
              </a:fgClr>
              <a:bgClr>
                <a:schemeClr val="bg1"/>
              </a:bgClr>
            </a:pattFill>
            <a:ln>
              <a:solidFill>
                <a:schemeClr val="tx1">
                  <a:lumMod val="50000"/>
                  <a:lumOff val="50000"/>
                </a:schemeClr>
              </a:solid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525A-4555-A85D-1067031A9DD7}"/>
            </c:ext>
          </c:extLst>
        </c:ser>
        <c:dLbls>
          <c:showLegendKey val="0"/>
          <c:showVal val="0"/>
          <c:showCatName val="0"/>
          <c:showSerName val="0"/>
          <c:showPercent val="0"/>
          <c:showBubbleSize val="0"/>
        </c:dLbls>
        <c:gapWidth val="150"/>
        <c:axId val="11"/>
        <c:axId val="12"/>
      </c:barChar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525A-4555-A85D-1067031A9DD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0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dash"/>
            </a:ln>
          </c:spPr>
        </c:majorGridlines>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（折れ線</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a:t>
                </a:r>
              </a:p>
            </c:rich>
          </c:tx>
          <c:layout>
            <c:manualLayout>
              <c:xMode val="edge"/>
              <c:yMode val="edge"/>
              <c:x val="0.11474642095070874"/>
              <c:y val="7.6530447434664172E-3"/>
            </c:manualLayout>
          </c:layout>
          <c:overlay val="0"/>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350"/>
          <c:min val="100"/>
        </c:scaling>
        <c:delete val="0"/>
        <c:axPos val="r"/>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（縦棒</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億円）</a:t>
                </a:r>
              </a:p>
            </c:rich>
          </c:tx>
          <c:layout>
            <c:manualLayout>
              <c:xMode val="edge"/>
              <c:yMode val="edge"/>
              <c:x val="0.86892133846730701"/>
              <c:y val="1.6289794931587755E-2"/>
            </c:manualLayout>
          </c:layout>
          <c:overlay val="0"/>
        </c:title>
        <c:numFmt formatCode="General" sourceLinked="1"/>
        <c:majorTickMark val="none"/>
        <c:minorTickMark val="none"/>
        <c:tickLblPos val="nextTo"/>
        <c:txPr>
          <a:bodyPr horzOverflow="overflow" anchor="ctr" anchorCtr="1"/>
          <a:lstStyle/>
          <a:p>
            <a:pPr algn="ctr" rtl="0">
              <a:defRPr sz="1100">
                <a:solidFill>
                  <a:srgbClr val="000000"/>
                </a:solidFill>
              </a:defRPr>
            </a:pPr>
            <a:endParaRPr lang="ja-JP"/>
          </a:p>
        </c:txPr>
        <c:crossAx val="11"/>
        <c:crosses val="max"/>
        <c:crossBetween val="between"/>
        <c:majorUnit val="50"/>
      </c:valAx>
      <c:dTable>
        <c:showHorzBorder val="1"/>
        <c:showVertBorder val="1"/>
        <c:showOutline val="1"/>
        <c:showKeys val="1"/>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no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製造業生産状況の推移</a:t>
            </a:r>
          </a:p>
        </c:rich>
      </c:tx>
      <c:layout>
        <c:manualLayout>
          <c:xMode val="edge"/>
          <c:yMode val="edge"/>
          <c:x val="0.43446664812474295"/>
          <c:y val="3.8723245326731256E-3"/>
        </c:manualLayout>
      </c:layout>
      <c:overlay val="0"/>
      <c:spPr>
        <a:noFill/>
        <a:ln w="25400">
          <a:noFill/>
        </a:ln>
      </c:spPr>
    </c:title>
    <c:autoTitleDeleted val="0"/>
    <c:plotArea>
      <c:layout>
        <c:manualLayout>
          <c:layoutTarget val="inner"/>
          <c:xMode val="edge"/>
          <c:yMode val="edge"/>
          <c:x val="0.20473525229702311"/>
          <c:y val="0.12811934214615117"/>
          <c:w val="0.74391018185701585"/>
          <c:h val="0.42215852429162959"/>
        </c:manualLayout>
      </c:layout>
      <c:barChart>
        <c:barDir val="col"/>
        <c:grouping val="clustered"/>
        <c:varyColors val="0"/>
        <c:ser>
          <c:idx val="1"/>
          <c:order val="1"/>
          <c:tx>
            <c:v>#REF!</c:v>
          </c:tx>
          <c:spPr>
            <a:pattFill prst="pct20">
              <a:fgClr>
                <a:schemeClr val="accent1"/>
              </a:fgClr>
              <a:bgClr>
                <a:schemeClr val="bg1"/>
              </a:bgClr>
            </a:pattFill>
            <a:ln>
              <a:solidFill>
                <a:schemeClr val="tx1">
                  <a:lumMod val="50000"/>
                  <a:lumOff val="50000"/>
                </a:schemeClr>
              </a:solid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FC32-40C2-A49C-51F091865C7E}"/>
            </c:ext>
          </c:extLst>
        </c:ser>
        <c:dLbls>
          <c:showLegendKey val="0"/>
          <c:showVal val="0"/>
          <c:showCatName val="0"/>
          <c:showSerName val="0"/>
          <c:showPercent val="0"/>
          <c:showBubbleSize val="0"/>
        </c:dLbls>
        <c:gapWidth val="150"/>
        <c:axId val="11"/>
        <c:axId val="12"/>
      </c:barChar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FC32-40C2-A49C-51F091865C7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0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dash"/>
            </a:ln>
          </c:spPr>
        </c:majorGridlines>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（折れ線</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a:t>
                </a:r>
              </a:p>
            </c:rich>
          </c:tx>
          <c:layout>
            <c:manualLayout>
              <c:xMode val="edge"/>
              <c:yMode val="edge"/>
              <c:x val="0.11474642095070874"/>
              <c:y val="7.6530447434664172E-3"/>
            </c:manualLayout>
          </c:layout>
          <c:overlay val="0"/>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350"/>
          <c:min val="100"/>
        </c:scaling>
        <c:delete val="0"/>
        <c:axPos val="r"/>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（縦棒</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億円）</a:t>
                </a:r>
              </a:p>
            </c:rich>
          </c:tx>
          <c:layout>
            <c:manualLayout>
              <c:xMode val="edge"/>
              <c:yMode val="edge"/>
              <c:x val="0.86892133846730701"/>
              <c:y val="1.6289794931587755E-2"/>
            </c:manualLayout>
          </c:layout>
          <c:overlay val="0"/>
        </c:title>
        <c:numFmt formatCode="General" sourceLinked="1"/>
        <c:majorTickMark val="none"/>
        <c:minorTickMark val="none"/>
        <c:tickLblPos val="nextTo"/>
        <c:txPr>
          <a:bodyPr horzOverflow="overflow" anchor="ctr" anchorCtr="1"/>
          <a:lstStyle/>
          <a:p>
            <a:pPr algn="ctr" rtl="0">
              <a:defRPr sz="1100">
                <a:solidFill>
                  <a:srgbClr val="000000"/>
                </a:solidFill>
              </a:defRPr>
            </a:pPr>
            <a:endParaRPr lang="ja-JP"/>
          </a:p>
        </c:txPr>
        <c:crossAx val="11"/>
        <c:crosses val="max"/>
        <c:crossBetween val="between"/>
        <c:majorUnit val="50"/>
      </c:valAx>
      <c:dTable>
        <c:showHorzBorder val="1"/>
        <c:showVertBorder val="1"/>
        <c:showOutline val="1"/>
        <c:showKeys val="1"/>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no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440" b="0" i="0" u="none" strike="noStrike" baseline="0">
                <a:solidFill>
                  <a:srgbClr val="000000"/>
                </a:solidFill>
                <a:latin typeface="ＭＳ ゴシック"/>
                <a:ea typeface="ＭＳ ゴシック"/>
                <a:cs typeface="ＭＳ ゴシック"/>
              </a:rPr>
              <a:t>新車登録台数（前年同月比）</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0281827016520894"/>
          <c:y val="3.468836917773338E-2"/>
        </c:manualLayout>
      </c:layout>
      <c:overlay val="0"/>
      <c:spPr>
        <a:noFill/>
        <a:ln w="25400">
          <a:noFill/>
        </a:ln>
      </c:spPr>
    </c:title>
    <c:autoTitleDeleted val="0"/>
    <c:plotArea>
      <c:layout>
        <c:manualLayout>
          <c:layoutTarget val="inner"/>
          <c:xMode val="edge"/>
          <c:yMode val="edge"/>
          <c:x val="0.1457725947521866"/>
          <c:y val="0.14633370828646419"/>
          <c:w val="0.84839650145772594"/>
          <c:h val="0.56249309036436779"/>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A79D-4DAD-9807-86CE41F94FB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50"/>
          <c:min val="-5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304749370305651E-2"/>
              <c:y val="7.4840457910342467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2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320" b="0" i="0" u="none" strike="noStrike" baseline="0">
                <a:solidFill>
                  <a:srgbClr val="000000"/>
                </a:solidFill>
                <a:latin typeface="ＭＳ ゴシック"/>
                <a:ea typeface="ＭＳ ゴシック"/>
                <a:cs typeface="ＭＳ ゴシック"/>
              </a:rPr>
              <a:t>小売業売上高の推移</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6895772706330691"/>
          <c:y val="2.7020080122026391E-2"/>
        </c:manualLayout>
      </c:layout>
      <c:overlay val="0"/>
      <c:spPr>
        <a:noFill/>
        <a:ln w="25400">
          <a:noFill/>
        </a:ln>
      </c:spPr>
    </c:title>
    <c:autoTitleDeleted val="0"/>
    <c:plotArea>
      <c:layout>
        <c:manualLayout>
          <c:layoutTarget val="inner"/>
          <c:xMode val="edge"/>
          <c:yMode val="edge"/>
          <c:x val="0.16837563445071221"/>
          <c:y val="0.13112315614288167"/>
          <c:w val="0.79143679960171298"/>
          <c:h val="0.57834261826889177"/>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C730-4343-9D3C-607F570CEE1B}"/>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
          <c:min val="-15"/>
        </c:scaling>
        <c:delete val="0"/>
        <c:axPos val="l"/>
        <c:majorGridlines>
          <c:spPr>
            <a:ln w="3175">
              <a:solidFill>
                <a:srgbClr val="000000"/>
              </a:solidFill>
              <a:prstDash val="dash"/>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0.10986357759383032"/>
              <c:y val="1.302058366211835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旅館・ホテル業売上高（前年同月比）</a:t>
            </a:r>
          </a:p>
        </c:rich>
      </c:tx>
      <c:layout>
        <c:manualLayout>
          <c:xMode val="edge"/>
          <c:yMode val="edge"/>
          <c:x val="0.3692223399081544"/>
          <c:y val="2.4154607556323111E-2"/>
        </c:manualLayout>
      </c:layout>
      <c:overlay val="1"/>
    </c:title>
    <c:autoTitleDeleted val="0"/>
    <c:plotArea>
      <c:layout>
        <c:manualLayout>
          <c:layoutTarget val="inner"/>
          <c:xMode val="edge"/>
          <c:yMode val="edge"/>
          <c:x val="0.13596510640120499"/>
          <c:y val="0.13620868043668455"/>
          <c:w val="0.85239119023165566"/>
          <c:h val="0.58273688615010077"/>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3749-4ECC-9FF4-477FC6385EB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3146748490249611E-2"/>
              <c:y val="6.6084466714390582E-4"/>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運輸業 売上高（前年同月比）</a:t>
            </a:r>
          </a:p>
        </c:rich>
      </c:tx>
      <c:layout>
        <c:manualLayout>
          <c:xMode val="edge"/>
          <c:yMode val="edge"/>
          <c:x val="0.39944969732288232"/>
          <c:y val="2.3809489364195382E-2"/>
        </c:manualLayout>
      </c:layout>
      <c:overlay val="1"/>
    </c:title>
    <c:autoTitleDeleted val="0"/>
    <c:plotArea>
      <c:layout>
        <c:manualLayout>
          <c:layoutTarget val="inner"/>
          <c:xMode val="edge"/>
          <c:yMode val="edge"/>
          <c:x val="0.14285714285714285"/>
          <c:y val="0.13442069741282339"/>
          <c:w val="0.85131195335276943"/>
          <c:h val="0.5559913760779903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0B58-4077-A1E7-BA110D41F22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768264917893915E-2"/>
              <c:y val="4.3131167743816748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公共工事請負額（前年同月比）</a:t>
            </a:r>
          </a:p>
        </c:rich>
      </c:tx>
      <c:layout>
        <c:manualLayout>
          <c:xMode val="edge"/>
          <c:yMode val="edge"/>
          <c:x val="0.42186588921282803"/>
          <c:y val="2.9304029304029304E-2"/>
        </c:manualLayout>
      </c:layout>
      <c:overlay val="1"/>
    </c:title>
    <c:autoTitleDeleted val="0"/>
    <c:plotArea>
      <c:layout>
        <c:manualLayout>
          <c:layoutTarget val="inner"/>
          <c:xMode val="edge"/>
          <c:yMode val="edge"/>
          <c:x val="0.14139941690962099"/>
          <c:y val="0.14138540374760847"/>
          <c:w val="0.85276967930029157"/>
          <c:h val="0.559486218068895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9B36-4E58-9F3B-911C46D1DE34}"/>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0586655774656415E-2"/>
              <c:y val="1.1255210745715948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倒産件数と負債総額</a:t>
            </a:r>
          </a:p>
        </c:rich>
      </c:tx>
      <c:layout>
        <c:manualLayout>
          <c:xMode val="edge"/>
          <c:yMode val="edge"/>
          <c:x val="0.39004174523888352"/>
          <c:y val="2.1929937329262413E-2"/>
        </c:manualLayout>
      </c:layout>
      <c:overlay val="0"/>
      <c:spPr>
        <a:noFill/>
        <a:ln w="25400">
          <a:noFill/>
        </a:ln>
      </c:spPr>
    </c:title>
    <c:autoTitleDeleted val="0"/>
    <c:plotArea>
      <c:layout>
        <c:manualLayout>
          <c:layoutTarget val="inner"/>
          <c:xMode val="edge"/>
          <c:yMode val="edge"/>
          <c:x val="0.14310852133854657"/>
          <c:y val="0.13854923956423257"/>
          <c:w val="0.80339481636322274"/>
          <c:h val="0.52285178998797466"/>
        </c:manualLayout>
      </c:layout>
      <c:barChart>
        <c:barDir val="col"/>
        <c:grouping val="clustered"/>
        <c:varyColors val="0"/>
        <c:ser>
          <c:idx val="1"/>
          <c:order val="0"/>
          <c:tx>
            <c:v>#REF!</c:v>
          </c:tx>
          <c:spPr>
            <a:solidFill>
              <a:schemeClr val="bg1">
                <a:lumMod val="75000"/>
              </a:schemeClr>
            </a:solidFill>
            <a:ln w="25400">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E87E-49B5-BDB0-176BD5FF4BC9}"/>
            </c:ext>
          </c:extLst>
        </c:ser>
        <c:dLbls>
          <c:showLegendKey val="0"/>
          <c:showVal val="0"/>
          <c:showCatName val="0"/>
          <c:showSerName val="0"/>
          <c:showPercent val="0"/>
          <c:showBubbleSize val="0"/>
        </c:dLbls>
        <c:gapWidth val="150"/>
        <c:axId val="1"/>
        <c:axId val="2"/>
      </c:barChart>
      <c:lineChart>
        <c:grouping val="standard"/>
        <c:varyColors val="0"/>
        <c:ser>
          <c:idx val="0"/>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E87E-49B5-BDB0-176BD5FF4BC9}"/>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2"/>
        <c:crosses val="autoZero"/>
        <c:auto val="0"/>
        <c:lblAlgn val="ctr"/>
        <c:lblOffset val="100"/>
        <c:tickLblSkip val="1"/>
        <c:noMultiLvlLbl val="0"/>
      </c:catAx>
      <c:valAx>
        <c:axId val="2"/>
        <c:scaling>
          <c:orientation val="minMax"/>
          <c:max val="4000"/>
        </c:scaling>
        <c:delete val="0"/>
        <c:axPos val="l"/>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百万円</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6.218572312830184E-2"/>
              <c:y val="1.0662746324779874E-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00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20"/>
          <c:min val="0"/>
        </c:scaling>
        <c:delete val="0"/>
        <c:axPos val="r"/>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件</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0.95107587557039841"/>
              <c:y val="5.195443526155313E-3"/>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1"/>
        <c:crosses val="max"/>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legend>
      <c:legendPos val="r"/>
      <c:layout>
        <c:manualLayout>
          <c:xMode val="edge"/>
          <c:yMode val="edge"/>
          <c:x val="0.6210126819156746"/>
          <c:y val="2.7695111231402041E-2"/>
          <c:w val="0.3223598284782303"/>
          <c:h val="9.2105723626651925E-2"/>
        </c:manualLayout>
      </c:layout>
      <c:overlay val="0"/>
      <c:spPr>
        <a:noFill/>
        <a:ln w="25400">
          <a:noFill/>
        </a:ln>
      </c:spPr>
      <c:txPr>
        <a:bodyPr horzOverflow="overflow" anchor="ctr" anchorCtr="1"/>
        <a:lstStyle/>
        <a:p>
          <a:pPr algn="l" rtl="0">
            <a:defRPr sz="10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290" b="0" i="0" u="none" strike="noStrike" baseline="0">
                <a:solidFill>
                  <a:srgbClr val="000000"/>
                </a:solidFill>
                <a:latin typeface="ＭＳ ゴシック"/>
                <a:ea typeface="ＭＳ ゴシック"/>
                <a:cs typeface="ＭＳ ゴシック"/>
              </a:rPr>
              <a:t>有効求人倍率</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5867739879323483"/>
          <c:y val="2.2026431718061675E-2"/>
        </c:manualLayout>
      </c:layout>
      <c:overlay val="0"/>
      <c:spPr>
        <a:noFill/>
        <a:ln w="25400">
          <a:noFill/>
        </a:ln>
      </c:spPr>
    </c:title>
    <c:autoTitleDeleted val="0"/>
    <c:plotArea>
      <c:layout>
        <c:manualLayout>
          <c:layoutTarget val="inner"/>
          <c:xMode val="edge"/>
          <c:yMode val="edge"/>
          <c:x val="6.443482393972684E-2"/>
          <c:y val="0.15859030837004406"/>
          <c:w val="0.8847717345049414"/>
          <c:h val="0.6035242290748899"/>
        </c:manualLayout>
      </c:layout>
      <c:lineChart>
        <c:grouping val="standard"/>
        <c:varyColors val="0"/>
        <c:ser>
          <c:idx val="0"/>
          <c:order val="0"/>
          <c:tx>
            <c:v>#REF!</c:v>
          </c:tx>
          <c:spPr>
            <a:ln w="12700">
              <a:solidFill>
                <a:srgbClr val="000000"/>
              </a:solidFill>
              <a:prstDash val="solid"/>
            </a:ln>
          </c:spPr>
          <c:marker>
            <c:symbol val="circle"/>
            <c:size val="5"/>
            <c:spPr>
              <a:solidFill>
                <a:srgbClr val="FFFFFF"/>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2458-45DC-BBF6-9E53D467F544}"/>
            </c:ext>
          </c:extLst>
        </c:ser>
        <c:ser>
          <c:idx val="1"/>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2458-45DC-BBF6-9E53D467F544}"/>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low"/>
        <c:spPr>
          <a:ln w="9525">
            <a:noFill/>
          </a:ln>
        </c:spPr>
        <c:txPr>
          <a:bodyPr rot="0" horzOverflow="overflow" anchor="ctr" anchorCtr="1"/>
          <a:lstStyle/>
          <a:p>
            <a:pPr algn="ctr" rtl="0">
              <a:defRPr sz="900">
                <a:solidFill>
                  <a:srgbClr val="000000"/>
                </a:solidFill>
              </a:defRPr>
            </a:pPr>
            <a:endParaRPr lang="ja-JP"/>
          </a:p>
        </c:txPr>
        <c:crossAx val="2"/>
        <c:crossesAt val="0.2"/>
        <c:auto val="1"/>
        <c:lblAlgn val="ctr"/>
        <c:lblOffset val="100"/>
        <c:tickLblSkip val="4"/>
        <c:noMultiLvlLbl val="0"/>
      </c:catAx>
      <c:valAx>
        <c:axId val="2"/>
        <c:scaling>
          <c:orientation val="minMax"/>
          <c:max val="1.4"/>
          <c:min val="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en-US" altLang="ja-JP" sz="1075" b="0" i="0" u="none" strike="noStrike" baseline="0">
                    <a:solidFill>
                      <a:srgbClr val="000000"/>
                    </a:solidFill>
                    <a:latin typeface="ＭＳ Ｐゴシック"/>
                    <a:ea typeface="ＭＳ Ｐゴシック"/>
                    <a:cs typeface="ＭＳ Ｐゴシック"/>
                  </a:rPr>
                  <a:t>(</a:t>
                </a:r>
                <a:r>
                  <a:rPr lang="ja-JP" altLang="en-US" sz="1075" b="0" i="0" u="none" strike="noStrike" baseline="0">
                    <a:solidFill>
                      <a:srgbClr val="000000"/>
                    </a:solidFill>
                    <a:latin typeface="ＭＳ Ｐゴシック"/>
                    <a:ea typeface="ＭＳ Ｐゴシック"/>
                    <a:cs typeface="ＭＳ Ｐゴシック"/>
                  </a:rPr>
                  <a:t>倍</a:t>
                </a:r>
                <a:r>
                  <a:rPr lang="en-US" altLang="ja-JP" sz="1075"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8.6610039886134388E-2"/>
              <c:y val="2.9915067383155447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0.2"/>
        <c:minorUnit val="0.02"/>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5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鉱工業生産指数（５月分)</a:t>
            </a:r>
            <a:endParaRPr lang="ja-JP" altLang="en-US" sz="1050" b="0" i="0" u="none" strike="noStrike" baseline="0">
              <a:solidFill>
                <a:srgbClr val="000000"/>
              </a:solidFill>
              <a:latin typeface="ＭＳ Ｐゴシック"/>
              <a:ea typeface="ＭＳ Ｐゴシック"/>
              <a:cs typeface="ＭＳ Ｐゴシック"/>
            </a:endParaRPr>
          </a:p>
        </c:rich>
      </c:tx>
      <c:layout>
        <c:manualLayout>
          <c:xMode val="edge"/>
          <c:yMode val="edge"/>
          <c:x val="0.41554980941298969"/>
          <c:y val="0.202038507348131"/>
        </c:manualLayout>
      </c:layout>
      <c:overlay val="0"/>
    </c:title>
    <c:autoTitleDeleted val="0"/>
    <c:plotArea>
      <c:layout>
        <c:manualLayout>
          <c:layoutTarget val="inner"/>
          <c:xMode val="edge"/>
          <c:yMode val="edge"/>
          <c:x val="9.6819295300570554E-2"/>
          <c:y val="0.16298185999622211"/>
          <c:w val="0.87795076539682226"/>
          <c:h val="0.60897869633525381"/>
        </c:manualLayout>
      </c:layout>
      <c:lineChart>
        <c:grouping val="standard"/>
        <c:varyColors val="0"/>
        <c:ser>
          <c:idx val="0"/>
          <c:order val="0"/>
          <c:tx>
            <c:v>#REF!</c:v>
          </c:tx>
          <c:spPr>
            <a:ln w="12700">
              <a:solidFill>
                <a:srgbClr val="000000"/>
              </a:solidFill>
              <a:prstDash val="solid"/>
            </a:ln>
          </c:spPr>
          <c:marker>
            <c:symbol val="none"/>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33B8-4384-8839-EF259E7690A1}"/>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900">
                <a:solidFill>
                  <a:srgbClr val="000000"/>
                </a:solidFill>
              </a:defRPr>
            </a:pPr>
            <a:endParaRPr lang="ja-JP"/>
          </a:p>
        </c:txPr>
        <c:crossAx val="2"/>
        <c:crosses val="autoZero"/>
        <c:auto val="1"/>
        <c:lblAlgn val="ctr"/>
        <c:lblOffset val="100"/>
        <c:tickLblSkip val="4"/>
        <c:noMultiLvlLbl val="0"/>
      </c:catAx>
      <c:valAx>
        <c:axId val="2"/>
        <c:scaling>
          <c:orientation val="minMax"/>
          <c:min val="6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20"/>
      </c:valAx>
      <c:spPr>
        <a:solidFill>
          <a:srgbClr val="FFFFFF"/>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290" b="0" i="0" u="none" strike="noStrike" baseline="0">
                <a:solidFill>
                  <a:srgbClr val="000000"/>
                </a:solidFill>
                <a:latin typeface="ＭＳ ゴシック"/>
                <a:ea typeface="ＭＳ ゴシック"/>
                <a:cs typeface="ＭＳ ゴシック"/>
              </a:rPr>
              <a:t>有効求人倍率</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5867739879323483"/>
          <c:y val="2.2026431718061675E-2"/>
        </c:manualLayout>
      </c:layout>
      <c:overlay val="0"/>
      <c:spPr>
        <a:noFill/>
        <a:ln w="25400">
          <a:noFill/>
        </a:ln>
      </c:spPr>
    </c:title>
    <c:autoTitleDeleted val="0"/>
    <c:plotArea>
      <c:layout>
        <c:manualLayout>
          <c:layoutTarget val="inner"/>
          <c:xMode val="edge"/>
          <c:yMode val="edge"/>
          <c:x val="0.1264965937489719"/>
          <c:y val="0.15859030837004406"/>
          <c:w val="0.85039378113968989"/>
          <c:h val="0.6035242290748899"/>
        </c:manualLayout>
      </c:layout>
      <c:lineChart>
        <c:grouping val="standard"/>
        <c:varyColors val="0"/>
        <c:ser>
          <c:idx val="0"/>
          <c:order val="0"/>
          <c:tx>
            <c:v>#REF!</c:v>
          </c:tx>
          <c:spPr>
            <a:ln w="12700">
              <a:solidFill>
                <a:srgbClr val="000000"/>
              </a:solidFill>
              <a:prstDash val="solid"/>
            </a:ln>
          </c:spPr>
          <c:marker>
            <c:symbol val="circle"/>
            <c:size val="5"/>
            <c:spPr>
              <a:solidFill>
                <a:srgbClr val="FFFFFF"/>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D272-46A4-8E8B-782C48CFC1AC}"/>
            </c:ext>
          </c:extLst>
        </c:ser>
        <c:ser>
          <c:idx val="1"/>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D272-46A4-8E8B-782C48CFC1A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low"/>
        <c:spPr>
          <a:ln w="9525">
            <a:noFill/>
          </a:ln>
        </c:spPr>
        <c:txPr>
          <a:bodyPr rot="0" horzOverflow="overflow" anchor="ctr" anchorCtr="1"/>
          <a:lstStyle/>
          <a:p>
            <a:pPr algn="ctr" rtl="0">
              <a:defRPr sz="800">
                <a:solidFill>
                  <a:srgbClr val="000000"/>
                </a:solidFill>
              </a:defRPr>
            </a:pPr>
            <a:endParaRPr lang="ja-JP"/>
          </a:p>
        </c:txPr>
        <c:crossAx val="2"/>
        <c:crossesAt val="0.2"/>
        <c:auto val="1"/>
        <c:lblAlgn val="ctr"/>
        <c:lblOffset val="100"/>
        <c:tickLblSkip val="3"/>
        <c:noMultiLvlLbl val="0"/>
      </c:catAx>
      <c:valAx>
        <c:axId val="2"/>
        <c:scaling>
          <c:orientation val="minMax"/>
          <c:max val="1.2"/>
          <c:min val="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en-US" altLang="ja-JP" sz="1075" b="0" i="0" u="none" strike="noStrike" baseline="0">
                    <a:solidFill>
                      <a:srgbClr val="000000"/>
                    </a:solidFill>
                    <a:latin typeface="ＭＳ Ｐゴシック"/>
                    <a:ea typeface="ＭＳ Ｐゴシック"/>
                    <a:cs typeface="ＭＳ Ｐゴシック"/>
                  </a:rPr>
                  <a:t>(</a:t>
                </a:r>
                <a:r>
                  <a:rPr lang="ja-JP" altLang="en-US" sz="1075" b="0" i="0" u="none" strike="noStrike" baseline="0">
                    <a:solidFill>
                      <a:srgbClr val="000000"/>
                    </a:solidFill>
                    <a:latin typeface="ＭＳ Ｐゴシック"/>
                    <a:ea typeface="ＭＳ Ｐゴシック"/>
                    <a:cs typeface="ＭＳ Ｐゴシック"/>
                  </a:rPr>
                  <a:t>倍</a:t>
                </a:r>
                <a:r>
                  <a:rPr lang="en-US" altLang="ja-JP" sz="1075"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8.6610039886134388E-2"/>
              <c:y val="2.9915067383155447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0.2"/>
        <c:minorUnit val="0.02"/>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b="0" i="0" u="none" strike="noStrike" baseline="0">
                <a:solidFill>
                  <a:schemeClr val="tx1"/>
                </a:solidFill>
                <a:latin typeface="ＭＳ ゴシック"/>
                <a:ea typeface="ＭＳ ゴシック"/>
              </a:defRPr>
            </a:pPr>
            <a:r>
              <a:rPr lang="ja-JP" altLang="en-US" sz="1200" b="0" i="0" u="none" strike="noStrike" baseline="0">
                <a:solidFill>
                  <a:schemeClr val="tx1"/>
                </a:solidFill>
                <a:latin typeface="ＭＳ ゴシック"/>
                <a:ea typeface="ＭＳ ゴシック"/>
              </a:rPr>
              <a:t>新設住宅着工戸数（前年同月比）</a:t>
            </a:r>
          </a:p>
        </c:rich>
      </c:tx>
      <c:layout>
        <c:manualLayout>
          <c:xMode val="edge"/>
          <c:yMode val="edge"/>
          <c:x val="0.36638833826194367"/>
          <c:y val="5.2294625962452353E-3"/>
        </c:manualLayout>
      </c:layout>
      <c:overlay val="1"/>
    </c:title>
    <c:autoTitleDeleted val="0"/>
    <c:plotArea>
      <c:layout>
        <c:manualLayout>
          <c:layoutTarget val="inner"/>
          <c:xMode val="edge"/>
          <c:yMode val="edge"/>
          <c:x val="0.13131057200812307"/>
          <c:y val="0.15803265157892998"/>
          <c:w val="0.8154084171255549"/>
          <c:h val="0.52115311167499412"/>
        </c:manualLayout>
      </c:layout>
      <c:barChart>
        <c:barDir val="col"/>
        <c:grouping val="clustered"/>
        <c:varyColors val="0"/>
        <c:ser>
          <c:idx val="0"/>
          <c:order val="0"/>
          <c:tx>
            <c:v>#REF!</c:v>
          </c:tx>
          <c:spPr>
            <a:solidFill>
              <a:schemeClr val="bg1">
                <a:lumMod val="75000"/>
              </a:schemeClr>
            </a:solidFill>
            <a:ln>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70DE-46B3-8240-50148D2B1358}"/>
            </c:ext>
          </c:extLst>
        </c:ser>
        <c:dLbls>
          <c:showLegendKey val="0"/>
          <c:showVal val="0"/>
          <c:showCatName val="0"/>
          <c:showSerName val="0"/>
          <c:showPercent val="0"/>
          <c:showBubbleSize val="0"/>
        </c:dLbls>
        <c:gapWidth val="150"/>
        <c:axId val="1"/>
        <c:axId val="2"/>
      </c:barChart>
      <c:lineChart>
        <c:grouping val="standard"/>
        <c:varyColors val="0"/>
        <c:ser>
          <c:idx val="1"/>
          <c:order val="1"/>
          <c:tx>
            <c:v>#REF!</c:v>
          </c:tx>
          <c:spPr>
            <a:ln w="12700">
              <a:solidFill>
                <a:schemeClr val="tx1"/>
              </a:solidFill>
            </a:ln>
          </c:spPr>
          <c:marker>
            <c:symbol val="diamond"/>
            <c:size val="5"/>
            <c:spPr>
              <a:solidFill>
                <a:schemeClr val="tx1"/>
              </a:solidFill>
              <a:ln>
                <a:noFill/>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70DE-46B3-8240-50148D2B1358}"/>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txPr>
          <a:bodyPr horzOverflow="overflow" anchor="ctr" anchorCtr="1"/>
          <a:lstStyle/>
          <a:p>
            <a:pPr algn="ctr" rtl="0">
              <a:defRPr sz="1000">
                <a:solidFill>
                  <a:schemeClr val="tx1"/>
                </a:solidFill>
              </a:defRPr>
            </a:pPr>
            <a:endParaRPr lang="ja-JP"/>
          </a:p>
        </c:txPr>
        <c:crossAx val="2"/>
        <c:crosses val="autoZero"/>
        <c:auto val="1"/>
        <c:lblAlgn val="ctr"/>
        <c:lblOffset val="100"/>
        <c:noMultiLvlLbl val="0"/>
      </c:catAx>
      <c:valAx>
        <c:axId val="2"/>
        <c:scaling>
          <c:orientation val="minMax"/>
        </c:scaling>
        <c:delete val="0"/>
        <c:axPos val="l"/>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（戸数）</a:t>
                </a:r>
              </a:p>
            </c:rich>
          </c:tx>
          <c:layout>
            <c:manualLayout>
              <c:xMode val="edge"/>
              <c:yMode val="edge"/>
              <c:x val="6.3094419409540692E-2"/>
              <c:y val="3.1703768922150294E-2"/>
            </c:manualLayout>
          </c:layout>
          <c:overlay val="0"/>
        </c:title>
        <c:numFmt formatCode="General" sourceLinked="1"/>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
        <c:crosses val="autoZero"/>
        <c:crossBetween val="between"/>
        <c:majorUnit val="10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80"/>
          <c:min val="-40"/>
        </c:scaling>
        <c:delete val="0"/>
        <c:axPos val="r"/>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a:t>
                </a:r>
              </a:p>
            </c:rich>
          </c:tx>
          <c:layout>
            <c:manualLayout>
              <c:xMode val="edge"/>
              <c:yMode val="edge"/>
              <c:x val="0.95175128409885779"/>
              <c:y val="1.3385626669601497E-2"/>
            </c:manualLayout>
          </c:layout>
          <c:overlay val="0"/>
        </c:title>
        <c:numFmt formatCode="#,##0_ " sourceLinked="0"/>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1"/>
        <c:crosses val="max"/>
        <c:crossBetween val="between"/>
        <c:majorUnit val="2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baseline="0">
                <a:solidFill>
                  <a:schemeClr val="tx1"/>
                </a:solidFill>
                <a:latin typeface="ＭＳ Ｐゴシック"/>
                <a:ea typeface="ＭＳ Ｐゴシック"/>
              </a:defRPr>
            </a:pPr>
            <a:endParaRPr lang="ja-JP"/>
          </a:p>
        </c:txPr>
      </c:dTable>
      <c:spPr>
        <a:ln>
          <a:solidFill>
            <a:schemeClr val="tx1">
              <a:lumMod val="95000"/>
              <a:lumOff val="5000"/>
            </a:schemeClr>
          </a:solidFill>
        </a:ln>
      </c:spPr>
    </c:plotArea>
    <c:legend>
      <c:legendPos val="r"/>
      <c:layout>
        <c:manualLayout>
          <c:xMode val="edge"/>
          <c:yMode val="edge"/>
          <c:x val="0.70596063977984536"/>
          <c:y val="4.95412660456833E-3"/>
          <c:w val="0.20849843124703871"/>
          <c:h val="0.1296984103402169"/>
        </c:manualLayout>
      </c:layout>
      <c:overlay val="0"/>
      <c:txPr>
        <a:bodyPr horzOverflow="overflow" anchor="ctr" anchorCtr="1"/>
        <a:lstStyle/>
        <a:p>
          <a:pPr algn="l" rtl="0">
            <a:defRPr sz="1000">
              <a:solidFill>
                <a:schemeClr val="tx1"/>
              </a:solidFill>
            </a:defRPr>
          </a:pPr>
          <a:endParaRPr lang="ja-JP"/>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5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鉱工業生産指数（５月分)</a:t>
            </a:r>
            <a:endParaRPr lang="ja-JP" altLang="en-US" sz="1050" b="0" i="0" u="none" strike="noStrike" baseline="0">
              <a:solidFill>
                <a:srgbClr val="000000"/>
              </a:solidFill>
              <a:latin typeface="ＭＳ Ｐゴシック"/>
              <a:ea typeface="ＭＳ Ｐゴシック"/>
              <a:cs typeface="ＭＳ Ｐゴシック"/>
            </a:endParaRPr>
          </a:p>
        </c:rich>
      </c:tx>
      <c:layout>
        <c:manualLayout>
          <c:xMode val="edge"/>
          <c:yMode val="edge"/>
          <c:x val="0.40997181660856336"/>
          <c:y val="3.0320296931999769E-2"/>
        </c:manualLayout>
      </c:layout>
      <c:overlay val="0"/>
    </c:title>
    <c:autoTitleDeleted val="0"/>
    <c:plotArea>
      <c:layout>
        <c:manualLayout>
          <c:layoutTarget val="inner"/>
          <c:xMode val="edge"/>
          <c:yMode val="edge"/>
          <c:x val="9.8260732116607991E-2"/>
          <c:y val="0.16298185999622211"/>
          <c:w val="0.87650935590256973"/>
          <c:h val="0.60897869633525381"/>
        </c:manualLayout>
      </c:layout>
      <c:lineChart>
        <c:grouping val="standard"/>
        <c:varyColors val="0"/>
        <c:ser>
          <c:idx val="0"/>
          <c:order val="0"/>
          <c:tx>
            <c:v>#REF!</c:v>
          </c:tx>
          <c:spPr>
            <a:ln w="12700">
              <a:solidFill>
                <a:srgbClr val="000000"/>
              </a:solidFill>
              <a:prstDash val="solid"/>
            </a:ln>
          </c:spPr>
          <c:marker>
            <c:symbol val="none"/>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81C1-42C7-9357-A24B65358698}"/>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 val="autoZero"/>
        <c:auto val="1"/>
        <c:lblAlgn val="ctr"/>
        <c:lblOffset val="100"/>
        <c:tickLblSkip val="3"/>
        <c:noMultiLvlLbl val="0"/>
      </c:catAx>
      <c:valAx>
        <c:axId val="2"/>
        <c:scaling>
          <c:orientation val="minMax"/>
          <c:min val="6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20"/>
      </c:valAx>
      <c:spPr>
        <a:solidFill>
          <a:srgbClr val="FFFFFF"/>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公共工事請負額（前年同月比）</a:t>
            </a:r>
          </a:p>
        </c:rich>
      </c:tx>
      <c:layout>
        <c:manualLayout>
          <c:xMode val="edge"/>
          <c:yMode val="edge"/>
          <c:x val="0.38670796620778858"/>
          <c:y val="2.9304038673043969E-2"/>
        </c:manualLayout>
      </c:layout>
      <c:overlay val="1"/>
    </c:title>
    <c:autoTitleDeleted val="0"/>
    <c:plotArea>
      <c:layout>
        <c:manualLayout>
          <c:layoutTarget val="inner"/>
          <c:xMode val="edge"/>
          <c:yMode val="edge"/>
          <c:x val="0.14139941690962099"/>
          <c:y val="0.14138540374760847"/>
          <c:w val="0.85276967930029157"/>
          <c:h val="0.559486218068895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BC88-4D7C-9224-6FB34ADE0E5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0586655774656415E-2"/>
              <c:y val="1.1255210745715948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b="0" i="0" u="none" strike="noStrike" baseline="0">
                <a:solidFill>
                  <a:schemeClr val="tx1"/>
                </a:solidFill>
                <a:latin typeface="ＭＳ ゴシック"/>
                <a:ea typeface="ＭＳ ゴシック"/>
              </a:defRPr>
            </a:pPr>
            <a:r>
              <a:rPr lang="ja-JP" altLang="en-US" sz="1200" b="0" i="0" u="none" strike="noStrike" baseline="0">
                <a:solidFill>
                  <a:schemeClr val="tx1"/>
                </a:solidFill>
                <a:latin typeface="ＭＳ ゴシック"/>
                <a:ea typeface="ＭＳ ゴシック"/>
              </a:rPr>
              <a:t>新設住宅着工戸数（前年同月比）</a:t>
            </a:r>
          </a:p>
        </c:rich>
      </c:tx>
      <c:layout>
        <c:manualLayout>
          <c:xMode val="edge"/>
          <c:yMode val="edge"/>
          <c:x val="0.36638833826194367"/>
          <c:y val="5.2294625962452353E-3"/>
        </c:manualLayout>
      </c:layout>
      <c:overlay val="1"/>
    </c:title>
    <c:autoTitleDeleted val="0"/>
    <c:plotArea>
      <c:layout>
        <c:manualLayout>
          <c:layoutTarget val="inner"/>
          <c:xMode val="edge"/>
          <c:yMode val="edge"/>
          <c:x val="0.13131057200812307"/>
          <c:y val="0.15803265157892998"/>
          <c:w val="0.8154084171255549"/>
          <c:h val="0.52115311167499412"/>
        </c:manualLayout>
      </c:layout>
      <c:barChart>
        <c:barDir val="col"/>
        <c:grouping val="clustered"/>
        <c:varyColors val="0"/>
        <c:ser>
          <c:idx val="0"/>
          <c:order val="0"/>
          <c:tx>
            <c:v>#REF!</c:v>
          </c:tx>
          <c:spPr>
            <a:solidFill>
              <a:schemeClr val="bg1">
                <a:lumMod val="75000"/>
              </a:schemeClr>
            </a:solidFill>
            <a:ln>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571E-42DC-BCD4-F3F1CC91726B}"/>
            </c:ext>
          </c:extLst>
        </c:ser>
        <c:dLbls>
          <c:showLegendKey val="0"/>
          <c:showVal val="0"/>
          <c:showCatName val="0"/>
          <c:showSerName val="0"/>
          <c:showPercent val="0"/>
          <c:showBubbleSize val="0"/>
        </c:dLbls>
        <c:gapWidth val="150"/>
        <c:axId val="1"/>
        <c:axId val="2"/>
      </c:barChart>
      <c:lineChart>
        <c:grouping val="standard"/>
        <c:varyColors val="0"/>
        <c:ser>
          <c:idx val="1"/>
          <c:order val="1"/>
          <c:tx>
            <c:v>#REF!</c:v>
          </c:tx>
          <c:spPr>
            <a:ln w="12700">
              <a:solidFill>
                <a:schemeClr val="tx1"/>
              </a:solidFill>
            </a:ln>
          </c:spPr>
          <c:marker>
            <c:symbol val="diamond"/>
            <c:size val="5"/>
            <c:spPr>
              <a:solidFill>
                <a:schemeClr val="tx1"/>
              </a:solidFill>
              <a:ln>
                <a:noFill/>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571E-42DC-BCD4-F3F1CC91726B}"/>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txPr>
          <a:bodyPr horzOverflow="overflow" anchor="ctr" anchorCtr="1"/>
          <a:lstStyle/>
          <a:p>
            <a:pPr algn="ctr" rtl="0">
              <a:defRPr sz="1000">
                <a:solidFill>
                  <a:schemeClr val="tx1"/>
                </a:solidFill>
              </a:defRPr>
            </a:pPr>
            <a:endParaRPr lang="ja-JP"/>
          </a:p>
        </c:txPr>
        <c:crossAx val="2"/>
        <c:crosses val="autoZero"/>
        <c:auto val="1"/>
        <c:lblAlgn val="ctr"/>
        <c:lblOffset val="100"/>
        <c:noMultiLvlLbl val="0"/>
      </c:catAx>
      <c:valAx>
        <c:axId val="2"/>
        <c:scaling>
          <c:orientation val="minMax"/>
        </c:scaling>
        <c:delete val="0"/>
        <c:axPos val="l"/>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（戸数）</a:t>
                </a:r>
              </a:p>
            </c:rich>
          </c:tx>
          <c:layout>
            <c:manualLayout>
              <c:xMode val="edge"/>
              <c:yMode val="edge"/>
              <c:x val="6.3094419409540692E-2"/>
              <c:y val="3.1703768922150294E-2"/>
            </c:manualLayout>
          </c:layout>
          <c:overlay val="0"/>
        </c:title>
        <c:numFmt formatCode="General" sourceLinked="1"/>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
        <c:crosses val="autoZero"/>
        <c:crossBetween val="between"/>
        <c:majorUnit val="10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80"/>
          <c:min val="-40"/>
        </c:scaling>
        <c:delete val="0"/>
        <c:axPos val="r"/>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a:t>
                </a:r>
              </a:p>
            </c:rich>
          </c:tx>
          <c:layout>
            <c:manualLayout>
              <c:xMode val="edge"/>
              <c:yMode val="edge"/>
              <c:x val="0.95175128409885779"/>
              <c:y val="1.3385626669601497E-2"/>
            </c:manualLayout>
          </c:layout>
          <c:overlay val="0"/>
        </c:title>
        <c:numFmt formatCode="#,##0_ " sourceLinked="0"/>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1"/>
        <c:crosses val="max"/>
        <c:crossBetween val="between"/>
        <c:majorUnit val="2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baseline="0">
                <a:solidFill>
                  <a:schemeClr val="tx1"/>
                </a:solidFill>
                <a:latin typeface="ＭＳ Ｐゴシック"/>
                <a:ea typeface="ＭＳ Ｐゴシック"/>
              </a:defRPr>
            </a:pPr>
            <a:endParaRPr lang="ja-JP"/>
          </a:p>
        </c:txPr>
      </c:dTable>
      <c:spPr>
        <a:ln>
          <a:solidFill>
            <a:schemeClr val="tx1">
              <a:lumMod val="95000"/>
              <a:lumOff val="5000"/>
            </a:schemeClr>
          </a:solidFill>
        </a:ln>
      </c:spPr>
    </c:plotArea>
    <c:legend>
      <c:legendPos val="r"/>
      <c:layout>
        <c:manualLayout>
          <c:xMode val="edge"/>
          <c:yMode val="edge"/>
          <c:x val="0.70596063977984536"/>
          <c:y val="4.95412660456833E-3"/>
          <c:w val="0.20849843124703871"/>
          <c:h val="0.1296984103402169"/>
        </c:manualLayout>
      </c:layout>
      <c:overlay val="0"/>
      <c:txPr>
        <a:bodyPr horzOverflow="overflow" anchor="ctr" anchorCtr="1"/>
        <a:lstStyle/>
        <a:p>
          <a:pPr algn="l" rtl="0">
            <a:defRPr sz="1000">
              <a:solidFill>
                <a:schemeClr val="tx1"/>
              </a:solidFill>
            </a:defRPr>
          </a:pPr>
          <a:endParaRPr lang="ja-JP"/>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440" b="0" i="0" u="none" strike="noStrike" baseline="0">
                <a:solidFill>
                  <a:srgbClr val="000000"/>
                </a:solidFill>
                <a:latin typeface="ＭＳ ゴシック"/>
                <a:ea typeface="ＭＳ ゴシック"/>
                <a:cs typeface="ＭＳ ゴシック"/>
              </a:rPr>
              <a:t>新車登録台数（前年同月比）</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0281827016520894"/>
          <c:y val="3.468836917773338E-2"/>
        </c:manualLayout>
      </c:layout>
      <c:overlay val="0"/>
      <c:spPr>
        <a:noFill/>
        <a:ln w="25400">
          <a:noFill/>
        </a:ln>
      </c:spPr>
    </c:title>
    <c:autoTitleDeleted val="0"/>
    <c:plotArea>
      <c:layout>
        <c:manualLayout>
          <c:layoutTarget val="inner"/>
          <c:xMode val="edge"/>
          <c:yMode val="edge"/>
          <c:x val="0.1457725947521866"/>
          <c:y val="0.14633370828646419"/>
          <c:w val="0.84839650145772594"/>
          <c:h val="0.56249309036436779"/>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2D6A-436D-B9E9-06B8826C413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50"/>
          <c:min val="-5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304749370305651E-2"/>
              <c:y val="7.4840457910342467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2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no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倒産件数と負債総額</a:t>
            </a:r>
          </a:p>
        </c:rich>
      </c:tx>
      <c:layout>
        <c:manualLayout>
          <c:xMode val="edge"/>
          <c:yMode val="edge"/>
          <c:x val="0.39004174523888352"/>
          <c:y val="2.1929937329262413E-2"/>
        </c:manualLayout>
      </c:layout>
      <c:overlay val="0"/>
      <c:spPr>
        <a:noFill/>
        <a:ln w="25400">
          <a:noFill/>
        </a:ln>
      </c:spPr>
    </c:title>
    <c:autoTitleDeleted val="0"/>
    <c:plotArea>
      <c:layout>
        <c:manualLayout>
          <c:layoutTarget val="inner"/>
          <c:xMode val="edge"/>
          <c:yMode val="edge"/>
          <c:x val="0.14310852133854657"/>
          <c:y val="0.13854923956423257"/>
          <c:w val="0.80339481636322274"/>
          <c:h val="0.52285178998797466"/>
        </c:manualLayout>
      </c:layout>
      <c:barChart>
        <c:barDir val="col"/>
        <c:grouping val="clustered"/>
        <c:varyColors val="0"/>
        <c:ser>
          <c:idx val="1"/>
          <c:order val="0"/>
          <c:tx>
            <c:v>#REF!</c:v>
          </c:tx>
          <c:spPr>
            <a:solidFill>
              <a:schemeClr val="bg1">
                <a:lumMod val="75000"/>
              </a:schemeClr>
            </a:solidFill>
            <a:ln w="25400">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4CB0-47DF-A6AF-7CE32F3C4F03}"/>
            </c:ext>
          </c:extLst>
        </c:ser>
        <c:dLbls>
          <c:showLegendKey val="0"/>
          <c:showVal val="0"/>
          <c:showCatName val="0"/>
          <c:showSerName val="0"/>
          <c:showPercent val="0"/>
          <c:showBubbleSize val="0"/>
        </c:dLbls>
        <c:gapWidth val="150"/>
        <c:axId val="1"/>
        <c:axId val="2"/>
      </c:barChart>
      <c:lineChart>
        <c:grouping val="standard"/>
        <c:varyColors val="0"/>
        <c:ser>
          <c:idx val="0"/>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4CB0-47DF-A6AF-7CE32F3C4F03}"/>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2"/>
        <c:crosses val="autoZero"/>
        <c:auto val="0"/>
        <c:lblAlgn val="ctr"/>
        <c:lblOffset val="100"/>
        <c:tickLblSkip val="1"/>
        <c:noMultiLvlLbl val="0"/>
      </c:catAx>
      <c:valAx>
        <c:axId val="2"/>
        <c:scaling>
          <c:orientation val="minMax"/>
          <c:max val="4000"/>
        </c:scaling>
        <c:delete val="0"/>
        <c:axPos val="l"/>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百万円</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6.218572312830184E-2"/>
              <c:y val="1.0662746324779874E-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00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20"/>
          <c:min val="0"/>
        </c:scaling>
        <c:delete val="0"/>
        <c:axPos val="r"/>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件</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0.95107587557039841"/>
              <c:y val="5.195443526155313E-3"/>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1"/>
        <c:crosses val="max"/>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legend>
      <c:legendPos val="r"/>
      <c:layout>
        <c:manualLayout>
          <c:xMode val="edge"/>
          <c:yMode val="edge"/>
          <c:x val="0.6210126819156746"/>
          <c:y val="2.7695111231402041E-2"/>
          <c:w val="0.3223598284782303"/>
          <c:h val="9.2105723626651925E-2"/>
        </c:manualLayout>
      </c:layout>
      <c:overlay val="0"/>
      <c:spPr>
        <a:noFill/>
        <a:ln w="25400">
          <a:noFill/>
        </a:ln>
      </c:spPr>
      <c:txPr>
        <a:bodyPr horzOverflow="overflow" anchor="ctr" anchorCtr="1"/>
        <a:lstStyle/>
        <a:p>
          <a:pPr algn="l" rtl="0">
            <a:defRPr sz="10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旅館・ホテル業売上高（前年同月比）</a:t>
            </a:r>
          </a:p>
        </c:rich>
      </c:tx>
      <c:layout>
        <c:manualLayout>
          <c:xMode val="edge"/>
          <c:yMode val="edge"/>
          <c:x val="0.40590643274853799"/>
          <c:y val="2.4154589371980676E-2"/>
        </c:manualLayout>
      </c:layout>
      <c:overlay val="1"/>
    </c:title>
    <c:autoTitleDeleted val="0"/>
    <c:plotArea>
      <c:layout>
        <c:manualLayout>
          <c:layoutTarget val="inner"/>
          <c:xMode val="edge"/>
          <c:yMode val="edge"/>
          <c:x val="0.13596510640120499"/>
          <c:y val="0.13620868043668455"/>
          <c:w val="0.85239119023165566"/>
          <c:h val="0.58273688615010077"/>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C78E-4EC9-8B43-C3E30601D20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3146748490249611E-2"/>
              <c:y val="6.6084466714390582E-4"/>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運輸業 売上高（前年同月比）</a:t>
            </a:r>
          </a:p>
        </c:rich>
      </c:tx>
      <c:layout>
        <c:manualLayout>
          <c:xMode val="edge"/>
          <c:yMode val="edge"/>
          <c:x val="0.42077795615643848"/>
          <c:y val="2.3809403543611066E-2"/>
        </c:manualLayout>
      </c:layout>
      <c:overlay val="1"/>
    </c:title>
    <c:autoTitleDeleted val="0"/>
    <c:plotArea>
      <c:layout>
        <c:manualLayout>
          <c:layoutTarget val="inner"/>
          <c:xMode val="edge"/>
          <c:yMode val="edge"/>
          <c:x val="0.14285714285714285"/>
          <c:y val="0.13442069741282339"/>
          <c:w val="0.85131195335276943"/>
          <c:h val="0.5559913760779903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F265-49BE-AEBB-A261181BB74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768264917893915E-2"/>
              <c:y val="4.3131167743816748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165735</xdr:colOff>
      <xdr:row>150</xdr:row>
      <xdr:rowOff>190500</xdr:rowOff>
    </xdr:from>
    <xdr:to>
      <xdr:col>17</xdr:col>
      <xdr:colOff>80645</xdr:colOff>
      <xdr:row>161</xdr:row>
      <xdr:rowOff>66040</xdr:rowOff>
    </xdr:to>
    <xdr:graphicFrame macro="">
      <xdr:nvGraphicFramePr>
        <xdr:cNvPr id="2" name="グラフ 9">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156845</xdr:colOff>
      <xdr:row>254</xdr:row>
      <xdr:rowOff>67945</xdr:rowOff>
    </xdr:from>
    <xdr:to>
      <xdr:col>17</xdr:col>
      <xdr:colOff>278765</xdr:colOff>
      <xdr:row>262</xdr:row>
      <xdr:rowOff>44450</xdr:rowOff>
    </xdr:to>
    <xdr:graphicFrame macro="">
      <xdr:nvGraphicFramePr>
        <xdr:cNvPr id="3" name="グラフ 24">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333375</xdr:colOff>
      <xdr:row>38</xdr:row>
      <xdr:rowOff>66675</xdr:rowOff>
    </xdr:from>
    <xdr:to>
      <xdr:col>14</xdr:col>
      <xdr:colOff>335280</xdr:colOff>
      <xdr:row>40</xdr:row>
      <xdr:rowOff>63500</xdr:rowOff>
    </xdr:to>
    <xdr:sp macro="" textlink="">
      <xdr:nvSpPr>
        <xdr:cNvPr id="4" name="AutoShape 5">
          <a:extLst>
            <a:ext uri="{FF2B5EF4-FFF2-40B4-BE49-F238E27FC236}">
              <a16:creationId xmlns:a16="http://schemas.microsoft.com/office/drawing/2014/main" id="{00000000-0008-0000-0100-000004000000}"/>
            </a:ext>
          </a:extLst>
        </xdr:cNvPr>
        <xdr:cNvSpPr>
          <a:spLocks noChangeArrowheads="1"/>
        </xdr:cNvSpPr>
      </xdr:nvSpPr>
      <xdr:spPr>
        <a:xfrm rot="1800000">
          <a:off x="5191125" y="9798050"/>
          <a:ext cx="41148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8</xdr:col>
      <xdr:colOff>228600</xdr:colOff>
      <xdr:row>247</xdr:row>
      <xdr:rowOff>67310</xdr:rowOff>
    </xdr:from>
    <xdr:to>
      <xdr:col>16</xdr:col>
      <xdr:colOff>184785</xdr:colOff>
      <xdr:row>248</xdr:row>
      <xdr:rowOff>92075</xdr:rowOff>
    </xdr:to>
    <xdr:sp macro="" textlink="">
      <xdr:nvSpPr>
        <xdr:cNvPr id="5" name="AutoShape 26">
          <a:extLst>
            <a:ext uri="{FF2B5EF4-FFF2-40B4-BE49-F238E27FC236}">
              <a16:creationId xmlns:a16="http://schemas.microsoft.com/office/drawing/2014/main" id="{00000000-0008-0000-0100-000005000000}"/>
            </a:ext>
          </a:extLst>
        </xdr:cNvPr>
        <xdr:cNvSpPr>
          <a:spLocks noChangeArrowheads="1"/>
        </xdr:cNvSpPr>
      </xdr:nvSpPr>
      <xdr:spPr>
        <a:xfrm>
          <a:off x="3038475" y="60038615"/>
          <a:ext cx="3232785" cy="341630"/>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14</xdr:col>
      <xdr:colOff>173990</xdr:colOff>
      <xdr:row>255</xdr:row>
      <xdr:rowOff>127635</xdr:rowOff>
    </xdr:from>
    <xdr:to>
      <xdr:col>15</xdr:col>
      <xdr:colOff>269240</xdr:colOff>
      <xdr:row>256</xdr:row>
      <xdr:rowOff>84455</xdr:rowOff>
    </xdr:to>
    <xdr:sp macro="" textlink="">
      <xdr:nvSpPr>
        <xdr:cNvPr id="6" name="Rectangle 34">
          <a:extLst>
            <a:ext uri="{FF2B5EF4-FFF2-40B4-BE49-F238E27FC236}">
              <a16:creationId xmlns:a16="http://schemas.microsoft.com/office/drawing/2014/main" id="{00000000-0008-0000-0100-000006000000}"/>
            </a:ext>
          </a:extLst>
        </xdr:cNvPr>
        <xdr:cNvSpPr>
          <a:spLocks noChangeArrowheads="1"/>
        </xdr:cNvSpPr>
      </xdr:nvSpPr>
      <xdr:spPr>
        <a:xfrm>
          <a:off x="5441315" y="62000765"/>
          <a:ext cx="504825" cy="235585"/>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全　国</a:t>
          </a:r>
        </a:p>
      </xdr:txBody>
    </xdr:sp>
    <xdr:clientData/>
  </xdr:twoCellAnchor>
  <xdr:twoCellAnchor>
    <xdr:from>
      <xdr:col>14</xdr:col>
      <xdr:colOff>338455</xdr:colOff>
      <xdr:row>257</xdr:row>
      <xdr:rowOff>236220</xdr:rowOff>
    </xdr:from>
    <xdr:to>
      <xdr:col>16</xdr:col>
      <xdr:colOff>18415</xdr:colOff>
      <xdr:row>258</xdr:row>
      <xdr:rowOff>189230</xdr:rowOff>
    </xdr:to>
    <xdr:sp macro="" textlink="">
      <xdr:nvSpPr>
        <xdr:cNvPr id="7" name="Rectangle 35">
          <a:extLst>
            <a:ext uri="{FF2B5EF4-FFF2-40B4-BE49-F238E27FC236}">
              <a16:creationId xmlns:a16="http://schemas.microsoft.com/office/drawing/2014/main" id="{00000000-0008-0000-0100-000007000000}"/>
            </a:ext>
          </a:extLst>
        </xdr:cNvPr>
        <xdr:cNvSpPr>
          <a:spLocks noChangeArrowheads="1"/>
        </xdr:cNvSpPr>
      </xdr:nvSpPr>
      <xdr:spPr>
        <a:xfrm>
          <a:off x="5605780" y="62666880"/>
          <a:ext cx="499110" cy="231775"/>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秋　田</a:t>
          </a:r>
        </a:p>
      </xdr:txBody>
    </xdr:sp>
    <xdr:clientData/>
  </xdr:twoCellAnchor>
  <xdr:twoCellAnchor>
    <xdr:from>
      <xdr:col>13</xdr:col>
      <xdr:colOff>142875</xdr:colOff>
      <xdr:row>41</xdr:row>
      <xdr:rowOff>28575</xdr:rowOff>
    </xdr:from>
    <xdr:to>
      <xdr:col>15</xdr:col>
      <xdr:colOff>133350</xdr:colOff>
      <xdr:row>42</xdr:row>
      <xdr:rowOff>47625</xdr:rowOff>
    </xdr:to>
    <xdr:sp macro="" textlink="">
      <xdr:nvSpPr>
        <xdr:cNvPr id="8" name="Rectangle 40">
          <a:extLst>
            <a:ext uri="{FF2B5EF4-FFF2-40B4-BE49-F238E27FC236}">
              <a16:creationId xmlns:a16="http://schemas.microsoft.com/office/drawing/2014/main" id="{00000000-0008-0000-0100-000008000000}"/>
            </a:ext>
          </a:extLst>
        </xdr:cNvPr>
        <xdr:cNvSpPr>
          <a:spLocks noChangeArrowheads="1"/>
        </xdr:cNvSpPr>
      </xdr:nvSpPr>
      <xdr:spPr>
        <a:xfrm>
          <a:off x="5000625" y="10367645"/>
          <a:ext cx="8096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悪　化</a:t>
          </a:r>
        </a:p>
      </xdr:txBody>
    </xdr:sp>
    <xdr:clientData/>
  </xdr:twoCellAnchor>
  <xdr:twoCellAnchor>
    <xdr:from>
      <xdr:col>10</xdr:col>
      <xdr:colOff>209550</xdr:colOff>
      <xdr:row>41</xdr:row>
      <xdr:rowOff>19050</xdr:rowOff>
    </xdr:from>
    <xdr:to>
      <xdr:col>12</xdr:col>
      <xdr:colOff>200025</xdr:colOff>
      <xdr:row>42</xdr:row>
      <xdr:rowOff>38100</xdr:rowOff>
    </xdr:to>
    <xdr:sp macro="" textlink="">
      <xdr:nvSpPr>
        <xdr:cNvPr id="9" name="Rectangle 41">
          <a:extLst>
            <a:ext uri="{FF2B5EF4-FFF2-40B4-BE49-F238E27FC236}">
              <a16:creationId xmlns:a16="http://schemas.microsoft.com/office/drawing/2014/main" id="{00000000-0008-0000-0100-000009000000}"/>
            </a:ext>
          </a:extLst>
        </xdr:cNvPr>
        <xdr:cNvSpPr>
          <a:spLocks noChangeArrowheads="1"/>
        </xdr:cNvSpPr>
      </xdr:nvSpPr>
      <xdr:spPr>
        <a:xfrm>
          <a:off x="3838575" y="10358120"/>
          <a:ext cx="8096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不　変</a:t>
          </a:r>
        </a:p>
      </xdr:txBody>
    </xdr:sp>
    <xdr:clientData/>
  </xdr:twoCellAnchor>
  <xdr:twoCellAnchor>
    <xdr:from>
      <xdr:col>7</xdr:col>
      <xdr:colOff>314325</xdr:colOff>
      <xdr:row>41</xdr:row>
      <xdr:rowOff>19050</xdr:rowOff>
    </xdr:from>
    <xdr:to>
      <xdr:col>9</xdr:col>
      <xdr:colOff>304800</xdr:colOff>
      <xdr:row>42</xdr:row>
      <xdr:rowOff>38100</xdr:rowOff>
    </xdr:to>
    <xdr:sp macro="" textlink="">
      <xdr:nvSpPr>
        <xdr:cNvPr id="10" name="Rectangle 42">
          <a:extLst>
            <a:ext uri="{FF2B5EF4-FFF2-40B4-BE49-F238E27FC236}">
              <a16:creationId xmlns:a16="http://schemas.microsoft.com/office/drawing/2014/main" id="{00000000-0008-0000-0100-00000A000000}"/>
            </a:ext>
          </a:extLst>
        </xdr:cNvPr>
        <xdr:cNvSpPr>
          <a:spLocks noChangeArrowheads="1"/>
        </xdr:cNvSpPr>
      </xdr:nvSpPr>
      <xdr:spPr>
        <a:xfrm>
          <a:off x="2714625" y="10358120"/>
          <a:ext cx="8096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改　善</a:t>
          </a:r>
        </a:p>
      </xdr:txBody>
    </xdr:sp>
    <xdr:clientData/>
  </xdr:twoCellAnchor>
  <xdr:twoCellAnchor editAs="oneCell">
    <xdr:from>
      <xdr:col>11</xdr:col>
      <xdr:colOff>0</xdr:colOff>
      <xdr:row>38</xdr:row>
      <xdr:rowOff>66675</xdr:rowOff>
    </xdr:from>
    <xdr:to>
      <xdr:col>12</xdr:col>
      <xdr:colOff>4445</xdr:colOff>
      <xdr:row>40</xdr:row>
      <xdr:rowOff>63500</xdr:rowOff>
    </xdr:to>
    <xdr:sp macro="" textlink="">
      <xdr:nvSpPr>
        <xdr:cNvPr id="11" name="AutoShape 50">
          <a:extLst>
            <a:ext uri="{FF2B5EF4-FFF2-40B4-BE49-F238E27FC236}">
              <a16:creationId xmlns:a16="http://schemas.microsoft.com/office/drawing/2014/main" id="{00000000-0008-0000-0100-00000B000000}"/>
            </a:ext>
          </a:extLst>
        </xdr:cNvPr>
        <xdr:cNvSpPr>
          <a:spLocks noChangeArrowheads="1"/>
        </xdr:cNvSpPr>
      </xdr:nvSpPr>
      <xdr:spPr>
        <a:xfrm>
          <a:off x="4038600" y="9798050"/>
          <a:ext cx="41402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8</xdr:col>
      <xdr:colOff>133350</xdr:colOff>
      <xdr:row>38</xdr:row>
      <xdr:rowOff>57150</xdr:rowOff>
    </xdr:from>
    <xdr:to>
      <xdr:col>9</xdr:col>
      <xdr:colOff>135255</xdr:colOff>
      <xdr:row>40</xdr:row>
      <xdr:rowOff>49530</xdr:rowOff>
    </xdr:to>
    <xdr:sp macro="" textlink="">
      <xdr:nvSpPr>
        <xdr:cNvPr id="12" name="AutoShape 51">
          <a:extLst>
            <a:ext uri="{FF2B5EF4-FFF2-40B4-BE49-F238E27FC236}">
              <a16:creationId xmlns:a16="http://schemas.microsoft.com/office/drawing/2014/main" id="{00000000-0008-0000-0100-00000C000000}"/>
            </a:ext>
          </a:extLst>
        </xdr:cNvPr>
        <xdr:cNvSpPr>
          <a:spLocks noChangeArrowheads="1"/>
        </xdr:cNvSpPr>
      </xdr:nvSpPr>
      <xdr:spPr>
        <a:xfrm rot="-1804115">
          <a:off x="2943225" y="9788525"/>
          <a:ext cx="411480" cy="39751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1</xdr:col>
      <xdr:colOff>114300</xdr:colOff>
      <xdr:row>38</xdr:row>
      <xdr:rowOff>171450</xdr:rowOff>
    </xdr:from>
    <xdr:to>
      <xdr:col>7</xdr:col>
      <xdr:colOff>85725</xdr:colOff>
      <xdr:row>39</xdr:row>
      <xdr:rowOff>190500</xdr:rowOff>
    </xdr:to>
    <xdr:sp macro="" textlink="">
      <xdr:nvSpPr>
        <xdr:cNvPr id="13" name="Rectangle 56">
          <a:extLst>
            <a:ext uri="{FF2B5EF4-FFF2-40B4-BE49-F238E27FC236}">
              <a16:creationId xmlns:a16="http://schemas.microsoft.com/office/drawing/2014/main" id="{00000000-0008-0000-0100-00000D000000}"/>
            </a:ext>
          </a:extLst>
        </xdr:cNvPr>
        <xdr:cNvSpPr>
          <a:spLocks noChangeArrowheads="1"/>
        </xdr:cNvSpPr>
      </xdr:nvSpPr>
      <xdr:spPr>
        <a:xfrm>
          <a:off x="314325" y="9902825"/>
          <a:ext cx="2171700"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en-US" altLang="ja-JP" sz="1200" b="0" i="0" u="none" strike="noStrike" baseline="0">
              <a:solidFill>
                <a:srgbClr val="000000"/>
              </a:solidFill>
              <a:latin typeface="ＭＳ ゴシック"/>
              <a:ea typeface="ＭＳ ゴシック"/>
            </a:rPr>
            <a:t>【 </a:t>
          </a:r>
          <a:r>
            <a:rPr lang="ja-JP" altLang="en-US" sz="1200" b="0" i="0" u="none" strike="noStrike" baseline="0">
              <a:solidFill>
                <a:srgbClr val="000000"/>
              </a:solidFill>
              <a:latin typeface="ＭＳ ゴシック"/>
              <a:ea typeface="ＭＳ ゴシック"/>
            </a:rPr>
            <a:t>前月からの変化 </a:t>
          </a:r>
          <a:r>
            <a:rPr lang="en-US" altLang="ja-JP" sz="1200" b="0" i="0" u="none" strike="noStrike" baseline="0">
              <a:solidFill>
                <a:srgbClr val="000000"/>
              </a:solidFill>
              <a:latin typeface="ＭＳ ゴシック"/>
              <a:ea typeface="ＭＳ ゴシック"/>
            </a:rPr>
            <a:t>】</a:t>
          </a:r>
        </a:p>
      </xdr:txBody>
    </xdr:sp>
    <xdr:clientData/>
  </xdr:twoCellAnchor>
  <xdr:twoCellAnchor editAs="oneCell">
    <xdr:from>
      <xdr:col>2</xdr:col>
      <xdr:colOff>381000</xdr:colOff>
      <xdr:row>168</xdr:row>
      <xdr:rowOff>158750</xdr:rowOff>
    </xdr:from>
    <xdr:to>
      <xdr:col>8</xdr:col>
      <xdr:colOff>141605</xdr:colOff>
      <xdr:row>171</xdr:row>
      <xdr:rowOff>190500</xdr:rowOff>
    </xdr:to>
    <xdr:sp macro="" textlink="">
      <xdr:nvSpPr>
        <xdr:cNvPr id="14" name="AutoShape 6">
          <a:extLst>
            <a:ext uri="{FF2B5EF4-FFF2-40B4-BE49-F238E27FC236}">
              <a16:creationId xmlns:a16="http://schemas.microsoft.com/office/drawing/2014/main" id="{00000000-0008-0000-0100-00000E000000}"/>
            </a:ext>
          </a:extLst>
        </xdr:cNvPr>
        <xdr:cNvSpPr>
          <a:spLocks noChangeArrowheads="1"/>
        </xdr:cNvSpPr>
      </xdr:nvSpPr>
      <xdr:spPr>
        <a:xfrm>
          <a:off x="990600" y="41707435"/>
          <a:ext cx="1960880" cy="86804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editAs="oneCell">
    <xdr:from>
      <xdr:col>7</xdr:col>
      <xdr:colOff>249555</xdr:colOff>
      <xdr:row>222</xdr:row>
      <xdr:rowOff>170180</xdr:rowOff>
    </xdr:from>
    <xdr:to>
      <xdr:col>13</xdr:col>
      <xdr:colOff>82550</xdr:colOff>
      <xdr:row>224</xdr:row>
      <xdr:rowOff>78105</xdr:rowOff>
    </xdr:to>
    <xdr:sp macro="" textlink="">
      <xdr:nvSpPr>
        <xdr:cNvPr id="15" name="AutoShape 36">
          <a:extLst>
            <a:ext uri="{FF2B5EF4-FFF2-40B4-BE49-F238E27FC236}">
              <a16:creationId xmlns:a16="http://schemas.microsoft.com/office/drawing/2014/main" id="{00000000-0008-0000-0100-00000F000000}"/>
            </a:ext>
          </a:extLst>
        </xdr:cNvPr>
        <xdr:cNvSpPr>
          <a:spLocks noChangeArrowheads="1"/>
        </xdr:cNvSpPr>
      </xdr:nvSpPr>
      <xdr:spPr>
        <a:xfrm>
          <a:off x="2649855" y="54789070"/>
          <a:ext cx="2290445" cy="313055"/>
        </a:xfrm>
        <a:prstGeom prst="flowChartAlternateProcess">
          <a:avLst/>
        </a:prstGeom>
        <a:noFill/>
        <a:ln>
          <a:noFill/>
        </a:ln>
      </xdr:spPr>
      <xdr:txBody>
        <a:bodyPr vertOverflow="clip" horzOverflow="overflow" wrap="square" lIns="27432" tIns="18288" rIns="0" bIns="18288" anchor="ctr" upright="1"/>
        <a:lstStyle/>
        <a:p>
          <a:pPr algn="ctr"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editAs="oneCell">
    <xdr:from>
      <xdr:col>8</xdr:col>
      <xdr:colOff>63500</xdr:colOff>
      <xdr:row>251</xdr:row>
      <xdr:rowOff>179070</xdr:rowOff>
    </xdr:from>
    <xdr:to>
      <xdr:col>18</xdr:col>
      <xdr:colOff>45720</xdr:colOff>
      <xdr:row>254</xdr:row>
      <xdr:rowOff>221615</xdr:rowOff>
    </xdr:to>
    <xdr:sp macro="" textlink="">
      <xdr:nvSpPr>
        <xdr:cNvPr id="16" name="AutoShape 26">
          <a:extLst>
            <a:ext uri="{FF2B5EF4-FFF2-40B4-BE49-F238E27FC236}">
              <a16:creationId xmlns:a16="http://schemas.microsoft.com/office/drawing/2014/main" id="{00000000-0008-0000-0100-000010000000}"/>
            </a:ext>
          </a:extLst>
        </xdr:cNvPr>
        <xdr:cNvSpPr>
          <a:spLocks noChangeArrowheads="1"/>
        </xdr:cNvSpPr>
      </xdr:nvSpPr>
      <xdr:spPr>
        <a:xfrm>
          <a:off x="2873375" y="61303535"/>
          <a:ext cx="4097020" cy="51244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editAs="oneCell">
    <xdr:from>
      <xdr:col>0</xdr:col>
      <xdr:colOff>106045</xdr:colOff>
      <xdr:row>209</xdr:row>
      <xdr:rowOff>43180</xdr:rowOff>
    </xdr:from>
    <xdr:to>
      <xdr:col>17</xdr:col>
      <xdr:colOff>338455</xdr:colOff>
      <xdr:row>211</xdr:row>
      <xdr:rowOff>147955</xdr:rowOff>
    </xdr:to>
    <xdr:sp macro="" textlink="">
      <xdr:nvSpPr>
        <xdr:cNvPr id="17" name="AutoShape 6">
          <a:extLst>
            <a:ext uri="{FF2B5EF4-FFF2-40B4-BE49-F238E27FC236}">
              <a16:creationId xmlns:a16="http://schemas.microsoft.com/office/drawing/2014/main" id="{00000000-0008-0000-0100-000011000000}"/>
            </a:ext>
          </a:extLst>
        </xdr:cNvPr>
        <xdr:cNvSpPr>
          <a:spLocks noChangeArrowheads="1"/>
        </xdr:cNvSpPr>
      </xdr:nvSpPr>
      <xdr:spPr>
        <a:xfrm>
          <a:off x="106045" y="51424205"/>
          <a:ext cx="6728460" cy="50990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xdr:from>
      <xdr:col>1</xdr:col>
      <xdr:colOff>106045</xdr:colOff>
      <xdr:row>31</xdr:row>
      <xdr:rowOff>0</xdr:rowOff>
    </xdr:from>
    <xdr:to>
      <xdr:col>2</xdr:col>
      <xdr:colOff>381000</xdr:colOff>
      <xdr:row>32</xdr:row>
      <xdr:rowOff>31750</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a:xfrm>
          <a:off x="306070" y="8154035"/>
          <a:ext cx="684530" cy="310515"/>
        </a:xfrm>
        <a:prstGeom prst="ellipse">
          <a:avLst/>
        </a:prstGeom>
        <a:noFill/>
        <a:ln>
          <a:noFill/>
        </a:ln>
      </xdr:spPr>
      <xdr:txBody>
        <a:bodyPr vertOverflow="clip" horzOverflow="clip" wrap="square" lIns="27432" tIns="18288" rIns="0" bIns="18288" rtlCol="0" anchor="t" upright="1"/>
        <a:lstStyle/>
        <a:p>
          <a:pPr algn="l" rtl="0">
            <a:lnSpc>
              <a:spcPts val="1100"/>
            </a:lnSpc>
          </a:pPr>
          <a:endParaRPr kumimoji="1" lang="ja-JP" altLang="en-US" sz="900" b="0" i="0" u="none" strike="noStrike" baseline="0">
            <a:solidFill>
              <a:srgbClr val="FF0000"/>
            </a:solidFill>
            <a:latin typeface="ＭＳ ゴシック"/>
            <a:ea typeface="ＭＳ ゴシック"/>
          </a:endParaRPr>
        </a:p>
      </xdr:txBody>
    </xdr:sp>
    <xdr:clientData/>
  </xdr:twoCellAnchor>
  <xdr:twoCellAnchor>
    <xdr:from>
      <xdr:col>0</xdr:col>
      <xdr:colOff>81915</xdr:colOff>
      <xdr:row>43</xdr:row>
      <xdr:rowOff>36830</xdr:rowOff>
    </xdr:from>
    <xdr:to>
      <xdr:col>18</xdr:col>
      <xdr:colOff>0</xdr:colOff>
      <xdr:row>46</xdr:row>
      <xdr:rowOff>95250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81915" y="10781030"/>
          <a:ext cx="6842760" cy="66611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a:solidFill>
            <a:schemeClr val="tx1"/>
          </a:solidFill>
          <a:prstDash val="solid"/>
        </a:ln>
      </xdr:spPr>
      <xdr:txBody>
        <a:bodyPr vertOverflow="clip" horzOverflow="clip" wrap="square" lIns="27432" tIns="0" rIns="0" bIns="0" rtlCol="0" anchor="t" upright="1"/>
        <a:lstStyle/>
        <a:p>
          <a:r>
            <a:rPr kumimoji="1" lang="en-US" altLang="ja-JP" sz="900" b="0" i="0" baseline="0">
              <a:solidFill>
                <a:srgbClr val="FF0000"/>
              </a:solidFill>
              <a:effectLst/>
              <a:latin typeface="ＭＳ ゴシック"/>
              <a:ea typeface="ＭＳ ゴシック"/>
              <a:cs typeface="+mn-cs"/>
            </a:rPr>
            <a:t>TDK</a:t>
          </a:r>
          <a:r>
            <a:rPr kumimoji="1" lang="ja-JP" altLang="ja-JP" sz="900" b="0" i="0" baseline="0">
              <a:solidFill>
                <a:srgbClr val="FF0000"/>
              </a:solidFill>
              <a:effectLst/>
              <a:latin typeface="ＭＳ ゴシック"/>
              <a:ea typeface="ＭＳ ゴシック"/>
              <a:cs typeface="+mn-cs"/>
            </a:rPr>
            <a:t>羽後  ＋</a:t>
          </a:r>
          <a:r>
            <a:rPr kumimoji="1" lang="en-US" altLang="ja-JP" sz="900" b="0" i="0" baseline="0">
              <a:solidFill>
                <a:srgbClr val="FF0000"/>
              </a:solidFill>
              <a:effectLst/>
              <a:latin typeface="ＭＳ ゴシック"/>
              <a:ea typeface="ＭＳ ゴシック"/>
              <a:cs typeface="+mn-cs"/>
            </a:rPr>
            <a:t>24.3  </a:t>
          </a:r>
          <a:r>
            <a:rPr kumimoji="1" lang="ja-JP" altLang="en-US" sz="900" b="0" i="0" baseline="0">
              <a:solidFill>
                <a:srgbClr val="FF0000"/>
              </a:solidFill>
              <a:effectLst/>
              <a:latin typeface="ＭＳ ゴシック"/>
              <a:ea typeface="ＭＳ ゴシック"/>
              <a:cs typeface="+mn-cs"/>
            </a:rPr>
            <a:t>スマホ関連の注文が好調　　　　　　</a:t>
          </a:r>
          <a:r>
            <a:rPr kumimoji="1" lang="ja-JP" altLang="ja-JP" sz="900" b="0" i="0" baseline="0">
              <a:solidFill>
                <a:srgbClr val="FF0000"/>
              </a:solidFill>
              <a:effectLst/>
              <a:latin typeface="ＭＳ ゴシック"/>
              <a:ea typeface="ＭＳ ゴシック"/>
              <a:cs typeface="+mn-cs"/>
            </a:rPr>
            <a:t>　　　ＪＵＫＩ ＋</a:t>
          </a:r>
          <a:r>
            <a:rPr kumimoji="1" lang="en-US" altLang="ja-JP" sz="900" b="0" i="0" baseline="0">
              <a:solidFill>
                <a:srgbClr val="FF0000"/>
              </a:solidFill>
              <a:effectLst/>
              <a:latin typeface="ＭＳ ゴシック"/>
              <a:ea typeface="ＭＳ ゴシック"/>
              <a:cs typeface="+mn-cs"/>
            </a:rPr>
            <a:t> 2.7 </a:t>
          </a:r>
          <a:r>
            <a:rPr kumimoji="1" lang="ja-JP" altLang="en-US" sz="900" b="0" i="0" baseline="0">
              <a:solidFill>
                <a:srgbClr val="FF0000"/>
              </a:solidFill>
              <a:effectLst/>
              <a:latin typeface="ＭＳ ゴシック"/>
              <a:ea typeface="ＭＳ ゴシック"/>
              <a:cs typeface="+mn-cs"/>
            </a:rPr>
            <a:t>太陽光発電制御基盤製品の販売が好調</a:t>
          </a:r>
          <a:endParaRPr kumimoji="1" lang="en-US" altLang="ja-JP" sz="900" b="0" i="0" baseline="0">
            <a:solidFill>
              <a:srgbClr val="FF0000"/>
            </a:solidFill>
            <a:effectLst/>
            <a:latin typeface="ＭＳ ゴシック"/>
            <a:ea typeface="ＭＳ ゴシック"/>
            <a:cs typeface="+mn-cs"/>
          </a:endParaRPr>
        </a:p>
        <a:p>
          <a:r>
            <a:rPr kumimoji="1" lang="en-US" altLang="ja-JP" sz="900" b="0" i="0" baseline="0">
              <a:solidFill>
                <a:srgbClr val="FF0000"/>
              </a:solidFill>
              <a:effectLst/>
              <a:latin typeface="ＭＳ ゴシック"/>
              <a:ea typeface="ＭＳ ゴシック"/>
              <a:cs typeface="+mn-cs"/>
            </a:rPr>
            <a:t>TDKMCC   </a:t>
          </a:r>
          <a:r>
            <a:rPr kumimoji="1" lang="ja-JP" altLang="en-US" sz="900" b="0" i="0" baseline="0">
              <a:solidFill>
                <a:srgbClr val="FF0000"/>
              </a:solidFill>
              <a:effectLst/>
              <a:latin typeface="ＭＳ ゴシック"/>
              <a:ea typeface="ＭＳ ゴシック"/>
              <a:cs typeface="+mn-cs"/>
            </a:rPr>
            <a:t>＋</a:t>
          </a:r>
          <a:r>
            <a:rPr kumimoji="1" lang="en-US" altLang="ja-JP" sz="900" b="0" i="0" baseline="0">
              <a:solidFill>
                <a:srgbClr val="FF0000"/>
              </a:solidFill>
              <a:effectLst/>
              <a:latin typeface="ＭＳ ゴシック"/>
              <a:ea typeface="ＭＳ ゴシック"/>
              <a:cs typeface="+mn-cs"/>
            </a:rPr>
            <a:t>19.8  8</a:t>
          </a:r>
          <a:r>
            <a:rPr kumimoji="1" lang="ja-JP" altLang="en-US" sz="900" b="0" i="0" baseline="0">
              <a:solidFill>
                <a:srgbClr val="FF0000"/>
              </a:solidFill>
              <a:effectLst/>
              <a:latin typeface="ＭＳ ゴシック"/>
              <a:ea typeface="ＭＳ ゴシック"/>
              <a:cs typeface="+mn-cs"/>
            </a:rPr>
            <a:t>月比約</a:t>
          </a:r>
          <a:r>
            <a:rPr kumimoji="1" lang="en-US" altLang="ja-JP" sz="900" b="0" i="0" baseline="0">
              <a:solidFill>
                <a:srgbClr val="FF0000"/>
              </a:solidFill>
              <a:effectLst/>
              <a:latin typeface="ＭＳ ゴシック"/>
              <a:ea typeface="ＭＳ ゴシック"/>
              <a:cs typeface="+mn-cs"/>
            </a:rPr>
            <a:t>3%</a:t>
          </a:r>
          <a:r>
            <a:rPr kumimoji="1" lang="ja-JP" altLang="en-US" sz="900" b="0" i="0" baseline="0">
              <a:solidFill>
                <a:srgbClr val="FF0000"/>
              </a:solidFill>
              <a:effectLst/>
              <a:latin typeface="ＭＳ ゴシック"/>
              <a:ea typeface="ＭＳ ゴシック"/>
              <a:cs typeface="+mn-cs"/>
            </a:rPr>
            <a:t>の好転　　　　　　　　　　　　 ルビコン ＋ </a:t>
          </a:r>
          <a:r>
            <a:rPr kumimoji="1" lang="en-US" altLang="ja-JP" sz="900" b="0" i="0" baseline="0">
              <a:solidFill>
                <a:srgbClr val="FF0000"/>
              </a:solidFill>
              <a:effectLst/>
              <a:latin typeface="ＭＳ ゴシック"/>
              <a:ea typeface="ＭＳ ゴシック"/>
              <a:cs typeface="+mn-cs"/>
            </a:rPr>
            <a:t>3.8 </a:t>
          </a:r>
          <a:r>
            <a:rPr kumimoji="1" lang="ja-JP" altLang="en-US" sz="900" b="0" i="0" baseline="0">
              <a:solidFill>
                <a:srgbClr val="FF0000"/>
              </a:solidFill>
              <a:effectLst/>
              <a:latin typeface="ＭＳ ゴシック"/>
              <a:ea typeface="ＭＳ ゴシック"/>
              <a:cs typeface="+mn-cs"/>
            </a:rPr>
            <a:t>１１月を底に回復に転じた</a:t>
          </a:r>
          <a:endParaRPr kumimoji="1" lang="en-US" altLang="ja-JP" sz="900" b="0" i="0" baseline="0">
            <a:solidFill>
              <a:srgbClr val="FF0000"/>
            </a:solidFill>
            <a:effectLst/>
            <a:latin typeface="ＭＳ ゴシック"/>
            <a:ea typeface="ＭＳ ゴシック"/>
            <a:cs typeface="+mn-cs"/>
          </a:endParaRPr>
        </a:p>
        <a:p>
          <a:r>
            <a:rPr kumimoji="1" lang="ja-JP" altLang="en-US" sz="900" b="0" i="0" u="none" strike="noStrike" baseline="0">
              <a:solidFill>
                <a:srgbClr val="FF0000"/>
              </a:solidFill>
              <a:latin typeface="ＭＳ ゴシック"/>
              <a:ea typeface="ＭＳ ゴシック"/>
            </a:rPr>
            <a:t>エプソン ＋</a:t>
          </a:r>
          <a:r>
            <a:rPr kumimoji="1" lang="en-US" altLang="ja-JP" sz="900" b="0" i="0" u="none" strike="noStrike" baseline="0">
              <a:solidFill>
                <a:srgbClr val="FF0000"/>
              </a:solidFill>
              <a:latin typeface="ＭＳ ゴシック"/>
              <a:ea typeface="ＭＳ ゴシック"/>
            </a:rPr>
            <a:t>34.9  </a:t>
          </a:r>
          <a:r>
            <a:rPr kumimoji="1" lang="ja-JP" altLang="en-US" sz="900" b="0" i="0" u="none" strike="noStrike" baseline="0">
              <a:solidFill>
                <a:srgbClr val="FF0000"/>
              </a:solidFill>
              <a:latin typeface="ＭＳ ゴシック"/>
              <a:ea typeface="ＭＳ ゴシック"/>
            </a:rPr>
            <a:t>インクジェットプリンターが好調</a:t>
          </a:r>
        </a:p>
      </xdr:txBody>
    </xdr:sp>
    <xdr:clientData/>
  </xdr:twoCellAnchor>
  <xdr:twoCellAnchor>
    <xdr:from>
      <xdr:col>3</xdr:col>
      <xdr:colOff>372745</xdr:colOff>
      <xdr:row>57</xdr:row>
      <xdr:rowOff>330835</xdr:rowOff>
    </xdr:from>
    <xdr:to>
      <xdr:col>6</xdr:col>
      <xdr:colOff>53975</xdr:colOff>
      <xdr:row>62</xdr:row>
      <xdr:rowOff>9525</xdr:rowOff>
    </xdr:to>
    <xdr:cxnSp macro="">
      <xdr:nvCxnSpPr>
        <xdr:cNvPr id="20" name="直線矢印コネクタ 19">
          <a:extLst>
            <a:ext uri="{FF2B5EF4-FFF2-40B4-BE49-F238E27FC236}">
              <a16:creationId xmlns:a16="http://schemas.microsoft.com/office/drawing/2014/main" id="{00000000-0008-0000-0100-000014000000}"/>
            </a:ext>
          </a:extLst>
        </xdr:cNvPr>
        <xdr:cNvCxnSpPr>
          <a:stCxn id="68" idx="0"/>
        </xdr:cNvCxnSpPr>
      </xdr:nvCxnSpPr>
      <xdr:spPr>
        <a:xfrm flipH="1" flipV="1">
          <a:off x="1391920" y="14377035"/>
          <a:ext cx="652780" cy="10579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87630</xdr:colOff>
      <xdr:row>46</xdr:row>
      <xdr:rowOff>95250</xdr:rowOff>
    </xdr:from>
    <xdr:to>
      <xdr:col>9</xdr:col>
      <xdr:colOff>281305</xdr:colOff>
      <xdr:row>53</xdr:row>
      <xdr:rowOff>66040</xdr:rowOff>
    </xdr:to>
    <xdr:cxnSp macro="">
      <xdr:nvCxnSpPr>
        <xdr:cNvPr id="22" name="直線矢印コネクタ 21">
          <a:extLst>
            <a:ext uri="{FF2B5EF4-FFF2-40B4-BE49-F238E27FC236}">
              <a16:creationId xmlns:a16="http://schemas.microsoft.com/office/drawing/2014/main" id="{00000000-0008-0000-0100-000016000000}"/>
            </a:ext>
          </a:extLst>
        </xdr:cNvPr>
        <xdr:cNvCxnSpPr>
          <a:stCxn id="19" idx="2"/>
        </xdr:cNvCxnSpPr>
      </xdr:nvCxnSpPr>
      <xdr:spPr>
        <a:xfrm flipH="1">
          <a:off x="1535430" y="11447145"/>
          <a:ext cx="1965325" cy="17526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135255</xdr:colOff>
      <xdr:row>79</xdr:row>
      <xdr:rowOff>3810</xdr:rowOff>
    </xdr:from>
    <xdr:to>
      <xdr:col>17</xdr:col>
      <xdr:colOff>198755</xdr:colOff>
      <xdr:row>88</xdr:row>
      <xdr:rowOff>144145</xdr:rowOff>
    </xdr:to>
    <xdr:graphicFrame macro="">
      <xdr:nvGraphicFramePr>
        <xdr:cNvPr id="23" name="グラフ 33">
          <a:extLst>
            <a:ext uri="{FF2B5EF4-FFF2-40B4-BE49-F238E27FC236}">
              <a16:creationId xmlns:a16="http://schemas.microsoft.com/office/drawing/2014/main" id="{00000000-0008-0000-01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179070</xdr:colOff>
      <xdr:row>97</xdr:row>
      <xdr:rowOff>89535</xdr:rowOff>
    </xdr:from>
    <xdr:to>
      <xdr:col>17</xdr:col>
      <xdr:colOff>114935</xdr:colOff>
      <xdr:row>107</xdr:row>
      <xdr:rowOff>215265</xdr:rowOff>
    </xdr:to>
    <xdr:graphicFrame macro="">
      <xdr:nvGraphicFramePr>
        <xdr:cNvPr id="24" name="グラフ 12">
          <a:extLst>
            <a:ext uri="{FF2B5EF4-FFF2-40B4-BE49-F238E27FC236}">
              <a16:creationId xmlns:a16="http://schemas.microsoft.com/office/drawing/2014/main" id="{00000000-0008-0000-01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45085</xdr:colOff>
      <xdr:row>119</xdr:row>
      <xdr:rowOff>190500</xdr:rowOff>
    </xdr:from>
    <xdr:to>
      <xdr:col>17</xdr:col>
      <xdr:colOff>340995</xdr:colOff>
      <xdr:row>130</xdr:row>
      <xdr:rowOff>46355</xdr:rowOff>
    </xdr:to>
    <xdr:graphicFrame macro="">
      <xdr:nvGraphicFramePr>
        <xdr:cNvPr id="25" name="グラフ 24">
          <a:extLst>
            <a:ext uri="{FF2B5EF4-FFF2-40B4-BE49-F238E27FC236}">
              <a16:creationId xmlns:a16="http://schemas.microsoft.com/office/drawing/2014/main" id="{00000000-0008-0000-01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124460</xdr:colOff>
      <xdr:row>147</xdr:row>
      <xdr:rowOff>16510</xdr:rowOff>
    </xdr:from>
    <xdr:to>
      <xdr:col>16</xdr:col>
      <xdr:colOff>223520</xdr:colOff>
      <xdr:row>151</xdr:row>
      <xdr:rowOff>83185</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124460" y="36423600"/>
          <a:ext cx="6185535" cy="83883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ﾀｶﾔﾅｷﾞ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新店を開店したこと、総菜の販売が好調を維持していることから売上増</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よねや （平鹿）▲</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月初めは、野菜・果物の数量がはけなかったが、年末にかけては売れ行きが順調</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アマノ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0.8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引き続き精肉・鮮魚が＋１０％程度売上を伸ばしている。（精肉は輸入単価上昇による）</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テラタ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2.9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お歳暮、クリスマス商品、お正月商品は好調だった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ｻｰｸﾙ</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K</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4.6     </a:t>
          </a:r>
          <a:r>
            <a:rPr kumimoji="0" lang="ja-JP" altLang="en-US" sz="900" b="0" i="0" u="none" strike="noStrike" kern="0" cap="none" spc="0" normalizeH="0" baseline="0" noProof="0">
              <a:ln>
                <a:noFill/>
              </a:ln>
              <a:solidFill>
                <a:srgbClr val="FFFF00"/>
              </a:solidFill>
              <a:effectLst/>
              <a:uLnTx/>
              <a:uFillTx/>
              <a:latin typeface="ＭＳ ゴシック"/>
              <a:ea typeface="ＭＳ ゴシック"/>
              <a:cs typeface="+mn-cs"/>
            </a:rPr>
            <a:t>　</a:t>
          </a:r>
          <a:endParaRPr kumimoji="0" lang="en-US" altLang="ja-JP" sz="900" b="0" i="0" u="none" strike="noStrike" kern="0" cap="none" spc="0" normalizeH="0" baseline="0" noProof="0">
            <a:ln>
              <a:noFill/>
            </a:ln>
            <a:solidFill>
              <a:srgbClr val="FFFF00"/>
            </a:solidFill>
            <a:effectLst/>
            <a:uLnTx/>
            <a:uFillTx/>
            <a:latin typeface="ＭＳ ゴシック"/>
            <a:ea typeface="ＭＳ ゴシック"/>
            <a:cs typeface="+mn-cs"/>
          </a:endParaRPr>
        </a:p>
      </xdr:txBody>
    </xdr:sp>
    <xdr:clientData/>
  </xdr:twoCellAnchor>
  <xdr:twoCellAnchor>
    <xdr:from>
      <xdr:col>1</xdr:col>
      <xdr:colOff>49530</xdr:colOff>
      <xdr:row>152</xdr:row>
      <xdr:rowOff>25400</xdr:rowOff>
    </xdr:from>
    <xdr:to>
      <xdr:col>17</xdr:col>
      <xdr:colOff>281305</xdr:colOff>
      <xdr:row>155</xdr:row>
      <xdr:rowOff>41275</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249555" y="37483415"/>
          <a:ext cx="6527800" cy="85217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ケーズ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前年同月は一部に増税前の需要等があったが、それほど大きくなく、今月の数字は厳しい</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（特に、白物家電が悪い）</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佐々木電機</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1.7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大型暖房の売り上げが好調だった。白物家電は半減</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宝電気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42.2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消費増税による大型商品（テレビ、冷蔵庫）の買い控えが悪化しており、例年以下となった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1</xdr:col>
      <xdr:colOff>45085</xdr:colOff>
      <xdr:row>167</xdr:row>
      <xdr:rowOff>104140</xdr:rowOff>
    </xdr:from>
    <xdr:to>
      <xdr:col>17</xdr:col>
      <xdr:colOff>182880</xdr:colOff>
      <xdr:row>176</xdr:row>
      <xdr:rowOff>182880</xdr:rowOff>
    </xdr:to>
    <xdr:graphicFrame macro="">
      <xdr:nvGraphicFramePr>
        <xdr:cNvPr id="30" name="グラフ 7">
          <a:extLst>
            <a:ext uri="{FF2B5EF4-FFF2-40B4-BE49-F238E27FC236}">
              <a16:creationId xmlns:a16="http://schemas.microsoft.com/office/drawing/2014/main" id="{00000000-0008-0000-0100-00001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20</xdr:col>
      <xdr:colOff>872490</xdr:colOff>
      <xdr:row>167</xdr:row>
      <xdr:rowOff>21590</xdr:rowOff>
    </xdr:from>
    <xdr:to>
      <xdr:col>25</xdr:col>
      <xdr:colOff>86995</xdr:colOff>
      <xdr:row>170</xdr:row>
      <xdr:rowOff>166370</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8159115" y="41291510"/>
          <a:ext cx="1900555" cy="9810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新車登録台数（うち軽自動車）</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H26.10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4,235</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2,226</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H25.10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4,513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2,269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H24.10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3,783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1,841</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H23.10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3,976</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1,917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H22.10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2,854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1,377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p>
      </xdr:txBody>
    </xdr:sp>
    <xdr:clientData/>
  </xdr:twoCellAnchor>
  <xdr:twoCellAnchor>
    <xdr:from>
      <xdr:col>12</xdr:col>
      <xdr:colOff>138430</xdr:colOff>
      <xdr:row>162</xdr:row>
      <xdr:rowOff>73025</xdr:rowOff>
    </xdr:from>
    <xdr:to>
      <xdr:col>17</xdr:col>
      <xdr:colOff>300355</xdr:colOff>
      <xdr:row>163</xdr:row>
      <xdr:rowOff>207645</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4586605" y="40166290"/>
          <a:ext cx="2209800" cy="22288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乗用車▲</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18.5</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％、軽乗用車▲</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13.0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a:t>
          </a:r>
        </a:p>
      </xdr:txBody>
    </xdr:sp>
    <xdr:clientData/>
  </xdr:twoCellAnchor>
  <xdr:twoCellAnchor>
    <xdr:from>
      <xdr:col>1</xdr:col>
      <xdr:colOff>132715</xdr:colOff>
      <xdr:row>223</xdr:row>
      <xdr:rowOff>65405</xdr:rowOff>
    </xdr:from>
    <xdr:to>
      <xdr:col>17</xdr:col>
      <xdr:colOff>323215</xdr:colOff>
      <xdr:row>226</xdr:row>
      <xdr:rowOff>57785</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32740" y="54886860"/>
          <a:ext cx="6486525" cy="6000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tIns="0" rIns="36000" bIns="0" rtlCol="0" anchor="t" anchorCtr="0"/>
        <a:lstStyle/>
        <a:p>
          <a:pPr rtl="0" eaLnBrk="1" fontAlgn="auto" latinLnBrk="0" hangingPunct="1"/>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有</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池田運輸興業（由利本荘市）　　　　　　　　　　</a:t>
          </a:r>
          <a:r>
            <a:rPr lang="en-US" altLang="ja-JP" sz="900" b="0" i="0" baseline="0">
              <a:solidFill>
                <a:srgbClr val="FF0000"/>
              </a:solidFill>
              <a:effectLst/>
              <a:latin typeface="+mn-ea"/>
              <a:ea typeface="+mn-ea"/>
              <a:cs typeface="+mn-cs"/>
            </a:rPr>
            <a:t>150</a:t>
          </a:r>
          <a:r>
            <a:rPr lang="ja-JP" altLang="en-US" sz="900" b="0" i="0" baseline="0">
              <a:solidFill>
                <a:srgbClr val="FF0000"/>
              </a:solidFill>
              <a:effectLst/>
              <a:latin typeface="+mn-ea"/>
              <a:ea typeface="+mn-ea"/>
              <a:cs typeface="+mn-cs"/>
            </a:rPr>
            <a:t>百万円　　個人企業（Ａ社）（秋田市）　</a:t>
          </a:r>
          <a:r>
            <a:rPr lang="en-US" altLang="ja-JP" sz="900" b="0" i="0" baseline="0">
              <a:solidFill>
                <a:srgbClr val="FF0000"/>
              </a:solidFill>
              <a:effectLst/>
              <a:latin typeface="+mn-ea"/>
              <a:ea typeface="+mn-ea"/>
              <a:cs typeface="+mn-cs"/>
            </a:rPr>
            <a:t>10</a:t>
          </a:r>
          <a:r>
            <a:rPr lang="ja-JP" altLang="en-US" sz="900" b="0" i="0" baseline="0">
              <a:solidFill>
                <a:srgbClr val="FF0000"/>
              </a:solidFill>
              <a:effectLst/>
              <a:latin typeface="+mn-ea"/>
              <a:ea typeface="+mn-ea"/>
              <a:cs typeface="+mn-cs"/>
            </a:rPr>
            <a:t>百万円</a:t>
          </a:r>
          <a:endParaRPr lang="en-US" altLang="ja-JP" sz="900" b="0" i="0" baseline="0">
            <a:solidFill>
              <a:srgbClr val="FF0000"/>
            </a:solidFill>
            <a:effectLst/>
            <a:latin typeface="+mn-ea"/>
            <a:ea typeface="+mn-ea"/>
            <a:cs typeface="+mn-cs"/>
          </a:endParaRPr>
        </a:p>
        <a:p>
          <a:pPr rtl="0" eaLnBrk="1" fontAlgn="auto" latinLnBrk="0" hangingPunct="1"/>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株</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ジャエス（大館市）　　　　　　　 　　                </a:t>
          </a:r>
          <a:r>
            <a:rPr lang="en-US" altLang="ja-JP" sz="900" b="0" i="0" baseline="0">
              <a:solidFill>
                <a:srgbClr val="FF0000"/>
              </a:solidFill>
              <a:effectLst/>
              <a:latin typeface="+mn-ea"/>
              <a:ea typeface="+mn-ea"/>
              <a:cs typeface="+mn-cs"/>
            </a:rPr>
            <a:t> 30</a:t>
          </a:r>
          <a:r>
            <a:rPr lang="ja-JP" altLang="en-US" sz="900" b="0" i="0" baseline="0">
              <a:solidFill>
                <a:srgbClr val="FF0000"/>
              </a:solidFill>
              <a:effectLst/>
              <a:latin typeface="+mn-ea"/>
              <a:ea typeface="+mn-ea"/>
              <a:cs typeface="+mn-cs"/>
            </a:rPr>
            <a:t>百万円　　</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有</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あずばる（秋田市）　　　</a:t>
          </a:r>
          <a:r>
            <a:rPr lang="en-US" altLang="ja-JP" sz="900" b="0" i="0" baseline="0">
              <a:solidFill>
                <a:srgbClr val="FF0000"/>
              </a:solidFill>
              <a:effectLst/>
              <a:latin typeface="+mn-ea"/>
              <a:ea typeface="+mn-ea"/>
              <a:cs typeface="+mn-cs"/>
            </a:rPr>
            <a:t>10</a:t>
          </a:r>
          <a:r>
            <a:rPr lang="ja-JP" altLang="en-US" sz="900" b="0" i="0" baseline="0">
              <a:solidFill>
                <a:srgbClr val="FF0000"/>
              </a:solidFill>
              <a:effectLst/>
              <a:latin typeface="+mn-ea"/>
              <a:ea typeface="+mn-ea"/>
              <a:cs typeface="+mn-cs"/>
            </a:rPr>
            <a:t>百万円</a:t>
          </a:r>
          <a:endParaRPr lang="en-US" altLang="ja-JP" sz="900" b="0" i="0" baseline="0">
            <a:solidFill>
              <a:srgbClr val="FF0000"/>
            </a:solidFill>
            <a:effectLst/>
            <a:latin typeface="+mn-ea"/>
            <a:ea typeface="+mn-ea"/>
            <a:cs typeface="+mn-cs"/>
          </a:endParaRPr>
        </a:p>
        <a:p>
          <a:pPr rtl="0" eaLnBrk="1" fontAlgn="auto" latinLnBrk="0" hangingPunct="1"/>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有</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リーズン　　　　　　　　　　　　　　　　　　　　　　   </a:t>
          </a:r>
          <a:r>
            <a:rPr lang="en-US" altLang="ja-JP" sz="900" b="0" i="0" baseline="0">
              <a:solidFill>
                <a:srgbClr val="FF0000"/>
              </a:solidFill>
              <a:effectLst/>
              <a:latin typeface="+mn-ea"/>
              <a:ea typeface="+mn-ea"/>
              <a:cs typeface="+mn-cs"/>
            </a:rPr>
            <a:t>15</a:t>
          </a:r>
          <a:r>
            <a:rPr lang="ja-JP" altLang="en-US" sz="900" b="0" i="0" baseline="0">
              <a:solidFill>
                <a:srgbClr val="FF0000"/>
              </a:solidFill>
              <a:effectLst/>
              <a:latin typeface="+mn-ea"/>
              <a:ea typeface="+mn-ea"/>
              <a:cs typeface="+mn-cs"/>
            </a:rPr>
            <a:t>百万円　　　</a:t>
          </a:r>
          <a:endParaRPr lang="en-US" altLang="ja-JP" sz="900" b="0" i="0" baseline="0">
            <a:solidFill>
              <a:srgbClr val="FF0000"/>
            </a:solidFill>
            <a:effectLst/>
            <a:latin typeface="+mn-ea"/>
            <a:ea typeface="+mn-ea"/>
            <a:cs typeface="+mn-cs"/>
          </a:endParaRPr>
        </a:p>
      </xdr:txBody>
    </xdr:sp>
    <xdr:clientData/>
  </xdr:twoCellAnchor>
  <xdr:twoCellAnchor>
    <xdr:from>
      <xdr:col>0</xdr:col>
      <xdr:colOff>38735</xdr:colOff>
      <xdr:row>253</xdr:row>
      <xdr:rowOff>17145</xdr:rowOff>
    </xdr:from>
    <xdr:to>
      <xdr:col>1</xdr:col>
      <xdr:colOff>372745</xdr:colOff>
      <xdr:row>261</xdr:row>
      <xdr:rowOff>25400</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8735" y="61508640"/>
          <a:ext cx="534035" cy="206248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t" anchorCtr="0"/>
        <a:lstStyle/>
        <a:p>
          <a:pPr marL="0" marR="0" lvl="0" indent="0" algn="ctr" defTabSz="914400" rtl="0" eaLnBrk="1" fontAlgn="auto" latinLnBrk="0" hangingPunct="1">
            <a:lnSpc>
              <a:spcPts val="11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人超</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ctr"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離職者</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なし</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16</xdr:col>
      <xdr:colOff>220980</xdr:colOff>
      <xdr:row>265</xdr:row>
      <xdr:rowOff>190500</xdr:rowOff>
    </xdr:from>
    <xdr:to>
      <xdr:col>17</xdr:col>
      <xdr:colOff>261620</xdr:colOff>
      <xdr:row>266</xdr:row>
      <xdr:rowOff>168910</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307455" y="64508380"/>
          <a:ext cx="450215" cy="1809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algn="ctr" rtl="0" eaLnBrk="1" fontAlgn="auto" latinLnBrk="0" hangingPunct="1"/>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0.02</a:t>
          </a:r>
          <a:endParaRPr lang="ja-JP" altLang="ja-JP" sz="800">
            <a:solidFill>
              <a:srgbClr val="FF0000"/>
            </a:solidFill>
            <a:effectLst/>
            <a:latin typeface="ＭＳ ゴシック"/>
            <a:ea typeface="ＭＳ ゴシック"/>
          </a:endParaRPr>
        </a:p>
      </xdr:txBody>
    </xdr:sp>
    <xdr:clientData/>
  </xdr:twoCellAnchor>
  <xdr:twoCellAnchor>
    <xdr:from>
      <xdr:col>2</xdr:col>
      <xdr:colOff>179070</xdr:colOff>
      <xdr:row>264</xdr:row>
      <xdr:rowOff>156210</xdr:rowOff>
    </xdr:from>
    <xdr:to>
      <xdr:col>3</xdr:col>
      <xdr:colOff>230505</xdr:colOff>
      <xdr:row>265</xdr:row>
      <xdr:rowOff>135255</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788670" y="64271525"/>
          <a:ext cx="461010" cy="18161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0.01</a:t>
          </a:r>
        </a:p>
      </xdr:txBody>
    </xdr:sp>
    <xdr:clientData/>
  </xdr:twoCellAnchor>
  <xdr:twoCellAnchor>
    <xdr:from>
      <xdr:col>5</xdr:col>
      <xdr:colOff>174625</xdr:colOff>
      <xdr:row>264</xdr:row>
      <xdr:rowOff>187960</xdr:rowOff>
    </xdr:from>
    <xdr:to>
      <xdr:col>6</xdr:col>
      <xdr:colOff>214630</xdr:colOff>
      <xdr:row>265</xdr:row>
      <xdr:rowOff>167005</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1755775" y="64303275"/>
          <a:ext cx="449580" cy="18161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0.03</a:t>
          </a:r>
        </a:p>
      </xdr:txBody>
    </xdr:sp>
    <xdr:clientData/>
  </xdr:twoCellAnchor>
  <xdr:twoCellAnchor>
    <xdr:from>
      <xdr:col>7</xdr:col>
      <xdr:colOff>180340</xdr:colOff>
      <xdr:row>264</xdr:row>
      <xdr:rowOff>167640</xdr:rowOff>
    </xdr:from>
    <xdr:to>
      <xdr:col>8</xdr:col>
      <xdr:colOff>220345</xdr:colOff>
      <xdr:row>265</xdr:row>
      <xdr:rowOff>145415</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2580640" y="64282955"/>
          <a:ext cx="449580"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0.01</a:t>
          </a:r>
        </a:p>
      </xdr:txBody>
    </xdr:sp>
    <xdr:clientData/>
  </xdr:twoCellAnchor>
  <xdr:twoCellAnchor>
    <xdr:from>
      <xdr:col>9</xdr:col>
      <xdr:colOff>160655</xdr:colOff>
      <xdr:row>264</xdr:row>
      <xdr:rowOff>197485</xdr:rowOff>
    </xdr:from>
    <xdr:to>
      <xdr:col>10</xdr:col>
      <xdr:colOff>200660</xdr:colOff>
      <xdr:row>265</xdr:row>
      <xdr:rowOff>176530</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380105" y="64312800"/>
          <a:ext cx="449580" cy="18161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algn="ctr" rtl="0" eaLnBrk="1" fontAlgn="auto" latinLnBrk="0" hangingPunct="1"/>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0.05</a:t>
          </a:r>
          <a:endParaRPr lang="ja-JP" altLang="ja-JP" sz="800">
            <a:solidFill>
              <a:srgbClr val="FF0000"/>
            </a:solidFill>
            <a:effectLst/>
            <a:latin typeface="ＭＳ ゴシック"/>
            <a:ea typeface="ＭＳ ゴシック"/>
          </a:endParaRPr>
        </a:p>
      </xdr:txBody>
    </xdr:sp>
    <xdr:clientData/>
  </xdr:twoCellAnchor>
  <xdr:twoCellAnchor>
    <xdr:from>
      <xdr:col>13</xdr:col>
      <xdr:colOff>184150</xdr:colOff>
      <xdr:row>264</xdr:row>
      <xdr:rowOff>180340</xdr:rowOff>
    </xdr:from>
    <xdr:to>
      <xdr:col>14</xdr:col>
      <xdr:colOff>224155</xdr:colOff>
      <xdr:row>265</xdr:row>
      <xdr:rowOff>158750</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5041900" y="64295655"/>
          <a:ext cx="449580" cy="1809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a:t>
          </a:r>
        </a:p>
      </xdr:txBody>
    </xdr:sp>
    <xdr:clientData/>
  </xdr:twoCellAnchor>
  <xdr:twoCellAnchor>
    <xdr:from>
      <xdr:col>15</xdr:col>
      <xdr:colOff>173355</xdr:colOff>
      <xdr:row>264</xdr:row>
      <xdr:rowOff>167640</xdr:rowOff>
    </xdr:from>
    <xdr:to>
      <xdr:col>16</xdr:col>
      <xdr:colOff>212725</xdr:colOff>
      <xdr:row>265</xdr:row>
      <xdr:rowOff>145415</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5850255" y="64282955"/>
          <a:ext cx="448945"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algn="ctr" rtl="0" eaLnBrk="1" fontAlgn="auto" latinLnBrk="0" hangingPunct="1"/>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0.06</a:t>
          </a:r>
          <a:endParaRPr lang="ja-JP" altLang="ja-JP" sz="800">
            <a:solidFill>
              <a:srgbClr val="FF0000"/>
            </a:solidFill>
            <a:effectLst/>
            <a:latin typeface="ＭＳ ゴシック"/>
            <a:ea typeface="ＭＳ ゴシック"/>
          </a:endParaRPr>
        </a:p>
      </xdr:txBody>
    </xdr:sp>
    <xdr:clientData/>
  </xdr:twoCellAnchor>
  <xdr:twoCellAnchor>
    <xdr:from>
      <xdr:col>5</xdr:col>
      <xdr:colOff>157480</xdr:colOff>
      <xdr:row>266</xdr:row>
      <xdr:rowOff>176530</xdr:rowOff>
    </xdr:from>
    <xdr:to>
      <xdr:col>6</xdr:col>
      <xdr:colOff>215265</xdr:colOff>
      <xdr:row>267</xdr:row>
      <xdr:rowOff>181610</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1738630" y="64696975"/>
          <a:ext cx="467360" cy="20764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0.03</a:t>
          </a:r>
        </a:p>
      </xdr:txBody>
    </xdr:sp>
    <xdr:clientData/>
  </xdr:twoCellAnchor>
  <xdr:twoCellAnchor>
    <xdr:from>
      <xdr:col>7</xdr:col>
      <xdr:colOff>201930</xdr:colOff>
      <xdr:row>266</xdr:row>
      <xdr:rowOff>165735</xdr:rowOff>
    </xdr:from>
    <xdr:to>
      <xdr:col>8</xdr:col>
      <xdr:colOff>241300</xdr:colOff>
      <xdr:row>267</xdr:row>
      <xdr:rowOff>143510</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602230" y="64686180"/>
          <a:ext cx="448945"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0.03</a:t>
          </a:r>
        </a:p>
      </xdr:txBody>
    </xdr:sp>
    <xdr:clientData/>
  </xdr:twoCellAnchor>
  <xdr:twoCellAnchor>
    <xdr:from>
      <xdr:col>9</xdr:col>
      <xdr:colOff>187325</xdr:colOff>
      <xdr:row>266</xdr:row>
      <xdr:rowOff>155575</xdr:rowOff>
    </xdr:from>
    <xdr:to>
      <xdr:col>10</xdr:col>
      <xdr:colOff>226695</xdr:colOff>
      <xdr:row>267</xdr:row>
      <xdr:rowOff>133985</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3406775" y="64676020"/>
          <a:ext cx="448945" cy="1809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mn-lt"/>
              <a:ea typeface="+mn-ea"/>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0.06</a:t>
          </a:r>
        </a:p>
      </xdr:txBody>
    </xdr:sp>
    <xdr:clientData/>
  </xdr:twoCellAnchor>
  <xdr:twoCellAnchor>
    <xdr:from>
      <xdr:col>11</xdr:col>
      <xdr:colOff>186690</xdr:colOff>
      <xdr:row>266</xdr:row>
      <xdr:rowOff>165735</xdr:rowOff>
    </xdr:from>
    <xdr:to>
      <xdr:col>12</xdr:col>
      <xdr:colOff>226695</xdr:colOff>
      <xdr:row>267</xdr:row>
      <xdr:rowOff>143510</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4225290" y="64686180"/>
          <a:ext cx="449580"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0.08</a:t>
          </a:r>
        </a:p>
      </xdr:txBody>
    </xdr:sp>
    <xdr:clientData/>
  </xdr:twoCellAnchor>
  <xdr:twoCellAnchor>
    <xdr:from>
      <xdr:col>15</xdr:col>
      <xdr:colOff>194945</xdr:colOff>
      <xdr:row>267</xdr:row>
      <xdr:rowOff>19685</xdr:rowOff>
    </xdr:from>
    <xdr:to>
      <xdr:col>16</xdr:col>
      <xdr:colOff>234950</xdr:colOff>
      <xdr:row>267</xdr:row>
      <xdr:rowOff>196215</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5871845" y="64742695"/>
          <a:ext cx="449580" cy="17653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0.01</a:t>
          </a:r>
        </a:p>
      </xdr:txBody>
    </xdr:sp>
    <xdr:clientData/>
  </xdr:twoCellAnchor>
  <xdr:twoCellAnchor>
    <xdr:from>
      <xdr:col>0</xdr:col>
      <xdr:colOff>67310</xdr:colOff>
      <xdr:row>234</xdr:row>
      <xdr:rowOff>89535</xdr:rowOff>
    </xdr:from>
    <xdr:to>
      <xdr:col>17</xdr:col>
      <xdr:colOff>346710</xdr:colOff>
      <xdr:row>244</xdr:row>
      <xdr:rowOff>242570</xdr:rowOff>
    </xdr:to>
    <xdr:graphicFrame macro="">
      <xdr:nvGraphicFramePr>
        <xdr:cNvPr id="47" name="グラフ 20">
          <a:extLst>
            <a:ext uri="{FF2B5EF4-FFF2-40B4-BE49-F238E27FC236}">
              <a16:creationId xmlns:a16="http://schemas.microsoft.com/office/drawing/2014/main" id="{00000000-0008-0000-0100-00002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105410</xdr:colOff>
      <xdr:row>198</xdr:row>
      <xdr:rowOff>139700</xdr:rowOff>
    </xdr:from>
    <xdr:to>
      <xdr:col>17</xdr:col>
      <xdr:colOff>76200</xdr:colOff>
      <xdr:row>211</xdr:row>
      <xdr:rowOff>19050</xdr:rowOff>
    </xdr:to>
    <xdr:graphicFrame macro="">
      <xdr:nvGraphicFramePr>
        <xdr:cNvPr id="51" name="グラフ 10">
          <a:extLst>
            <a:ext uri="{FF2B5EF4-FFF2-40B4-BE49-F238E27FC236}">
              <a16:creationId xmlns:a16="http://schemas.microsoft.com/office/drawing/2014/main" id="{00000000-0008-0000-0100-00003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145415</xdr:colOff>
      <xdr:row>211</xdr:row>
      <xdr:rowOff>33655</xdr:rowOff>
    </xdr:from>
    <xdr:to>
      <xdr:col>17</xdr:col>
      <xdr:colOff>111760</xdr:colOff>
      <xdr:row>222</xdr:row>
      <xdr:rowOff>6985</xdr:rowOff>
    </xdr:to>
    <xdr:graphicFrame macro="">
      <xdr:nvGraphicFramePr>
        <xdr:cNvPr id="52" name="グラフ 11">
          <a:extLst>
            <a:ext uri="{FF2B5EF4-FFF2-40B4-BE49-F238E27FC236}">
              <a16:creationId xmlns:a16="http://schemas.microsoft.com/office/drawing/2014/main" id="{00000000-0008-0000-0100-00003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256540</xdr:colOff>
      <xdr:row>114</xdr:row>
      <xdr:rowOff>321310</xdr:rowOff>
    </xdr:from>
    <xdr:to>
      <xdr:col>15</xdr:col>
      <xdr:colOff>107950</xdr:colOff>
      <xdr:row>117</xdr:row>
      <xdr:rowOff>82550</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2247265" y="28063825"/>
          <a:ext cx="3537585" cy="70675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ctr" anchorCtr="0"/>
        <a:lstStyle/>
        <a:p>
          <a:pPr marL="0" marR="0" lvl="0" indent="0" algn="l" defTabSz="914400" rtl="0" eaLnBrk="1" fontAlgn="auto" latinLnBrk="0" hangingPunct="1">
            <a:lnSpc>
              <a:spcPts val="1100"/>
            </a:lnSpc>
            <a:spcBef>
              <a:spcPts val="0"/>
            </a:spcBef>
            <a:spcAft>
              <a:spcPts val="0"/>
            </a:spcAft>
            <a:defRPr sz="1000"/>
          </a:pPr>
          <a:r>
            <a:rPr lang="ja-JP" altLang="en-US" sz="1000" b="0" i="0" baseline="0">
              <a:solidFill>
                <a:srgbClr val="FF0000"/>
              </a:solidFill>
              <a:effectLst/>
              <a:latin typeface="ＭＳ ゴシック"/>
              <a:ea typeface="ＭＳ ゴシック"/>
              <a:cs typeface="+mn-cs"/>
            </a:rPr>
            <a:t>持家　▲ </a:t>
          </a:r>
          <a:r>
            <a:rPr lang="en-US" altLang="ja-JP" sz="1000" b="0" i="0" baseline="0">
              <a:solidFill>
                <a:srgbClr val="FF0000"/>
              </a:solidFill>
              <a:effectLst/>
              <a:latin typeface="ＭＳ ゴシック"/>
              <a:ea typeface="ＭＳ ゴシック"/>
              <a:cs typeface="+mn-cs"/>
            </a:rPr>
            <a:t>18.4</a:t>
          </a:r>
          <a:r>
            <a:rPr lang="ja-JP" altLang="en-US" sz="1000" b="0" i="0" baseline="0">
              <a:solidFill>
                <a:srgbClr val="FF0000"/>
              </a:solidFill>
              <a:effectLst/>
              <a:latin typeface="ＭＳ ゴシック"/>
              <a:ea typeface="ＭＳ ゴシック"/>
              <a:cs typeface="+mn-cs"/>
            </a:rPr>
            <a:t>％（▲ </a:t>
          </a:r>
          <a:r>
            <a:rPr lang="en-US" altLang="ja-JP" sz="1000" b="0" i="0" baseline="0">
              <a:solidFill>
                <a:srgbClr val="FF0000"/>
              </a:solidFill>
              <a:effectLst/>
              <a:latin typeface="ＭＳ ゴシック"/>
              <a:ea typeface="ＭＳ ゴシック"/>
              <a:cs typeface="+mn-cs"/>
            </a:rPr>
            <a:t>29</a:t>
          </a:r>
          <a:r>
            <a:rPr lang="ja-JP" altLang="en-US" sz="1000" b="0" i="0" baseline="0">
              <a:solidFill>
                <a:srgbClr val="FF0000"/>
              </a:solidFill>
              <a:effectLst/>
              <a:latin typeface="ＭＳ ゴシック"/>
              <a:ea typeface="ＭＳ ゴシック"/>
              <a:cs typeface="+mn-cs"/>
            </a:rPr>
            <a:t>戸）</a:t>
          </a:r>
          <a:endParaRPr lang="en-US" altLang="ja-JP" sz="1000" b="0" i="0" baseline="0">
            <a:solidFill>
              <a:srgbClr val="FF0000"/>
            </a:solidFill>
            <a:effectLst/>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貸家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 20.3</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24</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分譲　＋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22.9</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8</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p>
      </xdr:txBody>
    </xdr:sp>
    <xdr:clientData/>
  </xdr:twoCellAnchor>
  <xdr:twoCellAnchor>
    <xdr:from>
      <xdr:col>5</xdr:col>
      <xdr:colOff>198755</xdr:colOff>
      <xdr:row>60</xdr:row>
      <xdr:rowOff>124460</xdr:rowOff>
    </xdr:from>
    <xdr:to>
      <xdr:col>11</xdr:col>
      <xdr:colOff>16510</xdr:colOff>
      <xdr:row>62</xdr:row>
      <xdr:rowOff>124460</xdr:rowOff>
    </xdr:to>
    <xdr:cxnSp macro="">
      <xdr:nvCxnSpPr>
        <xdr:cNvPr id="56" name="直線矢印コネクタ 55">
          <a:extLst>
            <a:ext uri="{FF2B5EF4-FFF2-40B4-BE49-F238E27FC236}">
              <a16:creationId xmlns:a16="http://schemas.microsoft.com/office/drawing/2014/main" id="{00000000-0008-0000-0100-000038000000}"/>
            </a:ext>
          </a:extLst>
        </xdr:cNvPr>
        <xdr:cNvCxnSpPr>
          <a:stCxn id="77" idx="1"/>
        </xdr:cNvCxnSpPr>
      </xdr:nvCxnSpPr>
      <xdr:spPr>
        <a:xfrm flipH="1" flipV="1">
          <a:off x="1779905" y="14947265"/>
          <a:ext cx="2275205" cy="602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384810</xdr:colOff>
      <xdr:row>82</xdr:row>
      <xdr:rowOff>45720</xdr:rowOff>
    </xdr:from>
    <xdr:to>
      <xdr:col>15</xdr:col>
      <xdr:colOff>388620</xdr:colOff>
      <xdr:row>83</xdr:row>
      <xdr:rowOff>229870</xdr:rowOff>
    </xdr:to>
    <xdr:sp macro="" textlink="">
      <xdr:nvSpPr>
        <xdr:cNvPr id="58" name="AutoShape 39">
          <a:extLst>
            <a:ext uri="{FF2B5EF4-FFF2-40B4-BE49-F238E27FC236}">
              <a16:creationId xmlns:a16="http://schemas.microsoft.com/office/drawing/2014/main" id="{00000000-0008-0000-0100-00003A000000}"/>
            </a:ext>
          </a:extLst>
        </xdr:cNvPr>
        <xdr:cNvSpPr>
          <a:spLocks noChangeArrowheads="1"/>
        </xdr:cNvSpPr>
      </xdr:nvSpPr>
      <xdr:spPr>
        <a:xfrm>
          <a:off x="4832985" y="20147915"/>
          <a:ext cx="1232535" cy="462915"/>
        </a:xfrm>
        <a:prstGeom prst="roundRect">
          <a:avLst>
            <a:gd name="adj" fmla="val 16667"/>
          </a:avLst>
        </a:prstGeom>
        <a:noFill/>
        <a:ln>
          <a:noFill/>
        </a:ln>
      </xdr:spPr>
      <xdr:txBody>
        <a:bodyPr vertOverflow="clip" horzOverflow="overflow" wrap="square" lIns="27432" tIns="18288" rIns="0" bIns="18288" anchor="ctr" upright="1"/>
        <a:lstStyle/>
        <a:p>
          <a:pPr rtl="0"/>
          <a:r>
            <a:rPr lang="en-US" altLang="ja-JP" sz="900" b="0" i="0" u="none" strike="noStrike" baseline="0">
              <a:solidFill>
                <a:schemeClr val="tx1"/>
              </a:solidFill>
              <a:latin typeface="ＭＳ ゴシック"/>
              <a:ea typeface="ＭＳ ゴシック"/>
            </a:rPr>
            <a:t>  </a:t>
          </a:r>
          <a:r>
            <a:rPr lang="en-US" altLang="ja-JP" sz="900" b="0" i="0" baseline="0">
              <a:effectLst/>
              <a:latin typeface="ＭＳ ゴシック"/>
              <a:ea typeface="ＭＳ ゴシック"/>
              <a:cs typeface="+mn-cs"/>
            </a:rPr>
            <a:t>H26.11</a:t>
          </a:r>
          <a:r>
            <a:rPr lang="ja-JP" altLang="ja-JP" sz="900" b="0" i="0" baseline="0">
              <a:effectLst/>
              <a:latin typeface="ＭＳ ゴシック"/>
              <a:ea typeface="ＭＳ ゴシック"/>
              <a:cs typeface="+mn-cs"/>
            </a:rPr>
            <a:t>月</a:t>
          </a:r>
          <a:r>
            <a:rPr lang="en-US" altLang="ja-JP" sz="900" b="0" i="0" baseline="0">
              <a:effectLst/>
              <a:latin typeface="ＭＳ ゴシック"/>
              <a:ea typeface="ＭＳ ゴシック"/>
              <a:cs typeface="+mn-cs"/>
            </a:rPr>
            <a:t>96.2</a:t>
          </a:r>
          <a:endParaRPr lang="ja-JP" altLang="ja-JP" sz="900">
            <a:effectLst/>
            <a:latin typeface="ＭＳ ゴシック"/>
            <a:ea typeface="ＭＳ ゴシック"/>
          </a:endParaRPr>
        </a:p>
        <a:p>
          <a:pPr rtl="0"/>
          <a:r>
            <a:rPr lang="ja-JP" altLang="ja-JP" sz="900" b="0" i="0" baseline="0">
              <a:effectLst/>
              <a:latin typeface="ＭＳ ゴシック"/>
              <a:ea typeface="ＭＳ ゴシック"/>
              <a:cs typeface="+mn-cs"/>
            </a:rPr>
            <a:t>（前月比</a:t>
          </a:r>
          <a:r>
            <a:rPr lang="ja-JP" altLang="en-US" sz="900" b="0" i="0" baseline="0">
              <a:effectLst/>
              <a:latin typeface="ＭＳ ゴシック"/>
              <a:ea typeface="ＭＳ ゴシック"/>
              <a:cs typeface="+mn-cs"/>
            </a:rPr>
            <a:t>▲</a:t>
          </a:r>
          <a:r>
            <a:rPr lang="en-US" altLang="ja-JP" sz="900" b="0" i="0" baseline="0">
              <a:effectLst/>
              <a:latin typeface="ＭＳ ゴシック"/>
              <a:ea typeface="ＭＳ ゴシック"/>
              <a:cs typeface="+mn-cs"/>
            </a:rPr>
            <a:t>2.1</a:t>
          </a:r>
          <a:r>
            <a:rPr lang="ja-JP" altLang="ja-JP" sz="900" b="0" i="0" baseline="0">
              <a:effectLst/>
              <a:latin typeface="ＭＳ ゴシック"/>
              <a:ea typeface="ＭＳ ゴシック"/>
              <a:cs typeface="+mn-cs"/>
            </a:rPr>
            <a:t>％）</a:t>
          </a:r>
          <a:endParaRPr lang="ja-JP" altLang="ja-JP" sz="900">
            <a:effectLst/>
            <a:latin typeface="ＭＳ ゴシック"/>
            <a:ea typeface="ＭＳ ゴシック"/>
          </a:endParaRPr>
        </a:p>
      </xdr:txBody>
    </xdr:sp>
    <xdr:clientData/>
  </xdr:twoCellAnchor>
  <xdr:twoCellAnchor>
    <xdr:from>
      <xdr:col>4</xdr:col>
      <xdr:colOff>0</xdr:colOff>
      <xdr:row>142</xdr:row>
      <xdr:rowOff>90805</xdr:rowOff>
    </xdr:from>
    <xdr:to>
      <xdr:col>8</xdr:col>
      <xdr:colOff>401955</xdr:colOff>
      <xdr:row>147</xdr:row>
      <xdr:rowOff>16510</xdr:rowOff>
    </xdr:to>
    <xdr:cxnSp macro="">
      <xdr:nvCxnSpPr>
        <xdr:cNvPr id="62" name="直線矢印コネクタ 61">
          <a:extLst>
            <a:ext uri="{FF2B5EF4-FFF2-40B4-BE49-F238E27FC236}">
              <a16:creationId xmlns:a16="http://schemas.microsoft.com/office/drawing/2014/main" id="{00000000-0008-0000-0100-00003E000000}"/>
            </a:ext>
          </a:extLst>
        </xdr:cNvPr>
        <xdr:cNvCxnSpPr>
          <a:stCxn id="27" idx="0"/>
        </xdr:cNvCxnSpPr>
      </xdr:nvCxnSpPr>
      <xdr:spPr>
        <a:xfrm flipH="1" flipV="1">
          <a:off x="1447800" y="35156775"/>
          <a:ext cx="1764030" cy="12668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193</xdr:row>
      <xdr:rowOff>212725</xdr:rowOff>
    </xdr:from>
    <xdr:to>
      <xdr:col>19</xdr:col>
      <xdr:colOff>140970</xdr:colOff>
      <xdr:row>199</xdr:row>
      <xdr:rowOff>33655</xdr:rowOff>
    </xdr:to>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3819525" y="47658020"/>
          <a:ext cx="3369945" cy="11455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ヨコウン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自動車関連は不調。食品は若干伸びた。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能代運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9.1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今季初の前年同月比増　</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ヤマト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3.6 </a:t>
          </a: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田沢湖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0.6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燃料用のバーク及びワラの運搬が順調</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秋印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27.9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運送部門で前年比増</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参考</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日通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0.7 </a:t>
          </a:r>
        </a:p>
      </xdr:txBody>
    </xdr:sp>
    <xdr:clientData/>
  </xdr:twoCellAnchor>
  <xdr:twoCellAnchor editAs="absolute">
    <xdr:from>
      <xdr:col>0</xdr:col>
      <xdr:colOff>66040</xdr:colOff>
      <xdr:row>64</xdr:row>
      <xdr:rowOff>22860</xdr:rowOff>
    </xdr:from>
    <xdr:to>
      <xdr:col>17</xdr:col>
      <xdr:colOff>363855</xdr:colOff>
      <xdr:row>76</xdr:row>
      <xdr:rowOff>88265</xdr:rowOff>
    </xdr:to>
    <xdr:graphicFrame macro="">
      <xdr:nvGraphicFramePr>
        <xdr:cNvPr id="66" name="グラフ 2">
          <a:extLst>
            <a:ext uri="{FF2B5EF4-FFF2-40B4-BE49-F238E27FC236}">
              <a16:creationId xmlns:a16="http://schemas.microsoft.com/office/drawing/2014/main" id="{00000000-0008-0000-0100-00004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316865</xdr:colOff>
      <xdr:row>22</xdr:row>
      <xdr:rowOff>346075</xdr:rowOff>
    </xdr:from>
    <xdr:to>
      <xdr:col>2</xdr:col>
      <xdr:colOff>332740</xdr:colOff>
      <xdr:row>23</xdr:row>
      <xdr:rowOff>26670</xdr:rowOff>
    </xdr:to>
    <xdr:sp macro="" textlink="">
      <xdr:nvSpPr>
        <xdr:cNvPr id="67" name="AutoShape 51">
          <a:extLst>
            <a:ext uri="{FF2B5EF4-FFF2-40B4-BE49-F238E27FC236}">
              <a16:creationId xmlns:a16="http://schemas.microsoft.com/office/drawing/2014/main" id="{00000000-0008-0000-0100-000043000000}"/>
            </a:ext>
          </a:extLst>
        </xdr:cNvPr>
        <xdr:cNvSpPr>
          <a:spLocks noChangeArrowheads="1"/>
        </xdr:cNvSpPr>
      </xdr:nvSpPr>
      <xdr:spPr>
        <a:xfrm>
          <a:off x="516890" y="5763260"/>
          <a:ext cx="425450" cy="40449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90805</xdr:colOff>
      <xdr:row>62</xdr:row>
      <xdr:rowOff>9525</xdr:rowOff>
    </xdr:from>
    <xdr:to>
      <xdr:col>10</xdr:col>
      <xdr:colOff>372745</xdr:colOff>
      <xdr:row>64</xdr:row>
      <xdr:rowOff>33020</xdr:rowOff>
    </xdr:to>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90805" y="15434945"/>
          <a:ext cx="3910965" cy="56896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ｽｽﾞｷ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7.0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インドネシア向けの自動車部品が好調</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日立ｵｰﾄ▲</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14.9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昨年同期の伸びの揺り戻し＋取引先の現地調達化</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Nui Tec</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9.4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前年の生産量が多かったことによる減少</a:t>
          </a:r>
        </a:p>
      </xdr:txBody>
    </xdr:sp>
    <xdr:clientData/>
  </xdr:twoCellAnchor>
  <xdr:twoCellAnchor>
    <xdr:from>
      <xdr:col>3</xdr:col>
      <xdr:colOff>34290</xdr:colOff>
      <xdr:row>252</xdr:row>
      <xdr:rowOff>56515</xdr:rowOff>
    </xdr:from>
    <xdr:to>
      <xdr:col>16</xdr:col>
      <xdr:colOff>82550</xdr:colOff>
      <xdr:row>254</xdr:row>
      <xdr:rowOff>131445</xdr:rowOff>
    </xdr:to>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1053465" y="61459745"/>
          <a:ext cx="5115560" cy="26606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求人数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前年比</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製造業＋</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、建設▲</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、卸・小売▲</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5.0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、医療・福祉▲</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0.8</a:t>
          </a:r>
        </a:p>
      </xdr:txBody>
    </xdr:sp>
    <xdr:clientData/>
  </xdr:twoCellAnchor>
  <xdr:twoCellAnchor editAs="oneCell">
    <xdr:from>
      <xdr:col>11</xdr:col>
      <xdr:colOff>146685</xdr:colOff>
      <xdr:row>107</xdr:row>
      <xdr:rowOff>99695</xdr:rowOff>
    </xdr:from>
    <xdr:to>
      <xdr:col>17</xdr:col>
      <xdr:colOff>150495</xdr:colOff>
      <xdr:row>108</xdr:row>
      <xdr:rowOff>193675</xdr:rowOff>
    </xdr:to>
    <xdr:sp macro="" textlink="">
      <xdr:nvSpPr>
        <xdr:cNvPr id="71" name="AutoShape 37">
          <a:extLst>
            <a:ext uri="{FF2B5EF4-FFF2-40B4-BE49-F238E27FC236}">
              <a16:creationId xmlns:a16="http://schemas.microsoft.com/office/drawing/2014/main" id="{00000000-0008-0000-0100-000047000000}"/>
            </a:ext>
          </a:extLst>
        </xdr:cNvPr>
        <xdr:cNvSpPr>
          <a:spLocks noChangeArrowheads="1"/>
        </xdr:cNvSpPr>
      </xdr:nvSpPr>
      <xdr:spPr>
        <a:xfrm>
          <a:off x="4185285" y="26508075"/>
          <a:ext cx="2461260" cy="322580"/>
        </a:xfrm>
        <a:prstGeom prst="roundRect">
          <a:avLst>
            <a:gd name="adj" fmla="val 16667"/>
          </a:avLst>
        </a:prstGeom>
        <a:noFill/>
        <a:ln>
          <a:noFill/>
        </a:ln>
      </xdr:spPr>
      <xdr:txBody>
        <a:bodyPr vertOverflow="clip" horzOverflow="overflow" wrap="square" lIns="27432" tIns="18288" rIns="0" bIns="18288" anchor="ctr" upright="1"/>
        <a:lstStyle/>
        <a:p>
          <a:pPr algn="l" rtl="0">
            <a:defRPr sz="1000"/>
          </a:pPr>
          <a:r>
            <a:rPr lang="ja-JP" altLang="en-US" sz="900" b="0" i="0" u="none" strike="noStrike" baseline="0">
              <a:solidFill>
                <a:sysClr val="windowText" lastClr="000000"/>
              </a:solidFill>
              <a:latin typeface="ＭＳ ゴシック"/>
              <a:ea typeface="ＭＳ ゴシック"/>
            </a:rPr>
            <a:t>出所：東日本建設業保証株式会社秋田支店</a:t>
          </a:r>
          <a:endParaRPr lang="en-US" altLang="ja-JP" sz="900" b="0" i="0" u="none" strike="noStrike" baseline="0">
            <a:solidFill>
              <a:sysClr val="windowText" lastClr="000000"/>
            </a:solidFill>
            <a:latin typeface="ＭＳ ゴシック"/>
            <a:ea typeface="ＭＳ ゴシック"/>
          </a:endParaRPr>
        </a:p>
      </xdr:txBody>
    </xdr:sp>
    <xdr:clientData/>
  </xdr:twoCellAnchor>
  <xdr:oneCellAnchor>
    <xdr:from>
      <xdr:col>12</xdr:col>
      <xdr:colOff>173990</xdr:colOff>
      <xdr:row>84</xdr:row>
      <xdr:rowOff>8890</xdr:rowOff>
    </xdr:from>
    <xdr:ext cx="1647190" cy="27559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4622165" y="20668615"/>
          <a:ext cx="1647190"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鉱工業生産指数（１１月）</a:t>
          </a:r>
        </a:p>
      </xdr:txBody>
    </xdr:sp>
    <xdr:clientData/>
  </xdr:oneCellAnchor>
  <xdr:twoCellAnchor editAs="oneCell">
    <xdr:from>
      <xdr:col>1</xdr:col>
      <xdr:colOff>290830</xdr:colOff>
      <xdr:row>26</xdr:row>
      <xdr:rowOff>489585</xdr:rowOff>
    </xdr:from>
    <xdr:to>
      <xdr:col>2</xdr:col>
      <xdr:colOff>292735</xdr:colOff>
      <xdr:row>28</xdr:row>
      <xdr:rowOff>52070</xdr:rowOff>
    </xdr:to>
    <xdr:sp macro="" textlink="">
      <xdr:nvSpPr>
        <xdr:cNvPr id="73" name="AutoShape 51">
          <a:extLst>
            <a:ext uri="{FF2B5EF4-FFF2-40B4-BE49-F238E27FC236}">
              <a16:creationId xmlns:a16="http://schemas.microsoft.com/office/drawing/2014/main" id="{00000000-0008-0000-0100-000049000000}"/>
            </a:ext>
          </a:extLst>
        </xdr:cNvPr>
        <xdr:cNvSpPr>
          <a:spLocks noChangeArrowheads="1"/>
        </xdr:cNvSpPr>
      </xdr:nvSpPr>
      <xdr:spPr>
        <a:xfrm>
          <a:off x="490855" y="6911975"/>
          <a:ext cx="411480" cy="39370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41275</xdr:colOff>
      <xdr:row>193</xdr:row>
      <xdr:rowOff>272415</xdr:rowOff>
    </xdr:from>
    <xdr:to>
      <xdr:col>10</xdr:col>
      <xdr:colOff>116205</xdr:colOff>
      <xdr:row>199</xdr:row>
      <xdr:rowOff>41275</xdr:rowOff>
    </xdr:to>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41275" y="47717710"/>
          <a:ext cx="3703955" cy="109347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パーク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福祉施設の給食分で増。宴会は厳しい状況</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ｴｸｾﾙ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9.0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忘年会の予約が伸びず前年比減　　</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ｸﾞﾘｰﾝ</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16.2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平年並み（昨年はイレギュラーな実績）</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Ｈ鹿角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宿泊部門で客数が落ち込む。宴会は良かった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秋の宮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22.6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宿泊人数前年比８１％。宴会も前年比減</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鹿パーク▲</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30.9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婚礼及び法要の件数減少が大きな要因</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editAs="oneCell">
    <xdr:from>
      <xdr:col>1</xdr:col>
      <xdr:colOff>290195</xdr:colOff>
      <xdr:row>34</xdr:row>
      <xdr:rowOff>446405</xdr:rowOff>
    </xdr:from>
    <xdr:to>
      <xdr:col>2</xdr:col>
      <xdr:colOff>294640</xdr:colOff>
      <xdr:row>36</xdr:row>
      <xdr:rowOff>13335</xdr:rowOff>
    </xdr:to>
    <xdr:sp macro="" textlink="">
      <xdr:nvSpPr>
        <xdr:cNvPr id="75" name="AutoShape 50">
          <a:extLst>
            <a:ext uri="{FF2B5EF4-FFF2-40B4-BE49-F238E27FC236}">
              <a16:creationId xmlns:a16="http://schemas.microsoft.com/office/drawing/2014/main" id="{00000000-0008-0000-0100-00004B000000}"/>
            </a:ext>
          </a:extLst>
        </xdr:cNvPr>
        <xdr:cNvSpPr>
          <a:spLocks noChangeArrowheads="1"/>
        </xdr:cNvSpPr>
      </xdr:nvSpPr>
      <xdr:spPr>
        <a:xfrm>
          <a:off x="490220" y="9055735"/>
          <a:ext cx="414020" cy="39814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306705</xdr:colOff>
      <xdr:row>30</xdr:row>
      <xdr:rowOff>513715</xdr:rowOff>
    </xdr:from>
    <xdr:to>
      <xdr:col>2</xdr:col>
      <xdr:colOff>311150</xdr:colOff>
      <xdr:row>31</xdr:row>
      <xdr:rowOff>186690</xdr:rowOff>
    </xdr:to>
    <xdr:sp macro="" textlink="">
      <xdr:nvSpPr>
        <xdr:cNvPr id="76" name="AutoShape 50">
          <a:extLst>
            <a:ext uri="{FF2B5EF4-FFF2-40B4-BE49-F238E27FC236}">
              <a16:creationId xmlns:a16="http://schemas.microsoft.com/office/drawing/2014/main" id="{00000000-0008-0000-0100-00004C000000}"/>
            </a:ext>
          </a:extLst>
        </xdr:cNvPr>
        <xdr:cNvSpPr>
          <a:spLocks noChangeArrowheads="1"/>
        </xdr:cNvSpPr>
      </xdr:nvSpPr>
      <xdr:spPr>
        <a:xfrm>
          <a:off x="506730" y="7943850"/>
          <a:ext cx="414020" cy="39687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11</xdr:col>
      <xdr:colOff>16510</xdr:colOff>
      <xdr:row>60</xdr:row>
      <xdr:rowOff>240665</xdr:rowOff>
    </xdr:from>
    <xdr:to>
      <xdr:col>17</xdr:col>
      <xdr:colOff>372745</xdr:colOff>
      <xdr:row>64</xdr:row>
      <xdr:rowOff>66040</xdr:rowOff>
    </xdr:to>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4055110" y="15063470"/>
          <a:ext cx="2813685" cy="97345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ﾌﾟﾗｲｳｯﾄﾞ▲</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2.4   </a:t>
          </a: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新秋木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3.1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引き続き生産調整</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秋田製材＋</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23.8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計画を</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千万程度下回っている</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矢島木材＋</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15.3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昨年よりも安価な商品がメインとなっているが、受注増によりカバーした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p>
      </xdr:txBody>
    </xdr:sp>
    <xdr:clientData/>
  </xdr:twoCellAnchor>
  <xdr:twoCellAnchor>
    <xdr:from>
      <xdr:col>3</xdr:col>
      <xdr:colOff>372745</xdr:colOff>
      <xdr:row>130</xdr:row>
      <xdr:rowOff>73660</xdr:rowOff>
    </xdr:from>
    <xdr:to>
      <xdr:col>13</xdr:col>
      <xdr:colOff>356235</xdr:colOff>
      <xdr:row>132</xdr:row>
      <xdr:rowOff>157480</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1391920" y="32425640"/>
          <a:ext cx="3822065" cy="48895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ctr" anchorCtr="0"/>
        <a:lstStyle/>
        <a:p>
          <a:pPr marL="0" marR="0" lvl="0" indent="0" algn="l" defTabSz="914400" rtl="0" eaLnBrk="1" fontAlgn="auto" latinLnBrk="0" hangingPunct="1">
            <a:lnSpc>
              <a:spcPts val="1100"/>
            </a:lnSpc>
            <a:spcBef>
              <a:spcPts val="0"/>
            </a:spcBef>
            <a:spcAft>
              <a:spcPts val="0"/>
            </a:spcAft>
            <a:defRPr sz="1000"/>
          </a:pP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参考</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過去の住宅着工戸数について</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H22.12…336</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H23.12…243</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H24.12…265</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13</xdr:col>
      <xdr:colOff>74295</xdr:colOff>
      <xdr:row>165</xdr:row>
      <xdr:rowOff>272415</xdr:rowOff>
    </xdr:from>
    <xdr:to>
      <xdr:col>17</xdr:col>
      <xdr:colOff>405765</xdr:colOff>
      <xdr:row>169</xdr:row>
      <xdr:rowOff>132080</xdr:rowOff>
    </xdr:to>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4932045" y="40847010"/>
          <a:ext cx="1969770" cy="111252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新車登録台数（うち軽自動車）</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H26.12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3,439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1,880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H25.12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4,044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2,116</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H24.12  3,021</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1,449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H23.12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3,023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1,554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H22.12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2,477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1,191</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20</xdr:col>
      <xdr:colOff>298450</xdr:colOff>
      <xdr:row>231</xdr:row>
      <xdr:rowOff>190500</xdr:rowOff>
    </xdr:from>
    <xdr:to>
      <xdr:col>24</xdr:col>
      <xdr:colOff>422275</xdr:colOff>
      <xdr:row>235</xdr:row>
      <xdr:rowOff>107950</xdr:rowOff>
    </xdr:to>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7585075" y="56670575"/>
          <a:ext cx="2381250" cy="6661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4800"/>
            <a:t>未更新</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0.70475</cdr:x>
      <cdr:y>0.04325</cdr:y>
    </cdr:from>
    <cdr:to>
      <cdr:x>0.96675</cdr:x>
      <cdr:y>0.15475</cdr:y>
    </cdr:to>
    <cdr:sp macro="" textlink="">
      <cdr:nvSpPr>
        <cdr:cNvPr id="2" name="テキスト ボックス 1"/>
        <cdr:cNvSpPr txBox="1"/>
      </cdr:nvSpPr>
      <cdr:spPr>
        <a:xfrm xmlns:a="http://schemas.openxmlformats.org/drawingml/2006/main">
          <a:off x="4622842" y="107877"/>
          <a:ext cx="1718602" cy="278112"/>
        </a:xfrm>
        <a:prstGeom xmlns:a="http://schemas.openxmlformats.org/drawingml/2006/main" prst="rect">
          <a:avLst/>
        </a:prstGeom>
      </cdr:spPr>
      <cdr:txBody>
        <a:bodyPr xmlns:a="http://schemas.openxmlformats.org/drawingml/2006/main" vertOverflow="clip" horzOverflow="overflow" wrap="none" rtlCol="0"/>
        <a:lstStyle xmlns:a="http://schemas.openxmlformats.org/drawingml/2006/main"/>
        <a:p xmlns:a="http://schemas.openxmlformats.org/drawingml/2006/main">
          <a:pPr rtl="0"/>
          <a:r>
            <a:rPr lang="ja-JP" altLang="ja-JP" sz="1000" b="0" i="0" baseline="0">
              <a:effectLst/>
              <a:latin typeface="+mn-lt"/>
              <a:ea typeface="+mn-ea"/>
              <a:cs typeface="+mn-cs"/>
            </a:rPr>
            <a:t>季節調整済：平成</a:t>
          </a:r>
          <a:r>
            <a:rPr lang="en-US" altLang="ja-JP" sz="1000" b="0" i="0" baseline="0">
              <a:effectLst/>
              <a:latin typeface="+mn-lt"/>
              <a:ea typeface="+mn-ea"/>
              <a:cs typeface="+mn-cs"/>
            </a:rPr>
            <a:t>22</a:t>
          </a:r>
          <a:r>
            <a:rPr lang="ja-JP" altLang="ja-JP" sz="1000" b="0" i="0" baseline="0">
              <a:effectLst/>
              <a:latin typeface="+mn-lt"/>
              <a:ea typeface="+mn-ea"/>
              <a:cs typeface="+mn-cs"/>
            </a:rPr>
            <a:t>年</a:t>
          </a:r>
          <a:r>
            <a:rPr lang="en-US" altLang="ja-JP" sz="1000" b="0" i="0" baseline="0">
              <a:effectLst/>
              <a:latin typeface="+mn-lt"/>
              <a:ea typeface="+mn-ea"/>
              <a:cs typeface="+mn-cs"/>
            </a:rPr>
            <a:t>=100</a:t>
          </a:r>
          <a:endParaRPr lang="ja-JP" altLang="ja-JP" sz="1000">
            <a:effectLst/>
          </a:endParaRPr>
        </a:p>
      </cdr:txBody>
    </cdr:sp>
  </cdr:relSizeAnchor>
</c:userShapes>
</file>

<file path=xl/drawings/drawing3.xml><?xml version="1.0" encoding="utf-8"?>
<xdr:wsDr xmlns:xdr="http://schemas.openxmlformats.org/drawingml/2006/spreadsheetDrawing" xmlns:a="http://schemas.openxmlformats.org/drawingml/2006/main">
  <xdr:twoCellAnchor editAs="absolute">
    <xdr:from>
      <xdr:col>0</xdr:col>
      <xdr:colOff>69215</xdr:colOff>
      <xdr:row>69</xdr:row>
      <xdr:rowOff>43180</xdr:rowOff>
    </xdr:from>
    <xdr:to>
      <xdr:col>16</xdr:col>
      <xdr:colOff>338455</xdr:colOff>
      <xdr:row>80</xdr:row>
      <xdr:rowOff>34290</xdr:rowOff>
    </xdr:to>
    <xdr:graphicFrame macro="">
      <xdr:nvGraphicFramePr>
        <xdr:cNvPr id="2" name="グラフ 2">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333375</xdr:colOff>
      <xdr:row>44</xdr:row>
      <xdr:rowOff>66675</xdr:rowOff>
    </xdr:from>
    <xdr:to>
      <xdr:col>13</xdr:col>
      <xdr:colOff>323850</xdr:colOff>
      <xdr:row>46</xdr:row>
      <xdr:rowOff>63500</xdr:rowOff>
    </xdr:to>
    <xdr:sp macro="" textlink="">
      <xdr:nvSpPr>
        <xdr:cNvPr id="3" name="AutoShape 5">
          <a:extLst>
            <a:ext uri="{FF2B5EF4-FFF2-40B4-BE49-F238E27FC236}">
              <a16:creationId xmlns:a16="http://schemas.microsoft.com/office/drawing/2014/main" id="{00000000-0008-0000-0200-000003000000}"/>
            </a:ext>
          </a:extLst>
        </xdr:cNvPr>
        <xdr:cNvSpPr>
          <a:spLocks noChangeArrowheads="1"/>
        </xdr:cNvSpPr>
      </xdr:nvSpPr>
      <xdr:spPr>
        <a:xfrm rot="1800000">
          <a:off x="5210175" y="10078085"/>
          <a:ext cx="41910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196215</xdr:colOff>
      <xdr:row>171</xdr:row>
      <xdr:rowOff>36195</xdr:rowOff>
    </xdr:from>
    <xdr:to>
      <xdr:col>16</xdr:col>
      <xdr:colOff>132715</xdr:colOff>
      <xdr:row>180</xdr:row>
      <xdr:rowOff>133985</xdr:rowOff>
    </xdr:to>
    <xdr:graphicFrame macro="">
      <xdr:nvGraphicFramePr>
        <xdr:cNvPr id="4" name="グラフ 7">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55880</xdr:colOff>
      <xdr:row>152</xdr:row>
      <xdr:rowOff>145415</xdr:rowOff>
    </xdr:from>
    <xdr:to>
      <xdr:col>16</xdr:col>
      <xdr:colOff>302260</xdr:colOff>
      <xdr:row>164</xdr:row>
      <xdr:rowOff>33655</xdr:rowOff>
    </xdr:to>
    <xdr:graphicFrame macro="">
      <xdr:nvGraphicFramePr>
        <xdr:cNvPr id="5" name="グラフ 9">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140335</xdr:colOff>
      <xdr:row>199</xdr:row>
      <xdr:rowOff>31750</xdr:rowOff>
    </xdr:from>
    <xdr:to>
      <xdr:col>16</xdr:col>
      <xdr:colOff>108585</xdr:colOff>
      <xdr:row>209</xdr:row>
      <xdr:rowOff>111760</xdr:rowOff>
    </xdr:to>
    <xdr:graphicFrame macro="">
      <xdr:nvGraphicFramePr>
        <xdr:cNvPr id="6" name="グラフ 10">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154940</xdr:colOff>
      <xdr:row>211</xdr:row>
      <xdr:rowOff>99060</xdr:rowOff>
    </xdr:from>
    <xdr:to>
      <xdr:col>16</xdr:col>
      <xdr:colOff>120650</xdr:colOff>
      <xdr:row>222</xdr:row>
      <xdr:rowOff>73025</xdr:rowOff>
    </xdr:to>
    <xdr:graphicFrame macro="">
      <xdr:nvGraphicFramePr>
        <xdr:cNvPr id="7" name="グラフ 11">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107950</xdr:colOff>
      <xdr:row>101</xdr:row>
      <xdr:rowOff>62230</xdr:rowOff>
    </xdr:from>
    <xdr:to>
      <xdr:col>16</xdr:col>
      <xdr:colOff>43815</xdr:colOff>
      <xdr:row>111</xdr:row>
      <xdr:rowOff>165735</xdr:rowOff>
    </xdr:to>
    <xdr:graphicFrame macro="">
      <xdr:nvGraphicFramePr>
        <xdr:cNvPr id="8" name="グラフ 12">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33655</xdr:colOff>
      <xdr:row>234</xdr:row>
      <xdr:rowOff>81915</xdr:rowOff>
    </xdr:from>
    <xdr:to>
      <xdr:col>16</xdr:col>
      <xdr:colOff>313055</xdr:colOff>
      <xdr:row>244</xdr:row>
      <xdr:rowOff>234950</xdr:rowOff>
    </xdr:to>
    <xdr:graphicFrame macro="">
      <xdr:nvGraphicFramePr>
        <xdr:cNvPr id="9" name="グラフ 20">
          <a:extLst>
            <a:ext uri="{FF2B5EF4-FFF2-40B4-BE49-F238E27FC236}">
              <a16:creationId xmlns:a16="http://schemas.microsoft.com/office/drawing/2014/main" id="{00000000-0008-0000-0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66675</xdr:colOff>
      <xdr:row>254</xdr:row>
      <xdr:rowOff>41275</xdr:rowOff>
    </xdr:from>
    <xdr:to>
      <xdr:col>16</xdr:col>
      <xdr:colOff>407035</xdr:colOff>
      <xdr:row>261</xdr:row>
      <xdr:rowOff>225425</xdr:rowOff>
    </xdr:to>
    <xdr:graphicFrame macro="">
      <xdr:nvGraphicFramePr>
        <xdr:cNvPr id="10" name="グラフ 24">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228600</xdr:colOff>
      <xdr:row>247</xdr:row>
      <xdr:rowOff>67310</xdr:rowOff>
    </xdr:from>
    <xdr:to>
      <xdr:col>15</xdr:col>
      <xdr:colOff>95250</xdr:colOff>
      <xdr:row>248</xdr:row>
      <xdr:rowOff>92075</xdr:rowOff>
    </xdr:to>
    <xdr:sp macro="" textlink="">
      <xdr:nvSpPr>
        <xdr:cNvPr id="11" name="AutoShape 26">
          <a:extLst>
            <a:ext uri="{FF2B5EF4-FFF2-40B4-BE49-F238E27FC236}">
              <a16:creationId xmlns:a16="http://schemas.microsoft.com/office/drawing/2014/main" id="{00000000-0008-0000-0200-00000B000000}"/>
            </a:ext>
          </a:extLst>
        </xdr:cNvPr>
        <xdr:cNvSpPr>
          <a:spLocks noChangeArrowheads="1"/>
        </xdr:cNvSpPr>
      </xdr:nvSpPr>
      <xdr:spPr>
        <a:xfrm>
          <a:off x="2962275" y="58123455"/>
          <a:ext cx="3295650" cy="341630"/>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0</xdr:col>
      <xdr:colOff>50165</xdr:colOff>
      <xdr:row>80</xdr:row>
      <xdr:rowOff>200025</xdr:rowOff>
    </xdr:from>
    <xdr:to>
      <xdr:col>16</xdr:col>
      <xdr:colOff>238760</xdr:colOff>
      <xdr:row>91</xdr:row>
      <xdr:rowOff>198755</xdr:rowOff>
    </xdr:to>
    <xdr:graphicFrame macro="">
      <xdr:nvGraphicFramePr>
        <xdr:cNvPr id="12" name="グラフ 33">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271145</xdr:colOff>
      <xdr:row>255</xdr:row>
      <xdr:rowOff>95885</xdr:rowOff>
    </xdr:from>
    <xdr:to>
      <xdr:col>13</xdr:col>
      <xdr:colOff>366395</xdr:colOff>
      <xdr:row>256</xdr:row>
      <xdr:rowOff>8890</xdr:rowOff>
    </xdr:to>
    <xdr:sp macro="" textlink="">
      <xdr:nvSpPr>
        <xdr:cNvPr id="13" name="Rectangle 34">
          <a:extLst>
            <a:ext uri="{FF2B5EF4-FFF2-40B4-BE49-F238E27FC236}">
              <a16:creationId xmlns:a16="http://schemas.microsoft.com/office/drawing/2014/main" id="{00000000-0008-0000-0200-00000D000000}"/>
            </a:ext>
          </a:extLst>
        </xdr:cNvPr>
        <xdr:cNvSpPr>
          <a:spLocks noChangeArrowheads="1"/>
        </xdr:cNvSpPr>
      </xdr:nvSpPr>
      <xdr:spPr>
        <a:xfrm>
          <a:off x="5147945" y="60053855"/>
          <a:ext cx="523875" cy="191770"/>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全　国</a:t>
          </a:r>
        </a:p>
      </xdr:txBody>
    </xdr:sp>
    <xdr:clientData/>
  </xdr:twoCellAnchor>
  <xdr:twoCellAnchor>
    <xdr:from>
      <xdr:col>13</xdr:col>
      <xdr:colOff>219075</xdr:colOff>
      <xdr:row>257</xdr:row>
      <xdr:rowOff>97155</xdr:rowOff>
    </xdr:from>
    <xdr:to>
      <xdr:col>14</xdr:col>
      <xdr:colOff>228600</xdr:colOff>
      <xdr:row>257</xdr:row>
      <xdr:rowOff>264795</xdr:rowOff>
    </xdr:to>
    <xdr:sp macro="" textlink="">
      <xdr:nvSpPr>
        <xdr:cNvPr id="14" name="Rectangle 35">
          <a:extLst>
            <a:ext uri="{FF2B5EF4-FFF2-40B4-BE49-F238E27FC236}">
              <a16:creationId xmlns:a16="http://schemas.microsoft.com/office/drawing/2014/main" id="{00000000-0008-0000-0200-00000E000000}"/>
            </a:ext>
          </a:extLst>
        </xdr:cNvPr>
        <xdr:cNvSpPr>
          <a:spLocks noChangeArrowheads="1"/>
        </xdr:cNvSpPr>
      </xdr:nvSpPr>
      <xdr:spPr>
        <a:xfrm>
          <a:off x="5524500" y="60612655"/>
          <a:ext cx="438150" cy="167640"/>
        </a:xfrm>
        <a:prstGeom prst="rect">
          <a:avLst/>
        </a:prstGeom>
        <a:solidFill>
          <a:schemeClr val="bg1">
            <a:alpha val="75000"/>
          </a:schemeClr>
        </a:solidFill>
        <a:ln>
          <a:noFill/>
        </a:ln>
      </xdr:spPr>
      <xdr:txBody>
        <a:bodyPr vertOverflow="clip" horzOverflow="overflow" wrap="square" lIns="0" tIns="0" rIns="0" bIns="0" anchor="t" upright="1"/>
        <a:lstStyle/>
        <a:p>
          <a:pPr algn="ctr" rtl="0">
            <a:defRPr sz="1000"/>
          </a:pPr>
          <a:r>
            <a:rPr lang="ja-JP" altLang="en-US" sz="1000" b="0" i="0" u="none" strike="noStrike" baseline="0">
              <a:solidFill>
                <a:srgbClr val="000000"/>
              </a:solidFill>
              <a:latin typeface="ＭＳ ゴシック"/>
              <a:ea typeface="ＭＳ ゴシック"/>
            </a:rPr>
            <a:t>秋　田</a:t>
          </a:r>
        </a:p>
      </xdr:txBody>
    </xdr:sp>
    <xdr:clientData/>
  </xdr:twoCellAnchor>
  <xdr:twoCellAnchor>
    <xdr:from>
      <xdr:col>12</xdr:col>
      <xdr:colOff>142875</xdr:colOff>
      <xdr:row>47</xdr:row>
      <xdr:rowOff>28575</xdr:rowOff>
    </xdr:from>
    <xdr:to>
      <xdr:col>14</xdr:col>
      <xdr:colOff>133350</xdr:colOff>
      <xdr:row>48</xdr:row>
      <xdr:rowOff>47625</xdr:rowOff>
    </xdr:to>
    <xdr:sp macro="" textlink="">
      <xdr:nvSpPr>
        <xdr:cNvPr id="15" name="Rectangle 40">
          <a:extLst>
            <a:ext uri="{FF2B5EF4-FFF2-40B4-BE49-F238E27FC236}">
              <a16:creationId xmlns:a16="http://schemas.microsoft.com/office/drawing/2014/main" id="{00000000-0008-0000-0200-00000F000000}"/>
            </a:ext>
          </a:extLst>
        </xdr:cNvPr>
        <xdr:cNvSpPr>
          <a:spLocks noChangeArrowheads="1"/>
        </xdr:cNvSpPr>
      </xdr:nvSpPr>
      <xdr:spPr>
        <a:xfrm>
          <a:off x="5019675" y="10647680"/>
          <a:ext cx="8477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悪　化</a:t>
          </a:r>
        </a:p>
      </xdr:txBody>
    </xdr:sp>
    <xdr:clientData/>
  </xdr:twoCellAnchor>
  <xdr:twoCellAnchor>
    <xdr:from>
      <xdr:col>9</xdr:col>
      <xdr:colOff>209550</xdr:colOff>
      <xdr:row>47</xdr:row>
      <xdr:rowOff>19050</xdr:rowOff>
    </xdr:from>
    <xdr:to>
      <xdr:col>11</xdr:col>
      <xdr:colOff>200025</xdr:colOff>
      <xdr:row>48</xdr:row>
      <xdr:rowOff>38100</xdr:rowOff>
    </xdr:to>
    <xdr:sp macro="" textlink="">
      <xdr:nvSpPr>
        <xdr:cNvPr id="16" name="Rectangle 41">
          <a:extLst>
            <a:ext uri="{FF2B5EF4-FFF2-40B4-BE49-F238E27FC236}">
              <a16:creationId xmlns:a16="http://schemas.microsoft.com/office/drawing/2014/main" id="{00000000-0008-0000-0200-000010000000}"/>
            </a:ext>
          </a:extLst>
        </xdr:cNvPr>
        <xdr:cNvSpPr>
          <a:spLocks noChangeArrowheads="1"/>
        </xdr:cNvSpPr>
      </xdr:nvSpPr>
      <xdr:spPr>
        <a:xfrm>
          <a:off x="3800475" y="10638155"/>
          <a:ext cx="8477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不　変</a:t>
          </a:r>
        </a:p>
      </xdr:txBody>
    </xdr:sp>
    <xdr:clientData/>
  </xdr:twoCellAnchor>
  <xdr:twoCellAnchor>
    <xdr:from>
      <xdr:col>6</xdr:col>
      <xdr:colOff>314325</xdr:colOff>
      <xdr:row>47</xdr:row>
      <xdr:rowOff>19050</xdr:rowOff>
    </xdr:from>
    <xdr:to>
      <xdr:col>8</xdr:col>
      <xdr:colOff>304800</xdr:colOff>
      <xdr:row>48</xdr:row>
      <xdr:rowOff>38100</xdr:rowOff>
    </xdr:to>
    <xdr:sp macro="" textlink="">
      <xdr:nvSpPr>
        <xdr:cNvPr id="17" name="Rectangle 42">
          <a:extLst>
            <a:ext uri="{FF2B5EF4-FFF2-40B4-BE49-F238E27FC236}">
              <a16:creationId xmlns:a16="http://schemas.microsoft.com/office/drawing/2014/main" id="{00000000-0008-0000-0200-000011000000}"/>
            </a:ext>
          </a:extLst>
        </xdr:cNvPr>
        <xdr:cNvSpPr>
          <a:spLocks noChangeArrowheads="1"/>
        </xdr:cNvSpPr>
      </xdr:nvSpPr>
      <xdr:spPr>
        <a:xfrm>
          <a:off x="2619375" y="10638155"/>
          <a:ext cx="8477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改　善</a:t>
          </a:r>
        </a:p>
      </xdr:txBody>
    </xdr:sp>
    <xdr:clientData/>
  </xdr:twoCellAnchor>
  <xdr:twoCellAnchor editAs="oneCell">
    <xdr:from>
      <xdr:col>10</xdr:col>
      <xdr:colOff>0</xdr:colOff>
      <xdr:row>44</xdr:row>
      <xdr:rowOff>66675</xdr:rowOff>
    </xdr:from>
    <xdr:to>
      <xdr:col>10</xdr:col>
      <xdr:colOff>419100</xdr:colOff>
      <xdr:row>46</xdr:row>
      <xdr:rowOff>63500</xdr:rowOff>
    </xdr:to>
    <xdr:sp macro="" textlink="">
      <xdr:nvSpPr>
        <xdr:cNvPr id="18" name="AutoShape 50">
          <a:extLst>
            <a:ext uri="{FF2B5EF4-FFF2-40B4-BE49-F238E27FC236}">
              <a16:creationId xmlns:a16="http://schemas.microsoft.com/office/drawing/2014/main" id="{00000000-0008-0000-0200-000012000000}"/>
            </a:ext>
          </a:extLst>
        </xdr:cNvPr>
        <xdr:cNvSpPr>
          <a:spLocks noChangeArrowheads="1"/>
        </xdr:cNvSpPr>
      </xdr:nvSpPr>
      <xdr:spPr>
        <a:xfrm>
          <a:off x="4019550" y="10078085"/>
          <a:ext cx="41910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7</xdr:col>
      <xdr:colOff>133350</xdr:colOff>
      <xdr:row>44</xdr:row>
      <xdr:rowOff>57150</xdr:rowOff>
    </xdr:from>
    <xdr:to>
      <xdr:col>8</xdr:col>
      <xdr:colOff>123825</xdr:colOff>
      <xdr:row>46</xdr:row>
      <xdr:rowOff>49530</xdr:rowOff>
    </xdr:to>
    <xdr:sp macro="" textlink="">
      <xdr:nvSpPr>
        <xdr:cNvPr id="19" name="AutoShape 51">
          <a:extLst>
            <a:ext uri="{FF2B5EF4-FFF2-40B4-BE49-F238E27FC236}">
              <a16:creationId xmlns:a16="http://schemas.microsoft.com/office/drawing/2014/main" id="{00000000-0008-0000-0200-000013000000}"/>
            </a:ext>
          </a:extLst>
        </xdr:cNvPr>
        <xdr:cNvSpPr>
          <a:spLocks noChangeArrowheads="1"/>
        </xdr:cNvSpPr>
      </xdr:nvSpPr>
      <xdr:spPr>
        <a:xfrm rot="-1804115">
          <a:off x="2867025" y="10068560"/>
          <a:ext cx="419100" cy="39751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1</xdr:col>
      <xdr:colOff>114300</xdr:colOff>
      <xdr:row>44</xdr:row>
      <xdr:rowOff>171450</xdr:rowOff>
    </xdr:from>
    <xdr:to>
      <xdr:col>6</xdr:col>
      <xdr:colOff>85725</xdr:colOff>
      <xdr:row>45</xdr:row>
      <xdr:rowOff>190500</xdr:rowOff>
    </xdr:to>
    <xdr:sp macro="" textlink="">
      <xdr:nvSpPr>
        <xdr:cNvPr id="20" name="Rectangle 56">
          <a:extLst>
            <a:ext uri="{FF2B5EF4-FFF2-40B4-BE49-F238E27FC236}">
              <a16:creationId xmlns:a16="http://schemas.microsoft.com/office/drawing/2014/main" id="{00000000-0008-0000-0200-000014000000}"/>
            </a:ext>
          </a:extLst>
        </xdr:cNvPr>
        <xdr:cNvSpPr>
          <a:spLocks noChangeArrowheads="1"/>
        </xdr:cNvSpPr>
      </xdr:nvSpPr>
      <xdr:spPr>
        <a:xfrm>
          <a:off x="314325" y="10182860"/>
          <a:ext cx="2076450"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en-US" altLang="ja-JP" sz="1200" b="0" i="0" u="none" strike="noStrike" baseline="0">
              <a:solidFill>
                <a:srgbClr val="000000"/>
              </a:solidFill>
              <a:latin typeface="ＭＳ ゴシック"/>
              <a:ea typeface="ＭＳ ゴシック"/>
            </a:rPr>
            <a:t>【 </a:t>
          </a:r>
          <a:r>
            <a:rPr lang="ja-JP" altLang="en-US" sz="1200" b="0" i="0" u="none" strike="noStrike" baseline="0">
              <a:solidFill>
                <a:srgbClr val="000000"/>
              </a:solidFill>
              <a:latin typeface="ＭＳ ゴシック"/>
              <a:ea typeface="ＭＳ ゴシック"/>
            </a:rPr>
            <a:t>前月からの変化 </a:t>
          </a:r>
          <a:r>
            <a:rPr lang="en-US" altLang="ja-JP" sz="1200" b="0" i="0" u="none" strike="noStrike" baseline="0">
              <a:solidFill>
                <a:srgbClr val="000000"/>
              </a:solidFill>
              <a:latin typeface="ＭＳ ゴシック"/>
              <a:ea typeface="ＭＳ ゴシック"/>
            </a:rPr>
            <a:t>】</a:t>
          </a:r>
        </a:p>
      </xdr:txBody>
    </xdr:sp>
    <xdr:clientData/>
  </xdr:twoCellAnchor>
  <xdr:twoCellAnchor editAs="oneCell">
    <xdr:from>
      <xdr:col>10</xdr:col>
      <xdr:colOff>194945</xdr:colOff>
      <xdr:row>54</xdr:row>
      <xdr:rowOff>264795</xdr:rowOff>
    </xdr:from>
    <xdr:to>
      <xdr:col>18</xdr:col>
      <xdr:colOff>42545</xdr:colOff>
      <xdr:row>57</xdr:row>
      <xdr:rowOff>106045</xdr:rowOff>
    </xdr:to>
    <xdr:sp macro="" textlink="">
      <xdr:nvSpPr>
        <xdr:cNvPr id="21" name="AutoShape 91">
          <a:extLst>
            <a:ext uri="{FF2B5EF4-FFF2-40B4-BE49-F238E27FC236}">
              <a16:creationId xmlns:a16="http://schemas.microsoft.com/office/drawing/2014/main" id="{00000000-0008-0000-0200-000015000000}"/>
            </a:ext>
          </a:extLst>
        </xdr:cNvPr>
        <xdr:cNvSpPr>
          <a:spLocks noChangeArrowheads="1"/>
        </xdr:cNvSpPr>
      </xdr:nvSpPr>
      <xdr:spPr>
        <a:xfrm>
          <a:off x="4214495" y="12301855"/>
          <a:ext cx="2971800" cy="563245"/>
        </a:xfrm>
        <a:prstGeom prst="roundRect">
          <a:avLst>
            <a:gd name="adj" fmla="val 16667"/>
          </a:avLst>
        </a:prstGeom>
        <a:noFill/>
        <a:ln>
          <a:noFill/>
        </a:ln>
      </xdr:spPr>
      <xdr:txBody>
        <a:bodyPr vertOverflow="clip" horzOverflow="overflow" wrap="square" lIns="27432" tIns="18288" rIns="0" bIns="18288" anchor="ctr" upright="1"/>
        <a:lstStyle/>
        <a:p>
          <a:pPr algn="l" rtl="0">
            <a:lnSpc>
              <a:spcPts val="11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0</xdr:col>
      <xdr:colOff>45085</xdr:colOff>
      <xdr:row>122</xdr:row>
      <xdr:rowOff>110490</xdr:rowOff>
    </xdr:from>
    <xdr:to>
      <xdr:col>16</xdr:col>
      <xdr:colOff>340995</xdr:colOff>
      <xdr:row>132</xdr:row>
      <xdr:rowOff>245745</xdr:rowOff>
    </xdr:to>
    <xdr:graphicFrame macro="">
      <xdr:nvGraphicFramePr>
        <xdr:cNvPr id="22" name="グラフ 21">
          <a:extLst>
            <a:ext uri="{FF2B5EF4-FFF2-40B4-BE49-F238E27FC236}">
              <a16:creationId xmlns:a16="http://schemas.microsoft.com/office/drawing/2014/main" id="{00000000-0008-0000-02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10</xdr:col>
      <xdr:colOff>169545</xdr:colOff>
      <xdr:row>111</xdr:row>
      <xdr:rowOff>20955</xdr:rowOff>
    </xdr:from>
    <xdr:to>
      <xdr:col>16</xdr:col>
      <xdr:colOff>106045</xdr:colOff>
      <xdr:row>112</xdr:row>
      <xdr:rowOff>137160</xdr:rowOff>
    </xdr:to>
    <xdr:sp macro="" textlink="">
      <xdr:nvSpPr>
        <xdr:cNvPr id="23" name="AutoShape 37">
          <a:extLst>
            <a:ext uri="{FF2B5EF4-FFF2-40B4-BE49-F238E27FC236}">
              <a16:creationId xmlns:a16="http://schemas.microsoft.com/office/drawing/2014/main" id="{00000000-0008-0000-0200-000017000000}"/>
            </a:ext>
          </a:extLst>
        </xdr:cNvPr>
        <xdr:cNvSpPr>
          <a:spLocks noChangeArrowheads="1"/>
        </xdr:cNvSpPr>
      </xdr:nvSpPr>
      <xdr:spPr>
        <a:xfrm>
          <a:off x="4189095" y="25812750"/>
          <a:ext cx="2508250" cy="318770"/>
        </a:xfrm>
        <a:prstGeom prst="roundRect">
          <a:avLst>
            <a:gd name="adj" fmla="val 16667"/>
          </a:avLst>
        </a:prstGeom>
        <a:noFill/>
        <a:ln>
          <a:noFill/>
        </a:ln>
      </xdr:spPr>
      <xdr:txBody>
        <a:bodyPr vertOverflow="clip" horzOverflow="overflow" wrap="square" lIns="27432" tIns="18288" rIns="0" bIns="18288" anchor="ctr" upright="1"/>
        <a:lstStyle/>
        <a:p>
          <a:pPr algn="l" rtl="0">
            <a:defRPr sz="1000"/>
          </a:pPr>
          <a:r>
            <a:rPr lang="ja-JP" altLang="en-US" sz="900" b="0" i="0" u="none" strike="noStrike" baseline="0">
              <a:solidFill>
                <a:sysClr val="windowText" lastClr="000000"/>
              </a:solidFill>
              <a:latin typeface="ＭＳ ゴシック"/>
              <a:ea typeface="ＭＳ ゴシック"/>
            </a:rPr>
            <a:t>出所：東日本建設業保証株式会社秋田支店</a:t>
          </a:r>
          <a:endParaRPr lang="en-US" altLang="ja-JP" sz="900" b="0" i="0" u="none" strike="noStrike" baseline="0">
            <a:solidFill>
              <a:sysClr val="windowText" lastClr="000000"/>
            </a:solidFill>
            <a:latin typeface="ＭＳ ゴシック"/>
            <a:ea typeface="ＭＳ ゴシック"/>
          </a:endParaRPr>
        </a:p>
      </xdr:txBody>
    </xdr:sp>
    <xdr:clientData/>
  </xdr:twoCellAnchor>
  <xdr:twoCellAnchor editAs="oneCell">
    <xdr:from>
      <xdr:col>2</xdr:col>
      <xdr:colOff>381000</xdr:colOff>
      <xdr:row>171</xdr:row>
      <xdr:rowOff>158750</xdr:rowOff>
    </xdr:from>
    <xdr:to>
      <xdr:col>7</xdr:col>
      <xdr:colOff>242570</xdr:colOff>
      <xdr:row>174</xdr:row>
      <xdr:rowOff>190500</xdr:rowOff>
    </xdr:to>
    <xdr:sp macro="" textlink="">
      <xdr:nvSpPr>
        <xdr:cNvPr id="24" name="AutoShape 6">
          <a:extLst>
            <a:ext uri="{FF2B5EF4-FFF2-40B4-BE49-F238E27FC236}">
              <a16:creationId xmlns:a16="http://schemas.microsoft.com/office/drawing/2014/main" id="{00000000-0008-0000-0200-000018000000}"/>
            </a:ext>
          </a:extLst>
        </xdr:cNvPr>
        <xdr:cNvSpPr>
          <a:spLocks noChangeArrowheads="1"/>
        </xdr:cNvSpPr>
      </xdr:nvSpPr>
      <xdr:spPr>
        <a:xfrm>
          <a:off x="990600" y="40546655"/>
          <a:ext cx="1985645" cy="86804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editAs="oneCell">
    <xdr:from>
      <xdr:col>6</xdr:col>
      <xdr:colOff>233045</xdr:colOff>
      <xdr:row>223</xdr:row>
      <xdr:rowOff>20955</xdr:rowOff>
    </xdr:from>
    <xdr:to>
      <xdr:col>11</xdr:col>
      <xdr:colOff>424180</xdr:colOff>
      <xdr:row>224</xdr:row>
      <xdr:rowOff>127000</xdr:rowOff>
    </xdr:to>
    <xdr:sp macro="" textlink="">
      <xdr:nvSpPr>
        <xdr:cNvPr id="25" name="AutoShape 36">
          <a:extLst>
            <a:ext uri="{FF2B5EF4-FFF2-40B4-BE49-F238E27FC236}">
              <a16:creationId xmlns:a16="http://schemas.microsoft.com/office/drawing/2014/main" id="{00000000-0008-0000-0200-000019000000}"/>
            </a:ext>
          </a:extLst>
        </xdr:cNvPr>
        <xdr:cNvSpPr>
          <a:spLocks noChangeArrowheads="1"/>
        </xdr:cNvSpPr>
      </xdr:nvSpPr>
      <xdr:spPr>
        <a:xfrm>
          <a:off x="2538095" y="52927250"/>
          <a:ext cx="2334260" cy="308610"/>
        </a:xfrm>
        <a:prstGeom prst="flowChartAlternateProcess">
          <a:avLst/>
        </a:prstGeom>
        <a:noFill/>
        <a:ln>
          <a:noFill/>
        </a:ln>
      </xdr:spPr>
      <xdr:txBody>
        <a:bodyPr vertOverflow="clip" horzOverflow="overflow" wrap="square" lIns="27432" tIns="18288" rIns="0" bIns="18288" anchor="ctr" upright="1"/>
        <a:lstStyle/>
        <a:p>
          <a:pPr algn="ctr"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1</xdr:col>
      <xdr:colOff>106045</xdr:colOff>
      <xdr:row>35</xdr:row>
      <xdr:rowOff>201295</xdr:rowOff>
    </xdr:from>
    <xdr:to>
      <xdr:col>2</xdr:col>
      <xdr:colOff>381000</xdr:colOff>
      <xdr:row>37</xdr:row>
      <xdr:rowOff>31750</xdr:rowOff>
    </xdr:to>
    <xdr:sp macro="" textlink="">
      <xdr:nvSpPr>
        <xdr:cNvPr id="26" name="円/楕円 25">
          <a:extLst>
            <a:ext uri="{FF2B5EF4-FFF2-40B4-BE49-F238E27FC236}">
              <a16:creationId xmlns:a16="http://schemas.microsoft.com/office/drawing/2014/main" id="{00000000-0008-0000-0200-00001A000000}"/>
            </a:ext>
          </a:extLst>
        </xdr:cNvPr>
        <xdr:cNvSpPr/>
      </xdr:nvSpPr>
      <xdr:spPr>
        <a:xfrm>
          <a:off x="306070" y="8351520"/>
          <a:ext cx="684530" cy="387985"/>
        </a:xfrm>
        <a:prstGeom prst="ellipse">
          <a:avLst/>
        </a:prstGeom>
        <a:noFill/>
        <a:ln>
          <a:noFill/>
        </a:ln>
      </xdr:spPr>
      <xdr:txBody>
        <a:bodyPr vertOverflow="clip" horzOverflow="clip" wrap="square" lIns="27432" tIns="18288" rIns="0" bIns="18288" rtlCol="0" anchor="t" upright="1"/>
        <a:lstStyle/>
        <a:p>
          <a:pPr algn="l" rtl="0">
            <a:lnSpc>
              <a:spcPts val="1100"/>
            </a:lnSpc>
          </a:pPr>
          <a:endParaRPr kumimoji="1" lang="ja-JP" altLang="en-US" sz="900" b="0" i="0" u="none" strike="noStrike" baseline="0">
            <a:solidFill>
              <a:srgbClr val="FF0000"/>
            </a:solidFill>
            <a:latin typeface="ＭＳ ゴシック"/>
            <a:ea typeface="ＭＳ ゴシック"/>
          </a:endParaRPr>
        </a:p>
      </xdr:txBody>
    </xdr:sp>
    <xdr:clientData/>
  </xdr:twoCellAnchor>
  <xdr:twoCellAnchor editAs="oneCell">
    <xdr:from>
      <xdr:col>12</xdr:col>
      <xdr:colOff>283845</xdr:colOff>
      <xdr:row>84</xdr:row>
      <xdr:rowOff>160655</xdr:rowOff>
    </xdr:from>
    <xdr:to>
      <xdr:col>15</xdr:col>
      <xdr:colOff>188595</xdr:colOff>
      <xdr:row>86</xdr:row>
      <xdr:rowOff>1905</xdr:rowOff>
    </xdr:to>
    <xdr:sp macro="" textlink="">
      <xdr:nvSpPr>
        <xdr:cNvPr id="27" name="AutoShape 39">
          <a:extLst>
            <a:ext uri="{FF2B5EF4-FFF2-40B4-BE49-F238E27FC236}">
              <a16:creationId xmlns:a16="http://schemas.microsoft.com/office/drawing/2014/main" id="{00000000-0008-0000-0200-00001B000000}"/>
            </a:ext>
          </a:extLst>
        </xdr:cNvPr>
        <xdr:cNvSpPr>
          <a:spLocks noChangeArrowheads="1"/>
        </xdr:cNvSpPr>
      </xdr:nvSpPr>
      <xdr:spPr>
        <a:xfrm>
          <a:off x="5160645" y="19226530"/>
          <a:ext cx="1190625" cy="398780"/>
        </a:xfrm>
        <a:prstGeom prst="roundRect">
          <a:avLst>
            <a:gd name="adj" fmla="val 16667"/>
          </a:avLst>
        </a:prstGeom>
        <a:noFill/>
        <a:ln>
          <a:noFill/>
        </a:ln>
      </xdr:spPr>
      <xdr:txBody>
        <a:bodyPr vertOverflow="clip" horzOverflow="overflow" wrap="square" lIns="27432" tIns="18288" rIns="0" bIns="18288" anchor="ctr" upright="1"/>
        <a:lstStyle/>
        <a:p>
          <a:pPr algn="l" rtl="0">
            <a:lnSpc>
              <a:spcPts val="1000"/>
            </a:lnSpc>
            <a:defRPr sz="1000"/>
          </a:pPr>
          <a:r>
            <a:rPr lang="en-US" altLang="ja-JP" sz="900" b="0" i="0" u="none" strike="noStrike" baseline="0">
              <a:solidFill>
                <a:schemeClr val="tx1"/>
              </a:solidFill>
              <a:latin typeface="ＭＳ ゴシック"/>
              <a:ea typeface="ＭＳ ゴシック"/>
            </a:rPr>
            <a:t>  H27.6</a:t>
          </a:r>
          <a:r>
            <a:rPr lang="ja-JP" altLang="en-US" sz="900" b="0" i="0" u="none" strike="noStrike" baseline="0">
              <a:solidFill>
                <a:schemeClr val="tx1"/>
              </a:solidFill>
              <a:latin typeface="ＭＳ ゴシック"/>
              <a:ea typeface="ＭＳ ゴシック"/>
            </a:rPr>
            <a:t>月</a:t>
          </a:r>
          <a:r>
            <a:rPr lang="en-US" altLang="ja-JP" sz="900" b="0" i="0" u="none" strike="noStrike" baseline="0">
              <a:solidFill>
                <a:schemeClr val="tx1"/>
              </a:solidFill>
              <a:latin typeface="ＭＳ ゴシック"/>
              <a:ea typeface="ＭＳ ゴシック"/>
            </a:rPr>
            <a:t> 97.9</a:t>
          </a:r>
        </a:p>
        <a:p>
          <a:pPr algn="l" rtl="0">
            <a:lnSpc>
              <a:spcPts val="900"/>
            </a:lnSpc>
            <a:defRPr sz="1000"/>
          </a:pPr>
          <a:r>
            <a:rPr lang="ja-JP" altLang="en-US" sz="900" b="0" i="0" u="none" strike="noStrike" baseline="0">
              <a:solidFill>
                <a:schemeClr val="tx1"/>
              </a:solidFill>
              <a:latin typeface="ＭＳ ゴシック"/>
              <a:ea typeface="ＭＳ ゴシック"/>
            </a:rPr>
            <a:t>（前月比＋</a:t>
          </a:r>
          <a:r>
            <a:rPr lang="en-US" altLang="ja-JP" sz="900" b="0" i="0" u="none" strike="noStrike" baseline="0">
              <a:solidFill>
                <a:schemeClr val="tx1"/>
              </a:solidFill>
              <a:latin typeface="ＭＳ ゴシック"/>
              <a:ea typeface="ＭＳ ゴシック"/>
            </a:rPr>
            <a:t>5.4</a:t>
          </a:r>
          <a:r>
            <a:rPr lang="ja-JP" altLang="en-US" sz="900" b="0" i="0" u="none" strike="noStrike" baseline="0">
              <a:solidFill>
                <a:schemeClr val="tx1"/>
              </a:solidFill>
              <a:latin typeface="ＭＳ ゴシック"/>
              <a:ea typeface="ＭＳ ゴシック"/>
            </a:rPr>
            <a:t>％）</a:t>
          </a:r>
        </a:p>
      </xdr:txBody>
    </xdr:sp>
    <xdr:clientData/>
  </xdr:twoCellAnchor>
  <xdr:twoCellAnchor editAs="oneCell">
    <xdr:from>
      <xdr:col>1</xdr:col>
      <xdr:colOff>300355</xdr:colOff>
      <xdr:row>25</xdr:row>
      <xdr:rowOff>132080</xdr:rowOff>
    </xdr:from>
    <xdr:to>
      <xdr:col>2</xdr:col>
      <xdr:colOff>313055</xdr:colOff>
      <xdr:row>26</xdr:row>
      <xdr:rowOff>241300</xdr:rowOff>
    </xdr:to>
    <xdr:sp macro="" textlink="">
      <xdr:nvSpPr>
        <xdr:cNvPr id="28" name="AutoShape 51">
          <a:extLst>
            <a:ext uri="{FF2B5EF4-FFF2-40B4-BE49-F238E27FC236}">
              <a16:creationId xmlns:a16="http://schemas.microsoft.com/office/drawing/2014/main" id="{00000000-0008-0000-0200-00001C000000}"/>
            </a:ext>
          </a:extLst>
        </xdr:cNvPr>
        <xdr:cNvSpPr>
          <a:spLocks noChangeArrowheads="1"/>
        </xdr:cNvSpPr>
      </xdr:nvSpPr>
      <xdr:spPr>
        <a:xfrm>
          <a:off x="500380" y="6256655"/>
          <a:ext cx="422275" cy="38798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303530</xdr:colOff>
      <xdr:row>40</xdr:row>
      <xdr:rowOff>73025</xdr:rowOff>
    </xdr:from>
    <xdr:to>
      <xdr:col>2</xdr:col>
      <xdr:colOff>313055</xdr:colOff>
      <xdr:row>41</xdr:row>
      <xdr:rowOff>183515</xdr:rowOff>
    </xdr:to>
    <xdr:sp macro="" textlink="">
      <xdr:nvSpPr>
        <xdr:cNvPr id="29" name="AutoShape 53">
          <a:extLst>
            <a:ext uri="{FF2B5EF4-FFF2-40B4-BE49-F238E27FC236}">
              <a16:creationId xmlns:a16="http://schemas.microsoft.com/office/drawing/2014/main" id="{00000000-0008-0000-0200-00001D000000}"/>
            </a:ext>
          </a:extLst>
        </xdr:cNvPr>
        <xdr:cNvSpPr>
          <a:spLocks noChangeArrowheads="1"/>
        </xdr:cNvSpPr>
      </xdr:nvSpPr>
      <xdr:spPr>
        <a:xfrm>
          <a:off x="503555" y="9236075"/>
          <a:ext cx="419100" cy="3892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320675</xdr:colOff>
      <xdr:row>30</xdr:row>
      <xdr:rowOff>135255</xdr:rowOff>
    </xdr:from>
    <xdr:to>
      <xdr:col>2</xdr:col>
      <xdr:colOff>333375</xdr:colOff>
      <xdr:row>31</xdr:row>
      <xdr:rowOff>245110</xdr:rowOff>
    </xdr:to>
    <xdr:sp macro="" textlink="">
      <xdr:nvSpPr>
        <xdr:cNvPr id="30" name="AutoShape 51">
          <a:extLst>
            <a:ext uri="{FF2B5EF4-FFF2-40B4-BE49-F238E27FC236}">
              <a16:creationId xmlns:a16="http://schemas.microsoft.com/office/drawing/2014/main" id="{00000000-0008-0000-0200-00001E000000}"/>
            </a:ext>
          </a:extLst>
        </xdr:cNvPr>
        <xdr:cNvSpPr>
          <a:spLocks noChangeArrowheads="1"/>
        </xdr:cNvSpPr>
      </xdr:nvSpPr>
      <xdr:spPr>
        <a:xfrm>
          <a:off x="520700" y="7272655"/>
          <a:ext cx="422275" cy="38862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318770</xdr:colOff>
      <xdr:row>35</xdr:row>
      <xdr:rowOff>133350</xdr:rowOff>
    </xdr:from>
    <xdr:to>
      <xdr:col>2</xdr:col>
      <xdr:colOff>331470</xdr:colOff>
      <xdr:row>36</xdr:row>
      <xdr:rowOff>242570</xdr:rowOff>
    </xdr:to>
    <xdr:sp macro="" textlink="">
      <xdr:nvSpPr>
        <xdr:cNvPr id="31" name="AutoShape 51">
          <a:extLst>
            <a:ext uri="{FF2B5EF4-FFF2-40B4-BE49-F238E27FC236}">
              <a16:creationId xmlns:a16="http://schemas.microsoft.com/office/drawing/2014/main" id="{00000000-0008-0000-0200-00001F000000}"/>
            </a:ext>
          </a:extLst>
        </xdr:cNvPr>
        <xdr:cNvSpPr>
          <a:spLocks noChangeArrowheads="1"/>
        </xdr:cNvSpPr>
      </xdr:nvSpPr>
      <xdr:spPr>
        <a:xfrm>
          <a:off x="518795" y="8283575"/>
          <a:ext cx="422275" cy="38798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60325</xdr:colOff>
      <xdr:row>133</xdr:row>
      <xdr:rowOff>26035</xdr:rowOff>
    </xdr:from>
    <xdr:to>
      <xdr:col>7</xdr:col>
      <xdr:colOff>398145</xdr:colOff>
      <xdr:row>135</xdr:row>
      <xdr:rowOff>108585</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60325" y="31497270"/>
          <a:ext cx="3071495" cy="48768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ctr" anchorCtr="0"/>
        <a:lstStyle/>
        <a:p>
          <a:pPr marL="0" marR="0" lvl="0" indent="0" algn="l" defTabSz="914400" rtl="0" eaLnBrk="1" fontAlgn="auto" latinLnBrk="0" hangingPunct="1">
            <a:lnSpc>
              <a:spcPts val="1100"/>
            </a:lnSpc>
            <a:spcBef>
              <a:spcPts val="0"/>
            </a:spcBef>
            <a:spcAft>
              <a:spcPts val="0"/>
            </a:spcAft>
            <a:defRPr sz="1000"/>
          </a:pP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参考</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過去の住宅着工戸数について</a:t>
          </a:r>
          <a:endPar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H23.7…490</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H24.7…369</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H25.7…483</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戸</a:t>
          </a:r>
          <a:endPar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twoCellAnchor>
    <xdr:from>
      <xdr:col>12</xdr:col>
      <xdr:colOff>138430</xdr:colOff>
      <xdr:row>167</xdr:row>
      <xdr:rowOff>285750</xdr:rowOff>
    </xdr:from>
    <xdr:to>
      <xdr:col>16</xdr:col>
      <xdr:colOff>361315</xdr:colOff>
      <xdr:row>172</xdr:row>
      <xdr:rowOff>112395</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5015230" y="39672895"/>
          <a:ext cx="1937385" cy="110617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新車登録台数（うち軽自動車）</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H27.7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4,132</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1,898</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H26.7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4,855</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2,315</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H25.7  5,206</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2,541</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H24.7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5,427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2,678</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H23.7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4,144</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1,788</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a:t>
          </a: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H22.7  4,082</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1,850</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0.70475</cdr:x>
      <cdr:y>0.04325</cdr:y>
    </cdr:from>
    <cdr:to>
      <cdr:x>0.96675</cdr:x>
      <cdr:y>0.15475</cdr:y>
    </cdr:to>
    <cdr:sp macro="" textlink="">
      <cdr:nvSpPr>
        <cdr:cNvPr id="2" name="テキスト ボックス 1"/>
        <cdr:cNvSpPr txBox="1"/>
      </cdr:nvSpPr>
      <cdr:spPr>
        <a:xfrm xmlns:a="http://schemas.openxmlformats.org/drawingml/2006/main">
          <a:off x="4778131" y="118753"/>
          <a:ext cx="1776332" cy="306150"/>
        </a:xfrm>
        <a:prstGeom xmlns:a="http://schemas.openxmlformats.org/drawingml/2006/main" prst="rect">
          <a:avLst/>
        </a:prstGeom>
      </cdr:spPr>
      <cdr:txBody>
        <a:bodyPr xmlns:a="http://schemas.openxmlformats.org/drawingml/2006/main" vertOverflow="clip" horzOverflow="overflow" wrap="none" rtlCol="0"/>
        <a:lstStyle xmlns:a="http://schemas.openxmlformats.org/drawingml/2006/main"/>
        <a:p xmlns:a="http://schemas.openxmlformats.org/drawingml/2006/main">
          <a:pPr rtl="0"/>
          <a:r>
            <a:rPr lang="ja-JP" altLang="ja-JP" sz="1000" b="0" i="0" baseline="0">
              <a:effectLst/>
              <a:latin typeface="+mn-lt"/>
              <a:ea typeface="+mn-ea"/>
              <a:cs typeface="+mn-cs"/>
            </a:rPr>
            <a:t>季節調整済：平成</a:t>
          </a:r>
          <a:r>
            <a:rPr lang="en-US" altLang="ja-JP" sz="1000" b="0" i="0" baseline="0">
              <a:effectLst/>
              <a:latin typeface="+mn-lt"/>
              <a:ea typeface="+mn-ea"/>
              <a:cs typeface="+mn-cs"/>
            </a:rPr>
            <a:t>22</a:t>
          </a:r>
          <a:r>
            <a:rPr lang="ja-JP" altLang="ja-JP" sz="1000" b="0" i="0" baseline="0">
              <a:effectLst/>
              <a:latin typeface="+mn-lt"/>
              <a:ea typeface="+mn-ea"/>
              <a:cs typeface="+mn-cs"/>
            </a:rPr>
            <a:t>年</a:t>
          </a:r>
          <a:r>
            <a:rPr lang="en-US" altLang="ja-JP" sz="1000" b="0" i="0" baseline="0">
              <a:effectLst/>
              <a:latin typeface="+mn-lt"/>
              <a:ea typeface="+mn-ea"/>
              <a:cs typeface="+mn-cs"/>
            </a:rPr>
            <a:t>=100</a:t>
          </a:r>
          <a:endParaRPr lang="ja-JP" altLang="ja-JP" sz="1000">
            <a:effectLst/>
          </a:endParaRP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92.32.5\kikaku\R6&#20225;&#30011;&#12481;&#12540;&#12512;\B-11-01_&#30476;&#20869;&#32076;&#28168;&#21205;&#21521;&#35519;&#26619;\01%20&#38598;&#35336;&#8594;&#20844;&#34920;\060521&#20844;&#34920;&#65288;&#20196;&#21644;6&#24180;&#65299;&#26376;&#20998;&#65289;\02&#20844;&#34920;\08&#12458;&#12540;&#12503;&#12531;&#12487;&#12540;&#12479;&#65288;R6.3&#65289;\050008_R6_3gatsu_doukoutyousa.xlsx" TargetMode="External"/><Relationship Id="rId1" Type="http://schemas.openxmlformats.org/officeDocument/2006/relationships/externalLinkPath" Target="050008_R6_3gatsu_doukoutyou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集計"/>
      <sheetName val="コメント版 (知事への情報提供、未使用)"/>
      <sheetName val="調査結果 (朝の会、未使用)"/>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a:noFill/>
        </a:ln>
      </a:spPr>
      <a:bodyPr vertOverflow="clip" horzOverflow="overflow" wrap="square" lIns="27432" tIns="18288" rIns="0" bIns="18288" anchor="ctr" upright="1"/>
      <a:lstStyle>
        <a:defPPr algn="l" rtl="0">
          <a:lnSpc>
            <a:spcPts val="1100"/>
          </a:lnSpc>
          <a:defRPr sz="900" b="0" i="0" u="none" strike="noStrike" baseline="0">
            <a:solidFill>
              <a:srgbClr val="FF0000"/>
            </a:solidFill>
            <a:latin typeface="ＭＳ ゴシック"/>
            <a:ea typeface="ＭＳ ゴシック"/>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R46"/>
  <sheetViews>
    <sheetView showGridLines="0" view="pageBreakPreview" zoomScaleSheetLayoutView="100" workbookViewId="0"/>
  </sheetViews>
  <sheetFormatPr defaultColWidth="9" defaultRowHeight="12.6" x14ac:dyDescent="0.15"/>
  <cols>
    <col min="1" max="1" width="3" style="1" customWidth="1"/>
    <col min="2" max="2" width="15.88671875" style="1" customWidth="1"/>
    <col min="3" max="3" width="7.77734375" style="1" customWidth="1"/>
    <col min="4" max="5" width="9.6640625" style="1" customWidth="1"/>
    <col min="6" max="6" width="7.77734375" style="1" customWidth="1"/>
    <col min="7" max="8" width="9.6640625" style="1" customWidth="1"/>
    <col min="9" max="9" width="7.77734375" style="1" customWidth="1"/>
    <col min="10" max="18" width="6.44140625" style="1" customWidth="1"/>
    <col min="19" max="19" width="9" style="1" customWidth="1"/>
    <col min="20" max="16384" width="9" style="1"/>
  </cols>
  <sheetData>
    <row r="1" spans="1:18" ht="13.5" customHeight="1" x14ac:dyDescent="0.15">
      <c r="A1" s="2" t="s">
        <v>110</v>
      </c>
      <c r="B1" s="13"/>
      <c r="C1" s="13"/>
      <c r="D1" s="13"/>
      <c r="E1" s="13"/>
      <c r="F1" s="13"/>
      <c r="G1" s="13"/>
      <c r="H1" s="13"/>
      <c r="I1" s="13"/>
      <c r="J1" s="13"/>
      <c r="K1" s="13"/>
      <c r="L1" s="13"/>
      <c r="M1" s="13"/>
      <c r="N1" s="13"/>
      <c r="O1" s="13"/>
      <c r="P1" s="13"/>
      <c r="Q1" s="13"/>
      <c r="R1" s="13"/>
    </row>
    <row r="2" spans="1:18" ht="13.5" customHeight="1" x14ac:dyDescent="0.15">
      <c r="A2" s="3"/>
      <c r="B2" s="3"/>
      <c r="C2" s="3"/>
      <c r="D2" s="3"/>
      <c r="E2" s="3"/>
      <c r="F2" s="3"/>
      <c r="G2" s="3"/>
      <c r="H2" s="3"/>
      <c r="I2" s="3"/>
      <c r="J2" s="3"/>
      <c r="K2" s="3"/>
      <c r="L2" s="3"/>
      <c r="M2" s="3"/>
      <c r="N2" s="3"/>
      <c r="O2" s="3"/>
      <c r="P2" s="3"/>
      <c r="Q2" s="3"/>
      <c r="R2" s="3"/>
    </row>
    <row r="3" spans="1:18" ht="13.5" customHeight="1" x14ac:dyDescent="0.15">
      <c r="A3" s="3"/>
      <c r="B3" s="3"/>
      <c r="C3" s="3"/>
      <c r="D3" s="3"/>
      <c r="E3" s="3"/>
      <c r="F3" s="3"/>
      <c r="G3" s="3"/>
      <c r="H3" s="3"/>
      <c r="I3" s="3"/>
      <c r="J3" s="3"/>
      <c r="K3" s="3"/>
      <c r="L3" s="3"/>
      <c r="M3" s="3"/>
      <c r="N3" s="3"/>
      <c r="O3" s="3"/>
      <c r="P3" s="3"/>
      <c r="Q3" s="3"/>
      <c r="R3" s="90" t="s">
        <v>43</v>
      </c>
    </row>
    <row r="4" spans="1:18" ht="13.5" customHeight="1" x14ac:dyDescent="0.15">
      <c r="A4" s="4"/>
      <c r="B4" s="296" t="s">
        <v>70</v>
      </c>
      <c r="C4" s="298" t="s">
        <v>79</v>
      </c>
      <c r="D4" s="293" t="s">
        <v>77</v>
      </c>
      <c r="E4" s="294"/>
      <c r="F4" s="295"/>
      <c r="G4" s="293" t="s">
        <v>76</v>
      </c>
      <c r="H4" s="294"/>
      <c r="I4" s="295"/>
      <c r="J4" s="293" t="s">
        <v>50</v>
      </c>
      <c r="K4" s="294"/>
      <c r="L4" s="295"/>
      <c r="M4" s="293" t="s">
        <v>1</v>
      </c>
      <c r="N4" s="294"/>
      <c r="O4" s="295"/>
      <c r="P4" s="293" t="s">
        <v>9</v>
      </c>
      <c r="Q4" s="294"/>
      <c r="R4" s="295"/>
    </row>
    <row r="5" spans="1:18" ht="13.5" customHeight="1" x14ac:dyDescent="0.15">
      <c r="A5" s="5"/>
      <c r="B5" s="297"/>
      <c r="C5" s="299"/>
      <c r="D5" s="29" t="s">
        <v>74</v>
      </c>
      <c r="E5" s="41" t="s">
        <v>69</v>
      </c>
      <c r="F5" s="54" t="s">
        <v>73</v>
      </c>
      <c r="G5" s="29" t="s">
        <v>74</v>
      </c>
      <c r="H5" s="41" t="s">
        <v>69</v>
      </c>
      <c r="I5" s="54" t="s">
        <v>73</v>
      </c>
      <c r="J5" s="28" t="s">
        <v>67</v>
      </c>
      <c r="K5" s="69" t="s">
        <v>68</v>
      </c>
      <c r="L5" s="53" t="s">
        <v>59</v>
      </c>
      <c r="M5" s="28" t="s">
        <v>67</v>
      </c>
      <c r="N5" s="69" t="s">
        <v>68</v>
      </c>
      <c r="O5" s="53" t="s">
        <v>59</v>
      </c>
      <c r="P5" s="28" t="s">
        <v>67</v>
      </c>
      <c r="Q5" s="69" t="s">
        <v>68</v>
      </c>
      <c r="R5" s="53" t="s">
        <v>59</v>
      </c>
    </row>
    <row r="6" spans="1:18" ht="13.5" customHeight="1" x14ac:dyDescent="0.15">
      <c r="A6" s="6"/>
      <c r="B6" s="14" t="s">
        <v>61</v>
      </c>
      <c r="C6" s="300">
        <v>78</v>
      </c>
      <c r="D6" s="30">
        <v>30474950</v>
      </c>
      <c r="E6" s="42">
        <v>32044058</v>
      </c>
      <c r="F6" s="302">
        <v>-4.8967206338223548</v>
      </c>
      <c r="G6" s="55">
        <v>28124196</v>
      </c>
      <c r="H6" s="57">
        <v>29051822</v>
      </c>
      <c r="I6" s="302">
        <v>-3.1930045557899973</v>
      </c>
      <c r="J6" s="60">
        <v>18</v>
      </c>
      <c r="K6" s="70">
        <v>37</v>
      </c>
      <c r="L6" s="79">
        <v>22</v>
      </c>
      <c r="M6" s="60">
        <v>2</v>
      </c>
      <c r="N6" s="70">
        <v>64</v>
      </c>
      <c r="O6" s="79">
        <v>10</v>
      </c>
      <c r="P6" s="60">
        <v>21</v>
      </c>
      <c r="Q6" s="70">
        <v>43</v>
      </c>
      <c r="R6" s="79">
        <v>13</v>
      </c>
    </row>
    <row r="7" spans="1:18" ht="13.5" customHeight="1" x14ac:dyDescent="0.15">
      <c r="A7" s="7"/>
      <c r="B7" s="15"/>
      <c r="C7" s="301"/>
      <c r="D7" s="31" t="s">
        <v>65</v>
      </c>
      <c r="E7" s="43" t="s">
        <v>65</v>
      </c>
      <c r="F7" s="303"/>
      <c r="G7" s="37" t="s">
        <v>65</v>
      </c>
      <c r="H7" s="49" t="s">
        <v>65</v>
      </c>
      <c r="I7" s="304"/>
      <c r="J7" s="61"/>
      <c r="K7" s="71">
        <v>-5.2</v>
      </c>
      <c r="L7" s="80"/>
      <c r="M7" s="61"/>
      <c r="N7" s="71">
        <v>-10.5</v>
      </c>
      <c r="O7" s="80"/>
      <c r="P7" s="61"/>
      <c r="Q7" s="71">
        <v>10.4</v>
      </c>
      <c r="R7" s="80"/>
    </row>
    <row r="8" spans="1:18" ht="13.5" customHeight="1" x14ac:dyDescent="0.15">
      <c r="A8" s="324" t="s">
        <v>57</v>
      </c>
      <c r="B8" s="8" t="s">
        <v>60</v>
      </c>
      <c r="C8" s="300">
        <v>11</v>
      </c>
      <c r="D8" s="30">
        <v>1927064</v>
      </c>
      <c r="E8" s="42">
        <v>1949419</v>
      </c>
      <c r="F8" s="302">
        <v>-1.1467519296775208</v>
      </c>
      <c r="G8" s="307" t="s">
        <v>65</v>
      </c>
      <c r="H8" s="309" t="s">
        <v>65</v>
      </c>
      <c r="I8" s="311" t="s">
        <v>65</v>
      </c>
      <c r="J8" s="60">
        <v>3</v>
      </c>
      <c r="K8" s="70">
        <v>6</v>
      </c>
      <c r="L8" s="79">
        <v>2</v>
      </c>
      <c r="M8" s="60">
        <v>0</v>
      </c>
      <c r="N8" s="70">
        <v>11</v>
      </c>
      <c r="O8" s="79">
        <v>0</v>
      </c>
      <c r="P8" s="60">
        <v>3</v>
      </c>
      <c r="Q8" s="70">
        <v>7</v>
      </c>
      <c r="R8" s="79">
        <v>1</v>
      </c>
    </row>
    <row r="9" spans="1:18" ht="13.5" customHeight="1" x14ac:dyDescent="0.15">
      <c r="A9" s="324"/>
      <c r="B9" s="16"/>
      <c r="C9" s="305"/>
      <c r="D9" s="32">
        <v>6.3234361336113762</v>
      </c>
      <c r="E9" s="44">
        <v>6.0835584556737476</v>
      </c>
      <c r="F9" s="306"/>
      <c r="G9" s="308"/>
      <c r="H9" s="310"/>
      <c r="I9" s="312"/>
      <c r="J9" s="62"/>
      <c r="K9" s="72">
        <v>9.1</v>
      </c>
      <c r="L9" s="81"/>
      <c r="M9" s="62"/>
      <c r="N9" s="72">
        <v>0</v>
      </c>
      <c r="O9" s="81"/>
      <c r="P9" s="62"/>
      <c r="Q9" s="72">
        <v>18.2</v>
      </c>
      <c r="R9" s="81"/>
    </row>
    <row r="10" spans="1:18" ht="13.5" customHeight="1" x14ac:dyDescent="0.15">
      <c r="A10" s="324"/>
      <c r="B10" s="17" t="s">
        <v>101</v>
      </c>
      <c r="C10" s="313">
        <v>6</v>
      </c>
      <c r="D10" s="33">
        <v>926337</v>
      </c>
      <c r="E10" s="45">
        <v>876398</v>
      </c>
      <c r="F10" s="314">
        <v>5.6982101739164079</v>
      </c>
      <c r="G10" s="33">
        <v>811979</v>
      </c>
      <c r="H10" s="45">
        <v>744636</v>
      </c>
      <c r="I10" s="314">
        <v>9.0437475491381036</v>
      </c>
      <c r="J10" s="63">
        <v>1</v>
      </c>
      <c r="K10" s="73">
        <v>4</v>
      </c>
      <c r="L10" s="82">
        <v>1</v>
      </c>
      <c r="M10" s="63">
        <v>1</v>
      </c>
      <c r="N10" s="73">
        <v>5</v>
      </c>
      <c r="O10" s="82">
        <v>0</v>
      </c>
      <c r="P10" s="63">
        <v>1</v>
      </c>
      <c r="Q10" s="73">
        <v>4</v>
      </c>
      <c r="R10" s="82">
        <v>1</v>
      </c>
    </row>
    <row r="11" spans="1:18" ht="13.5" customHeight="1" x14ac:dyDescent="0.15">
      <c r="A11" s="324"/>
      <c r="B11" s="16"/>
      <c r="C11" s="305"/>
      <c r="D11" s="32">
        <v>3.0396670051960708</v>
      </c>
      <c r="E11" s="44">
        <v>2.7349781978299998</v>
      </c>
      <c r="F11" s="306"/>
      <c r="G11" s="32">
        <v>2.8871189775522828</v>
      </c>
      <c r="H11" s="44">
        <v>2.5631301196875018</v>
      </c>
      <c r="I11" s="315"/>
      <c r="J11" s="62"/>
      <c r="K11" s="72">
        <v>0</v>
      </c>
      <c r="L11" s="81"/>
      <c r="M11" s="62"/>
      <c r="N11" s="72">
        <v>16.7</v>
      </c>
      <c r="O11" s="81"/>
      <c r="P11" s="62"/>
      <c r="Q11" s="72">
        <v>0</v>
      </c>
      <c r="R11" s="81"/>
    </row>
    <row r="12" spans="1:18" ht="13.5" customHeight="1" x14ac:dyDescent="0.15">
      <c r="A12" s="324"/>
      <c r="B12" s="18" t="s">
        <v>53</v>
      </c>
      <c r="C12" s="316">
        <v>9</v>
      </c>
      <c r="D12" s="34">
        <v>2294618</v>
      </c>
      <c r="E12" s="46">
        <v>2984990</v>
      </c>
      <c r="F12" s="317">
        <v>-23.128117682136278</v>
      </c>
      <c r="G12" s="34">
        <v>2094146</v>
      </c>
      <c r="H12" s="46">
        <v>2770531</v>
      </c>
      <c r="I12" s="317">
        <v>-24.413551048517405</v>
      </c>
      <c r="J12" s="64">
        <v>2</v>
      </c>
      <c r="K12" s="74">
        <v>2</v>
      </c>
      <c r="L12" s="83">
        <v>5</v>
      </c>
      <c r="M12" s="64">
        <v>0</v>
      </c>
      <c r="N12" s="74">
        <v>6</v>
      </c>
      <c r="O12" s="83">
        <v>3</v>
      </c>
      <c r="P12" s="64">
        <v>4</v>
      </c>
      <c r="Q12" s="74">
        <v>4</v>
      </c>
      <c r="R12" s="83">
        <v>1</v>
      </c>
    </row>
    <row r="13" spans="1:18" ht="13.5" customHeight="1" x14ac:dyDescent="0.15">
      <c r="A13" s="324"/>
      <c r="B13" s="16"/>
      <c r="C13" s="305"/>
      <c r="D13" s="32">
        <v>7.5295217875665097</v>
      </c>
      <c r="E13" s="44">
        <v>9.3152683720644855</v>
      </c>
      <c r="F13" s="306"/>
      <c r="G13" s="32">
        <v>7.4460653026312285</v>
      </c>
      <c r="H13" s="44">
        <v>9.5365137511857245</v>
      </c>
      <c r="I13" s="315"/>
      <c r="J13" s="62"/>
      <c r="K13" s="72">
        <v>-33.299999999999997</v>
      </c>
      <c r="L13" s="81"/>
      <c r="M13" s="62"/>
      <c r="N13" s="72">
        <v>-33.299999999999997</v>
      </c>
      <c r="O13" s="81"/>
      <c r="P13" s="62"/>
      <c r="Q13" s="72">
        <v>33.299999999999997</v>
      </c>
      <c r="R13" s="81"/>
    </row>
    <row r="14" spans="1:18" ht="13.5" customHeight="1" x14ac:dyDescent="0.15">
      <c r="A14" s="324"/>
      <c r="B14" s="18" t="s">
        <v>72</v>
      </c>
      <c r="C14" s="316">
        <v>11</v>
      </c>
      <c r="D14" s="34">
        <v>1516843</v>
      </c>
      <c r="E14" s="46">
        <v>1468288</v>
      </c>
      <c r="F14" s="317">
        <v>3.3069125403190753</v>
      </c>
      <c r="G14" s="34">
        <v>1566896</v>
      </c>
      <c r="H14" s="46">
        <v>1534544</v>
      </c>
      <c r="I14" s="317">
        <v>2.1082484438373967</v>
      </c>
      <c r="J14" s="64">
        <v>1</v>
      </c>
      <c r="K14" s="74">
        <v>7</v>
      </c>
      <c r="L14" s="83">
        <v>3</v>
      </c>
      <c r="M14" s="64">
        <v>0</v>
      </c>
      <c r="N14" s="74">
        <v>8</v>
      </c>
      <c r="O14" s="83">
        <v>3</v>
      </c>
      <c r="P14" s="64">
        <v>2</v>
      </c>
      <c r="Q14" s="74">
        <v>5</v>
      </c>
      <c r="R14" s="83">
        <v>4</v>
      </c>
    </row>
    <row r="15" spans="1:18" ht="13.5" customHeight="1" x14ac:dyDescent="0.15">
      <c r="A15" s="324"/>
      <c r="B15" s="16"/>
      <c r="C15" s="305"/>
      <c r="D15" s="32">
        <v>4.9773436871922678</v>
      </c>
      <c r="E15" s="44">
        <v>4.5820913193953148</v>
      </c>
      <c r="F15" s="306"/>
      <c r="G15" s="32">
        <v>5.5713450439614345</v>
      </c>
      <c r="H15" s="44">
        <v>5.2820921180089835</v>
      </c>
      <c r="I15" s="315"/>
      <c r="J15" s="62"/>
      <c r="K15" s="72">
        <v>-18.2</v>
      </c>
      <c r="L15" s="81"/>
      <c r="M15" s="62"/>
      <c r="N15" s="72">
        <v>-27.3</v>
      </c>
      <c r="O15" s="81"/>
      <c r="P15" s="62"/>
      <c r="Q15" s="72">
        <v>-18.2</v>
      </c>
      <c r="R15" s="81"/>
    </row>
    <row r="16" spans="1:18" ht="13.5" customHeight="1" x14ac:dyDescent="0.15">
      <c r="A16" s="324"/>
      <c r="B16" s="318" t="s">
        <v>108</v>
      </c>
      <c r="C16" s="316">
        <v>10</v>
      </c>
      <c r="D16" s="34">
        <v>1280591</v>
      </c>
      <c r="E16" s="46">
        <v>1507931</v>
      </c>
      <c r="F16" s="317">
        <v>-15.076286647068073</v>
      </c>
      <c r="G16" s="34">
        <v>1453456</v>
      </c>
      <c r="H16" s="46">
        <v>2370249</v>
      </c>
      <c r="I16" s="317">
        <v>-38.679185182653811</v>
      </c>
      <c r="J16" s="64">
        <v>3</v>
      </c>
      <c r="K16" s="74">
        <v>5</v>
      </c>
      <c r="L16" s="83">
        <v>2</v>
      </c>
      <c r="M16" s="64">
        <v>0</v>
      </c>
      <c r="N16" s="74">
        <v>9</v>
      </c>
      <c r="O16" s="83">
        <v>1</v>
      </c>
      <c r="P16" s="64">
        <v>2</v>
      </c>
      <c r="Q16" s="74">
        <v>5</v>
      </c>
      <c r="R16" s="83">
        <v>3</v>
      </c>
    </row>
    <row r="17" spans="1:18" ht="13.5" customHeight="1" x14ac:dyDescent="0.15">
      <c r="A17" s="324"/>
      <c r="B17" s="319"/>
      <c r="C17" s="305"/>
      <c r="D17" s="32">
        <v>4.2021102577690854</v>
      </c>
      <c r="E17" s="44">
        <v>4.7058053633531678</v>
      </c>
      <c r="F17" s="306"/>
      <c r="G17" s="32">
        <v>5.1679912911999333</v>
      </c>
      <c r="H17" s="44">
        <v>8.158693110538815</v>
      </c>
      <c r="I17" s="315"/>
      <c r="J17" s="62"/>
      <c r="K17" s="72">
        <v>10</v>
      </c>
      <c r="L17" s="81"/>
      <c r="M17" s="62"/>
      <c r="N17" s="72">
        <v>-10</v>
      </c>
      <c r="O17" s="81"/>
      <c r="P17" s="62"/>
      <c r="Q17" s="72">
        <v>-10</v>
      </c>
      <c r="R17" s="81"/>
    </row>
    <row r="18" spans="1:18" ht="13.5" customHeight="1" x14ac:dyDescent="0.15">
      <c r="A18" s="324"/>
      <c r="B18" s="318" t="s">
        <v>103</v>
      </c>
      <c r="C18" s="316">
        <v>15</v>
      </c>
      <c r="D18" s="34">
        <v>10489472</v>
      </c>
      <c r="E18" s="46">
        <v>10968675</v>
      </c>
      <c r="F18" s="317">
        <v>-4.3688321515588626</v>
      </c>
      <c r="G18" s="34">
        <v>9675651</v>
      </c>
      <c r="H18" s="46">
        <v>9784689</v>
      </c>
      <c r="I18" s="317">
        <v>-1.1143736913866178</v>
      </c>
      <c r="J18" s="64">
        <v>2</v>
      </c>
      <c r="K18" s="74">
        <v>7</v>
      </c>
      <c r="L18" s="83">
        <v>5</v>
      </c>
      <c r="M18" s="64">
        <v>0</v>
      </c>
      <c r="N18" s="74">
        <v>11</v>
      </c>
      <c r="O18" s="83">
        <v>2</v>
      </c>
      <c r="P18" s="64">
        <v>2</v>
      </c>
      <c r="Q18" s="74">
        <v>11</v>
      </c>
      <c r="R18" s="83">
        <v>1</v>
      </c>
    </row>
    <row r="19" spans="1:18" ht="13.5" customHeight="1" x14ac:dyDescent="0.15">
      <c r="A19" s="324"/>
      <c r="B19" s="319"/>
      <c r="C19" s="305"/>
      <c r="D19" s="32">
        <v>34.419981000789171</v>
      </c>
      <c r="E19" s="44">
        <v>34.229981109134179</v>
      </c>
      <c r="F19" s="306"/>
      <c r="G19" s="32">
        <v>34.403298142282893</v>
      </c>
      <c r="H19" s="44">
        <v>33.680121680492192</v>
      </c>
      <c r="I19" s="315"/>
      <c r="J19" s="62"/>
      <c r="K19" s="72">
        <v>-21.4</v>
      </c>
      <c r="L19" s="81"/>
      <c r="M19" s="62"/>
      <c r="N19" s="72">
        <v>-15.4</v>
      </c>
      <c r="O19" s="81"/>
      <c r="P19" s="62"/>
      <c r="Q19" s="72">
        <v>7.1</v>
      </c>
      <c r="R19" s="81"/>
    </row>
    <row r="20" spans="1:18" ht="13.5" customHeight="1" x14ac:dyDescent="0.15">
      <c r="A20" s="324"/>
      <c r="B20" s="18" t="s">
        <v>106</v>
      </c>
      <c r="C20" s="316">
        <v>9</v>
      </c>
      <c r="D20" s="34">
        <v>3634846</v>
      </c>
      <c r="E20" s="46">
        <v>4204693</v>
      </c>
      <c r="F20" s="317">
        <v>-13.552642249981147</v>
      </c>
      <c r="G20" s="34">
        <v>3756763</v>
      </c>
      <c r="H20" s="46">
        <v>3804196</v>
      </c>
      <c r="I20" s="317">
        <v>-1.2468600461174901</v>
      </c>
      <c r="J20" s="64">
        <v>4</v>
      </c>
      <c r="K20" s="74">
        <v>3</v>
      </c>
      <c r="L20" s="83">
        <v>2</v>
      </c>
      <c r="M20" s="64">
        <v>0</v>
      </c>
      <c r="N20" s="74">
        <v>8</v>
      </c>
      <c r="O20" s="83">
        <v>1</v>
      </c>
      <c r="P20" s="64">
        <v>4</v>
      </c>
      <c r="Q20" s="74">
        <v>4</v>
      </c>
      <c r="R20" s="83">
        <v>1</v>
      </c>
    </row>
    <row r="21" spans="1:18" ht="13.5" customHeight="1" x14ac:dyDescent="0.15">
      <c r="A21" s="324"/>
      <c r="B21" s="16"/>
      <c r="C21" s="305"/>
      <c r="D21" s="32">
        <v>11.927323916856302</v>
      </c>
      <c r="E21" s="44">
        <v>13.121599642592082</v>
      </c>
      <c r="F21" s="306"/>
      <c r="G21" s="32">
        <v>13.357761409428379</v>
      </c>
      <c r="H21" s="44">
        <v>13.09451778962435</v>
      </c>
      <c r="I21" s="315"/>
      <c r="J21" s="62"/>
      <c r="K21" s="72">
        <v>22.2</v>
      </c>
      <c r="L21" s="81"/>
      <c r="M21" s="62"/>
      <c r="N21" s="72">
        <v>-11.1</v>
      </c>
      <c r="O21" s="81"/>
      <c r="P21" s="62"/>
      <c r="Q21" s="72">
        <v>33.299999999999997</v>
      </c>
      <c r="R21" s="81"/>
    </row>
    <row r="22" spans="1:18" ht="13.5" customHeight="1" x14ac:dyDescent="0.15">
      <c r="A22" s="324"/>
      <c r="B22" s="18" t="s">
        <v>107</v>
      </c>
      <c r="C22" s="316">
        <v>7</v>
      </c>
      <c r="D22" s="34">
        <v>8405179</v>
      </c>
      <c r="E22" s="46">
        <v>8083664</v>
      </c>
      <c r="F22" s="317">
        <v>3.9773424526303955</v>
      </c>
      <c r="G22" s="34">
        <v>8765305</v>
      </c>
      <c r="H22" s="46">
        <v>8042977</v>
      </c>
      <c r="I22" s="317">
        <v>8.9808537311495371</v>
      </c>
      <c r="J22" s="64">
        <v>2</v>
      </c>
      <c r="K22" s="74">
        <v>3</v>
      </c>
      <c r="L22" s="83">
        <v>2</v>
      </c>
      <c r="M22" s="64">
        <v>1</v>
      </c>
      <c r="N22" s="74">
        <v>6</v>
      </c>
      <c r="O22" s="83">
        <v>0</v>
      </c>
      <c r="P22" s="64">
        <v>3</v>
      </c>
      <c r="Q22" s="74">
        <v>3</v>
      </c>
      <c r="R22" s="83">
        <v>1</v>
      </c>
    </row>
    <row r="23" spans="1:18" ht="13.5" customHeight="1" x14ac:dyDescent="0.15">
      <c r="A23" s="325"/>
      <c r="B23" s="19"/>
      <c r="C23" s="301"/>
      <c r="D23" s="35">
        <v>27.580616211019215</v>
      </c>
      <c r="E23" s="47">
        <v>25.226717539957015</v>
      </c>
      <c r="F23" s="303"/>
      <c r="G23" s="35">
        <v>31.166419832943848</v>
      </c>
      <c r="H23" s="58">
        <v>27.684931430462434</v>
      </c>
      <c r="I23" s="304"/>
      <c r="J23" s="61"/>
      <c r="K23" s="71">
        <v>0</v>
      </c>
      <c r="L23" s="80"/>
      <c r="M23" s="61"/>
      <c r="N23" s="71">
        <v>14.3</v>
      </c>
      <c r="O23" s="80"/>
      <c r="P23" s="61"/>
      <c r="Q23" s="71">
        <v>28.6</v>
      </c>
      <c r="R23" s="80"/>
    </row>
    <row r="24" spans="1:18" ht="13.5" customHeight="1" x14ac:dyDescent="0.15">
      <c r="A24" s="8" t="s">
        <v>23</v>
      </c>
      <c r="B24" s="20"/>
      <c r="C24" s="300">
        <v>8</v>
      </c>
      <c r="D24" s="30">
        <v>899947</v>
      </c>
      <c r="E24" s="42">
        <v>3335770</v>
      </c>
      <c r="F24" s="302">
        <v>-73.021311421350987</v>
      </c>
      <c r="G24" s="30">
        <v>3090262</v>
      </c>
      <c r="H24" s="42">
        <v>2536214</v>
      </c>
      <c r="I24" s="302">
        <v>21.84547518466502</v>
      </c>
      <c r="J24" s="60">
        <v>0</v>
      </c>
      <c r="K24" s="70">
        <v>7</v>
      </c>
      <c r="L24" s="79">
        <v>1</v>
      </c>
      <c r="M24" s="60">
        <v>1</v>
      </c>
      <c r="N24" s="70">
        <v>7</v>
      </c>
      <c r="O24" s="79">
        <v>0</v>
      </c>
      <c r="P24" s="60">
        <v>2</v>
      </c>
      <c r="Q24" s="70">
        <v>6</v>
      </c>
      <c r="R24" s="79">
        <v>0</v>
      </c>
    </row>
    <row r="25" spans="1:18" ht="13.5" customHeight="1" x14ac:dyDescent="0.15">
      <c r="A25" s="9"/>
      <c r="B25" s="21"/>
      <c r="C25" s="301"/>
      <c r="D25" s="36" t="s">
        <v>65</v>
      </c>
      <c r="E25" s="48" t="s">
        <v>65</v>
      </c>
      <c r="F25" s="303"/>
      <c r="G25" s="56" t="s">
        <v>65</v>
      </c>
      <c r="H25" s="59" t="s">
        <v>65</v>
      </c>
      <c r="I25" s="304"/>
      <c r="J25" s="61"/>
      <c r="K25" s="71">
        <v>-12.5</v>
      </c>
      <c r="L25" s="80"/>
      <c r="M25" s="61"/>
      <c r="N25" s="71">
        <v>12.5</v>
      </c>
      <c r="O25" s="80"/>
      <c r="P25" s="61"/>
      <c r="Q25" s="71">
        <v>25</v>
      </c>
      <c r="R25" s="80"/>
    </row>
    <row r="26" spans="1:18" ht="13.5" customHeight="1" x14ac:dyDescent="0.15">
      <c r="A26" s="7"/>
      <c r="B26" s="14" t="s">
        <v>61</v>
      </c>
      <c r="C26" s="300">
        <v>21</v>
      </c>
      <c r="D26" s="30">
        <v>4162332</v>
      </c>
      <c r="E26" s="42">
        <v>4242519</v>
      </c>
      <c r="F26" s="302">
        <v>-1.8900799265719286</v>
      </c>
      <c r="G26" s="307" t="s">
        <v>65</v>
      </c>
      <c r="H26" s="309" t="s">
        <v>65</v>
      </c>
      <c r="I26" s="322" t="s">
        <v>65</v>
      </c>
      <c r="J26" s="60">
        <v>4</v>
      </c>
      <c r="K26" s="70">
        <v>12</v>
      </c>
      <c r="L26" s="79">
        <v>5</v>
      </c>
      <c r="M26" s="60">
        <v>1</v>
      </c>
      <c r="N26" s="70">
        <v>17</v>
      </c>
      <c r="O26" s="79">
        <v>3</v>
      </c>
      <c r="P26" s="60">
        <v>5</v>
      </c>
      <c r="Q26" s="70">
        <v>13</v>
      </c>
      <c r="R26" s="79">
        <v>3</v>
      </c>
    </row>
    <row r="27" spans="1:18" ht="13.5" customHeight="1" x14ac:dyDescent="0.15">
      <c r="A27" s="7"/>
      <c r="B27" s="15"/>
      <c r="C27" s="301"/>
      <c r="D27" s="37" t="s">
        <v>65</v>
      </c>
      <c r="E27" s="49" t="s">
        <v>65</v>
      </c>
      <c r="F27" s="303"/>
      <c r="G27" s="320"/>
      <c r="H27" s="321"/>
      <c r="I27" s="323"/>
      <c r="J27" s="61"/>
      <c r="K27" s="71">
        <v>-4.8</v>
      </c>
      <c r="L27" s="84"/>
      <c r="M27" s="61"/>
      <c r="N27" s="71">
        <v>-9.5</v>
      </c>
      <c r="O27" s="84"/>
      <c r="P27" s="61"/>
      <c r="Q27" s="71">
        <v>9.5</v>
      </c>
      <c r="R27" s="84"/>
    </row>
    <row r="28" spans="1:18" ht="13.5" customHeight="1" x14ac:dyDescent="0.15">
      <c r="A28" s="324" t="s">
        <v>10</v>
      </c>
      <c r="B28" s="22" t="s">
        <v>42</v>
      </c>
      <c r="C28" s="326">
        <v>10</v>
      </c>
      <c r="D28" s="38">
        <v>3493814</v>
      </c>
      <c r="E28" s="50">
        <v>3391759</v>
      </c>
      <c r="F28" s="328">
        <v>3.0089107156493071</v>
      </c>
      <c r="G28" s="329" t="s">
        <v>65</v>
      </c>
      <c r="H28" s="331" t="s">
        <v>65</v>
      </c>
      <c r="I28" s="333" t="s">
        <v>65</v>
      </c>
      <c r="J28" s="65">
        <v>3</v>
      </c>
      <c r="K28" s="75">
        <v>5</v>
      </c>
      <c r="L28" s="85">
        <v>2</v>
      </c>
      <c r="M28" s="89">
        <v>1</v>
      </c>
      <c r="N28" s="75">
        <v>8</v>
      </c>
      <c r="O28" s="85">
        <v>1</v>
      </c>
      <c r="P28" s="89">
        <v>3</v>
      </c>
      <c r="Q28" s="75">
        <v>6</v>
      </c>
      <c r="R28" s="85">
        <v>1</v>
      </c>
    </row>
    <row r="29" spans="1:18" ht="13.5" customHeight="1" x14ac:dyDescent="0.15">
      <c r="A29" s="324"/>
      <c r="B29" s="23"/>
      <c r="C29" s="327"/>
      <c r="D29" s="39">
        <v>83.938859274080016</v>
      </c>
      <c r="E29" s="51">
        <v>79.946819330685386</v>
      </c>
      <c r="F29" s="306"/>
      <c r="G29" s="330"/>
      <c r="H29" s="332"/>
      <c r="I29" s="334"/>
      <c r="J29" s="66"/>
      <c r="K29" s="76">
        <v>10</v>
      </c>
      <c r="L29" s="86"/>
      <c r="M29" s="66"/>
      <c r="N29" s="76">
        <v>0</v>
      </c>
      <c r="O29" s="86"/>
      <c r="P29" s="66"/>
      <c r="Q29" s="76">
        <v>20</v>
      </c>
      <c r="R29" s="86"/>
    </row>
    <row r="30" spans="1:18" ht="13.5" customHeight="1" x14ac:dyDescent="0.15">
      <c r="A30" s="324"/>
      <c r="B30" s="18" t="s">
        <v>102</v>
      </c>
      <c r="C30" s="335">
        <v>11</v>
      </c>
      <c r="D30" s="34">
        <v>668518</v>
      </c>
      <c r="E30" s="46">
        <v>850760</v>
      </c>
      <c r="F30" s="317">
        <v>-21.421082326390518</v>
      </c>
      <c r="G30" s="337" t="s">
        <v>65</v>
      </c>
      <c r="H30" s="338" t="s">
        <v>65</v>
      </c>
      <c r="I30" s="339" t="s">
        <v>65</v>
      </c>
      <c r="J30" s="64">
        <v>1</v>
      </c>
      <c r="K30" s="74">
        <v>7</v>
      </c>
      <c r="L30" s="83">
        <v>3</v>
      </c>
      <c r="M30" s="64">
        <v>0</v>
      </c>
      <c r="N30" s="74">
        <v>9</v>
      </c>
      <c r="O30" s="83">
        <v>2</v>
      </c>
      <c r="P30" s="64">
        <v>2</v>
      </c>
      <c r="Q30" s="74">
        <v>7</v>
      </c>
      <c r="R30" s="83">
        <v>2</v>
      </c>
    </row>
    <row r="31" spans="1:18" ht="13.5" customHeight="1" x14ac:dyDescent="0.15">
      <c r="A31" s="325"/>
      <c r="B31" s="19"/>
      <c r="C31" s="336"/>
      <c r="D31" s="35">
        <v>16.061140725919991</v>
      </c>
      <c r="E31" s="47">
        <v>20.053180669314621</v>
      </c>
      <c r="F31" s="303"/>
      <c r="G31" s="320"/>
      <c r="H31" s="321"/>
      <c r="I31" s="323"/>
      <c r="J31" s="61"/>
      <c r="K31" s="71">
        <v>-18.2</v>
      </c>
      <c r="L31" s="80"/>
      <c r="M31" s="61"/>
      <c r="N31" s="71">
        <v>-18.2</v>
      </c>
      <c r="O31" s="80"/>
      <c r="P31" s="61"/>
      <c r="Q31" s="71">
        <v>0</v>
      </c>
      <c r="R31" s="80"/>
    </row>
    <row r="32" spans="1:18" ht="13.5" customHeight="1" x14ac:dyDescent="0.15">
      <c r="A32" s="6"/>
      <c r="B32" s="14" t="s">
        <v>61</v>
      </c>
      <c r="C32" s="300">
        <v>35</v>
      </c>
      <c r="D32" s="30">
        <v>2078275</v>
      </c>
      <c r="E32" s="42">
        <v>1954271</v>
      </c>
      <c r="F32" s="302">
        <v>6.3452816932759077</v>
      </c>
      <c r="G32" s="307" t="s">
        <v>65</v>
      </c>
      <c r="H32" s="309" t="s">
        <v>65</v>
      </c>
      <c r="I32" s="322" t="s">
        <v>65</v>
      </c>
      <c r="J32" s="60">
        <v>15</v>
      </c>
      <c r="K32" s="70">
        <v>16</v>
      </c>
      <c r="L32" s="79">
        <v>2</v>
      </c>
      <c r="M32" s="60">
        <v>5</v>
      </c>
      <c r="N32" s="70">
        <v>25</v>
      </c>
      <c r="O32" s="79">
        <v>3</v>
      </c>
      <c r="P32" s="60">
        <v>9</v>
      </c>
      <c r="Q32" s="70">
        <v>22</v>
      </c>
      <c r="R32" s="79">
        <v>2</v>
      </c>
    </row>
    <row r="33" spans="1:18" ht="13.5" customHeight="1" x14ac:dyDescent="0.15">
      <c r="A33" s="10"/>
      <c r="B33" s="15"/>
      <c r="C33" s="301"/>
      <c r="D33" s="31" t="s">
        <v>65</v>
      </c>
      <c r="E33" s="43" t="s">
        <v>65</v>
      </c>
      <c r="F33" s="303"/>
      <c r="G33" s="320"/>
      <c r="H33" s="321"/>
      <c r="I33" s="323"/>
      <c r="J33" s="61"/>
      <c r="K33" s="71">
        <v>39.4</v>
      </c>
      <c r="L33" s="80"/>
      <c r="M33" s="61"/>
      <c r="N33" s="71">
        <v>6.1</v>
      </c>
      <c r="O33" s="80"/>
      <c r="P33" s="61"/>
      <c r="Q33" s="71">
        <v>21.2</v>
      </c>
      <c r="R33" s="80"/>
    </row>
    <row r="34" spans="1:18" ht="13.5" customHeight="1" x14ac:dyDescent="0.15">
      <c r="A34" s="324" t="s">
        <v>28</v>
      </c>
      <c r="B34" s="8" t="s">
        <v>100</v>
      </c>
      <c r="C34" s="300">
        <v>12</v>
      </c>
      <c r="D34" s="30">
        <v>259590</v>
      </c>
      <c r="E34" s="42">
        <v>248437</v>
      </c>
      <c r="F34" s="302">
        <v>4.4892668966377727</v>
      </c>
      <c r="G34" s="307" t="s">
        <v>65</v>
      </c>
      <c r="H34" s="309" t="s">
        <v>65</v>
      </c>
      <c r="I34" s="322" t="s">
        <v>65</v>
      </c>
      <c r="J34" s="60">
        <v>6</v>
      </c>
      <c r="K34" s="70">
        <v>6</v>
      </c>
      <c r="L34" s="79">
        <v>0</v>
      </c>
      <c r="M34" s="60">
        <v>1</v>
      </c>
      <c r="N34" s="70">
        <v>10</v>
      </c>
      <c r="O34" s="79">
        <v>1</v>
      </c>
      <c r="P34" s="60">
        <v>3</v>
      </c>
      <c r="Q34" s="70">
        <v>8</v>
      </c>
      <c r="R34" s="79">
        <v>1</v>
      </c>
    </row>
    <row r="35" spans="1:18" ht="13.5" customHeight="1" x14ac:dyDescent="0.15">
      <c r="A35" s="324"/>
      <c r="B35" s="16"/>
      <c r="C35" s="305"/>
      <c r="D35" s="32">
        <v>12.490647291624063</v>
      </c>
      <c r="E35" s="44">
        <v>12.712515306219046</v>
      </c>
      <c r="F35" s="306"/>
      <c r="G35" s="308"/>
      <c r="H35" s="310"/>
      <c r="I35" s="340"/>
      <c r="J35" s="62"/>
      <c r="K35" s="72">
        <v>50</v>
      </c>
      <c r="L35" s="81"/>
      <c r="M35" s="62"/>
      <c r="N35" s="72">
        <v>0</v>
      </c>
      <c r="O35" s="81"/>
      <c r="P35" s="62"/>
      <c r="Q35" s="72">
        <v>16.7</v>
      </c>
      <c r="R35" s="81"/>
    </row>
    <row r="36" spans="1:18" ht="13.5" customHeight="1" x14ac:dyDescent="0.15">
      <c r="A36" s="324"/>
      <c r="B36" s="18" t="s">
        <v>105</v>
      </c>
      <c r="C36" s="316">
        <v>5</v>
      </c>
      <c r="D36" s="34">
        <v>375755</v>
      </c>
      <c r="E36" s="46">
        <v>335681</v>
      </c>
      <c r="F36" s="317">
        <v>11.938119822093</v>
      </c>
      <c r="G36" s="337" t="s">
        <v>65</v>
      </c>
      <c r="H36" s="338" t="s">
        <v>65</v>
      </c>
      <c r="I36" s="339" t="s">
        <v>65</v>
      </c>
      <c r="J36" s="64">
        <v>2</v>
      </c>
      <c r="K36" s="74">
        <v>3</v>
      </c>
      <c r="L36" s="83">
        <v>0</v>
      </c>
      <c r="M36" s="64">
        <v>2</v>
      </c>
      <c r="N36" s="74">
        <v>3</v>
      </c>
      <c r="O36" s="83">
        <v>0</v>
      </c>
      <c r="P36" s="64">
        <v>1</v>
      </c>
      <c r="Q36" s="74">
        <v>4</v>
      </c>
      <c r="R36" s="83">
        <v>0</v>
      </c>
    </row>
    <row r="37" spans="1:18" ht="13.5" customHeight="1" x14ac:dyDescent="0.15">
      <c r="A37" s="324"/>
      <c r="B37" s="24"/>
      <c r="C37" s="305"/>
      <c r="D37" s="32">
        <v>18.080138576463654</v>
      </c>
      <c r="E37" s="44">
        <v>17.176788684885565</v>
      </c>
      <c r="F37" s="306"/>
      <c r="G37" s="308"/>
      <c r="H37" s="310"/>
      <c r="I37" s="340"/>
      <c r="J37" s="62"/>
      <c r="K37" s="72">
        <v>40</v>
      </c>
      <c r="L37" s="81"/>
      <c r="M37" s="62"/>
      <c r="N37" s="72">
        <v>40</v>
      </c>
      <c r="O37" s="81"/>
      <c r="P37" s="62"/>
      <c r="Q37" s="72">
        <v>20</v>
      </c>
      <c r="R37" s="81"/>
    </row>
    <row r="38" spans="1:18" ht="13.5" customHeight="1" x14ac:dyDescent="0.15">
      <c r="A38" s="324"/>
      <c r="B38" s="18" t="s">
        <v>85</v>
      </c>
      <c r="C38" s="316">
        <v>5</v>
      </c>
      <c r="D38" s="34">
        <v>1083646</v>
      </c>
      <c r="E38" s="46">
        <v>1035944</v>
      </c>
      <c r="F38" s="317">
        <v>4.6046890565513081</v>
      </c>
      <c r="G38" s="337" t="s">
        <v>65</v>
      </c>
      <c r="H38" s="338" t="s">
        <v>65</v>
      </c>
      <c r="I38" s="339" t="s">
        <v>65</v>
      </c>
      <c r="J38" s="64">
        <v>1</v>
      </c>
      <c r="K38" s="74">
        <v>2</v>
      </c>
      <c r="L38" s="83">
        <v>2</v>
      </c>
      <c r="M38" s="64">
        <v>0</v>
      </c>
      <c r="N38" s="74">
        <v>4</v>
      </c>
      <c r="O38" s="83">
        <v>1</v>
      </c>
      <c r="P38" s="64">
        <v>1</v>
      </c>
      <c r="Q38" s="74">
        <v>4</v>
      </c>
      <c r="R38" s="83">
        <v>0</v>
      </c>
    </row>
    <row r="39" spans="1:18" ht="13.5" customHeight="1" x14ac:dyDescent="0.15">
      <c r="A39" s="324"/>
      <c r="B39" s="16"/>
      <c r="C39" s="305"/>
      <c r="D39" s="32">
        <v>52.141607823796178</v>
      </c>
      <c r="E39" s="44">
        <v>53.009229528555657</v>
      </c>
      <c r="F39" s="306"/>
      <c r="G39" s="308"/>
      <c r="H39" s="310"/>
      <c r="I39" s="340"/>
      <c r="J39" s="62"/>
      <c r="K39" s="72">
        <v>-20</v>
      </c>
      <c r="L39" s="81"/>
      <c r="M39" s="62"/>
      <c r="N39" s="72">
        <v>-20</v>
      </c>
      <c r="O39" s="81"/>
      <c r="P39" s="62"/>
      <c r="Q39" s="72">
        <v>20</v>
      </c>
      <c r="R39" s="81"/>
    </row>
    <row r="40" spans="1:18" ht="13.5" customHeight="1" x14ac:dyDescent="0.15">
      <c r="A40" s="324"/>
      <c r="B40" s="18" t="s">
        <v>104</v>
      </c>
      <c r="C40" s="316">
        <v>5</v>
      </c>
      <c r="D40" s="34">
        <v>195126</v>
      </c>
      <c r="E40" s="46">
        <v>195604</v>
      </c>
      <c r="F40" s="317">
        <v>-0.24437128075091152</v>
      </c>
      <c r="G40" s="341" t="s">
        <v>65</v>
      </c>
      <c r="H40" s="342" t="s">
        <v>65</v>
      </c>
      <c r="I40" s="343" t="s">
        <v>65</v>
      </c>
      <c r="J40" s="64">
        <v>0</v>
      </c>
      <c r="K40" s="74">
        <v>4</v>
      </c>
      <c r="L40" s="83">
        <v>0</v>
      </c>
      <c r="M40" s="64">
        <v>1</v>
      </c>
      <c r="N40" s="74">
        <v>3</v>
      </c>
      <c r="O40" s="83">
        <v>0</v>
      </c>
      <c r="P40" s="64">
        <v>1</v>
      </c>
      <c r="Q40" s="74">
        <v>2</v>
      </c>
      <c r="R40" s="83">
        <v>1</v>
      </c>
    </row>
    <row r="41" spans="1:18" ht="13.5" customHeight="1" x14ac:dyDescent="0.15">
      <c r="A41" s="324"/>
      <c r="B41" s="18"/>
      <c r="C41" s="305"/>
      <c r="D41" s="32">
        <v>9.3888441135075968</v>
      </c>
      <c r="E41" s="44">
        <v>10.009051968739238</v>
      </c>
      <c r="F41" s="306"/>
      <c r="G41" s="308"/>
      <c r="H41" s="310"/>
      <c r="I41" s="340"/>
      <c r="J41" s="62"/>
      <c r="K41" s="72">
        <v>0</v>
      </c>
      <c r="L41" s="81"/>
      <c r="M41" s="62"/>
      <c r="N41" s="72">
        <v>25</v>
      </c>
      <c r="O41" s="81"/>
      <c r="P41" s="62"/>
      <c r="Q41" s="72">
        <v>0</v>
      </c>
      <c r="R41" s="81"/>
    </row>
    <row r="42" spans="1:18" ht="13.5" customHeight="1" x14ac:dyDescent="0.15">
      <c r="A42" s="324"/>
      <c r="B42" s="25" t="s">
        <v>32</v>
      </c>
      <c r="C42" s="313">
        <v>8</v>
      </c>
      <c r="D42" s="33">
        <v>164158</v>
      </c>
      <c r="E42" s="45">
        <v>138605</v>
      </c>
      <c r="F42" s="314">
        <v>18.435842862811597</v>
      </c>
      <c r="G42" s="341" t="s">
        <v>65</v>
      </c>
      <c r="H42" s="342" t="s">
        <v>65</v>
      </c>
      <c r="I42" s="343" t="s">
        <v>65</v>
      </c>
      <c r="J42" s="64">
        <v>6</v>
      </c>
      <c r="K42" s="74">
        <v>1</v>
      </c>
      <c r="L42" s="83">
        <v>0</v>
      </c>
      <c r="M42" s="64">
        <v>1</v>
      </c>
      <c r="N42" s="74">
        <v>5</v>
      </c>
      <c r="O42" s="83">
        <v>1</v>
      </c>
      <c r="P42" s="64">
        <v>3</v>
      </c>
      <c r="Q42" s="74">
        <v>4</v>
      </c>
      <c r="R42" s="83">
        <v>0</v>
      </c>
    </row>
    <row r="43" spans="1:18" ht="13.5" customHeight="1" x14ac:dyDescent="0.15">
      <c r="A43" s="348"/>
      <c r="B43" s="16"/>
      <c r="C43" s="305"/>
      <c r="D43" s="40">
        <v>7.8987621946085094</v>
      </c>
      <c r="E43" s="52">
        <v>7.0924145116004897</v>
      </c>
      <c r="F43" s="358"/>
      <c r="G43" s="359"/>
      <c r="H43" s="360"/>
      <c r="I43" s="361"/>
      <c r="J43" s="62"/>
      <c r="K43" s="72">
        <v>85.7</v>
      </c>
      <c r="L43" s="81"/>
      <c r="M43" s="62"/>
      <c r="N43" s="72">
        <v>0</v>
      </c>
      <c r="O43" s="81"/>
      <c r="P43" s="62"/>
      <c r="Q43" s="72">
        <v>42.9</v>
      </c>
      <c r="R43" s="81"/>
    </row>
    <row r="44" spans="1:18" ht="13.5" customHeight="1" x14ac:dyDescent="0.15">
      <c r="A44" s="11" t="s">
        <v>3</v>
      </c>
      <c r="B44" s="26"/>
      <c r="C44" s="349">
        <v>142</v>
      </c>
      <c r="D44" s="350" t="s">
        <v>65</v>
      </c>
      <c r="E44" s="352" t="s">
        <v>65</v>
      </c>
      <c r="F44" s="354" t="s">
        <v>65</v>
      </c>
      <c r="G44" s="356" t="s">
        <v>65</v>
      </c>
      <c r="H44" s="344" t="s">
        <v>65</v>
      </c>
      <c r="I44" s="346" t="s">
        <v>65</v>
      </c>
      <c r="J44" s="67">
        <v>37</v>
      </c>
      <c r="K44" s="77">
        <v>72</v>
      </c>
      <c r="L44" s="87">
        <v>30</v>
      </c>
      <c r="M44" s="67">
        <v>9</v>
      </c>
      <c r="N44" s="77">
        <v>113</v>
      </c>
      <c r="O44" s="87">
        <v>16</v>
      </c>
      <c r="P44" s="67">
        <v>37</v>
      </c>
      <c r="Q44" s="77">
        <v>84</v>
      </c>
      <c r="R44" s="87">
        <v>18</v>
      </c>
    </row>
    <row r="45" spans="1:18" ht="13.5" customHeight="1" x14ac:dyDescent="0.15">
      <c r="A45" s="9"/>
      <c r="B45" s="21"/>
      <c r="C45" s="301"/>
      <c r="D45" s="351"/>
      <c r="E45" s="353"/>
      <c r="F45" s="355"/>
      <c r="G45" s="357"/>
      <c r="H45" s="345"/>
      <c r="I45" s="347"/>
      <c r="J45" s="68"/>
      <c r="K45" s="78">
        <v>5</v>
      </c>
      <c r="L45" s="88"/>
      <c r="M45" s="68"/>
      <c r="N45" s="78">
        <v>-5.0999999999999996</v>
      </c>
      <c r="O45" s="88"/>
      <c r="P45" s="68"/>
      <c r="Q45" s="78">
        <v>13.7</v>
      </c>
      <c r="R45" s="88"/>
    </row>
    <row r="46" spans="1:18" ht="13.5" customHeight="1" x14ac:dyDescent="0.15">
      <c r="A46" s="12"/>
      <c r="B46" s="27" t="s">
        <v>109</v>
      </c>
      <c r="C46" s="3"/>
      <c r="D46" s="3"/>
      <c r="E46" s="3"/>
      <c r="F46" s="27"/>
      <c r="G46" s="3"/>
      <c r="H46" s="3"/>
      <c r="I46" s="3"/>
      <c r="J46" s="27" t="s">
        <v>78</v>
      </c>
      <c r="K46" s="12"/>
      <c r="L46" s="12"/>
      <c r="M46" s="12"/>
      <c r="N46" s="12"/>
      <c r="O46" s="12"/>
      <c r="P46" s="12"/>
      <c r="Q46" s="12"/>
      <c r="R46" s="12"/>
    </row>
  </sheetData>
  <mergeCells count="96">
    <mergeCell ref="H44:H45"/>
    <mergeCell ref="I44:I45"/>
    <mergeCell ref="A8:A23"/>
    <mergeCell ref="A34:A43"/>
    <mergeCell ref="C44:C45"/>
    <mergeCell ref="D44:D45"/>
    <mergeCell ref="E44:E45"/>
    <mergeCell ref="F44:F45"/>
    <mergeCell ref="G44:G45"/>
    <mergeCell ref="C42:C43"/>
    <mergeCell ref="F42:F43"/>
    <mergeCell ref="G42:G43"/>
    <mergeCell ref="H42:H43"/>
    <mergeCell ref="I42:I43"/>
    <mergeCell ref="C40:C41"/>
    <mergeCell ref="F40:F41"/>
    <mergeCell ref="G40:G41"/>
    <mergeCell ref="H40:H41"/>
    <mergeCell ref="I40:I41"/>
    <mergeCell ref="C38:C39"/>
    <mergeCell ref="F38:F39"/>
    <mergeCell ref="G38:G39"/>
    <mergeCell ref="H38:H39"/>
    <mergeCell ref="I38:I39"/>
    <mergeCell ref="C36:C37"/>
    <mergeCell ref="F36:F37"/>
    <mergeCell ref="G36:G37"/>
    <mergeCell ref="H36:H37"/>
    <mergeCell ref="I36:I37"/>
    <mergeCell ref="C34:C35"/>
    <mergeCell ref="F34:F35"/>
    <mergeCell ref="G34:G35"/>
    <mergeCell ref="H34:H35"/>
    <mergeCell ref="I34:I35"/>
    <mergeCell ref="C32:C33"/>
    <mergeCell ref="F32:F33"/>
    <mergeCell ref="G32:G33"/>
    <mergeCell ref="H32:H33"/>
    <mergeCell ref="I32:I33"/>
    <mergeCell ref="I28:I29"/>
    <mergeCell ref="C30:C31"/>
    <mergeCell ref="F30:F31"/>
    <mergeCell ref="G30:G31"/>
    <mergeCell ref="H30:H31"/>
    <mergeCell ref="I30:I31"/>
    <mergeCell ref="A28:A31"/>
    <mergeCell ref="C28:C29"/>
    <mergeCell ref="F28:F29"/>
    <mergeCell ref="G28:G29"/>
    <mergeCell ref="H28:H29"/>
    <mergeCell ref="C26:C27"/>
    <mergeCell ref="F26:F27"/>
    <mergeCell ref="G26:G27"/>
    <mergeCell ref="H26:H27"/>
    <mergeCell ref="I26:I27"/>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C8:C9"/>
    <mergeCell ref="F8:F9"/>
    <mergeCell ref="G8:G9"/>
    <mergeCell ref="H8:H9"/>
    <mergeCell ref="I8:I9"/>
    <mergeCell ref="C6:C7"/>
    <mergeCell ref="F6:F7"/>
    <mergeCell ref="I6:I7"/>
    <mergeCell ref="D4:F4"/>
    <mergeCell ref="G4:I4"/>
    <mergeCell ref="J4:L4"/>
    <mergeCell ref="M4:O4"/>
    <mergeCell ref="P4:R4"/>
    <mergeCell ref="B4:B5"/>
    <mergeCell ref="C4:C5"/>
  </mergeCells>
  <phoneticPr fontId="21"/>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R46"/>
  <sheetViews>
    <sheetView showGridLines="0" view="pageBreakPreview" zoomScale="90" zoomScaleSheetLayoutView="90" workbookViewId="0">
      <selection activeCell="T16" sqref="T16"/>
    </sheetView>
  </sheetViews>
  <sheetFormatPr defaultColWidth="9" defaultRowHeight="12.6" x14ac:dyDescent="0.15"/>
  <cols>
    <col min="1" max="1" width="3" style="1" customWidth="1"/>
    <col min="2" max="2" width="15.88671875" style="1" customWidth="1"/>
    <col min="3" max="3" width="7.77734375" style="1" customWidth="1"/>
    <col min="4" max="5" width="9.6640625" style="1" customWidth="1"/>
    <col min="6" max="6" width="7.77734375" style="1" customWidth="1"/>
    <col min="7" max="8" width="9.6640625" style="1" customWidth="1"/>
    <col min="9" max="9" width="7.77734375" style="1" customWidth="1"/>
    <col min="10" max="18" width="6.44140625" style="1" customWidth="1"/>
    <col min="19" max="19" width="9" style="1" customWidth="1"/>
    <col min="20" max="16384" width="9" style="1"/>
  </cols>
  <sheetData>
    <row r="1" spans="1:18" ht="13.5" customHeight="1" x14ac:dyDescent="0.15">
      <c r="A1" s="2" t="s">
        <v>117</v>
      </c>
      <c r="B1" s="13"/>
      <c r="C1" s="13"/>
      <c r="D1" s="13"/>
      <c r="E1" s="13"/>
      <c r="F1" s="13"/>
      <c r="G1" s="13"/>
      <c r="H1" s="13"/>
      <c r="I1" s="13"/>
      <c r="J1" s="13"/>
      <c r="K1" s="13"/>
      <c r="L1" s="13"/>
      <c r="M1" s="13"/>
      <c r="N1" s="13"/>
      <c r="O1" s="13"/>
      <c r="P1" s="13"/>
      <c r="Q1" s="13"/>
      <c r="R1" s="13"/>
    </row>
    <row r="2" spans="1:18" ht="13.5" customHeight="1" x14ac:dyDescent="0.15">
      <c r="A2" s="3"/>
      <c r="B2" s="3"/>
      <c r="C2" s="3"/>
      <c r="D2" s="3"/>
      <c r="E2" s="3"/>
      <c r="F2" s="3"/>
      <c r="G2" s="3"/>
      <c r="H2" s="3"/>
      <c r="I2" s="3"/>
      <c r="J2" s="3"/>
      <c r="K2" s="3"/>
      <c r="L2" s="3"/>
      <c r="M2" s="3"/>
      <c r="N2" s="3"/>
      <c r="O2" s="3"/>
      <c r="P2" s="3"/>
      <c r="Q2" s="3"/>
      <c r="R2" s="3"/>
    </row>
    <row r="3" spans="1:18" ht="13.5" customHeight="1" x14ac:dyDescent="0.15">
      <c r="A3" s="3"/>
      <c r="B3" s="3"/>
      <c r="C3" s="3"/>
      <c r="D3" s="3"/>
      <c r="E3" s="3"/>
      <c r="F3" s="3"/>
      <c r="G3" s="3"/>
      <c r="H3" s="3"/>
      <c r="I3" s="3"/>
      <c r="J3" s="3"/>
      <c r="K3" s="3"/>
      <c r="L3" s="3"/>
      <c r="M3" s="3"/>
      <c r="N3" s="3"/>
      <c r="O3" s="3"/>
      <c r="P3" s="3"/>
      <c r="Q3" s="3"/>
      <c r="R3" s="90" t="s">
        <v>43</v>
      </c>
    </row>
    <row r="4" spans="1:18" ht="13.5" customHeight="1" x14ac:dyDescent="0.15">
      <c r="A4" s="4"/>
      <c r="B4" s="296" t="s">
        <v>70</v>
      </c>
      <c r="C4" s="298" t="s">
        <v>79</v>
      </c>
      <c r="D4" s="293" t="s">
        <v>77</v>
      </c>
      <c r="E4" s="294"/>
      <c r="F4" s="295"/>
      <c r="G4" s="293" t="s">
        <v>76</v>
      </c>
      <c r="H4" s="294"/>
      <c r="I4" s="295"/>
      <c r="J4" s="293" t="s">
        <v>50</v>
      </c>
      <c r="K4" s="294"/>
      <c r="L4" s="295"/>
      <c r="M4" s="293" t="s">
        <v>1</v>
      </c>
      <c r="N4" s="294"/>
      <c r="O4" s="295"/>
      <c r="P4" s="293" t="s">
        <v>9</v>
      </c>
      <c r="Q4" s="294"/>
      <c r="R4" s="295"/>
    </row>
    <row r="5" spans="1:18" ht="13.5" customHeight="1" x14ac:dyDescent="0.15">
      <c r="A5" s="5"/>
      <c r="B5" s="297"/>
      <c r="C5" s="299"/>
      <c r="D5" s="29" t="s">
        <v>74</v>
      </c>
      <c r="E5" s="41" t="s">
        <v>69</v>
      </c>
      <c r="F5" s="54" t="s">
        <v>73</v>
      </c>
      <c r="G5" s="29" t="s">
        <v>74</v>
      </c>
      <c r="H5" s="41" t="s">
        <v>69</v>
      </c>
      <c r="I5" s="54" t="s">
        <v>73</v>
      </c>
      <c r="J5" s="28" t="s">
        <v>67</v>
      </c>
      <c r="K5" s="69" t="s">
        <v>68</v>
      </c>
      <c r="L5" s="53" t="s">
        <v>59</v>
      </c>
      <c r="M5" s="28" t="s">
        <v>67</v>
      </c>
      <c r="N5" s="69" t="s">
        <v>68</v>
      </c>
      <c r="O5" s="53" t="s">
        <v>59</v>
      </c>
      <c r="P5" s="28" t="s">
        <v>67</v>
      </c>
      <c r="Q5" s="69" t="s">
        <v>68</v>
      </c>
      <c r="R5" s="53" t="s">
        <v>59</v>
      </c>
    </row>
    <row r="6" spans="1:18" ht="13.5" customHeight="1" x14ac:dyDescent="0.15">
      <c r="A6" s="6"/>
      <c r="B6" s="14" t="s">
        <v>61</v>
      </c>
      <c r="C6" s="300">
        <v>78</v>
      </c>
      <c r="D6" s="30">
        <v>33420636</v>
      </c>
      <c r="E6" s="42">
        <v>35843327</v>
      </c>
      <c r="F6" s="302">
        <v>-6.7591130700562445</v>
      </c>
      <c r="G6" s="55">
        <v>30164881</v>
      </c>
      <c r="H6" s="57">
        <v>32125615</v>
      </c>
      <c r="I6" s="302">
        <v>-6.1033352980168587</v>
      </c>
      <c r="J6" s="60">
        <v>25</v>
      </c>
      <c r="K6" s="70">
        <v>36</v>
      </c>
      <c r="L6" s="79">
        <v>16</v>
      </c>
      <c r="M6" s="60">
        <v>2</v>
      </c>
      <c r="N6" s="70">
        <v>68</v>
      </c>
      <c r="O6" s="79">
        <v>6</v>
      </c>
      <c r="P6" s="60">
        <v>17</v>
      </c>
      <c r="Q6" s="70">
        <v>37</v>
      </c>
      <c r="R6" s="79">
        <v>23</v>
      </c>
    </row>
    <row r="7" spans="1:18" ht="13.5" customHeight="1" x14ac:dyDescent="0.15">
      <c r="A7" s="7"/>
      <c r="B7" s="15"/>
      <c r="C7" s="301"/>
      <c r="D7" s="31" t="s">
        <v>65</v>
      </c>
      <c r="E7" s="43" t="s">
        <v>65</v>
      </c>
      <c r="F7" s="303"/>
      <c r="G7" s="37" t="s">
        <v>65</v>
      </c>
      <c r="H7" s="49" t="s">
        <v>65</v>
      </c>
      <c r="I7" s="304"/>
      <c r="J7" s="61"/>
      <c r="K7" s="71">
        <v>11.7</v>
      </c>
      <c r="L7" s="80"/>
      <c r="M7" s="61"/>
      <c r="N7" s="71">
        <v>-5.3</v>
      </c>
      <c r="O7" s="80"/>
      <c r="P7" s="61"/>
      <c r="Q7" s="71">
        <v>-7.8</v>
      </c>
      <c r="R7" s="80"/>
    </row>
    <row r="8" spans="1:18" ht="13.5" customHeight="1" x14ac:dyDescent="0.15">
      <c r="A8" s="324" t="s">
        <v>57</v>
      </c>
      <c r="B8" s="8" t="s">
        <v>60</v>
      </c>
      <c r="C8" s="300">
        <v>11</v>
      </c>
      <c r="D8" s="30">
        <v>2061117</v>
      </c>
      <c r="E8" s="42">
        <v>2037850</v>
      </c>
      <c r="F8" s="302">
        <v>1.1417425227568287</v>
      </c>
      <c r="G8" s="307" t="s">
        <v>65</v>
      </c>
      <c r="H8" s="309" t="s">
        <v>65</v>
      </c>
      <c r="I8" s="311" t="s">
        <v>65</v>
      </c>
      <c r="J8" s="60">
        <v>2</v>
      </c>
      <c r="K8" s="70">
        <v>9</v>
      </c>
      <c r="L8" s="79">
        <v>0</v>
      </c>
      <c r="M8" s="60">
        <v>0</v>
      </c>
      <c r="N8" s="70">
        <v>11</v>
      </c>
      <c r="O8" s="79">
        <v>0</v>
      </c>
      <c r="P8" s="60">
        <v>1</v>
      </c>
      <c r="Q8" s="70">
        <v>5</v>
      </c>
      <c r="R8" s="79">
        <v>5</v>
      </c>
    </row>
    <row r="9" spans="1:18" ht="13.5" customHeight="1" x14ac:dyDescent="0.15">
      <c r="A9" s="324"/>
      <c r="B9" s="16"/>
      <c r="C9" s="305"/>
      <c r="D9" s="32">
        <v>6.1671986134554713</v>
      </c>
      <c r="E9" s="44">
        <v>5.6854376269256477</v>
      </c>
      <c r="F9" s="306"/>
      <c r="G9" s="308"/>
      <c r="H9" s="310"/>
      <c r="I9" s="312"/>
      <c r="J9" s="62"/>
      <c r="K9" s="72">
        <v>18.2</v>
      </c>
      <c r="L9" s="81"/>
      <c r="M9" s="62"/>
      <c r="N9" s="72">
        <v>0</v>
      </c>
      <c r="O9" s="81"/>
      <c r="P9" s="62"/>
      <c r="Q9" s="72">
        <v>-36.4</v>
      </c>
      <c r="R9" s="81"/>
    </row>
    <row r="10" spans="1:18" ht="13.5" customHeight="1" x14ac:dyDescent="0.15">
      <c r="A10" s="324"/>
      <c r="B10" s="17" t="s">
        <v>101</v>
      </c>
      <c r="C10" s="313">
        <v>6</v>
      </c>
      <c r="D10" s="33">
        <v>888038</v>
      </c>
      <c r="E10" s="45">
        <v>1074641</v>
      </c>
      <c r="F10" s="314">
        <v>-17.36421744563998</v>
      </c>
      <c r="G10" s="33">
        <v>846033</v>
      </c>
      <c r="H10" s="45">
        <v>887532</v>
      </c>
      <c r="I10" s="314">
        <v>-4.6757750706453436</v>
      </c>
      <c r="J10" s="63">
        <v>2</v>
      </c>
      <c r="K10" s="73">
        <v>2</v>
      </c>
      <c r="L10" s="82">
        <v>2</v>
      </c>
      <c r="M10" s="63">
        <v>0</v>
      </c>
      <c r="N10" s="73">
        <v>6</v>
      </c>
      <c r="O10" s="82">
        <v>0</v>
      </c>
      <c r="P10" s="63">
        <v>1</v>
      </c>
      <c r="Q10" s="73">
        <v>3</v>
      </c>
      <c r="R10" s="82">
        <v>2</v>
      </c>
    </row>
    <row r="11" spans="1:18" ht="13.5" customHeight="1" x14ac:dyDescent="0.15">
      <c r="A11" s="324"/>
      <c r="B11" s="16"/>
      <c r="C11" s="305"/>
      <c r="D11" s="32">
        <v>2.6571546992702353</v>
      </c>
      <c r="E11" s="44">
        <v>2.9981619730780014</v>
      </c>
      <c r="F11" s="306"/>
      <c r="G11" s="32">
        <v>2.8046953011351179</v>
      </c>
      <c r="H11" s="44">
        <v>2.7626926363899957</v>
      </c>
      <c r="I11" s="315"/>
      <c r="J11" s="62"/>
      <c r="K11" s="72">
        <v>0</v>
      </c>
      <c r="L11" s="81"/>
      <c r="M11" s="62"/>
      <c r="N11" s="72">
        <v>0</v>
      </c>
      <c r="O11" s="81"/>
      <c r="P11" s="62"/>
      <c r="Q11" s="72">
        <v>-16.7</v>
      </c>
      <c r="R11" s="81"/>
    </row>
    <row r="12" spans="1:18" ht="13.5" customHeight="1" x14ac:dyDescent="0.15">
      <c r="A12" s="324"/>
      <c r="B12" s="18" t="s">
        <v>53</v>
      </c>
      <c r="C12" s="316">
        <v>9</v>
      </c>
      <c r="D12" s="34">
        <v>2724881</v>
      </c>
      <c r="E12" s="46">
        <v>3521695</v>
      </c>
      <c r="F12" s="317">
        <v>-22.62586623770656</v>
      </c>
      <c r="G12" s="34">
        <v>2433509</v>
      </c>
      <c r="H12" s="46">
        <v>3316716</v>
      </c>
      <c r="I12" s="317">
        <v>-26.628960694855991</v>
      </c>
      <c r="J12" s="64">
        <v>6</v>
      </c>
      <c r="K12" s="74">
        <v>2</v>
      </c>
      <c r="L12" s="83">
        <v>1</v>
      </c>
      <c r="M12" s="64">
        <v>1</v>
      </c>
      <c r="N12" s="74">
        <v>6</v>
      </c>
      <c r="O12" s="83">
        <v>2</v>
      </c>
      <c r="P12" s="64">
        <v>3</v>
      </c>
      <c r="Q12" s="74">
        <v>2</v>
      </c>
      <c r="R12" s="83">
        <v>4</v>
      </c>
    </row>
    <row r="13" spans="1:18" ht="13.5" customHeight="1" x14ac:dyDescent="0.15">
      <c r="A13" s="324"/>
      <c r="B13" s="16"/>
      <c r="C13" s="305"/>
      <c r="D13" s="32">
        <v>8.153288884149303</v>
      </c>
      <c r="E13" s="44">
        <v>9.8252458539911771</v>
      </c>
      <c r="F13" s="306"/>
      <c r="G13" s="32">
        <v>8.0673581971034451</v>
      </c>
      <c r="H13" s="44">
        <v>10.324210135743705</v>
      </c>
      <c r="I13" s="315"/>
      <c r="J13" s="62"/>
      <c r="K13" s="72">
        <v>55.6</v>
      </c>
      <c r="L13" s="81"/>
      <c r="M13" s="62"/>
      <c r="N13" s="72">
        <v>-11.1</v>
      </c>
      <c r="O13" s="81"/>
      <c r="P13" s="62"/>
      <c r="Q13" s="72">
        <v>-11.1</v>
      </c>
      <c r="R13" s="81"/>
    </row>
    <row r="14" spans="1:18" ht="13.5" customHeight="1" x14ac:dyDescent="0.15">
      <c r="A14" s="324"/>
      <c r="B14" s="18" t="s">
        <v>72</v>
      </c>
      <c r="C14" s="316">
        <v>11</v>
      </c>
      <c r="D14" s="34">
        <v>1567455</v>
      </c>
      <c r="E14" s="46">
        <v>1754772</v>
      </c>
      <c r="F14" s="317">
        <v>-10.674720134581577</v>
      </c>
      <c r="G14" s="34">
        <v>1608222</v>
      </c>
      <c r="H14" s="46">
        <v>1784678</v>
      </c>
      <c r="I14" s="317">
        <v>-9.8872737827215786</v>
      </c>
      <c r="J14" s="64">
        <v>4</v>
      </c>
      <c r="K14" s="74">
        <v>4</v>
      </c>
      <c r="L14" s="83">
        <v>3</v>
      </c>
      <c r="M14" s="64">
        <v>0</v>
      </c>
      <c r="N14" s="74">
        <v>10</v>
      </c>
      <c r="O14" s="83">
        <v>1</v>
      </c>
      <c r="P14" s="64">
        <v>2</v>
      </c>
      <c r="Q14" s="74">
        <v>6</v>
      </c>
      <c r="R14" s="83">
        <v>3</v>
      </c>
    </row>
    <row r="15" spans="1:18" ht="13.5" customHeight="1" x14ac:dyDescent="0.15">
      <c r="A15" s="324"/>
      <c r="B15" s="16"/>
      <c r="C15" s="305"/>
      <c r="D15" s="32">
        <v>4.6900813018639145</v>
      </c>
      <c r="E15" s="44">
        <v>4.8956727705550325</v>
      </c>
      <c r="F15" s="306"/>
      <c r="G15" s="32">
        <v>5.3314382377308238</v>
      </c>
      <c r="H15" s="44">
        <v>5.5553115481213355</v>
      </c>
      <c r="I15" s="315"/>
      <c r="J15" s="62"/>
      <c r="K15" s="72">
        <v>9.1</v>
      </c>
      <c r="L15" s="81"/>
      <c r="M15" s="62"/>
      <c r="N15" s="72">
        <v>-9.1</v>
      </c>
      <c r="O15" s="81"/>
      <c r="P15" s="62"/>
      <c r="Q15" s="72">
        <v>-9.1</v>
      </c>
      <c r="R15" s="81"/>
    </row>
    <row r="16" spans="1:18" ht="13.5" customHeight="1" x14ac:dyDescent="0.15">
      <c r="A16" s="324"/>
      <c r="B16" s="318" t="s">
        <v>108</v>
      </c>
      <c r="C16" s="316">
        <v>10</v>
      </c>
      <c r="D16" s="34">
        <v>2012505</v>
      </c>
      <c r="E16" s="46">
        <v>2103147</v>
      </c>
      <c r="F16" s="317">
        <v>-4.3098271304858855</v>
      </c>
      <c r="G16" s="34">
        <v>1846816</v>
      </c>
      <c r="H16" s="46">
        <v>2054210</v>
      </c>
      <c r="I16" s="317">
        <v>-10.096046655405246</v>
      </c>
      <c r="J16" s="64">
        <v>2</v>
      </c>
      <c r="K16" s="74">
        <v>6</v>
      </c>
      <c r="L16" s="83">
        <v>2</v>
      </c>
      <c r="M16" s="64">
        <v>0</v>
      </c>
      <c r="N16" s="74">
        <v>9</v>
      </c>
      <c r="O16" s="83">
        <v>1</v>
      </c>
      <c r="P16" s="64">
        <v>1</v>
      </c>
      <c r="Q16" s="74">
        <v>5</v>
      </c>
      <c r="R16" s="83">
        <v>4</v>
      </c>
    </row>
    <row r="17" spans="1:18" ht="13.5" customHeight="1" x14ac:dyDescent="0.15">
      <c r="A17" s="324"/>
      <c r="B17" s="319"/>
      <c r="C17" s="305"/>
      <c r="D17" s="32">
        <v>6.0217435718458496</v>
      </c>
      <c r="E17" s="44">
        <v>5.8676110060876887</v>
      </c>
      <c r="F17" s="306"/>
      <c r="G17" s="32">
        <v>6.1224043946999158</v>
      </c>
      <c r="H17" s="44">
        <v>6.3943056031767798</v>
      </c>
      <c r="I17" s="315"/>
      <c r="J17" s="62"/>
      <c r="K17" s="72">
        <v>0</v>
      </c>
      <c r="L17" s="81"/>
      <c r="M17" s="62"/>
      <c r="N17" s="72">
        <v>-10</v>
      </c>
      <c r="O17" s="81"/>
      <c r="P17" s="62"/>
      <c r="Q17" s="72">
        <v>-30</v>
      </c>
      <c r="R17" s="81"/>
    </row>
    <row r="18" spans="1:18" ht="13.5" customHeight="1" x14ac:dyDescent="0.15">
      <c r="A18" s="324"/>
      <c r="B18" s="318" t="s">
        <v>103</v>
      </c>
      <c r="C18" s="316">
        <v>15</v>
      </c>
      <c r="D18" s="34">
        <v>10569583</v>
      </c>
      <c r="E18" s="46">
        <v>11499669</v>
      </c>
      <c r="F18" s="317">
        <v>-8.0879371397559368</v>
      </c>
      <c r="G18" s="34">
        <v>9848936</v>
      </c>
      <c r="H18" s="46">
        <v>10541739</v>
      </c>
      <c r="I18" s="317">
        <v>-6.5719991739503314</v>
      </c>
      <c r="J18" s="64">
        <v>2</v>
      </c>
      <c r="K18" s="74">
        <v>7</v>
      </c>
      <c r="L18" s="83">
        <v>5</v>
      </c>
      <c r="M18" s="64">
        <v>1</v>
      </c>
      <c r="N18" s="74">
        <v>12</v>
      </c>
      <c r="O18" s="83">
        <v>0</v>
      </c>
      <c r="P18" s="64">
        <v>4</v>
      </c>
      <c r="Q18" s="74">
        <v>8</v>
      </c>
      <c r="R18" s="83">
        <v>2</v>
      </c>
    </row>
    <row r="19" spans="1:18" ht="13.5" customHeight="1" x14ac:dyDescent="0.15">
      <c r="A19" s="324"/>
      <c r="B19" s="319"/>
      <c r="C19" s="305"/>
      <c r="D19" s="32">
        <v>31.625918190186447</v>
      </c>
      <c r="E19" s="44">
        <v>32.083151767691653</v>
      </c>
      <c r="F19" s="306"/>
      <c r="G19" s="32">
        <v>32.650339313455277</v>
      </c>
      <c r="H19" s="44">
        <v>32.81412355841281</v>
      </c>
      <c r="I19" s="315"/>
      <c r="J19" s="62"/>
      <c r="K19" s="72">
        <v>-21.4</v>
      </c>
      <c r="L19" s="81"/>
      <c r="M19" s="62"/>
      <c r="N19" s="72">
        <v>7.7</v>
      </c>
      <c r="O19" s="81"/>
      <c r="P19" s="62"/>
      <c r="Q19" s="72">
        <v>14.3</v>
      </c>
      <c r="R19" s="81"/>
    </row>
    <row r="20" spans="1:18" ht="13.5" customHeight="1" x14ac:dyDescent="0.15">
      <c r="A20" s="324"/>
      <c r="B20" s="18" t="s">
        <v>106</v>
      </c>
      <c r="C20" s="316">
        <v>9</v>
      </c>
      <c r="D20" s="34">
        <v>4471414</v>
      </c>
      <c r="E20" s="46">
        <v>5022835</v>
      </c>
      <c r="F20" s="317">
        <v>-10.978282185259914</v>
      </c>
      <c r="G20" s="34">
        <v>4134808</v>
      </c>
      <c r="H20" s="46">
        <v>4792177</v>
      </c>
      <c r="I20" s="317">
        <v>-13.71754423928833</v>
      </c>
      <c r="J20" s="64">
        <v>3</v>
      </c>
      <c r="K20" s="74">
        <v>5</v>
      </c>
      <c r="L20" s="83">
        <v>1</v>
      </c>
      <c r="M20" s="64">
        <v>0</v>
      </c>
      <c r="N20" s="74">
        <v>7</v>
      </c>
      <c r="O20" s="83">
        <v>2</v>
      </c>
      <c r="P20" s="64">
        <v>3</v>
      </c>
      <c r="Q20" s="74">
        <v>4</v>
      </c>
      <c r="R20" s="83">
        <v>2</v>
      </c>
    </row>
    <row r="21" spans="1:18" ht="13.5" customHeight="1" x14ac:dyDescent="0.15">
      <c r="A21" s="324"/>
      <c r="B21" s="16"/>
      <c r="C21" s="305"/>
      <c r="D21" s="32">
        <v>13.379200802761504</v>
      </c>
      <c r="E21" s="44">
        <v>14.013305740284657</v>
      </c>
      <c r="F21" s="306"/>
      <c r="G21" s="32">
        <v>13.707357241024754</v>
      </c>
      <c r="H21" s="44">
        <v>14.916996919747685</v>
      </c>
      <c r="I21" s="315"/>
      <c r="J21" s="62"/>
      <c r="K21" s="72">
        <v>22.2</v>
      </c>
      <c r="L21" s="81"/>
      <c r="M21" s="62"/>
      <c r="N21" s="72">
        <v>-22.2</v>
      </c>
      <c r="O21" s="81"/>
      <c r="P21" s="62"/>
      <c r="Q21" s="72">
        <v>11.1</v>
      </c>
      <c r="R21" s="81"/>
    </row>
    <row r="22" spans="1:18" ht="13.5" customHeight="1" x14ac:dyDescent="0.15">
      <c r="A22" s="324"/>
      <c r="B22" s="18" t="s">
        <v>107</v>
      </c>
      <c r="C22" s="316">
        <v>7</v>
      </c>
      <c r="D22" s="34">
        <v>9125643</v>
      </c>
      <c r="E22" s="46">
        <v>8828718</v>
      </c>
      <c r="F22" s="317">
        <v>3.3631723201488626</v>
      </c>
      <c r="G22" s="34">
        <v>9446557</v>
      </c>
      <c r="H22" s="46">
        <v>8748563</v>
      </c>
      <c r="I22" s="317">
        <v>7.9783845644136022</v>
      </c>
      <c r="J22" s="64">
        <v>4</v>
      </c>
      <c r="K22" s="74">
        <v>1</v>
      </c>
      <c r="L22" s="83">
        <v>2</v>
      </c>
      <c r="M22" s="64">
        <v>0</v>
      </c>
      <c r="N22" s="74">
        <v>7</v>
      </c>
      <c r="O22" s="83">
        <v>0</v>
      </c>
      <c r="P22" s="64">
        <v>2</v>
      </c>
      <c r="Q22" s="74">
        <v>4</v>
      </c>
      <c r="R22" s="83">
        <v>1</v>
      </c>
    </row>
    <row r="23" spans="1:18" ht="13.5" customHeight="1" x14ac:dyDescent="0.15">
      <c r="A23" s="325"/>
      <c r="B23" s="19"/>
      <c r="C23" s="301"/>
      <c r="D23" s="35">
        <v>27.305413936467275</v>
      </c>
      <c r="E23" s="47">
        <v>24.631413261386143</v>
      </c>
      <c r="F23" s="303"/>
      <c r="G23" s="35">
        <v>31.316407314850668</v>
      </c>
      <c r="H23" s="58">
        <v>27.23235959840769</v>
      </c>
      <c r="I23" s="304"/>
      <c r="J23" s="61"/>
      <c r="K23" s="71">
        <v>28.6</v>
      </c>
      <c r="L23" s="80"/>
      <c r="M23" s="61"/>
      <c r="N23" s="71">
        <v>0</v>
      </c>
      <c r="O23" s="80"/>
      <c r="P23" s="61"/>
      <c r="Q23" s="71">
        <v>14.3</v>
      </c>
      <c r="R23" s="80"/>
    </row>
    <row r="24" spans="1:18" ht="13.5" customHeight="1" x14ac:dyDescent="0.15">
      <c r="A24" s="8" t="s">
        <v>23</v>
      </c>
      <c r="B24" s="20"/>
      <c r="C24" s="300">
        <v>8</v>
      </c>
      <c r="D24" s="30">
        <v>1182355</v>
      </c>
      <c r="E24" s="42">
        <v>1165196</v>
      </c>
      <c r="F24" s="302">
        <v>1.4726277810771791</v>
      </c>
      <c r="G24" s="30">
        <v>1927034</v>
      </c>
      <c r="H24" s="42">
        <v>2106429</v>
      </c>
      <c r="I24" s="302">
        <v>-8.516546249600637</v>
      </c>
      <c r="J24" s="60">
        <v>1</v>
      </c>
      <c r="K24" s="70">
        <v>7</v>
      </c>
      <c r="L24" s="79">
        <v>0</v>
      </c>
      <c r="M24" s="60">
        <v>0</v>
      </c>
      <c r="N24" s="70">
        <v>8</v>
      </c>
      <c r="O24" s="79">
        <v>0</v>
      </c>
      <c r="P24" s="60">
        <v>1</v>
      </c>
      <c r="Q24" s="70">
        <v>7</v>
      </c>
      <c r="R24" s="79">
        <v>0</v>
      </c>
    </row>
    <row r="25" spans="1:18" ht="13.5" customHeight="1" x14ac:dyDescent="0.15">
      <c r="A25" s="9"/>
      <c r="B25" s="21"/>
      <c r="C25" s="301"/>
      <c r="D25" s="36" t="s">
        <v>65</v>
      </c>
      <c r="E25" s="48" t="s">
        <v>65</v>
      </c>
      <c r="F25" s="303"/>
      <c r="G25" s="56" t="s">
        <v>65</v>
      </c>
      <c r="H25" s="59" t="s">
        <v>65</v>
      </c>
      <c r="I25" s="304"/>
      <c r="J25" s="61"/>
      <c r="K25" s="71">
        <v>12.5</v>
      </c>
      <c r="L25" s="80"/>
      <c r="M25" s="61"/>
      <c r="N25" s="71">
        <v>0</v>
      </c>
      <c r="O25" s="80"/>
      <c r="P25" s="61"/>
      <c r="Q25" s="71">
        <v>12.5</v>
      </c>
      <c r="R25" s="80"/>
    </row>
    <row r="26" spans="1:18" ht="13.5" customHeight="1" x14ac:dyDescent="0.15">
      <c r="A26" s="7"/>
      <c r="B26" s="14" t="s">
        <v>61</v>
      </c>
      <c r="C26" s="300">
        <v>21</v>
      </c>
      <c r="D26" s="30">
        <v>3979229</v>
      </c>
      <c r="E26" s="42">
        <v>3826028</v>
      </c>
      <c r="F26" s="302">
        <v>4.0041787462088649</v>
      </c>
      <c r="G26" s="307" t="s">
        <v>65</v>
      </c>
      <c r="H26" s="309" t="s">
        <v>65</v>
      </c>
      <c r="I26" s="322" t="s">
        <v>65</v>
      </c>
      <c r="J26" s="60">
        <v>3</v>
      </c>
      <c r="K26" s="70">
        <v>11</v>
      </c>
      <c r="L26" s="79">
        <v>5</v>
      </c>
      <c r="M26" s="60">
        <v>0</v>
      </c>
      <c r="N26" s="70">
        <v>15</v>
      </c>
      <c r="O26" s="79">
        <v>4</v>
      </c>
      <c r="P26" s="60">
        <v>1</v>
      </c>
      <c r="Q26" s="70">
        <v>14</v>
      </c>
      <c r="R26" s="79">
        <v>4</v>
      </c>
    </row>
    <row r="27" spans="1:18" ht="13.5" customHeight="1" x14ac:dyDescent="0.15">
      <c r="A27" s="7"/>
      <c r="B27" s="15"/>
      <c r="C27" s="301"/>
      <c r="D27" s="37" t="s">
        <v>65</v>
      </c>
      <c r="E27" s="49" t="s">
        <v>65</v>
      </c>
      <c r="F27" s="303"/>
      <c r="G27" s="320"/>
      <c r="H27" s="321"/>
      <c r="I27" s="323"/>
      <c r="J27" s="61"/>
      <c r="K27" s="71">
        <v>-10.5</v>
      </c>
      <c r="L27" s="84"/>
      <c r="M27" s="61"/>
      <c r="N27" s="71">
        <v>-21.1</v>
      </c>
      <c r="O27" s="84"/>
      <c r="P27" s="61"/>
      <c r="Q27" s="71">
        <v>-15.8</v>
      </c>
      <c r="R27" s="84"/>
    </row>
    <row r="28" spans="1:18" ht="13.5" customHeight="1" x14ac:dyDescent="0.15">
      <c r="A28" s="324" t="s">
        <v>10</v>
      </c>
      <c r="B28" s="22" t="s">
        <v>42</v>
      </c>
      <c r="C28" s="326">
        <v>10</v>
      </c>
      <c r="D28" s="38">
        <v>3322428</v>
      </c>
      <c r="E28" s="50">
        <v>3261342</v>
      </c>
      <c r="F28" s="328">
        <v>1.8730326350318478</v>
      </c>
      <c r="G28" s="329" t="s">
        <v>65</v>
      </c>
      <c r="H28" s="331" t="s">
        <v>65</v>
      </c>
      <c r="I28" s="333" t="s">
        <v>65</v>
      </c>
      <c r="J28" s="65">
        <v>1</v>
      </c>
      <c r="K28" s="75">
        <v>6</v>
      </c>
      <c r="L28" s="85">
        <v>2</v>
      </c>
      <c r="M28" s="89">
        <v>0</v>
      </c>
      <c r="N28" s="75">
        <v>8</v>
      </c>
      <c r="O28" s="85">
        <v>1</v>
      </c>
      <c r="P28" s="89">
        <v>1</v>
      </c>
      <c r="Q28" s="75">
        <v>7</v>
      </c>
      <c r="R28" s="85">
        <v>1</v>
      </c>
    </row>
    <row r="29" spans="1:18" ht="13.5" customHeight="1" x14ac:dyDescent="0.15">
      <c r="A29" s="324"/>
      <c r="B29" s="23"/>
      <c r="C29" s="327"/>
      <c r="D29" s="39">
        <v>83.494264843767468</v>
      </c>
      <c r="E29" s="51">
        <v>85.240933939845704</v>
      </c>
      <c r="F29" s="306"/>
      <c r="G29" s="330"/>
      <c r="H29" s="332"/>
      <c r="I29" s="334"/>
      <c r="J29" s="66"/>
      <c r="K29" s="76">
        <v>-11.1</v>
      </c>
      <c r="L29" s="86"/>
      <c r="M29" s="66"/>
      <c r="N29" s="76">
        <v>-11.1</v>
      </c>
      <c r="O29" s="86"/>
      <c r="P29" s="66"/>
      <c r="Q29" s="76">
        <v>0</v>
      </c>
      <c r="R29" s="86"/>
    </row>
    <row r="30" spans="1:18" ht="13.5" customHeight="1" x14ac:dyDescent="0.15">
      <c r="A30" s="324"/>
      <c r="B30" s="18" t="s">
        <v>102</v>
      </c>
      <c r="C30" s="335">
        <v>11</v>
      </c>
      <c r="D30" s="34">
        <v>656801</v>
      </c>
      <c r="E30" s="46">
        <v>564686</v>
      </c>
      <c r="F30" s="317">
        <v>16.312605589655121</v>
      </c>
      <c r="G30" s="337" t="s">
        <v>65</v>
      </c>
      <c r="H30" s="338" t="s">
        <v>65</v>
      </c>
      <c r="I30" s="339" t="s">
        <v>65</v>
      </c>
      <c r="J30" s="64">
        <v>2</v>
      </c>
      <c r="K30" s="74">
        <v>5</v>
      </c>
      <c r="L30" s="83">
        <v>3</v>
      </c>
      <c r="M30" s="64">
        <v>0</v>
      </c>
      <c r="N30" s="74">
        <v>7</v>
      </c>
      <c r="O30" s="83">
        <v>3</v>
      </c>
      <c r="P30" s="64">
        <v>0</v>
      </c>
      <c r="Q30" s="74">
        <v>7</v>
      </c>
      <c r="R30" s="83">
        <v>3</v>
      </c>
    </row>
    <row r="31" spans="1:18" ht="13.5" customHeight="1" x14ac:dyDescent="0.15">
      <c r="A31" s="325"/>
      <c r="B31" s="19"/>
      <c r="C31" s="336"/>
      <c r="D31" s="35">
        <v>16.505735156232525</v>
      </c>
      <c r="E31" s="47">
        <v>14.759066060154291</v>
      </c>
      <c r="F31" s="303"/>
      <c r="G31" s="320"/>
      <c r="H31" s="321"/>
      <c r="I31" s="323"/>
      <c r="J31" s="61"/>
      <c r="K31" s="71">
        <v>-10</v>
      </c>
      <c r="L31" s="80"/>
      <c r="M31" s="61"/>
      <c r="N31" s="71">
        <v>-30</v>
      </c>
      <c r="O31" s="80"/>
      <c r="P31" s="61"/>
      <c r="Q31" s="71">
        <v>-30</v>
      </c>
      <c r="R31" s="80"/>
    </row>
    <row r="32" spans="1:18" ht="13.5" customHeight="1" x14ac:dyDescent="0.15">
      <c r="A32" s="6"/>
      <c r="B32" s="14" t="s">
        <v>61</v>
      </c>
      <c r="C32" s="300">
        <v>35</v>
      </c>
      <c r="D32" s="30">
        <v>2343026</v>
      </c>
      <c r="E32" s="42">
        <v>2186118</v>
      </c>
      <c r="F32" s="302">
        <v>7.1774716643840719</v>
      </c>
      <c r="G32" s="307" t="s">
        <v>65</v>
      </c>
      <c r="H32" s="309" t="s">
        <v>65</v>
      </c>
      <c r="I32" s="322" t="s">
        <v>65</v>
      </c>
      <c r="J32" s="60">
        <v>5</v>
      </c>
      <c r="K32" s="70">
        <v>17</v>
      </c>
      <c r="L32" s="79">
        <v>12</v>
      </c>
      <c r="M32" s="60">
        <v>3</v>
      </c>
      <c r="N32" s="70">
        <v>26</v>
      </c>
      <c r="O32" s="79">
        <v>5</v>
      </c>
      <c r="P32" s="60">
        <v>8</v>
      </c>
      <c r="Q32" s="70">
        <v>17</v>
      </c>
      <c r="R32" s="79">
        <v>9</v>
      </c>
    </row>
    <row r="33" spans="1:18" ht="13.5" customHeight="1" x14ac:dyDescent="0.15">
      <c r="A33" s="10"/>
      <c r="B33" s="15"/>
      <c r="C33" s="301"/>
      <c r="D33" s="31" t="s">
        <v>65</v>
      </c>
      <c r="E33" s="43" t="s">
        <v>65</v>
      </c>
      <c r="F33" s="303"/>
      <c r="G33" s="320"/>
      <c r="H33" s="321"/>
      <c r="I33" s="323"/>
      <c r="J33" s="61"/>
      <c r="K33" s="71">
        <v>-20.6</v>
      </c>
      <c r="L33" s="80"/>
      <c r="M33" s="61"/>
      <c r="N33" s="71">
        <v>-5.9</v>
      </c>
      <c r="O33" s="80"/>
      <c r="P33" s="61"/>
      <c r="Q33" s="71">
        <v>-2.9</v>
      </c>
      <c r="R33" s="80"/>
    </row>
    <row r="34" spans="1:18" ht="13.5" customHeight="1" x14ac:dyDescent="0.15">
      <c r="A34" s="324" t="s">
        <v>28</v>
      </c>
      <c r="B34" s="8" t="s">
        <v>100</v>
      </c>
      <c r="C34" s="300">
        <v>12</v>
      </c>
      <c r="D34" s="30">
        <v>331666</v>
      </c>
      <c r="E34" s="42">
        <v>319206</v>
      </c>
      <c r="F34" s="302">
        <v>3.9034353990839747</v>
      </c>
      <c r="G34" s="307" t="s">
        <v>65</v>
      </c>
      <c r="H34" s="309" t="s">
        <v>65</v>
      </c>
      <c r="I34" s="322" t="s">
        <v>65</v>
      </c>
      <c r="J34" s="60">
        <v>0</v>
      </c>
      <c r="K34" s="70">
        <v>6</v>
      </c>
      <c r="L34" s="79">
        <v>6</v>
      </c>
      <c r="M34" s="60">
        <v>0</v>
      </c>
      <c r="N34" s="70">
        <v>10</v>
      </c>
      <c r="O34" s="79">
        <v>2</v>
      </c>
      <c r="P34" s="60">
        <v>2</v>
      </c>
      <c r="Q34" s="70">
        <v>6</v>
      </c>
      <c r="R34" s="79">
        <v>4</v>
      </c>
    </row>
    <row r="35" spans="1:18" ht="13.5" customHeight="1" x14ac:dyDescent="0.15">
      <c r="A35" s="324"/>
      <c r="B35" s="16"/>
      <c r="C35" s="305"/>
      <c r="D35" s="32">
        <v>14.155455381203625</v>
      </c>
      <c r="E35" s="44">
        <v>14.601499095657234</v>
      </c>
      <c r="F35" s="306"/>
      <c r="G35" s="308"/>
      <c r="H35" s="310"/>
      <c r="I35" s="340"/>
      <c r="J35" s="62"/>
      <c r="K35" s="72">
        <v>-50</v>
      </c>
      <c r="L35" s="81"/>
      <c r="M35" s="62"/>
      <c r="N35" s="72">
        <v>-16.7</v>
      </c>
      <c r="O35" s="81"/>
      <c r="P35" s="62"/>
      <c r="Q35" s="72">
        <v>-16.7</v>
      </c>
      <c r="R35" s="81"/>
    </row>
    <row r="36" spans="1:18" ht="13.5" customHeight="1" x14ac:dyDescent="0.15">
      <c r="A36" s="324"/>
      <c r="B36" s="18" t="s">
        <v>105</v>
      </c>
      <c r="C36" s="316">
        <v>5</v>
      </c>
      <c r="D36" s="34">
        <v>397818</v>
      </c>
      <c r="E36" s="46">
        <v>382292</v>
      </c>
      <c r="F36" s="317">
        <v>4.0612934615424905</v>
      </c>
      <c r="G36" s="337" t="s">
        <v>65</v>
      </c>
      <c r="H36" s="338" t="s">
        <v>65</v>
      </c>
      <c r="I36" s="339" t="s">
        <v>65</v>
      </c>
      <c r="J36" s="64">
        <v>1</v>
      </c>
      <c r="K36" s="74">
        <v>4</v>
      </c>
      <c r="L36" s="83">
        <v>0</v>
      </c>
      <c r="M36" s="64">
        <v>2</v>
      </c>
      <c r="N36" s="74">
        <v>3</v>
      </c>
      <c r="O36" s="83">
        <v>0</v>
      </c>
      <c r="P36" s="64">
        <v>2</v>
      </c>
      <c r="Q36" s="74">
        <v>3</v>
      </c>
      <c r="R36" s="83">
        <v>0</v>
      </c>
    </row>
    <row r="37" spans="1:18" ht="13.5" customHeight="1" x14ac:dyDescent="0.15">
      <c r="A37" s="324"/>
      <c r="B37" s="24"/>
      <c r="C37" s="305"/>
      <c r="D37" s="32">
        <v>16.978812868487161</v>
      </c>
      <c r="E37" s="44">
        <v>17.48725366151324</v>
      </c>
      <c r="F37" s="306"/>
      <c r="G37" s="308"/>
      <c r="H37" s="310"/>
      <c r="I37" s="340"/>
      <c r="J37" s="62"/>
      <c r="K37" s="72">
        <v>20</v>
      </c>
      <c r="L37" s="81"/>
      <c r="M37" s="62"/>
      <c r="N37" s="72">
        <v>40</v>
      </c>
      <c r="O37" s="81"/>
      <c r="P37" s="62"/>
      <c r="Q37" s="72">
        <v>40</v>
      </c>
      <c r="R37" s="81"/>
    </row>
    <row r="38" spans="1:18" ht="13.5" customHeight="1" x14ac:dyDescent="0.15">
      <c r="A38" s="324"/>
      <c r="B38" s="18" t="s">
        <v>85</v>
      </c>
      <c r="C38" s="316">
        <v>5</v>
      </c>
      <c r="D38" s="34">
        <v>1175716</v>
      </c>
      <c r="E38" s="46">
        <v>1118184</v>
      </c>
      <c r="F38" s="317">
        <v>5.1451281721076327</v>
      </c>
      <c r="G38" s="337" t="s">
        <v>65</v>
      </c>
      <c r="H38" s="338" t="s">
        <v>65</v>
      </c>
      <c r="I38" s="339" t="s">
        <v>65</v>
      </c>
      <c r="J38" s="64">
        <v>2</v>
      </c>
      <c r="K38" s="74">
        <v>3</v>
      </c>
      <c r="L38" s="83">
        <v>0</v>
      </c>
      <c r="M38" s="64">
        <v>0</v>
      </c>
      <c r="N38" s="74">
        <v>5</v>
      </c>
      <c r="O38" s="83">
        <v>0</v>
      </c>
      <c r="P38" s="64">
        <v>1</v>
      </c>
      <c r="Q38" s="74">
        <v>4</v>
      </c>
      <c r="R38" s="83">
        <v>0</v>
      </c>
    </row>
    <row r="39" spans="1:18" ht="13.5" customHeight="1" x14ac:dyDescent="0.15">
      <c r="A39" s="324"/>
      <c r="B39" s="16"/>
      <c r="C39" s="305"/>
      <c r="D39" s="32">
        <v>50.179383412732079</v>
      </c>
      <c r="E39" s="44">
        <v>51.1492975219087</v>
      </c>
      <c r="F39" s="306"/>
      <c r="G39" s="308"/>
      <c r="H39" s="310"/>
      <c r="I39" s="340"/>
      <c r="J39" s="62"/>
      <c r="K39" s="72">
        <v>40</v>
      </c>
      <c r="L39" s="81"/>
      <c r="M39" s="62"/>
      <c r="N39" s="72">
        <v>0</v>
      </c>
      <c r="O39" s="81"/>
      <c r="P39" s="62"/>
      <c r="Q39" s="72">
        <v>20</v>
      </c>
      <c r="R39" s="81"/>
    </row>
    <row r="40" spans="1:18" ht="13.5" customHeight="1" x14ac:dyDescent="0.15">
      <c r="A40" s="324"/>
      <c r="B40" s="18" t="s">
        <v>104</v>
      </c>
      <c r="C40" s="316">
        <v>5</v>
      </c>
      <c r="D40" s="34">
        <v>234168</v>
      </c>
      <c r="E40" s="46">
        <v>162871</v>
      </c>
      <c r="F40" s="317">
        <v>43.775134922730274</v>
      </c>
      <c r="G40" s="341" t="s">
        <v>65</v>
      </c>
      <c r="H40" s="342" t="s">
        <v>65</v>
      </c>
      <c r="I40" s="343" t="s">
        <v>65</v>
      </c>
      <c r="J40" s="64">
        <v>1</v>
      </c>
      <c r="K40" s="74">
        <v>2</v>
      </c>
      <c r="L40" s="83">
        <v>1</v>
      </c>
      <c r="M40" s="64">
        <v>1</v>
      </c>
      <c r="N40" s="74">
        <v>3</v>
      </c>
      <c r="O40" s="83">
        <v>0</v>
      </c>
      <c r="P40" s="64">
        <v>2</v>
      </c>
      <c r="Q40" s="74">
        <v>1</v>
      </c>
      <c r="R40" s="83">
        <v>1</v>
      </c>
    </row>
    <row r="41" spans="1:18" ht="13.5" customHeight="1" x14ac:dyDescent="0.15">
      <c r="A41" s="324"/>
      <c r="B41" s="18"/>
      <c r="C41" s="305"/>
      <c r="D41" s="32">
        <v>9.9942552920880949</v>
      </c>
      <c r="E41" s="44">
        <v>7.4502382762504133</v>
      </c>
      <c r="F41" s="306"/>
      <c r="G41" s="308"/>
      <c r="H41" s="310"/>
      <c r="I41" s="340"/>
      <c r="J41" s="62"/>
      <c r="K41" s="72">
        <v>0</v>
      </c>
      <c r="L41" s="81"/>
      <c r="M41" s="62"/>
      <c r="N41" s="72">
        <v>25</v>
      </c>
      <c r="O41" s="81"/>
      <c r="P41" s="62"/>
      <c r="Q41" s="72">
        <v>25</v>
      </c>
      <c r="R41" s="81"/>
    </row>
    <row r="42" spans="1:18" ht="13.5" customHeight="1" x14ac:dyDescent="0.15">
      <c r="A42" s="324"/>
      <c r="B42" s="25" t="s">
        <v>32</v>
      </c>
      <c r="C42" s="313">
        <v>8</v>
      </c>
      <c r="D42" s="33">
        <v>203658</v>
      </c>
      <c r="E42" s="45">
        <v>203565</v>
      </c>
      <c r="F42" s="314">
        <v>4.5685653231146262E-2</v>
      </c>
      <c r="G42" s="341" t="s">
        <v>65</v>
      </c>
      <c r="H42" s="342" t="s">
        <v>65</v>
      </c>
      <c r="I42" s="343" t="s">
        <v>65</v>
      </c>
      <c r="J42" s="64">
        <v>1</v>
      </c>
      <c r="K42" s="74">
        <v>2</v>
      </c>
      <c r="L42" s="83">
        <v>5</v>
      </c>
      <c r="M42" s="64">
        <v>0</v>
      </c>
      <c r="N42" s="74">
        <v>5</v>
      </c>
      <c r="O42" s="83">
        <v>3</v>
      </c>
      <c r="P42" s="64">
        <v>1</v>
      </c>
      <c r="Q42" s="74">
        <v>3</v>
      </c>
      <c r="R42" s="83">
        <v>4</v>
      </c>
    </row>
    <row r="43" spans="1:18" ht="13.5" customHeight="1" x14ac:dyDescent="0.15">
      <c r="A43" s="348"/>
      <c r="B43" s="16"/>
      <c r="C43" s="305"/>
      <c r="D43" s="40">
        <v>8.6920930454890382</v>
      </c>
      <c r="E43" s="52">
        <v>9.3117114446704168</v>
      </c>
      <c r="F43" s="358"/>
      <c r="G43" s="359"/>
      <c r="H43" s="360"/>
      <c r="I43" s="361"/>
      <c r="J43" s="62"/>
      <c r="K43" s="72">
        <v>-50</v>
      </c>
      <c r="L43" s="81"/>
      <c r="M43" s="62"/>
      <c r="N43" s="72">
        <v>-37.5</v>
      </c>
      <c r="O43" s="81"/>
      <c r="P43" s="62"/>
      <c r="Q43" s="72">
        <v>-37.5</v>
      </c>
      <c r="R43" s="81"/>
    </row>
    <row r="44" spans="1:18" ht="13.5" customHeight="1" x14ac:dyDescent="0.15">
      <c r="A44" s="11" t="s">
        <v>3</v>
      </c>
      <c r="B44" s="26"/>
      <c r="C44" s="349">
        <v>142</v>
      </c>
      <c r="D44" s="350" t="s">
        <v>65</v>
      </c>
      <c r="E44" s="352" t="s">
        <v>65</v>
      </c>
      <c r="F44" s="354" t="s">
        <v>65</v>
      </c>
      <c r="G44" s="356" t="s">
        <v>65</v>
      </c>
      <c r="H44" s="344" t="s">
        <v>65</v>
      </c>
      <c r="I44" s="346" t="s">
        <v>65</v>
      </c>
      <c r="J44" s="67">
        <v>34</v>
      </c>
      <c r="K44" s="77">
        <v>71</v>
      </c>
      <c r="L44" s="87">
        <v>33</v>
      </c>
      <c r="M44" s="67">
        <v>5</v>
      </c>
      <c r="N44" s="77">
        <v>117</v>
      </c>
      <c r="O44" s="87">
        <v>15</v>
      </c>
      <c r="P44" s="67">
        <v>27</v>
      </c>
      <c r="Q44" s="77">
        <v>75</v>
      </c>
      <c r="R44" s="87">
        <v>36</v>
      </c>
    </row>
    <row r="45" spans="1:18" ht="13.5" customHeight="1" x14ac:dyDescent="0.15">
      <c r="A45" s="9"/>
      <c r="B45" s="21"/>
      <c r="C45" s="301"/>
      <c r="D45" s="351"/>
      <c r="E45" s="353"/>
      <c r="F45" s="355"/>
      <c r="G45" s="357"/>
      <c r="H45" s="345"/>
      <c r="I45" s="347"/>
      <c r="J45" s="68"/>
      <c r="K45" s="78">
        <v>0.7</v>
      </c>
      <c r="L45" s="88"/>
      <c r="M45" s="68"/>
      <c r="N45" s="78">
        <v>-7.3</v>
      </c>
      <c r="O45" s="88"/>
      <c r="P45" s="68"/>
      <c r="Q45" s="78">
        <v>-6.5</v>
      </c>
      <c r="R45" s="88"/>
    </row>
    <row r="46" spans="1:18" ht="13.5" customHeight="1" x14ac:dyDescent="0.15">
      <c r="A46" s="12"/>
      <c r="B46" s="27" t="s">
        <v>109</v>
      </c>
      <c r="C46" s="3"/>
      <c r="D46" s="3"/>
      <c r="E46" s="3"/>
      <c r="F46" s="27"/>
      <c r="G46" s="3"/>
      <c r="H46" s="3"/>
      <c r="I46" s="3"/>
      <c r="J46" s="27" t="s">
        <v>78</v>
      </c>
      <c r="K46" s="12"/>
      <c r="L46" s="12"/>
      <c r="M46" s="12"/>
      <c r="N46" s="12"/>
      <c r="O46" s="12"/>
      <c r="P46" s="12"/>
      <c r="Q46" s="12"/>
      <c r="R46" s="12"/>
    </row>
  </sheetData>
  <mergeCells count="96">
    <mergeCell ref="H44:H45"/>
    <mergeCell ref="I44:I45"/>
    <mergeCell ref="A8:A23"/>
    <mergeCell ref="A34:A43"/>
    <mergeCell ref="C44:C45"/>
    <mergeCell ref="D44:D45"/>
    <mergeCell ref="E44:E45"/>
    <mergeCell ref="F44:F45"/>
    <mergeCell ref="G44:G45"/>
    <mergeCell ref="C42:C43"/>
    <mergeCell ref="F42:F43"/>
    <mergeCell ref="G42:G43"/>
    <mergeCell ref="H42:H43"/>
    <mergeCell ref="I42:I43"/>
    <mergeCell ref="C40:C41"/>
    <mergeCell ref="F40:F41"/>
    <mergeCell ref="G40:G41"/>
    <mergeCell ref="H40:H41"/>
    <mergeCell ref="I40:I41"/>
    <mergeCell ref="C38:C39"/>
    <mergeCell ref="F38:F39"/>
    <mergeCell ref="G38:G39"/>
    <mergeCell ref="H38:H39"/>
    <mergeCell ref="I38:I39"/>
    <mergeCell ref="C36:C37"/>
    <mergeCell ref="F36:F37"/>
    <mergeCell ref="G36:G37"/>
    <mergeCell ref="H36:H37"/>
    <mergeCell ref="I36:I37"/>
    <mergeCell ref="C34:C35"/>
    <mergeCell ref="F34:F35"/>
    <mergeCell ref="G34:G35"/>
    <mergeCell ref="H34:H35"/>
    <mergeCell ref="I34:I35"/>
    <mergeCell ref="C32:C33"/>
    <mergeCell ref="F32:F33"/>
    <mergeCell ref="G32:G33"/>
    <mergeCell ref="H32:H33"/>
    <mergeCell ref="I32:I33"/>
    <mergeCell ref="I28:I29"/>
    <mergeCell ref="C30:C31"/>
    <mergeCell ref="F30:F31"/>
    <mergeCell ref="G30:G31"/>
    <mergeCell ref="H30:H31"/>
    <mergeCell ref="I30:I31"/>
    <mergeCell ref="A28:A31"/>
    <mergeCell ref="C28:C29"/>
    <mergeCell ref="F28:F29"/>
    <mergeCell ref="G28:G29"/>
    <mergeCell ref="H28:H29"/>
    <mergeCell ref="C26:C27"/>
    <mergeCell ref="F26:F27"/>
    <mergeCell ref="G26:G27"/>
    <mergeCell ref="H26:H27"/>
    <mergeCell ref="I26:I27"/>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C8:C9"/>
    <mergeCell ref="F8:F9"/>
    <mergeCell ref="G8:G9"/>
    <mergeCell ref="H8:H9"/>
    <mergeCell ref="I8:I9"/>
    <mergeCell ref="C6:C7"/>
    <mergeCell ref="F6:F7"/>
    <mergeCell ref="I6:I7"/>
    <mergeCell ref="D4:F4"/>
    <mergeCell ref="G4:I4"/>
    <mergeCell ref="J4:L4"/>
    <mergeCell ref="M4:O4"/>
    <mergeCell ref="P4:R4"/>
    <mergeCell ref="B4:B5"/>
    <mergeCell ref="C4:C5"/>
  </mergeCells>
  <phoneticPr fontId="21"/>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R46"/>
  <sheetViews>
    <sheetView showGridLines="0" view="pageBreakPreview" zoomScale="90" zoomScaleSheetLayoutView="90" workbookViewId="0">
      <selection activeCell="S22" sqref="S22"/>
    </sheetView>
  </sheetViews>
  <sheetFormatPr defaultColWidth="9" defaultRowHeight="12.6" x14ac:dyDescent="0.15"/>
  <cols>
    <col min="1" max="1" width="3" style="1" customWidth="1"/>
    <col min="2" max="2" width="15.88671875" style="1" customWidth="1"/>
    <col min="3" max="3" width="7.77734375" style="1" customWidth="1"/>
    <col min="4" max="5" width="9.6640625" style="1" customWidth="1"/>
    <col min="6" max="6" width="7.77734375" style="1" customWidth="1"/>
    <col min="7" max="8" width="9.6640625" style="1" customWidth="1"/>
    <col min="9" max="9" width="7.77734375" style="1" customWidth="1"/>
    <col min="10" max="18" width="6.44140625" style="1" customWidth="1"/>
    <col min="19" max="19" width="9" style="1" customWidth="1"/>
    <col min="20" max="16384" width="9" style="1"/>
  </cols>
  <sheetData>
    <row r="1" spans="1:18" ht="13.5" customHeight="1" x14ac:dyDescent="0.15">
      <c r="A1" s="2" t="s">
        <v>116</v>
      </c>
      <c r="B1" s="13"/>
      <c r="C1" s="13"/>
      <c r="D1" s="13"/>
      <c r="E1" s="13"/>
      <c r="F1" s="13"/>
      <c r="G1" s="13"/>
      <c r="H1" s="13"/>
      <c r="I1" s="13"/>
      <c r="J1" s="13"/>
      <c r="K1" s="13"/>
      <c r="L1" s="13"/>
      <c r="M1" s="13"/>
      <c r="N1" s="13"/>
      <c r="O1" s="13"/>
      <c r="P1" s="13"/>
      <c r="Q1" s="13"/>
      <c r="R1" s="13"/>
    </row>
    <row r="2" spans="1:18" ht="13.5" customHeight="1" x14ac:dyDescent="0.15">
      <c r="A2" s="3"/>
      <c r="B2" s="3"/>
      <c r="C2" s="3"/>
      <c r="D2" s="3"/>
      <c r="E2" s="3"/>
      <c r="F2" s="3"/>
      <c r="G2" s="3"/>
      <c r="H2" s="3"/>
      <c r="I2" s="3"/>
      <c r="J2" s="3"/>
      <c r="K2" s="3"/>
      <c r="L2" s="3"/>
      <c r="M2" s="3"/>
      <c r="N2" s="3"/>
      <c r="O2" s="3"/>
      <c r="P2" s="3"/>
      <c r="Q2" s="3"/>
      <c r="R2" s="3"/>
    </row>
    <row r="3" spans="1:18" ht="13.5" customHeight="1" x14ac:dyDescent="0.15">
      <c r="A3" s="3"/>
      <c r="B3" s="3"/>
      <c r="C3" s="3"/>
      <c r="D3" s="3"/>
      <c r="E3" s="3"/>
      <c r="F3" s="3"/>
      <c r="G3" s="3"/>
      <c r="H3" s="3"/>
      <c r="I3" s="3"/>
      <c r="J3" s="3"/>
      <c r="K3" s="3"/>
      <c r="L3" s="3"/>
      <c r="M3" s="3"/>
      <c r="N3" s="3"/>
      <c r="O3" s="3"/>
      <c r="P3" s="3"/>
      <c r="Q3" s="3"/>
      <c r="R3" s="90" t="s">
        <v>43</v>
      </c>
    </row>
    <row r="4" spans="1:18" ht="13.5" customHeight="1" x14ac:dyDescent="0.15">
      <c r="A4" s="4"/>
      <c r="B4" s="296" t="s">
        <v>70</v>
      </c>
      <c r="C4" s="298" t="s">
        <v>79</v>
      </c>
      <c r="D4" s="293" t="s">
        <v>77</v>
      </c>
      <c r="E4" s="294"/>
      <c r="F4" s="295"/>
      <c r="G4" s="293" t="s">
        <v>76</v>
      </c>
      <c r="H4" s="294"/>
      <c r="I4" s="295"/>
      <c r="J4" s="293" t="s">
        <v>50</v>
      </c>
      <c r="K4" s="294"/>
      <c r="L4" s="295"/>
      <c r="M4" s="293" t="s">
        <v>1</v>
      </c>
      <c r="N4" s="294"/>
      <c r="O4" s="295"/>
      <c r="P4" s="293" t="s">
        <v>9</v>
      </c>
      <c r="Q4" s="294"/>
      <c r="R4" s="295"/>
    </row>
    <row r="5" spans="1:18" ht="13.5" customHeight="1" x14ac:dyDescent="0.15">
      <c r="A5" s="5"/>
      <c r="B5" s="297"/>
      <c r="C5" s="299"/>
      <c r="D5" s="29" t="s">
        <v>74</v>
      </c>
      <c r="E5" s="41" t="s">
        <v>69</v>
      </c>
      <c r="F5" s="54" t="s">
        <v>73</v>
      </c>
      <c r="G5" s="29" t="s">
        <v>74</v>
      </c>
      <c r="H5" s="41" t="s">
        <v>69</v>
      </c>
      <c r="I5" s="54" t="s">
        <v>73</v>
      </c>
      <c r="J5" s="28" t="s">
        <v>67</v>
      </c>
      <c r="K5" s="69" t="s">
        <v>68</v>
      </c>
      <c r="L5" s="53" t="s">
        <v>59</v>
      </c>
      <c r="M5" s="28" t="s">
        <v>67</v>
      </c>
      <c r="N5" s="69" t="s">
        <v>68</v>
      </c>
      <c r="O5" s="53" t="s">
        <v>59</v>
      </c>
      <c r="P5" s="28" t="s">
        <v>67</v>
      </c>
      <c r="Q5" s="69" t="s">
        <v>68</v>
      </c>
      <c r="R5" s="53" t="s">
        <v>59</v>
      </c>
    </row>
    <row r="6" spans="1:18" ht="13.5" customHeight="1" x14ac:dyDescent="0.15">
      <c r="A6" s="6"/>
      <c r="B6" s="14" t="s">
        <v>61</v>
      </c>
      <c r="C6" s="300">
        <v>78</v>
      </c>
      <c r="D6" s="30">
        <v>34066611</v>
      </c>
      <c r="E6" s="42">
        <v>35831407</v>
      </c>
      <c r="F6" s="302">
        <v>-4.9252768667443121</v>
      </c>
      <c r="G6" s="55">
        <v>30696139</v>
      </c>
      <c r="H6" s="57">
        <v>31748154</v>
      </c>
      <c r="I6" s="302">
        <v>-3.3136257308062653</v>
      </c>
      <c r="J6" s="60">
        <v>22</v>
      </c>
      <c r="K6" s="70">
        <v>35</v>
      </c>
      <c r="L6" s="79">
        <v>19</v>
      </c>
      <c r="M6" s="60">
        <v>4</v>
      </c>
      <c r="N6" s="70">
        <v>63</v>
      </c>
      <c r="O6" s="79">
        <v>8</v>
      </c>
      <c r="P6" s="60">
        <v>14</v>
      </c>
      <c r="Q6" s="70">
        <v>38</v>
      </c>
      <c r="R6" s="79">
        <v>24</v>
      </c>
    </row>
    <row r="7" spans="1:18" ht="13.5" customHeight="1" x14ac:dyDescent="0.15">
      <c r="A7" s="7"/>
      <c r="B7" s="15"/>
      <c r="C7" s="301"/>
      <c r="D7" s="31" t="s">
        <v>65</v>
      </c>
      <c r="E7" s="43" t="s">
        <v>65</v>
      </c>
      <c r="F7" s="303"/>
      <c r="G7" s="37" t="s">
        <v>65</v>
      </c>
      <c r="H7" s="49" t="s">
        <v>65</v>
      </c>
      <c r="I7" s="304"/>
      <c r="J7" s="61"/>
      <c r="K7" s="71">
        <v>3.9</v>
      </c>
      <c r="L7" s="80"/>
      <c r="M7" s="61"/>
      <c r="N7" s="71">
        <v>-5.3</v>
      </c>
      <c r="O7" s="80"/>
      <c r="P7" s="61"/>
      <c r="Q7" s="71">
        <v>-13.2</v>
      </c>
      <c r="R7" s="80"/>
    </row>
    <row r="8" spans="1:18" ht="13.5" customHeight="1" x14ac:dyDescent="0.15">
      <c r="A8" s="324" t="s">
        <v>57</v>
      </c>
      <c r="B8" s="8" t="s">
        <v>60</v>
      </c>
      <c r="C8" s="300">
        <v>11</v>
      </c>
      <c r="D8" s="30">
        <v>2426322</v>
      </c>
      <c r="E8" s="42">
        <v>2395298</v>
      </c>
      <c r="F8" s="302">
        <v>1.2952041875374078</v>
      </c>
      <c r="G8" s="307" t="s">
        <v>65</v>
      </c>
      <c r="H8" s="309" t="s">
        <v>65</v>
      </c>
      <c r="I8" s="311" t="s">
        <v>65</v>
      </c>
      <c r="J8" s="60">
        <v>2</v>
      </c>
      <c r="K8" s="70">
        <v>8</v>
      </c>
      <c r="L8" s="79">
        <v>1</v>
      </c>
      <c r="M8" s="60">
        <v>0</v>
      </c>
      <c r="N8" s="70">
        <v>9</v>
      </c>
      <c r="O8" s="79">
        <v>2</v>
      </c>
      <c r="P8" s="60">
        <v>0</v>
      </c>
      <c r="Q8" s="70">
        <v>6</v>
      </c>
      <c r="R8" s="79">
        <v>5</v>
      </c>
    </row>
    <row r="9" spans="1:18" ht="13.5" customHeight="1" x14ac:dyDescent="0.15">
      <c r="A9" s="324"/>
      <c r="B9" s="16"/>
      <c r="C9" s="305"/>
      <c r="D9" s="32">
        <v>7.1222875677301749</v>
      </c>
      <c r="E9" s="44">
        <v>6.6849119265676622</v>
      </c>
      <c r="F9" s="306"/>
      <c r="G9" s="308"/>
      <c r="H9" s="310"/>
      <c r="I9" s="312"/>
      <c r="J9" s="62"/>
      <c r="K9" s="72">
        <v>9.1</v>
      </c>
      <c r="L9" s="81"/>
      <c r="M9" s="62"/>
      <c r="N9" s="72">
        <v>-18.2</v>
      </c>
      <c r="O9" s="81"/>
      <c r="P9" s="62"/>
      <c r="Q9" s="72">
        <v>-45.5</v>
      </c>
      <c r="R9" s="81"/>
    </row>
    <row r="10" spans="1:18" ht="13.5" customHeight="1" x14ac:dyDescent="0.15">
      <c r="A10" s="324"/>
      <c r="B10" s="17" t="s">
        <v>101</v>
      </c>
      <c r="C10" s="313">
        <v>6</v>
      </c>
      <c r="D10" s="33">
        <v>914273</v>
      </c>
      <c r="E10" s="45">
        <v>849348</v>
      </c>
      <c r="F10" s="314">
        <v>7.6440987675252074</v>
      </c>
      <c r="G10" s="33">
        <v>855802</v>
      </c>
      <c r="H10" s="45">
        <v>988263</v>
      </c>
      <c r="I10" s="314">
        <v>-13.403415892328255</v>
      </c>
      <c r="J10" s="63">
        <v>1</v>
      </c>
      <c r="K10" s="73">
        <v>3</v>
      </c>
      <c r="L10" s="82">
        <v>2</v>
      </c>
      <c r="M10" s="63">
        <v>0</v>
      </c>
      <c r="N10" s="73">
        <v>5</v>
      </c>
      <c r="O10" s="82">
        <v>1</v>
      </c>
      <c r="P10" s="63">
        <v>0</v>
      </c>
      <c r="Q10" s="73">
        <v>3</v>
      </c>
      <c r="R10" s="82">
        <v>3</v>
      </c>
    </row>
    <row r="11" spans="1:18" ht="13.5" customHeight="1" x14ac:dyDescent="0.15">
      <c r="A11" s="324"/>
      <c r="B11" s="16"/>
      <c r="C11" s="305"/>
      <c r="D11" s="32">
        <v>2.6837803149834891</v>
      </c>
      <c r="E11" s="44">
        <v>2.3704009167153277</v>
      </c>
      <c r="F11" s="306"/>
      <c r="G11" s="32">
        <v>2.7879792960280767</v>
      </c>
      <c r="H11" s="44">
        <v>3.1128203548464581</v>
      </c>
      <c r="I11" s="315"/>
      <c r="J11" s="62"/>
      <c r="K11" s="72">
        <v>-16.7</v>
      </c>
      <c r="L11" s="81"/>
      <c r="M11" s="62"/>
      <c r="N11" s="72">
        <v>-16.7</v>
      </c>
      <c r="O11" s="81"/>
      <c r="P11" s="62"/>
      <c r="Q11" s="72">
        <v>-50</v>
      </c>
      <c r="R11" s="81"/>
    </row>
    <row r="12" spans="1:18" ht="13.5" customHeight="1" x14ac:dyDescent="0.15">
      <c r="A12" s="324"/>
      <c r="B12" s="18" t="s">
        <v>53</v>
      </c>
      <c r="C12" s="316">
        <v>9</v>
      </c>
      <c r="D12" s="34">
        <v>2346324</v>
      </c>
      <c r="E12" s="46">
        <v>2921869</v>
      </c>
      <c r="F12" s="317">
        <v>-19.697837240478606</v>
      </c>
      <c r="G12" s="34">
        <v>2065326</v>
      </c>
      <c r="H12" s="46">
        <v>2507614</v>
      </c>
      <c r="I12" s="317">
        <v>-17.637802309286826</v>
      </c>
      <c r="J12" s="64">
        <v>4</v>
      </c>
      <c r="K12" s="74">
        <v>1</v>
      </c>
      <c r="L12" s="83">
        <v>3</v>
      </c>
      <c r="M12" s="64">
        <v>4</v>
      </c>
      <c r="N12" s="74">
        <v>4</v>
      </c>
      <c r="O12" s="83">
        <v>0</v>
      </c>
      <c r="P12" s="64">
        <v>2</v>
      </c>
      <c r="Q12" s="74">
        <v>4</v>
      </c>
      <c r="R12" s="83">
        <v>2</v>
      </c>
    </row>
    <row r="13" spans="1:18" ht="13.5" customHeight="1" x14ac:dyDescent="0.15">
      <c r="A13" s="324"/>
      <c r="B13" s="16"/>
      <c r="C13" s="305"/>
      <c r="D13" s="32">
        <v>6.8874593953592855</v>
      </c>
      <c r="E13" s="44">
        <v>8.1544913935419832</v>
      </c>
      <c r="F13" s="306"/>
      <c r="G13" s="32">
        <v>6.7282924409483549</v>
      </c>
      <c r="H13" s="44">
        <v>7.8984560803125756</v>
      </c>
      <c r="I13" s="315"/>
      <c r="J13" s="62"/>
      <c r="K13" s="72">
        <v>12.5</v>
      </c>
      <c r="L13" s="81"/>
      <c r="M13" s="62"/>
      <c r="N13" s="72">
        <v>50</v>
      </c>
      <c r="O13" s="81"/>
      <c r="P13" s="62"/>
      <c r="Q13" s="72">
        <v>0</v>
      </c>
      <c r="R13" s="81"/>
    </row>
    <row r="14" spans="1:18" ht="13.5" customHeight="1" x14ac:dyDescent="0.15">
      <c r="A14" s="324"/>
      <c r="B14" s="18" t="s">
        <v>72</v>
      </c>
      <c r="C14" s="316">
        <v>11</v>
      </c>
      <c r="D14" s="34">
        <v>1426390</v>
      </c>
      <c r="E14" s="46">
        <v>1590182</v>
      </c>
      <c r="F14" s="317">
        <v>-10.300204630664922</v>
      </c>
      <c r="G14" s="34">
        <v>1524745</v>
      </c>
      <c r="H14" s="46">
        <v>1750458</v>
      </c>
      <c r="I14" s="317">
        <v>-12.894511036540152</v>
      </c>
      <c r="J14" s="64">
        <v>5</v>
      </c>
      <c r="K14" s="74">
        <v>5</v>
      </c>
      <c r="L14" s="83">
        <v>1</v>
      </c>
      <c r="M14" s="64">
        <v>0</v>
      </c>
      <c r="N14" s="74">
        <v>10</v>
      </c>
      <c r="O14" s="83">
        <v>1</v>
      </c>
      <c r="P14" s="64">
        <v>1</v>
      </c>
      <c r="Q14" s="74">
        <v>7</v>
      </c>
      <c r="R14" s="83">
        <v>3</v>
      </c>
    </row>
    <row r="15" spans="1:18" ht="13.5" customHeight="1" x14ac:dyDescent="0.15">
      <c r="A15" s="324"/>
      <c r="B15" s="16"/>
      <c r="C15" s="305"/>
      <c r="D15" s="32">
        <v>4.1870616363923023</v>
      </c>
      <c r="E15" s="44">
        <v>4.4379557855486942</v>
      </c>
      <c r="F15" s="306"/>
      <c r="G15" s="32">
        <v>4.9672207960747112</v>
      </c>
      <c r="H15" s="44">
        <v>5.513574112057035</v>
      </c>
      <c r="I15" s="315"/>
      <c r="J15" s="62"/>
      <c r="K15" s="72">
        <v>36.4</v>
      </c>
      <c r="L15" s="81"/>
      <c r="M15" s="62"/>
      <c r="N15" s="72">
        <v>-9.1</v>
      </c>
      <c r="O15" s="81"/>
      <c r="P15" s="62"/>
      <c r="Q15" s="72">
        <v>-18.2</v>
      </c>
      <c r="R15" s="81"/>
    </row>
    <row r="16" spans="1:18" ht="13.5" customHeight="1" x14ac:dyDescent="0.15">
      <c r="A16" s="324"/>
      <c r="B16" s="318" t="s">
        <v>108</v>
      </c>
      <c r="C16" s="316">
        <v>10</v>
      </c>
      <c r="D16" s="34">
        <v>3401058</v>
      </c>
      <c r="E16" s="46">
        <v>3612509</v>
      </c>
      <c r="F16" s="317">
        <v>-5.8533002962760747</v>
      </c>
      <c r="G16" s="34">
        <v>3458799</v>
      </c>
      <c r="H16" s="46">
        <v>3113107</v>
      </c>
      <c r="I16" s="317">
        <v>11.104404699228127</v>
      </c>
      <c r="J16" s="64">
        <v>2</v>
      </c>
      <c r="K16" s="74">
        <v>5</v>
      </c>
      <c r="L16" s="83">
        <v>3</v>
      </c>
      <c r="M16" s="64">
        <v>0</v>
      </c>
      <c r="N16" s="74">
        <v>9</v>
      </c>
      <c r="O16" s="83">
        <v>1</v>
      </c>
      <c r="P16" s="64">
        <v>0</v>
      </c>
      <c r="Q16" s="74">
        <v>6</v>
      </c>
      <c r="R16" s="83">
        <v>4</v>
      </c>
    </row>
    <row r="17" spans="1:18" ht="13.5" customHeight="1" x14ac:dyDescent="0.15">
      <c r="A17" s="324"/>
      <c r="B17" s="319"/>
      <c r="C17" s="305"/>
      <c r="D17" s="32">
        <v>9.983552517155287</v>
      </c>
      <c r="E17" s="44">
        <v>10.081962452660594</v>
      </c>
      <c r="F17" s="306"/>
      <c r="G17" s="32">
        <v>11.267863362229367</v>
      </c>
      <c r="H17" s="44">
        <v>9.8056315337263396</v>
      </c>
      <c r="I17" s="315"/>
      <c r="J17" s="62"/>
      <c r="K17" s="72">
        <v>-10</v>
      </c>
      <c r="L17" s="81"/>
      <c r="M17" s="62"/>
      <c r="N17" s="72">
        <v>-10</v>
      </c>
      <c r="O17" s="81"/>
      <c r="P17" s="62"/>
      <c r="Q17" s="72">
        <v>-40</v>
      </c>
      <c r="R17" s="81"/>
    </row>
    <row r="18" spans="1:18" ht="13.5" customHeight="1" x14ac:dyDescent="0.15">
      <c r="A18" s="324"/>
      <c r="B18" s="318" t="s">
        <v>103</v>
      </c>
      <c r="C18" s="316">
        <v>15</v>
      </c>
      <c r="D18" s="34">
        <v>10545140</v>
      </c>
      <c r="E18" s="46">
        <v>11248028</v>
      </c>
      <c r="F18" s="317">
        <v>-6.2489887116212799</v>
      </c>
      <c r="G18" s="34">
        <v>9795485</v>
      </c>
      <c r="H18" s="46">
        <v>10322974</v>
      </c>
      <c r="I18" s="317">
        <v>-5.1098549700890459</v>
      </c>
      <c r="J18" s="64">
        <v>4</v>
      </c>
      <c r="K18" s="74">
        <v>5</v>
      </c>
      <c r="L18" s="83">
        <v>5</v>
      </c>
      <c r="M18" s="64">
        <v>0</v>
      </c>
      <c r="N18" s="74">
        <v>12</v>
      </c>
      <c r="O18" s="83">
        <v>1</v>
      </c>
      <c r="P18" s="64">
        <v>4</v>
      </c>
      <c r="Q18" s="74">
        <v>6</v>
      </c>
      <c r="R18" s="83">
        <v>4</v>
      </c>
    </row>
    <row r="19" spans="1:18" ht="13.5" customHeight="1" x14ac:dyDescent="0.15">
      <c r="A19" s="324"/>
      <c r="B19" s="319"/>
      <c r="C19" s="305"/>
      <c r="D19" s="32">
        <v>30.95447328177141</v>
      </c>
      <c r="E19" s="44">
        <v>31.391533131813667</v>
      </c>
      <c r="F19" s="306"/>
      <c r="G19" s="32">
        <v>31.911130582253357</v>
      </c>
      <c r="H19" s="44">
        <v>32.515194426737374</v>
      </c>
      <c r="I19" s="315"/>
      <c r="J19" s="62"/>
      <c r="K19" s="72">
        <v>-7.1</v>
      </c>
      <c r="L19" s="81"/>
      <c r="M19" s="62"/>
      <c r="N19" s="72">
        <v>-7.7</v>
      </c>
      <c r="O19" s="81"/>
      <c r="P19" s="62"/>
      <c r="Q19" s="72">
        <v>0</v>
      </c>
      <c r="R19" s="81"/>
    </row>
    <row r="20" spans="1:18" ht="13.5" customHeight="1" x14ac:dyDescent="0.15">
      <c r="A20" s="324"/>
      <c r="B20" s="18" t="s">
        <v>106</v>
      </c>
      <c r="C20" s="316">
        <v>9</v>
      </c>
      <c r="D20" s="34">
        <v>4259418</v>
      </c>
      <c r="E20" s="46">
        <v>4768642</v>
      </c>
      <c r="F20" s="317">
        <v>-10.678595709218683</v>
      </c>
      <c r="G20" s="34">
        <v>4036056</v>
      </c>
      <c r="H20" s="46">
        <v>4855797</v>
      </c>
      <c r="I20" s="317">
        <v>-16.881698308228295</v>
      </c>
      <c r="J20" s="64">
        <v>1</v>
      </c>
      <c r="K20" s="74">
        <v>8</v>
      </c>
      <c r="L20" s="83">
        <v>0</v>
      </c>
      <c r="M20" s="64">
        <v>0</v>
      </c>
      <c r="N20" s="74">
        <v>7</v>
      </c>
      <c r="O20" s="83">
        <v>2</v>
      </c>
      <c r="P20" s="64">
        <v>4</v>
      </c>
      <c r="Q20" s="74">
        <v>3</v>
      </c>
      <c r="R20" s="83">
        <v>2</v>
      </c>
    </row>
    <row r="21" spans="1:18" ht="13.5" customHeight="1" x14ac:dyDescent="0.15">
      <c r="A21" s="324"/>
      <c r="B21" s="16"/>
      <c r="C21" s="305"/>
      <c r="D21" s="32">
        <v>12.503204383905404</v>
      </c>
      <c r="E21" s="44">
        <v>13.308553582615385</v>
      </c>
      <c r="F21" s="306"/>
      <c r="G21" s="32">
        <v>13.148415831710953</v>
      </c>
      <c r="H21" s="44">
        <v>15.294738081464516</v>
      </c>
      <c r="I21" s="315"/>
      <c r="J21" s="62"/>
      <c r="K21" s="72">
        <v>11.1</v>
      </c>
      <c r="L21" s="81"/>
      <c r="M21" s="62"/>
      <c r="N21" s="72">
        <v>-22.2</v>
      </c>
      <c r="O21" s="81"/>
      <c r="P21" s="62"/>
      <c r="Q21" s="72">
        <v>22.2</v>
      </c>
      <c r="R21" s="81"/>
    </row>
    <row r="22" spans="1:18" ht="13.5" customHeight="1" x14ac:dyDescent="0.15">
      <c r="A22" s="324"/>
      <c r="B22" s="18" t="s">
        <v>107</v>
      </c>
      <c r="C22" s="316">
        <v>7</v>
      </c>
      <c r="D22" s="34">
        <v>8747686</v>
      </c>
      <c r="E22" s="46">
        <v>8445531</v>
      </c>
      <c r="F22" s="317">
        <v>3.5776909705263193</v>
      </c>
      <c r="G22" s="34">
        <v>8959926</v>
      </c>
      <c r="H22" s="46">
        <v>8209941</v>
      </c>
      <c r="I22" s="317">
        <v>9.1350839183862718</v>
      </c>
      <c r="J22" s="64">
        <v>3</v>
      </c>
      <c r="K22" s="74">
        <v>0</v>
      </c>
      <c r="L22" s="83">
        <v>4</v>
      </c>
      <c r="M22" s="64">
        <v>0</v>
      </c>
      <c r="N22" s="74">
        <v>7</v>
      </c>
      <c r="O22" s="83">
        <v>0</v>
      </c>
      <c r="P22" s="64">
        <v>3</v>
      </c>
      <c r="Q22" s="74">
        <v>3</v>
      </c>
      <c r="R22" s="83">
        <v>1</v>
      </c>
    </row>
    <row r="23" spans="1:18" ht="13.5" customHeight="1" x14ac:dyDescent="0.15">
      <c r="A23" s="325"/>
      <c r="B23" s="19"/>
      <c r="C23" s="301"/>
      <c r="D23" s="35">
        <v>25.678180902702653</v>
      </c>
      <c r="E23" s="47">
        <v>23.57019081053669</v>
      </c>
      <c r="F23" s="303"/>
      <c r="G23" s="35">
        <v>29.18909769075518</v>
      </c>
      <c r="H23" s="58">
        <v>25.859585410855701</v>
      </c>
      <c r="I23" s="304"/>
      <c r="J23" s="61"/>
      <c r="K23" s="71">
        <v>-14.3</v>
      </c>
      <c r="L23" s="80"/>
      <c r="M23" s="61"/>
      <c r="N23" s="71">
        <v>0</v>
      </c>
      <c r="O23" s="80"/>
      <c r="P23" s="61"/>
      <c r="Q23" s="71">
        <v>28.6</v>
      </c>
      <c r="R23" s="80"/>
    </row>
    <row r="24" spans="1:18" ht="13.5" customHeight="1" x14ac:dyDescent="0.15">
      <c r="A24" s="8" t="s">
        <v>23</v>
      </c>
      <c r="B24" s="20"/>
      <c r="C24" s="300">
        <v>8</v>
      </c>
      <c r="D24" s="30">
        <v>2032784</v>
      </c>
      <c r="E24" s="42">
        <v>498265</v>
      </c>
      <c r="F24" s="302">
        <v>307.97246445164717</v>
      </c>
      <c r="G24" s="30">
        <v>3005894</v>
      </c>
      <c r="H24" s="42">
        <v>2047699</v>
      </c>
      <c r="I24" s="302">
        <v>46.79374263502595</v>
      </c>
      <c r="J24" s="60">
        <v>0</v>
      </c>
      <c r="K24" s="70">
        <v>8</v>
      </c>
      <c r="L24" s="79">
        <v>0</v>
      </c>
      <c r="M24" s="60">
        <v>0</v>
      </c>
      <c r="N24" s="70">
        <v>8</v>
      </c>
      <c r="O24" s="79">
        <v>0</v>
      </c>
      <c r="P24" s="60">
        <v>1</v>
      </c>
      <c r="Q24" s="70">
        <v>6</v>
      </c>
      <c r="R24" s="79">
        <v>1</v>
      </c>
    </row>
    <row r="25" spans="1:18" ht="13.5" customHeight="1" x14ac:dyDescent="0.15">
      <c r="A25" s="9"/>
      <c r="B25" s="21"/>
      <c r="C25" s="301"/>
      <c r="D25" s="36" t="s">
        <v>65</v>
      </c>
      <c r="E25" s="48" t="s">
        <v>65</v>
      </c>
      <c r="F25" s="303"/>
      <c r="G25" s="56" t="s">
        <v>65</v>
      </c>
      <c r="H25" s="59" t="s">
        <v>65</v>
      </c>
      <c r="I25" s="304"/>
      <c r="J25" s="61"/>
      <c r="K25" s="71">
        <v>0</v>
      </c>
      <c r="L25" s="80"/>
      <c r="M25" s="61"/>
      <c r="N25" s="71">
        <v>0</v>
      </c>
      <c r="O25" s="80"/>
      <c r="P25" s="61"/>
      <c r="Q25" s="71">
        <v>0</v>
      </c>
      <c r="R25" s="80"/>
    </row>
    <row r="26" spans="1:18" ht="13.5" customHeight="1" x14ac:dyDescent="0.15">
      <c r="A26" s="7"/>
      <c r="B26" s="14" t="s">
        <v>61</v>
      </c>
      <c r="C26" s="300">
        <v>21</v>
      </c>
      <c r="D26" s="30">
        <v>5274578</v>
      </c>
      <c r="E26" s="42">
        <v>5138052</v>
      </c>
      <c r="F26" s="302">
        <v>2.6571548906083393</v>
      </c>
      <c r="G26" s="307" t="s">
        <v>65</v>
      </c>
      <c r="H26" s="309" t="s">
        <v>65</v>
      </c>
      <c r="I26" s="322" t="s">
        <v>65</v>
      </c>
      <c r="J26" s="60">
        <v>4</v>
      </c>
      <c r="K26" s="70">
        <v>11</v>
      </c>
      <c r="L26" s="79">
        <v>6</v>
      </c>
      <c r="M26" s="60">
        <v>2</v>
      </c>
      <c r="N26" s="70">
        <v>16</v>
      </c>
      <c r="O26" s="79">
        <v>3</v>
      </c>
      <c r="P26" s="60">
        <v>4</v>
      </c>
      <c r="Q26" s="70">
        <v>13</v>
      </c>
      <c r="R26" s="79">
        <v>4</v>
      </c>
    </row>
    <row r="27" spans="1:18" ht="13.5" customHeight="1" x14ac:dyDescent="0.15">
      <c r="A27" s="7"/>
      <c r="B27" s="15"/>
      <c r="C27" s="301"/>
      <c r="D27" s="37" t="s">
        <v>65</v>
      </c>
      <c r="E27" s="49" t="s">
        <v>65</v>
      </c>
      <c r="F27" s="303"/>
      <c r="G27" s="320"/>
      <c r="H27" s="321"/>
      <c r="I27" s="323"/>
      <c r="J27" s="61"/>
      <c r="K27" s="71">
        <v>-9.5</v>
      </c>
      <c r="L27" s="84"/>
      <c r="M27" s="61"/>
      <c r="N27" s="71">
        <v>-4.8</v>
      </c>
      <c r="O27" s="84"/>
      <c r="P27" s="61"/>
      <c r="Q27" s="71">
        <v>0</v>
      </c>
      <c r="R27" s="84"/>
    </row>
    <row r="28" spans="1:18" ht="13.5" customHeight="1" x14ac:dyDescent="0.15">
      <c r="A28" s="324" t="s">
        <v>10</v>
      </c>
      <c r="B28" s="22" t="s">
        <v>42</v>
      </c>
      <c r="C28" s="326">
        <v>10</v>
      </c>
      <c r="D28" s="38">
        <v>4521264</v>
      </c>
      <c r="E28" s="50">
        <v>4429015</v>
      </c>
      <c r="F28" s="328">
        <v>2.0828333162113921</v>
      </c>
      <c r="G28" s="329" t="s">
        <v>65</v>
      </c>
      <c r="H28" s="331" t="s">
        <v>65</v>
      </c>
      <c r="I28" s="333" t="s">
        <v>65</v>
      </c>
      <c r="J28" s="65">
        <v>2</v>
      </c>
      <c r="K28" s="75">
        <v>7</v>
      </c>
      <c r="L28" s="85">
        <v>1</v>
      </c>
      <c r="M28" s="89">
        <v>2</v>
      </c>
      <c r="N28" s="75">
        <v>7</v>
      </c>
      <c r="O28" s="85">
        <v>1</v>
      </c>
      <c r="P28" s="89">
        <v>2</v>
      </c>
      <c r="Q28" s="75">
        <v>6</v>
      </c>
      <c r="R28" s="85">
        <v>2</v>
      </c>
    </row>
    <row r="29" spans="1:18" ht="13.5" customHeight="1" x14ac:dyDescent="0.15">
      <c r="A29" s="324"/>
      <c r="B29" s="23"/>
      <c r="C29" s="327"/>
      <c r="D29" s="39">
        <v>85.71802331864275</v>
      </c>
      <c r="E29" s="51">
        <v>86.200275902229095</v>
      </c>
      <c r="F29" s="306"/>
      <c r="G29" s="330"/>
      <c r="H29" s="332"/>
      <c r="I29" s="334"/>
      <c r="J29" s="66"/>
      <c r="K29" s="76">
        <v>10</v>
      </c>
      <c r="L29" s="86"/>
      <c r="M29" s="66"/>
      <c r="N29" s="76">
        <v>10</v>
      </c>
      <c r="O29" s="86"/>
      <c r="P29" s="66"/>
      <c r="Q29" s="76">
        <v>0</v>
      </c>
      <c r="R29" s="86"/>
    </row>
    <row r="30" spans="1:18" ht="13.5" customHeight="1" x14ac:dyDescent="0.15">
      <c r="A30" s="324"/>
      <c r="B30" s="18" t="s">
        <v>102</v>
      </c>
      <c r="C30" s="335">
        <v>11</v>
      </c>
      <c r="D30" s="34">
        <v>753314</v>
      </c>
      <c r="E30" s="46">
        <v>709037</v>
      </c>
      <c r="F30" s="317">
        <v>6.2446670625087251</v>
      </c>
      <c r="G30" s="337" t="s">
        <v>65</v>
      </c>
      <c r="H30" s="338" t="s">
        <v>65</v>
      </c>
      <c r="I30" s="339" t="s">
        <v>65</v>
      </c>
      <c r="J30" s="64">
        <v>2</v>
      </c>
      <c r="K30" s="74">
        <v>4</v>
      </c>
      <c r="L30" s="83">
        <v>5</v>
      </c>
      <c r="M30" s="64">
        <v>0</v>
      </c>
      <c r="N30" s="74">
        <v>9</v>
      </c>
      <c r="O30" s="83">
        <v>2</v>
      </c>
      <c r="P30" s="64">
        <v>2</v>
      </c>
      <c r="Q30" s="74">
        <v>7</v>
      </c>
      <c r="R30" s="83">
        <v>2</v>
      </c>
    </row>
    <row r="31" spans="1:18" ht="13.5" customHeight="1" x14ac:dyDescent="0.15">
      <c r="A31" s="325"/>
      <c r="B31" s="19"/>
      <c r="C31" s="336"/>
      <c r="D31" s="35">
        <v>14.281976681357259</v>
      </c>
      <c r="E31" s="47">
        <v>13.799724097770907</v>
      </c>
      <c r="F31" s="303"/>
      <c r="G31" s="320"/>
      <c r="H31" s="321"/>
      <c r="I31" s="323"/>
      <c r="J31" s="61"/>
      <c r="K31" s="71">
        <v>-27.3</v>
      </c>
      <c r="L31" s="80"/>
      <c r="M31" s="61"/>
      <c r="N31" s="71">
        <v>-18.2</v>
      </c>
      <c r="O31" s="80"/>
      <c r="P31" s="61"/>
      <c r="Q31" s="71">
        <v>0</v>
      </c>
      <c r="R31" s="80"/>
    </row>
    <row r="32" spans="1:18" ht="13.5" customHeight="1" x14ac:dyDescent="0.15">
      <c r="A32" s="6"/>
      <c r="B32" s="14" t="s">
        <v>61</v>
      </c>
      <c r="C32" s="300">
        <v>35</v>
      </c>
      <c r="D32" s="30">
        <v>2255571</v>
      </c>
      <c r="E32" s="42">
        <v>2220843</v>
      </c>
      <c r="F32" s="302">
        <v>1.5637305293530375</v>
      </c>
      <c r="G32" s="307" t="s">
        <v>65</v>
      </c>
      <c r="H32" s="309" t="s">
        <v>65</v>
      </c>
      <c r="I32" s="322" t="s">
        <v>65</v>
      </c>
      <c r="J32" s="60">
        <v>7</v>
      </c>
      <c r="K32" s="70">
        <v>18</v>
      </c>
      <c r="L32" s="79">
        <v>9</v>
      </c>
      <c r="M32" s="60">
        <v>1</v>
      </c>
      <c r="N32" s="70">
        <v>27</v>
      </c>
      <c r="O32" s="79">
        <v>6</v>
      </c>
      <c r="P32" s="60">
        <v>7</v>
      </c>
      <c r="Q32" s="70">
        <v>21</v>
      </c>
      <c r="R32" s="79">
        <v>6</v>
      </c>
    </row>
    <row r="33" spans="1:18" ht="13.5" customHeight="1" x14ac:dyDescent="0.15">
      <c r="A33" s="10"/>
      <c r="B33" s="15"/>
      <c r="C33" s="301"/>
      <c r="D33" s="31" t="s">
        <v>65</v>
      </c>
      <c r="E33" s="43" t="s">
        <v>65</v>
      </c>
      <c r="F33" s="303"/>
      <c r="G33" s="320"/>
      <c r="H33" s="321"/>
      <c r="I33" s="323"/>
      <c r="J33" s="61"/>
      <c r="K33" s="71">
        <v>-5.9</v>
      </c>
      <c r="L33" s="80"/>
      <c r="M33" s="61"/>
      <c r="N33" s="71">
        <v>-14.7</v>
      </c>
      <c r="O33" s="80"/>
      <c r="P33" s="61"/>
      <c r="Q33" s="71">
        <v>2.9</v>
      </c>
      <c r="R33" s="80"/>
    </row>
    <row r="34" spans="1:18" ht="13.5" customHeight="1" x14ac:dyDescent="0.15">
      <c r="A34" s="324" t="s">
        <v>28</v>
      </c>
      <c r="B34" s="8" t="s">
        <v>100</v>
      </c>
      <c r="C34" s="300">
        <v>12</v>
      </c>
      <c r="D34" s="30">
        <v>305113</v>
      </c>
      <c r="E34" s="42">
        <v>287977</v>
      </c>
      <c r="F34" s="302">
        <v>5.9504752115620505</v>
      </c>
      <c r="G34" s="307" t="s">
        <v>65</v>
      </c>
      <c r="H34" s="309" t="s">
        <v>65</v>
      </c>
      <c r="I34" s="322" t="s">
        <v>65</v>
      </c>
      <c r="J34" s="60">
        <v>1</v>
      </c>
      <c r="K34" s="70">
        <v>8</v>
      </c>
      <c r="L34" s="79">
        <v>3</v>
      </c>
      <c r="M34" s="60">
        <v>0</v>
      </c>
      <c r="N34" s="70">
        <v>11</v>
      </c>
      <c r="O34" s="79">
        <v>1</v>
      </c>
      <c r="P34" s="60">
        <v>1</v>
      </c>
      <c r="Q34" s="70">
        <v>9</v>
      </c>
      <c r="R34" s="79">
        <v>2</v>
      </c>
    </row>
    <row r="35" spans="1:18" ht="13.5" customHeight="1" x14ac:dyDescent="0.15">
      <c r="A35" s="324"/>
      <c r="B35" s="16"/>
      <c r="C35" s="305"/>
      <c r="D35" s="32">
        <v>13.527084716020909</v>
      </c>
      <c r="E35" s="44">
        <v>12.967012976603929</v>
      </c>
      <c r="F35" s="306"/>
      <c r="G35" s="308"/>
      <c r="H35" s="310"/>
      <c r="I35" s="340"/>
      <c r="J35" s="62"/>
      <c r="K35" s="72">
        <v>-16.7</v>
      </c>
      <c r="L35" s="81"/>
      <c r="M35" s="62"/>
      <c r="N35" s="72">
        <v>-8.3000000000000007</v>
      </c>
      <c r="O35" s="81"/>
      <c r="P35" s="62"/>
      <c r="Q35" s="72">
        <v>-8.3000000000000007</v>
      </c>
      <c r="R35" s="81"/>
    </row>
    <row r="36" spans="1:18" ht="13.5" customHeight="1" x14ac:dyDescent="0.15">
      <c r="A36" s="324"/>
      <c r="B36" s="18" t="s">
        <v>105</v>
      </c>
      <c r="C36" s="316">
        <v>5</v>
      </c>
      <c r="D36" s="34">
        <v>358361</v>
      </c>
      <c r="E36" s="46">
        <v>353639</v>
      </c>
      <c r="F36" s="317">
        <v>1.3352599684989457</v>
      </c>
      <c r="G36" s="337" t="s">
        <v>65</v>
      </c>
      <c r="H36" s="338" t="s">
        <v>65</v>
      </c>
      <c r="I36" s="339" t="s">
        <v>65</v>
      </c>
      <c r="J36" s="64">
        <v>0</v>
      </c>
      <c r="K36" s="74">
        <v>4</v>
      </c>
      <c r="L36" s="83">
        <v>1</v>
      </c>
      <c r="M36" s="64">
        <v>0</v>
      </c>
      <c r="N36" s="74">
        <v>4</v>
      </c>
      <c r="O36" s="83">
        <v>1</v>
      </c>
      <c r="P36" s="64">
        <v>1</v>
      </c>
      <c r="Q36" s="74">
        <v>4</v>
      </c>
      <c r="R36" s="83">
        <v>0</v>
      </c>
    </row>
    <row r="37" spans="1:18" ht="13.5" customHeight="1" x14ac:dyDescent="0.15">
      <c r="A37" s="324"/>
      <c r="B37" s="24"/>
      <c r="C37" s="305"/>
      <c r="D37" s="32">
        <v>15.887817319871553</v>
      </c>
      <c r="E37" s="44">
        <v>15.923638005928378</v>
      </c>
      <c r="F37" s="306"/>
      <c r="G37" s="308"/>
      <c r="H37" s="310"/>
      <c r="I37" s="340"/>
      <c r="J37" s="62"/>
      <c r="K37" s="72">
        <v>-20</v>
      </c>
      <c r="L37" s="81"/>
      <c r="M37" s="62"/>
      <c r="N37" s="72">
        <v>-20</v>
      </c>
      <c r="O37" s="81"/>
      <c r="P37" s="62"/>
      <c r="Q37" s="72">
        <v>20</v>
      </c>
      <c r="R37" s="81"/>
    </row>
    <row r="38" spans="1:18" ht="13.5" customHeight="1" x14ac:dyDescent="0.15">
      <c r="A38" s="324"/>
      <c r="B38" s="18" t="s">
        <v>85</v>
      </c>
      <c r="C38" s="316">
        <v>5</v>
      </c>
      <c r="D38" s="34">
        <v>1166266</v>
      </c>
      <c r="E38" s="46">
        <v>1118180</v>
      </c>
      <c r="F38" s="317">
        <v>4.3003809762292207</v>
      </c>
      <c r="G38" s="337" t="s">
        <v>65</v>
      </c>
      <c r="H38" s="338" t="s">
        <v>65</v>
      </c>
      <c r="I38" s="339" t="s">
        <v>65</v>
      </c>
      <c r="J38" s="64">
        <v>1</v>
      </c>
      <c r="K38" s="74">
        <v>3</v>
      </c>
      <c r="L38" s="83">
        <v>1</v>
      </c>
      <c r="M38" s="64">
        <v>0</v>
      </c>
      <c r="N38" s="74">
        <v>4</v>
      </c>
      <c r="O38" s="83">
        <v>1</v>
      </c>
      <c r="P38" s="64">
        <v>1</v>
      </c>
      <c r="Q38" s="74">
        <v>4</v>
      </c>
      <c r="R38" s="83">
        <v>0</v>
      </c>
    </row>
    <row r="39" spans="1:18" ht="13.5" customHeight="1" x14ac:dyDescent="0.15">
      <c r="A39" s="324"/>
      <c r="B39" s="16"/>
      <c r="C39" s="305"/>
      <c r="D39" s="32">
        <v>51.706020338087342</v>
      </c>
      <c r="E39" s="44">
        <v>50.349349323657734</v>
      </c>
      <c r="F39" s="306"/>
      <c r="G39" s="308"/>
      <c r="H39" s="310"/>
      <c r="I39" s="340"/>
      <c r="J39" s="62"/>
      <c r="K39" s="72">
        <v>0</v>
      </c>
      <c r="L39" s="81"/>
      <c r="M39" s="62"/>
      <c r="N39" s="72">
        <v>-20</v>
      </c>
      <c r="O39" s="81"/>
      <c r="P39" s="62"/>
      <c r="Q39" s="72">
        <v>20</v>
      </c>
      <c r="R39" s="81"/>
    </row>
    <row r="40" spans="1:18" ht="13.5" customHeight="1" x14ac:dyDescent="0.15">
      <c r="A40" s="324"/>
      <c r="B40" s="18" t="s">
        <v>104</v>
      </c>
      <c r="C40" s="316">
        <v>5</v>
      </c>
      <c r="D40" s="34">
        <v>242906</v>
      </c>
      <c r="E40" s="46">
        <v>287707</v>
      </c>
      <c r="F40" s="317">
        <v>-15.571744865436017</v>
      </c>
      <c r="G40" s="341" t="s">
        <v>65</v>
      </c>
      <c r="H40" s="342" t="s">
        <v>65</v>
      </c>
      <c r="I40" s="343" t="s">
        <v>65</v>
      </c>
      <c r="J40" s="64">
        <v>1</v>
      </c>
      <c r="K40" s="74">
        <v>2</v>
      </c>
      <c r="L40" s="83">
        <v>1</v>
      </c>
      <c r="M40" s="64">
        <v>1</v>
      </c>
      <c r="N40" s="74">
        <v>2</v>
      </c>
      <c r="O40" s="83">
        <v>1</v>
      </c>
      <c r="P40" s="64">
        <v>1</v>
      </c>
      <c r="Q40" s="74">
        <v>2</v>
      </c>
      <c r="R40" s="83">
        <v>1</v>
      </c>
    </row>
    <row r="41" spans="1:18" ht="13.5" customHeight="1" x14ac:dyDescent="0.15">
      <c r="A41" s="324"/>
      <c r="B41" s="18"/>
      <c r="C41" s="305"/>
      <c r="D41" s="32">
        <v>10.769157787540271</v>
      </c>
      <c r="E41" s="44">
        <v>12.954855431023265</v>
      </c>
      <c r="F41" s="306"/>
      <c r="G41" s="308"/>
      <c r="H41" s="310"/>
      <c r="I41" s="340"/>
      <c r="J41" s="62"/>
      <c r="K41" s="72">
        <v>0</v>
      </c>
      <c r="L41" s="81"/>
      <c r="M41" s="62"/>
      <c r="N41" s="72">
        <v>0</v>
      </c>
      <c r="O41" s="81"/>
      <c r="P41" s="62"/>
      <c r="Q41" s="72">
        <v>0</v>
      </c>
      <c r="R41" s="81"/>
    </row>
    <row r="42" spans="1:18" ht="13.5" customHeight="1" x14ac:dyDescent="0.15">
      <c r="A42" s="324"/>
      <c r="B42" s="25" t="s">
        <v>32</v>
      </c>
      <c r="C42" s="313">
        <v>8</v>
      </c>
      <c r="D42" s="33">
        <v>182925</v>
      </c>
      <c r="E42" s="45">
        <v>173340</v>
      </c>
      <c r="F42" s="314">
        <v>5.5295950155763336</v>
      </c>
      <c r="G42" s="341" t="s">
        <v>65</v>
      </c>
      <c r="H42" s="342" t="s">
        <v>65</v>
      </c>
      <c r="I42" s="343" t="s">
        <v>65</v>
      </c>
      <c r="J42" s="64">
        <v>4</v>
      </c>
      <c r="K42" s="74">
        <v>1</v>
      </c>
      <c r="L42" s="83">
        <v>3</v>
      </c>
      <c r="M42" s="64">
        <v>0</v>
      </c>
      <c r="N42" s="74">
        <v>6</v>
      </c>
      <c r="O42" s="83">
        <v>2</v>
      </c>
      <c r="P42" s="64">
        <v>3</v>
      </c>
      <c r="Q42" s="74">
        <v>2</v>
      </c>
      <c r="R42" s="83">
        <v>3</v>
      </c>
    </row>
    <row r="43" spans="1:18" ht="13.5" customHeight="1" x14ac:dyDescent="0.15">
      <c r="A43" s="348"/>
      <c r="B43" s="16"/>
      <c r="C43" s="305"/>
      <c r="D43" s="40">
        <v>8.1099198384799234</v>
      </c>
      <c r="E43" s="52">
        <v>7.8051442627866976</v>
      </c>
      <c r="F43" s="358"/>
      <c r="G43" s="359"/>
      <c r="H43" s="360"/>
      <c r="I43" s="361"/>
      <c r="J43" s="62"/>
      <c r="K43" s="72">
        <v>12.5</v>
      </c>
      <c r="L43" s="81"/>
      <c r="M43" s="62"/>
      <c r="N43" s="72">
        <v>-25</v>
      </c>
      <c r="O43" s="81"/>
      <c r="P43" s="62"/>
      <c r="Q43" s="72">
        <v>0</v>
      </c>
      <c r="R43" s="81"/>
    </row>
    <row r="44" spans="1:18" ht="13.5" customHeight="1" x14ac:dyDescent="0.15">
      <c r="A44" s="11" t="s">
        <v>3</v>
      </c>
      <c r="B44" s="26"/>
      <c r="C44" s="349">
        <v>142</v>
      </c>
      <c r="D44" s="350" t="s">
        <v>65</v>
      </c>
      <c r="E44" s="352" t="s">
        <v>65</v>
      </c>
      <c r="F44" s="354" t="s">
        <v>65</v>
      </c>
      <c r="G44" s="356" t="s">
        <v>65</v>
      </c>
      <c r="H44" s="344" t="s">
        <v>65</v>
      </c>
      <c r="I44" s="346" t="s">
        <v>65</v>
      </c>
      <c r="J44" s="67">
        <v>33</v>
      </c>
      <c r="K44" s="77">
        <v>72</v>
      </c>
      <c r="L44" s="87">
        <v>34</v>
      </c>
      <c r="M44" s="67">
        <v>7</v>
      </c>
      <c r="N44" s="77">
        <v>114</v>
      </c>
      <c r="O44" s="87">
        <v>17</v>
      </c>
      <c r="P44" s="67">
        <v>26</v>
      </c>
      <c r="Q44" s="77">
        <v>78</v>
      </c>
      <c r="R44" s="87">
        <v>35</v>
      </c>
    </row>
    <row r="45" spans="1:18" ht="13.5" customHeight="1" x14ac:dyDescent="0.15">
      <c r="A45" s="9"/>
      <c r="B45" s="21"/>
      <c r="C45" s="301"/>
      <c r="D45" s="351"/>
      <c r="E45" s="353"/>
      <c r="F45" s="355"/>
      <c r="G45" s="357"/>
      <c r="H45" s="345"/>
      <c r="I45" s="347"/>
      <c r="J45" s="68"/>
      <c r="K45" s="78">
        <v>-0.7</v>
      </c>
      <c r="L45" s="88"/>
      <c r="M45" s="68"/>
      <c r="N45" s="78">
        <v>-7.2</v>
      </c>
      <c r="O45" s="88"/>
      <c r="P45" s="68"/>
      <c r="Q45" s="78">
        <v>-6.5</v>
      </c>
      <c r="R45" s="88"/>
    </row>
    <row r="46" spans="1:18" ht="13.5" customHeight="1" x14ac:dyDescent="0.15">
      <c r="A46" s="12"/>
      <c r="B46" s="27" t="s">
        <v>109</v>
      </c>
      <c r="C46" s="3"/>
      <c r="D46" s="3"/>
      <c r="E46" s="3"/>
      <c r="F46" s="27"/>
      <c r="G46" s="3"/>
      <c r="H46" s="3"/>
      <c r="I46" s="3"/>
      <c r="J46" s="27" t="s">
        <v>78</v>
      </c>
      <c r="K46" s="12"/>
      <c r="L46" s="12"/>
      <c r="M46" s="12"/>
      <c r="N46" s="12"/>
      <c r="O46" s="12"/>
      <c r="P46" s="12"/>
      <c r="Q46" s="12"/>
      <c r="R46" s="12"/>
    </row>
  </sheetData>
  <mergeCells count="96">
    <mergeCell ref="H44:H45"/>
    <mergeCell ref="I44:I45"/>
    <mergeCell ref="A8:A23"/>
    <mergeCell ref="A34:A43"/>
    <mergeCell ref="C44:C45"/>
    <mergeCell ref="D44:D45"/>
    <mergeCell ref="E44:E45"/>
    <mergeCell ref="F44:F45"/>
    <mergeCell ref="G44:G45"/>
    <mergeCell ref="C42:C43"/>
    <mergeCell ref="F42:F43"/>
    <mergeCell ref="G42:G43"/>
    <mergeCell ref="H42:H43"/>
    <mergeCell ref="I42:I43"/>
    <mergeCell ref="C40:C41"/>
    <mergeCell ref="F40:F41"/>
    <mergeCell ref="G40:G41"/>
    <mergeCell ref="H40:H41"/>
    <mergeCell ref="I40:I41"/>
    <mergeCell ref="C38:C39"/>
    <mergeCell ref="F38:F39"/>
    <mergeCell ref="G38:G39"/>
    <mergeCell ref="H38:H39"/>
    <mergeCell ref="I38:I39"/>
    <mergeCell ref="C36:C37"/>
    <mergeCell ref="F36:F37"/>
    <mergeCell ref="G36:G37"/>
    <mergeCell ref="H36:H37"/>
    <mergeCell ref="I36:I37"/>
    <mergeCell ref="C34:C35"/>
    <mergeCell ref="F34:F35"/>
    <mergeCell ref="G34:G35"/>
    <mergeCell ref="H34:H35"/>
    <mergeCell ref="I34:I35"/>
    <mergeCell ref="C32:C33"/>
    <mergeCell ref="F32:F33"/>
    <mergeCell ref="G32:G33"/>
    <mergeCell ref="H32:H33"/>
    <mergeCell ref="I32:I33"/>
    <mergeCell ref="I28:I29"/>
    <mergeCell ref="C30:C31"/>
    <mergeCell ref="F30:F31"/>
    <mergeCell ref="G30:G31"/>
    <mergeCell ref="H30:H31"/>
    <mergeCell ref="I30:I31"/>
    <mergeCell ref="A28:A31"/>
    <mergeCell ref="C28:C29"/>
    <mergeCell ref="F28:F29"/>
    <mergeCell ref="G28:G29"/>
    <mergeCell ref="H28:H29"/>
    <mergeCell ref="C26:C27"/>
    <mergeCell ref="F26:F27"/>
    <mergeCell ref="G26:G27"/>
    <mergeCell ref="H26:H27"/>
    <mergeCell ref="I26:I27"/>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C8:C9"/>
    <mergeCell ref="F8:F9"/>
    <mergeCell ref="G8:G9"/>
    <mergeCell ref="H8:H9"/>
    <mergeCell ref="I8:I9"/>
    <mergeCell ref="C6:C7"/>
    <mergeCell ref="F6:F7"/>
    <mergeCell ref="I6:I7"/>
    <mergeCell ref="D4:F4"/>
    <mergeCell ref="G4:I4"/>
    <mergeCell ref="J4:L4"/>
    <mergeCell ref="M4:O4"/>
    <mergeCell ref="P4:R4"/>
    <mergeCell ref="B4:B5"/>
    <mergeCell ref="C4:C5"/>
  </mergeCells>
  <phoneticPr fontId="21"/>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A0921-B5AF-4522-BA62-FA3689E2A28A}">
  <sheetPr>
    <tabColor theme="9" tint="-0.249977111117893"/>
  </sheetPr>
  <dimension ref="A1:R46"/>
  <sheetViews>
    <sheetView showGridLines="0" view="pageBreakPreview" zoomScale="90" zoomScaleSheetLayoutView="90" workbookViewId="0">
      <selection activeCell="T16" sqref="T16"/>
    </sheetView>
  </sheetViews>
  <sheetFormatPr defaultColWidth="9" defaultRowHeight="12.6" x14ac:dyDescent="0.15"/>
  <cols>
    <col min="1" max="1" width="3" style="266" customWidth="1"/>
    <col min="2" max="2" width="15.88671875" style="266" customWidth="1"/>
    <col min="3" max="3" width="7.77734375" style="266" customWidth="1"/>
    <col min="4" max="5" width="9.6640625" style="266" customWidth="1"/>
    <col min="6" max="6" width="7.77734375" style="266" customWidth="1"/>
    <col min="7" max="8" width="9.6640625" style="266" customWidth="1"/>
    <col min="9" max="9" width="7.77734375" style="266" customWidth="1"/>
    <col min="10" max="18" width="6.44140625" style="266" customWidth="1"/>
    <col min="19" max="19" width="9" style="266" customWidth="1"/>
    <col min="20" max="16384" width="9" style="266"/>
  </cols>
  <sheetData>
    <row r="1" spans="1:18" ht="13.5" customHeight="1" x14ac:dyDescent="0.15">
      <c r="A1" s="2" t="s">
        <v>118</v>
      </c>
      <c r="B1" s="265"/>
      <c r="C1" s="265"/>
      <c r="D1" s="265"/>
      <c r="E1" s="265"/>
      <c r="F1" s="265"/>
      <c r="G1" s="265"/>
      <c r="H1" s="265"/>
      <c r="I1" s="265"/>
      <c r="J1" s="265"/>
      <c r="K1" s="265"/>
      <c r="L1" s="265"/>
      <c r="M1" s="265"/>
      <c r="N1" s="265"/>
      <c r="O1" s="265"/>
      <c r="P1" s="265"/>
      <c r="Q1" s="265"/>
      <c r="R1" s="265"/>
    </row>
    <row r="2" spans="1:18" ht="13.5" customHeight="1" x14ac:dyDescent="0.15">
      <c r="A2" s="267"/>
      <c r="B2" s="267"/>
      <c r="C2" s="267"/>
      <c r="D2" s="267"/>
      <c r="E2" s="267"/>
      <c r="F2" s="267"/>
      <c r="G2" s="267"/>
      <c r="H2" s="267"/>
      <c r="I2" s="267"/>
      <c r="J2" s="267"/>
      <c r="K2" s="267"/>
      <c r="L2" s="267"/>
      <c r="M2" s="267"/>
      <c r="N2" s="267"/>
      <c r="O2" s="267"/>
      <c r="P2" s="267"/>
      <c r="Q2" s="267"/>
      <c r="R2" s="267"/>
    </row>
    <row r="3" spans="1:18" ht="13.5" customHeight="1" x14ac:dyDescent="0.15">
      <c r="A3" s="267"/>
      <c r="B3" s="267"/>
      <c r="C3" s="267"/>
      <c r="D3" s="267"/>
      <c r="E3" s="267"/>
      <c r="F3" s="267"/>
      <c r="G3" s="267"/>
      <c r="H3" s="267"/>
      <c r="I3" s="267"/>
      <c r="J3" s="267"/>
      <c r="K3" s="267"/>
      <c r="L3" s="267"/>
      <c r="M3" s="267"/>
      <c r="N3" s="267"/>
      <c r="O3" s="267"/>
      <c r="P3" s="267"/>
      <c r="Q3" s="267"/>
      <c r="R3" s="268" t="s">
        <v>43</v>
      </c>
    </row>
    <row r="4" spans="1:18" ht="13.5" customHeight="1" x14ac:dyDescent="0.15">
      <c r="A4" s="4"/>
      <c r="B4" s="296" t="s">
        <v>70</v>
      </c>
      <c r="C4" s="298" t="s">
        <v>79</v>
      </c>
      <c r="D4" s="420" t="s">
        <v>77</v>
      </c>
      <c r="E4" s="294"/>
      <c r="F4" s="295"/>
      <c r="G4" s="420" t="s">
        <v>76</v>
      </c>
      <c r="H4" s="294"/>
      <c r="I4" s="295"/>
      <c r="J4" s="420" t="s">
        <v>50</v>
      </c>
      <c r="K4" s="294"/>
      <c r="L4" s="295"/>
      <c r="M4" s="420" t="s">
        <v>1</v>
      </c>
      <c r="N4" s="294"/>
      <c r="O4" s="295"/>
      <c r="P4" s="420" t="s">
        <v>9</v>
      </c>
      <c r="Q4" s="294"/>
      <c r="R4" s="295"/>
    </row>
    <row r="5" spans="1:18" ht="13.5" customHeight="1" x14ac:dyDescent="0.15">
      <c r="A5" s="5"/>
      <c r="B5" s="297"/>
      <c r="C5" s="299"/>
      <c r="D5" s="29" t="s">
        <v>74</v>
      </c>
      <c r="E5" s="41" t="s">
        <v>69</v>
      </c>
      <c r="F5" s="54" t="s">
        <v>73</v>
      </c>
      <c r="G5" s="29" t="s">
        <v>74</v>
      </c>
      <c r="H5" s="41" t="s">
        <v>69</v>
      </c>
      <c r="I5" s="54" t="s">
        <v>73</v>
      </c>
      <c r="J5" s="269" t="s">
        <v>67</v>
      </c>
      <c r="K5" s="270" t="s">
        <v>68</v>
      </c>
      <c r="L5" s="53" t="s">
        <v>59</v>
      </c>
      <c r="M5" s="269" t="s">
        <v>67</v>
      </c>
      <c r="N5" s="270" t="s">
        <v>68</v>
      </c>
      <c r="O5" s="53" t="s">
        <v>59</v>
      </c>
      <c r="P5" s="269" t="s">
        <v>67</v>
      </c>
      <c r="Q5" s="270" t="s">
        <v>68</v>
      </c>
      <c r="R5" s="53" t="s">
        <v>59</v>
      </c>
    </row>
    <row r="6" spans="1:18" ht="13.5" customHeight="1" x14ac:dyDescent="0.15">
      <c r="A6" s="6"/>
      <c r="B6" s="271" t="s">
        <v>61</v>
      </c>
      <c r="C6" s="300">
        <v>79</v>
      </c>
      <c r="D6" s="30">
        <v>30540893</v>
      </c>
      <c r="E6" s="42">
        <v>31501589</v>
      </c>
      <c r="F6" s="302">
        <v>-3.0496747322809625</v>
      </c>
      <c r="G6" s="55">
        <v>28481991</v>
      </c>
      <c r="H6" s="57">
        <v>27957794</v>
      </c>
      <c r="I6" s="302">
        <v>1.8749583747558916</v>
      </c>
      <c r="J6" s="60">
        <v>17</v>
      </c>
      <c r="K6" s="70">
        <v>36</v>
      </c>
      <c r="L6" s="79">
        <v>25</v>
      </c>
      <c r="M6" s="60">
        <v>2</v>
      </c>
      <c r="N6" s="70">
        <v>64</v>
      </c>
      <c r="O6" s="79">
        <v>11</v>
      </c>
      <c r="P6" s="60">
        <v>16</v>
      </c>
      <c r="Q6" s="70">
        <v>43</v>
      </c>
      <c r="R6" s="79">
        <v>19</v>
      </c>
    </row>
    <row r="7" spans="1:18" ht="13.5" customHeight="1" x14ac:dyDescent="0.15">
      <c r="A7" s="7"/>
      <c r="B7" s="272"/>
      <c r="C7" s="301"/>
      <c r="D7" s="31" t="s">
        <v>65</v>
      </c>
      <c r="E7" s="43" t="s">
        <v>65</v>
      </c>
      <c r="F7" s="303"/>
      <c r="G7" s="37" t="s">
        <v>65</v>
      </c>
      <c r="H7" s="49" t="s">
        <v>65</v>
      </c>
      <c r="I7" s="304"/>
      <c r="J7" s="61"/>
      <c r="K7" s="273">
        <v>-10.3</v>
      </c>
      <c r="L7" s="80"/>
      <c r="M7" s="61"/>
      <c r="N7" s="273">
        <v>-11.7</v>
      </c>
      <c r="O7" s="80"/>
      <c r="P7" s="61"/>
      <c r="Q7" s="273">
        <v>-3.8</v>
      </c>
      <c r="R7" s="80"/>
    </row>
    <row r="8" spans="1:18" ht="13.5" customHeight="1" x14ac:dyDescent="0.15">
      <c r="A8" s="324" t="s">
        <v>57</v>
      </c>
      <c r="B8" s="274" t="s">
        <v>60</v>
      </c>
      <c r="C8" s="300">
        <v>11</v>
      </c>
      <c r="D8" s="30">
        <v>1736345</v>
      </c>
      <c r="E8" s="42">
        <v>1704808</v>
      </c>
      <c r="F8" s="302">
        <v>1.8498857349332098</v>
      </c>
      <c r="G8" s="307" t="s">
        <v>65</v>
      </c>
      <c r="H8" s="309" t="s">
        <v>65</v>
      </c>
      <c r="I8" s="311" t="s">
        <v>65</v>
      </c>
      <c r="J8" s="60">
        <v>0</v>
      </c>
      <c r="K8" s="70">
        <v>7</v>
      </c>
      <c r="L8" s="79">
        <v>4</v>
      </c>
      <c r="M8" s="60">
        <v>0</v>
      </c>
      <c r="N8" s="70">
        <v>9</v>
      </c>
      <c r="O8" s="79">
        <v>2</v>
      </c>
      <c r="P8" s="60">
        <v>0</v>
      </c>
      <c r="Q8" s="70">
        <v>8</v>
      </c>
      <c r="R8" s="79">
        <v>3</v>
      </c>
    </row>
    <row r="9" spans="1:18" ht="13.5" customHeight="1" x14ac:dyDescent="0.15">
      <c r="A9" s="324"/>
      <c r="B9" s="275"/>
      <c r="C9" s="305"/>
      <c r="D9" s="32">
        <v>5.6853118211049036</v>
      </c>
      <c r="E9" s="44">
        <v>5.4118158928427391</v>
      </c>
      <c r="F9" s="306"/>
      <c r="G9" s="308"/>
      <c r="H9" s="310"/>
      <c r="I9" s="312"/>
      <c r="J9" s="62"/>
      <c r="K9" s="72">
        <v>-36.4</v>
      </c>
      <c r="L9" s="81"/>
      <c r="M9" s="62"/>
      <c r="N9" s="72">
        <v>-18.2</v>
      </c>
      <c r="O9" s="81"/>
      <c r="P9" s="62"/>
      <c r="Q9" s="72">
        <v>-27.3</v>
      </c>
      <c r="R9" s="81"/>
    </row>
    <row r="10" spans="1:18" ht="13.5" customHeight="1" x14ac:dyDescent="0.15">
      <c r="A10" s="324"/>
      <c r="B10" s="276" t="s">
        <v>101</v>
      </c>
      <c r="C10" s="313">
        <v>6</v>
      </c>
      <c r="D10" s="33">
        <v>1063942</v>
      </c>
      <c r="E10" s="45">
        <v>946336</v>
      </c>
      <c r="F10" s="314">
        <v>12.427509890778737</v>
      </c>
      <c r="G10" s="33">
        <v>988594</v>
      </c>
      <c r="H10" s="45">
        <v>802693</v>
      </c>
      <c r="I10" s="314">
        <v>23.159663781794521</v>
      </c>
      <c r="J10" s="63">
        <v>1</v>
      </c>
      <c r="K10" s="73">
        <v>2</v>
      </c>
      <c r="L10" s="82">
        <v>3</v>
      </c>
      <c r="M10" s="63">
        <v>0</v>
      </c>
      <c r="N10" s="73">
        <v>5</v>
      </c>
      <c r="O10" s="82">
        <v>1</v>
      </c>
      <c r="P10" s="63">
        <v>1</v>
      </c>
      <c r="Q10" s="73">
        <v>2</v>
      </c>
      <c r="R10" s="82">
        <v>3</v>
      </c>
    </row>
    <row r="11" spans="1:18" ht="13.5" customHeight="1" x14ac:dyDescent="0.15">
      <c r="A11" s="324"/>
      <c r="B11" s="275"/>
      <c r="C11" s="305"/>
      <c r="D11" s="32">
        <v>3.4836636898600184</v>
      </c>
      <c r="E11" s="44">
        <v>3.0040897302037681</v>
      </c>
      <c r="F11" s="306"/>
      <c r="G11" s="32">
        <v>3.4709441485323129</v>
      </c>
      <c r="H11" s="44">
        <v>2.8710884699987416</v>
      </c>
      <c r="I11" s="315"/>
      <c r="J11" s="62"/>
      <c r="K11" s="72">
        <v>-33.299999999999997</v>
      </c>
      <c r="L11" s="81"/>
      <c r="M11" s="62"/>
      <c r="N11" s="72">
        <v>-16.7</v>
      </c>
      <c r="O11" s="81"/>
      <c r="P11" s="62"/>
      <c r="Q11" s="72">
        <v>-33.299999999999997</v>
      </c>
      <c r="R11" s="81"/>
    </row>
    <row r="12" spans="1:18" ht="13.5" customHeight="1" x14ac:dyDescent="0.15">
      <c r="A12" s="324"/>
      <c r="B12" s="277" t="s">
        <v>53</v>
      </c>
      <c r="C12" s="316">
        <v>10</v>
      </c>
      <c r="D12" s="34">
        <v>2470567</v>
      </c>
      <c r="E12" s="46">
        <v>2445559</v>
      </c>
      <c r="F12" s="317">
        <v>1.0225882916748361</v>
      </c>
      <c r="G12" s="34">
        <v>2263529</v>
      </c>
      <c r="H12" s="46">
        <v>2286806</v>
      </c>
      <c r="I12" s="317">
        <v>-1.0178825838308967</v>
      </c>
      <c r="J12" s="64">
        <v>5</v>
      </c>
      <c r="K12" s="278">
        <v>3</v>
      </c>
      <c r="L12" s="83">
        <v>2</v>
      </c>
      <c r="M12" s="64">
        <v>2</v>
      </c>
      <c r="N12" s="278">
        <v>6</v>
      </c>
      <c r="O12" s="83">
        <v>2</v>
      </c>
      <c r="P12" s="64">
        <v>3</v>
      </c>
      <c r="Q12" s="278">
        <v>4</v>
      </c>
      <c r="R12" s="83">
        <v>3</v>
      </c>
    </row>
    <row r="13" spans="1:18" ht="13.5" customHeight="1" x14ac:dyDescent="0.15">
      <c r="A13" s="324"/>
      <c r="B13" s="275"/>
      <c r="C13" s="305"/>
      <c r="D13" s="32">
        <v>8.0893738110408222</v>
      </c>
      <c r="E13" s="44">
        <v>7.7632877503417363</v>
      </c>
      <c r="F13" s="306"/>
      <c r="G13" s="32">
        <v>7.9472288296137723</v>
      </c>
      <c r="H13" s="44">
        <v>8.1794937039739253</v>
      </c>
      <c r="I13" s="315"/>
      <c r="J13" s="62"/>
      <c r="K13" s="72">
        <v>30</v>
      </c>
      <c r="L13" s="81"/>
      <c r="M13" s="62"/>
      <c r="N13" s="72">
        <v>0</v>
      </c>
      <c r="O13" s="81"/>
      <c r="P13" s="62"/>
      <c r="Q13" s="72">
        <v>0</v>
      </c>
      <c r="R13" s="81"/>
    </row>
    <row r="14" spans="1:18" ht="13.5" customHeight="1" x14ac:dyDescent="0.15">
      <c r="A14" s="324"/>
      <c r="B14" s="277" t="s">
        <v>72</v>
      </c>
      <c r="C14" s="316">
        <v>11</v>
      </c>
      <c r="D14" s="34">
        <v>1214942</v>
      </c>
      <c r="E14" s="46">
        <v>2594108</v>
      </c>
      <c r="F14" s="317">
        <v>-53.165326964027706</v>
      </c>
      <c r="G14" s="34">
        <v>1336772</v>
      </c>
      <c r="H14" s="46">
        <v>1883383</v>
      </c>
      <c r="I14" s="317">
        <v>-29.022827539592328</v>
      </c>
      <c r="J14" s="64">
        <v>1</v>
      </c>
      <c r="K14" s="278">
        <v>6</v>
      </c>
      <c r="L14" s="83">
        <v>4</v>
      </c>
      <c r="M14" s="64">
        <v>0</v>
      </c>
      <c r="N14" s="278">
        <v>8</v>
      </c>
      <c r="O14" s="83">
        <v>3</v>
      </c>
      <c r="P14" s="64">
        <v>2</v>
      </c>
      <c r="Q14" s="278">
        <v>6</v>
      </c>
      <c r="R14" s="83">
        <v>3</v>
      </c>
    </row>
    <row r="15" spans="1:18" ht="13.5" customHeight="1" x14ac:dyDescent="0.15">
      <c r="A15" s="324"/>
      <c r="B15" s="275"/>
      <c r="C15" s="305"/>
      <c r="D15" s="32">
        <v>3.9780827626749482</v>
      </c>
      <c r="E15" s="44">
        <v>8.2348480897265208</v>
      </c>
      <c r="F15" s="306"/>
      <c r="G15" s="32">
        <v>4.6933938010162279</v>
      </c>
      <c r="H15" s="44">
        <v>6.7365222020020612</v>
      </c>
      <c r="I15" s="315"/>
      <c r="J15" s="62"/>
      <c r="K15" s="72">
        <v>-27.3</v>
      </c>
      <c r="L15" s="81"/>
      <c r="M15" s="62"/>
      <c r="N15" s="72">
        <v>-27.3</v>
      </c>
      <c r="O15" s="81"/>
      <c r="P15" s="62"/>
      <c r="Q15" s="72">
        <v>-9.1</v>
      </c>
      <c r="R15" s="81"/>
    </row>
    <row r="16" spans="1:18" ht="13.5" customHeight="1" x14ac:dyDescent="0.15">
      <c r="A16" s="324"/>
      <c r="B16" s="421" t="s">
        <v>108</v>
      </c>
      <c r="C16" s="316">
        <v>10</v>
      </c>
      <c r="D16" s="34">
        <v>1699641</v>
      </c>
      <c r="E16" s="46">
        <v>1593751</v>
      </c>
      <c r="F16" s="317">
        <v>6.6440742625416362</v>
      </c>
      <c r="G16" s="34">
        <v>1584245</v>
      </c>
      <c r="H16" s="46">
        <v>1442194</v>
      </c>
      <c r="I16" s="317">
        <v>9.8496457480755026</v>
      </c>
      <c r="J16" s="64">
        <v>1</v>
      </c>
      <c r="K16" s="278">
        <v>6</v>
      </c>
      <c r="L16" s="83">
        <v>3</v>
      </c>
      <c r="M16" s="64">
        <v>0</v>
      </c>
      <c r="N16" s="278">
        <v>9</v>
      </c>
      <c r="O16" s="83">
        <v>1</v>
      </c>
      <c r="P16" s="64">
        <v>2</v>
      </c>
      <c r="Q16" s="278">
        <v>5</v>
      </c>
      <c r="R16" s="83">
        <v>3</v>
      </c>
    </row>
    <row r="17" spans="1:18" ht="13.5" customHeight="1" x14ac:dyDescent="0.15">
      <c r="A17" s="324"/>
      <c r="B17" s="422"/>
      <c r="C17" s="305"/>
      <c r="D17" s="32">
        <v>5.5651319691274255</v>
      </c>
      <c r="E17" s="44">
        <v>5.0592717719731537</v>
      </c>
      <c r="F17" s="306"/>
      <c r="G17" s="32">
        <v>5.5622691545685834</v>
      </c>
      <c r="H17" s="44">
        <v>5.1584685114998701</v>
      </c>
      <c r="I17" s="315"/>
      <c r="J17" s="62"/>
      <c r="K17" s="72">
        <v>-20</v>
      </c>
      <c r="L17" s="81"/>
      <c r="M17" s="62"/>
      <c r="N17" s="72">
        <v>-10</v>
      </c>
      <c r="O17" s="81"/>
      <c r="P17" s="62"/>
      <c r="Q17" s="72">
        <v>-10</v>
      </c>
      <c r="R17" s="81"/>
    </row>
    <row r="18" spans="1:18" ht="13.5" customHeight="1" x14ac:dyDescent="0.15">
      <c r="A18" s="324"/>
      <c r="B18" s="421" t="s">
        <v>103</v>
      </c>
      <c r="C18" s="316">
        <v>15</v>
      </c>
      <c r="D18" s="34">
        <v>10561763</v>
      </c>
      <c r="E18" s="46">
        <v>10596800</v>
      </c>
      <c r="F18" s="317">
        <v>-0.33063755095878378</v>
      </c>
      <c r="G18" s="34">
        <v>9877483</v>
      </c>
      <c r="H18" s="46">
        <v>9927320</v>
      </c>
      <c r="I18" s="317">
        <v>-0.5020186717059687</v>
      </c>
      <c r="J18" s="64">
        <v>4</v>
      </c>
      <c r="K18" s="278">
        <v>5</v>
      </c>
      <c r="L18" s="83">
        <v>5</v>
      </c>
      <c r="M18" s="64">
        <v>0</v>
      </c>
      <c r="N18" s="278">
        <v>13</v>
      </c>
      <c r="O18" s="83">
        <v>0</v>
      </c>
      <c r="P18" s="64">
        <v>6</v>
      </c>
      <c r="Q18" s="278">
        <v>6</v>
      </c>
      <c r="R18" s="83">
        <v>2</v>
      </c>
    </row>
    <row r="19" spans="1:18" ht="13.5" customHeight="1" x14ac:dyDescent="0.15">
      <c r="A19" s="324"/>
      <c r="B19" s="422"/>
      <c r="C19" s="305"/>
      <c r="D19" s="32">
        <v>34.582364700338005</v>
      </c>
      <c r="E19" s="44">
        <v>33.638938023094646</v>
      </c>
      <c r="F19" s="306"/>
      <c r="G19" s="32">
        <v>34.679749038611803</v>
      </c>
      <c r="H19" s="44">
        <v>35.508237881715559</v>
      </c>
      <c r="I19" s="315"/>
      <c r="J19" s="62"/>
      <c r="K19" s="72">
        <v>-7.1</v>
      </c>
      <c r="L19" s="81"/>
      <c r="M19" s="62"/>
      <c r="N19" s="72">
        <v>0</v>
      </c>
      <c r="O19" s="81"/>
      <c r="P19" s="62"/>
      <c r="Q19" s="72">
        <v>28.6</v>
      </c>
      <c r="R19" s="81"/>
    </row>
    <row r="20" spans="1:18" ht="13.5" customHeight="1" x14ac:dyDescent="0.15">
      <c r="A20" s="324"/>
      <c r="B20" s="277" t="s">
        <v>106</v>
      </c>
      <c r="C20" s="316">
        <v>9</v>
      </c>
      <c r="D20" s="34">
        <v>3696417</v>
      </c>
      <c r="E20" s="46">
        <v>3544009</v>
      </c>
      <c r="F20" s="317">
        <v>4.3004405462852873</v>
      </c>
      <c r="G20" s="34">
        <v>3609539</v>
      </c>
      <c r="H20" s="46">
        <v>3346172</v>
      </c>
      <c r="I20" s="317">
        <v>7.8706952302511723</v>
      </c>
      <c r="J20" s="64">
        <v>3</v>
      </c>
      <c r="K20" s="278">
        <v>5</v>
      </c>
      <c r="L20" s="83">
        <v>1</v>
      </c>
      <c r="M20" s="64">
        <v>0</v>
      </c>
      <c r="N20" s="278">
        <v>7</v>
      </c>
      <c r="O20" s="83">
        <v>2</v>
      </c>
      <c r="P20" s="64">
        <v>1</v>
      </c>
      <c r="Q20" s="278">
        <v>7</v>
      </c>
      <c r="R20" s="83">
        <v>1</v>
      </c>
    </row>
    <row r="21" spans="1:18" ht="13.5" customHeight="1" x14ac:dyDescent="0.15">
      <c r="A21" s="324"/>
      <c r="B21" s="275"/>
      <c r="C21" s="305"/>
      <c r="D21" s="32">
        <v>12.103172621704283</v>
      </c>
      <c r="E21" s="44">
        <v>11.25025470937355</v>
      </c>
      <c r="F21" s="306"/>
      <c r="G21" s="32">
        <v>12.673057160926707</v>
      </c>
      <c r="H21" s="44">
        <v>11.968655323807022</v>
      </c>
      <c r="I21" s="315"/>
      <c r="J21" s="62"/>
      <c r="K21" s="72">
        <v>22.2</v>
      </c>
      <c r="L21" s="81"/>
      <c r="M21" s="62"/>
      <c r="N21" s="72">
        <v>-22.2</v>
      </c>
      <c r="O21" s="81"/>
      <c r="P21" s="62"/>
      <c r="Q21" s="72">
        <v>0</v>
      </c>
      <c r="R21" s="81"/>
    </row>
    <row r="22" spans="1:18" ht="13.5" customHeight="1" x14ac:dyDescent="0.15">
      <c r="A22" s="324"/>
      <c r="B22" s="277" t="s">
        <v>107</v>
      </c>
      <c r="C22" s="316">
        <v>7</v>
      </c>
      <c r="D22" s="34">
        <v>8097276</v>
      </c>
      <c r="E22" s="46">
        <v>8076218</v>
      </c>
      <c r="F22" s="317">
        <v>0.26074085667326585</v>
      </c>
      <c r="G22" s="34">
        <v>8821829</v>
      </c>
      <c r="H22" s="46">
        <v>8269226</v>
      </c>
      <c r="I22" s="317">
        <v>6.6826447844090779</v>
      </c>
      <c r="J22" s="64">
        <v>2</v>
      </c>
      <c r="K22" s="278">
        <v>2</v>
      </c>
      <c r="L22" s="83">
        <v>3</v>
      </c>
      <c r="M22" s="64">
        <v>0</v>
      </c>
      <c r="N22" s="278">
        <v>7</v>
      </c>
      <c r="O22" s="83">
        <v>0</v>
      </c>
      <c r="P22" s="64">
        <v>1</v>
      </c>
      <c r="Q22" s="278">
        <v>5</v>
      </c>
      <c r="R22" s="83">
        <v>1</v>
      </c>
    </row>
    <row r="23" spans="1:18" ht="13.5" customHeight="1" x14ac:dyDescent="0.15">
      <c r="A23" s="325"/>
      <c r="B23" s="279"/>
      <c r="C23" s="301"/>
      <c r="D23" s="35">
        <v>26.512898624149596</v>
      </c>
      <c r="E23" s="47">
        <v>25.637494032443886</v>
      </c>
      <c r="F23" s="303"/>
      <c r="G23" s="35">
        <v>30.973357866730595</v>
      </c>
      <c r="H23" s="58">
        <v>29.577533907002817</v>
      </c>
      <c r="I23" s="304"/>
      <c r="J23" s="61"/>
      <c r="K23" s="273">
        <v>-14.3</v>
      </c>
      <c r="L23" s="80"/>
      <c r="M23" s="61"/>
      <c r="N23" s="273">
        <v>0</v>
      </c>
      <c r="O23" s="80"/>
      <c r="P23" s="61"/>
      <c r="Q23" s="273">
        <v>0</v>
      </c>
      <c r="R23" s="80"/>
    </row>
    <row r="24" spans="1:18" ht="13.5" customHeight="1" x14ac:dyDescent="0.15">
      <c r="A24" s="274" t="s">
        <v>23</v>
      </c>
      <c r="B24" s="20"/>
      <c r="C24" s="300">
        <v>8</v>
      </c>
      <c r="D24" s="30">
        <v>616406</v>
      </c>
      <c r="E24" s="42">
        <v>505911</v>
      </c>
      <c r="F24" s="302">
        <v>21.840798085038671</v>
      </c>
      <c r="G24" s="30">
        <v>1970741</v>
      </c>
      <c r="H24" s="42">
        <v>2287631</v>
      </c>
      <c r="I24" s="302">
        <v>-13.852321462683449</v>
      </c>
      <c r="J24" s="60">
        <v>0</v>
      </c>
      <c r="K24" s="70">
        <v>6</v>
      </c>
      <c r="L24" s="79">
        <v>2</v>
      </c>
      <c r="M24" s="60">
        <v>0</v>
      </c>
      <c r="N24" s="70">
        <v>8</v>
      </c>
      <c r="O24" s="79">
        <v>0</v>
      </c>
      <c r="P24" s="60">
        <v>1</v>
      </c>
      <c r="Q24" s="70">
        <v>6</v>
      </c>
      <c r="R24" s="79">
        <v>1</v>
      </c>
    </row>
    <row r="25" spans="1:18" ht="13.5" customHeight="1" x14ac:dyDescent="0.15">
      <c r="A25" s="9"/>
      <c r="B25" s="21"/>
      <c r="C25" s="301"/>
      <c r="D25" s="36" t="s">
        <v>65</v>
      </c>
      <c r="E25" s="48" t="s">
        <v>65</v>
      </c>
      <c r="F25" s="303"/>
      <c r="G25" s="56" t="s">
        <v>65</v>
      </c>
      <c r="H25" s="59" t="s">
        <v>65</v>
      </c>
      <c r="I25" s="304"/>
      <c r="J25" s="61"/>
      <c r="K25" s="273">
        <v>-25</v>
      </c>
      <c r="L25" s="80"/>
      <c r="M25" s="61"/>
      <c r="N25" s="273">
        <v>0</v>
      </c>
      <c r="O25" s="80"/>
      <c r="P25" s="61"/>
      <c r="Q25" s="273">
        <v>0</v>
      </c>
      <c r="R25" s="80"/>
    </row>
    <row r="26" spans="1:18" ht="13.5" customHeight="1" x14ac:dyDescent="0.15">
      <c r="A26" s="7"/>
      <c r="B26" s="271" t="s">
        <v>61</v>
      </c>
      <c r="C26" s="300">
        <v>21</v>
      </c>
      <c r="D26" s="30">
        <v>4113823</v>
      </c>
      <c r="E26" s="42">
        <v>4009476</v>
      </c>
      <c r="F26" s="302">
        <v>2.6025096546281787</v>
      </c>
      <c r="G26" s="307" t="s">
        <v>65</v>
      </c>
      <c r="H26" s="309" t="s">
        <v>65</v>
      </c>
      <c r="I26" s="322" t="s">
        <v>65</v>
      </c>
      <c r="J26" s="60">
        <v>3</v>
      </c>
      <c r="K26" s="70">
        <v>13</v>
      </c>
      <c r="L26" s="79">
        <v>5</v>
      </c>
      <c r="M26" s="60">
        <v>2</v>
      </c>
      <c r="N26" s="70">
        <v>15</v>
      </c>
      <c r="O26" s="79">
        <v>4</v>
      </c>
      <c r="P26" s="60">
        <v>5</v>
      </c>
      <c r="Q26" s="70">
        <v>12</v>
      </c>
      <c r="R26" s="79">
        <v>4</v>
      </c>
    </row>
    <row r="27" spans="1:18" ht="13.5" customHeight="1" x14ac:dyDescent="0.15">
      <c r="A27" s="7"/>
      <c r="B27" s="272"/>
      <c r="C27" s="301"/>
      <c r="D27" s="37" t="s">
        <v>65</v>
      </c>
      <c r="E27" s="49" t="s">
        <v>65</v>
      </c>
      <c r="F27" s="303"/>
      <c r="G27" s="320"/>
      <c r="H27" s="321"/>
      <c r="I27" s="323"/>
      <c r="J27" s="61"/>
      <c r="K27" s="273">
        <v>-9.5</v>
      </c>
      <c r="L27" s="84"/>
      <c r="M27" s="61"/>
      <c r="N27" s="273">
        <v>-9.5</v>
      </c>
      <c r="O27" s="84"/>
      <c r="P27" s="61"/>
      <c r="Q27" s="273">
        <v>4.8</v>
      </c>
      <c r="R27" s="84"/>
    </row>
    <row r="28" spans="1:18" ht="13.5" customHeight="1" x14ac:dyDescent="0.15">
      <c r="A28" s="324" t="s">
        <v>10</v>
      </c>
      <c r="B28" s="280" t="s">
        <v>42</v>
      </c>
      <c r="C28" s="326">
        <v>10</v>
      </c>
      <c r="D28" s="38">
        <v>3530562</v>
      </c>
      <c r="E28" s="50">
        <v>3502579</v>
      </c>
      <c r="F28" s="328">
        <v>0.79892559168544608</v>
      </c>
      <c r="G28" s="329" t="s">
        <v>65</v>
      </c>
      <c r="H28" s="331" t="s">
        <v>65</v>
      </c>
      <c r="I28" s="333" t="s">
        <v>65</v>
      </c>
      <c r="J28" s="65">
        <v>1</v>
      </c>
      <c r="K28" s="281">
        <v>8</v>
      </c>
      <c r="L28" s="85">
        <v>1</v>
      </c>
      <c r="M28" s="89">
        <v>2</v>
      </c>
      <c r="N28" s="281">
        <v>7</v>
      </c>
      <c r="O28" s="85">
        <v>1</v>
      </c>
      <c r="P28" s="89">
        <v>2</v>
      </c>
      <c r="Q28" s="281">
        <v>7</v>
      </c>
      <c r="R28" s="85">
        <v>1</v>
      </c>
    </row>
    <row r="29" spans="1:18" ht="13.5" customHeight="1" x14ac:dyDescent="0.15">
      <c r="A29" s="324"/>
      <c r="B29" s="282"/>
      <c r="C29" s="327"/>
      <c r="D29" s="39">
        <v>85.821922819722673</v>
      </c>
      <c r="E29" s="51">
        <v>87.357525023219992</v>
      </c>
      <c r="F29" s="306"/>
      <c r="G29" s="330"/>
      <c r="H29" s="332"/>
      <c r="I29" s="334"/>
      <c r="J29" s="66"/>
      <c r="K29" s="76">
        <v>0</v>
      </c>
      <c r="L29" s="86"/>
      <c r="M29" s="66"/>
      <c r="N29" s="76">
        <v>10</v>
      </c>
      <c r="O29" s="86"/>
      <c r="P29" s="66"/>
      <c r="Q29" s="76">
        <v>10</v>
      </c>
      <c r="R29" s="86"/>
    </row>
    <row r="30" spans="1:18" ht="13.5" customHeight="1" x14ac:dyDescent="0.15">
      <c r="A30" s="324"/>
      <c r="B30" s="277" t="s">
        <v>102</v>
      </c>
      <c r="C30" s="335">
        <v>11</v>
      </c>
      <c r="D30" s="34">
        <v>583261</v>
      </c>
      <c r="E30" s="46">
        <v>506897</v>
      </c>
      <c r="F30" s="317">
        <v>15.064993479937755</v>
      </c>
      <c r="G30" s="337" t="s">
        <v>65</v>
      </c>
      <c r="H30" s="338" t="s">
        <v>65</v>
      </c>
      <c r="I30" s="339" t="s">
        <v>65</v>
      </c>
      <c r="J30" s="64">
        <v>2</v>
      </c>
      <c r="K30" s="278">
        <v>5</v>
      </c>
      <c r="L30" s="83">
        <v>4</v>
      </c>
      <c r="M30" s="64">
        <v>0</v>
      </c>
      <c r="N30" s="278">
        <v>8</v>
      </c>
      <c r="O30" s="83">
        <v>3</v>
      </c>
      <c r="P30" s="64">
        <v>3</v>
      </c>
      <c r="Q30" s="278">
        <v>5</v>
      </c>
      <c r="R30" s="83">
        <v>3</v>
      </c>
    </row>
    <row r="31" spans="1:18" ht="13.5" customHeight="1" x14ac:dyDescent="0.15">
      <c r="A31" s="325"/>
      <c r="B31" s="279"/>
      <c r="C31" s="336"/>
      <c r="D31" s="35">
        <v>14.178077180277324</v>
      </c>
      <c r="E31" s="47">
        <v>12.642474976780008</v>
      </c>
      <c r="F31" s="303"/>
      <c r="G31" s="320"/>
      <c r="H31" s="321"/>
      <c r="I31" s="323"/>
      <c r="J31" s="61"/>
      <c r="K31" s="273">
        <v>-18.2</v>
      </c>
      <c r="L31" s="80"/>
      <c r="M31" s="61"/>
      <c r="N31" s="273">
        <v>-27.3</v>
      </c>
      <c r="O31" s="80"/>
      <c r="P31" s="61"/>
      <c r="Q31" s="273">
        <v>0</v>
      </c>
      <c r="R31" s="80"/>
    </row>
    <row r="32" spans="1:18" ht="13.5" customHeight="1" x14ac:dyDescent="0.15">
      <c r="A32" s="6"/>
      <c r="B32" s="271" t="s">
        <v>61</v>
      </c>
      <c r="C32" s="300">
        <v>34</v>
      </c>
      <c r="D32" s="30">
        <v>1867354</v>
      </c>
      <c r="E32" s="42">
        <v>1775452</v>
      </c>
      <c r="F32" s="302">
        <v>5.1762593412832274</v>
      </c>
      <c r="G32" s="307" t="s">
        <v>65</v>
      </c>
      <c r="H32" s="309" t="s">
        <v>65</v>
      </c>
      <c r="I32" s="322" t="s">
        <v>65</v>
      </c>
      <c r="J32" s="60">
        <v>7</v>
      </c>
      <c r="K32" s="70">
        <v>14</v>
      </c>
      <c r="L32" s="79">
        <v>11</v>
      </c>
      <c r="M32" s="60">
        <v>1</v>
      </c>
      <c r="N32" s="70">
        <v>25</v>
      </c>
      <c r="O32" s="79">
        <v>6</v>
      </c>
      <c r="P32" s="60">
        <v>13</v>
      </c>
      <c r="Q32" s="70">
        <v>15</v>
      </c>
      <c r="R32" s="79">
        <v>4</v>
      </c>
    </row>
    <row r="33" spans="1:18" ht="13.5" customHeight="1" x14ac:dyDescent="0.15">
      <c r="A33" s="10"/>
      <c r="B33" s="272"/>
      <c r="C33" s="301"/>
      <c r="D33" s="31" t="s">
        <v>65</v>
      </c>
      <c r="E33" s="43" t="s">
        <v>65</v>
      </c>
      <c r="F33" s="303"/>
      <c r="G33" s="320"/>
      <c r="H33" s="321"/>
      <c r="I33" s="323"/>
      <c r="J33" s="61"/>
      <c r="K33" s="273">
        <v>-12.5</v>
      </c>
      <c r="L33" s="80"/>
      <c r="M33" s="61"/>
      <c r="N33" s="273">
        <v>-15.6</v>
      </c>
      <c r="O33" s="80"/>
      <c r="P33" s="61"/>
      <c r="Q33" s="273">
        <v>28.1</v>
      </c>
      <c r="R33" s="80"/>
    </row>
    <row r="34" spans="1:18" ht="13.5" customHeight="1" x14ac:dyDescent="0.15">
      <c r="A34" s="324" t="s">
        <v>28</v>
      </c>
      <c r="B34" s="274" t="s">
        <v>100</v>
      </c>
      <c r="C34" s="300">
        <v>12</v>
      </c>
      <c r="D34" s="30">
        <v>269980</v>
      </c>
      <c r="E34" s="42">
        <v>217305</v>
      </c>
      <c r="F34" s="302">
        <v>24.240123328961587</v>
      </c>
      <c r="G34" s="307" t="s">
        <v>65</v>
      </c>
      <c r="H34" s="309" t="s">
        <v>65</v>
      </c>
      <c r="I34" s="322" t="s">
        <v>65</v>
      </c>
      <c r="J34" s="60">
        <v>1</v>
      </c>
      <c r="K34" s="70">
        <v>7</v>
      </c>
      <c r="L34" s="79">
        <v>4</v>
      </c>
      <c r="M34" s="60">
        <v>0</v>
      </c>
      <c r="N34" s="70">
        <v>11</v>
      </c>
      <c r="O34" s="79">
        <v>1</v>
      </c>
      <c r="P34" s="60">
        <v>4</v>
      </c>
      <c r="Q34" s="70">
        <v>7</v>
      </c>
      <c r="R34" s="79">
        <v>1</v>
      </c>
    </row>
    <row r="35" spans="1:18" ht="13.5" customHeight="1" x14ac:dyDescent="0.15">
      <c r="A35" s="324"/>
      <c r="B35" s="275"/>
      <c r="C35" s="305"/>
      <c r="D35" s="32">
        <v>14.457890683823207</v>
      </c>
      <c r="E35" s="44">
        <v>12.239418469212348</v>
      </c>
      <c r="F35" s="306"/>
      <c r="G35" s="308"/>
      <c r="H35" s="310"/>
      <c r="I35" s="340"/>
      <c r="J35" s="62"/>
      <c r="K35" s="72">
        <v>-25</v>
      </c>
      <c r="L35" s="81"/>
      <c r="M35" s="62"/>
      <c r="N35" s="72">
        <v>-8.3000000000000007</v>
      </c>
      <c r="O35" s="81"/>
      <c r="P35" s="62"/>
      <c r="Q35" s="72">
        <v>25</v>
      </c>
      <c r="R35" s="81"/>
    </row>
    <row r="36" spans="1:18" ht="13.5" customHeight="1" x14ac:dyDescent="0.15">
      <c r="A36" s="324"/>
      <c r="B36" s="277" t="s">
        <v>105</v>
      </c>
      <c r="C36" s="316">
        <v>4</v>
      </c>
      <c r="D36" s="34">
        <v>329358</v>
      </c>
      <c r="E36" s="46">
        <v>304311</v>
      </c>
      <c r="F36" s="317">
        <v>8.2307244890917417</v>
      </c>
      <c r="G36" s="337" t="s">
        <v>65</v>
      </c>
      <c r="H36" s="338" t="s">
        <v>65</v>
      </c>
      <c r="I36" s="339" t="s">
        <v>65</v>
      </c>
      <c r="J36" s="64">
        <v>0</v>
      </c>
      <c r="K36" s="278">
        <v>3</v>
      </c>
      <c r="L36" s="83">
        <v>1</v>
      </c>
      <c r="M36" s="64">
        <v>0</v>
      </c>
      <c r="N36" s="278">
        <v>4</v>
      </c>
      <c r="O36" s="83">
        <v>0</v>
      </c>
      <c r="P36" s="64">
        <v>2</v>
      </c>
      <c r="Q36" s="278">
        <v>1</v>
      </c>
      <c r="R36" s="83">
        <v>1</v>
      </c>
    </row>
    <row r="37" spans="1:18" ht="13.5" customHeight="1" x14ac:dyDescent="0.15">
      <c r="A37" s="324"/>
      <c r="B37" s="283"/>
      <c r="C37" s="305"/>
      <c r="D37" s="32">
        <v>17.637684124167137</v>
      </c>
      <c r="E37" s="44">
        <v>17.139917046476054</v>
      </c>
      <c r="F37" s="306"/>
      <c r="G37" s="308"/>
      <c r="H37" s="310"/>
      <c r="I37" s="340"/>
      <c r="J37" s="62"/>
      <c r="K37" s="72">
        <v>-25</v>
      </c>
      <c r="L37" s="81"/>
      <c r="M37" s="62"/>
      <c r="N37" s="72">
        <v>0</v>
      </c>
      <c r="O37" s="81"/>
      <c r="P37" s="62"/>
      <c r="Q37" s="72">
        <v>25</v>
      </c>
      <c r="R37" s="81"/>
    </row>
    <row r="38" spans="1:18" ht="13.5" customHeight="1" x14ac:dyDescent="0.15">
      <c r="A38" s="324"/>
      <c r="B38" s="277" t="s">
        <v>85</v>
      </c>
      <c r="C38" s="316">
        <v>5</v>
      </c>
      <c r="D38" s="34">
        <v>978404</v>
      </c>
      <c r="E38" s="46">
        <v>968960</v>
      </c>
      <c r="F38" s="317">
        <v>0.9746532364597158</v>
      </c>
      <c r="G38" s="337" t="s">
        <v>65</v>
      </c>
      <c r="H38" s="338" t="s">
        <v>65</v>
      </c>
      <c r="I38" s="339" t="s">
        <v>65</v>
      </c>
      <c r="J38" s="64">
        <v>1</v>
      </c>
      <c r="K38" s="278">
        <v>3</v>
      </c>
      <c r="L38" s="83">
        <v>1</v>
      </c>
      <c r="M38" s="64">
        <v>0</v>
      </c>
      <c r="N38" s="278">
        <v>4</v>
      </c>
      <c r="O38" s="83">
        <v>1</v>
      </c>
      <c r="P38" s="64">
        <v>2</v>
      </c>
      <c r="Q38" s="278">
        <v>3</v>
      </c>
      <c r="R38" s="83">
        <v>0</v>
      </c>
    </row>
    <row r="39" spans="1:18" ht="13.5" customHeight="1" x14ac:dyDescent="0.15">
      <c r="A39" s="324"/>
      <c r="B39" s="275"/>
      <c r="C39" s="305"/>
      <c r="D39" s="32">
        <v>52.39520733615587</v>
      </c>
      <c r="E39" s="44">
        <v>54.575398264779892</v>
      </c>
      <c r="F39" s="306"/>
      <c r="G39" s="308"/>
      <c r="H39" s="310"/>
      <c r="I39" s="340"/>
      <c r="J39" s="62"/>
      <c r="K39" s="72">
        <v>0</v>
      </c>
      <c r="L39" s="81"/>
      <c r="M39" s="62"/>
      <c r="N39" s="72">
        <v>-20</v>
      </c>
      <c r="O39" s="81"/>
      <c r="P39" s="62"/>
      <c r="Q39" s="72">
        <v>40</v>
      </c>
      <c r="R39" s="81"/>
    </row>
    <row r="40" spans="1:18" ht="13.5" customHeight="1" x14ac:dyDescent="0.15">
      <c r="A40" s="324"/>
      <c r="B40" s="277" t="s">
        <v>104</v>
      </c>
      <c r="C40" s="316">
        <v>5</v>
      </c>
      <c r="D40" s="34">
        <v>125097</v>
      </c>
      <c r="E40" s="46">
        <v>127115</v>
      </c>
      <c r="F40" s="317">
        <v>-1.5875388427801624</v>
      </c>
      <c r="G40" s="341" t="s">
        <v>65</v>
      </c>
      <c r="H40" s="342" t="s">
        <v>65</v>
      </c>
      <c r="I40" s="343" t="s">
        <v>65</v>
      </c>
      <c r="J40" s="64">
        <v>2</v>
      </c>
      <c r="K40" s="278">
        <v>0</v>
      </c>
      <c r="L40" s="83">
        <v>1</v>
      </c>
      <c r="M40" s="64">
        <v>0</v>
      </c>
      <c r="N40" s="278">
        <v>2</v>
      </c>
      <c r="O40" s="83">
        <v>1</v>
      </c>
      <c r="P40" s="64">
        <v>2</v>
      </c>
      <c r="Q40" s="278">
        <v>1</v>
      </c>
      <c r="R40" s="83">
        <v>0</v>
      </c>
    </row>
    <row r="41" spans="1:18" ht="13.5" customHeight="1" x14ac:dyDescent="0.15">
      <c r="A41" s="324"/>
      <c r="B41" s="277"/>
      <c r="C41" s="305"/>
      <c r="D41" s="32">
        <v>6.6991582742211699</v>
      </c>
      <c r="E41" s="44">
        <v>7.1595852774392092</v>
      </c>
      <c r="F41" s="306"/>
      <c r="G41" s="308"/>
      <c r="H41" s="310"/>
      <c r="I41" s="340"/>
      <c r="J41" s="62"/>
      <c r="K41" s="72">
        <v>33.299999999999997</v>
      </c>
      <c r="L41" s="81"/>
      <c r="M41" s="62"/>
      <c r="N41" s="72">
        <v>-33.299999999999997</v>
      </c>
      <c r="O41" s="81"/>
      <c r="P41" s="62"/>
      <c r="Q41" s="72">
        <v>66.7</v>
      </c>
      <c r="R41" s="81"/>
    </row>
    <row r="42" spans="1:18" ht="13.5" customHeight="1" x14ac:dyDescent="0.15">
      <c r="A42" s="324"/>
      <c r="B42" s="25" t="s">
        <v>32</v>
      </c>
      <c r="C42" s="313">
        <v>8</v>
      </c>
      <c r="D42" s="33">
        <v>164515</v>
      </c>
      <c r="E42" s="45">
        <v>157761</v>
      </c>
      <c r="F42" s="314">
        <v>4.2811594754090123</v>
      </c>
      <c r="G42" s="341" t="s">
        <v>65</v>
      </c>
      <c r="H42" s="342" t="s">
        <v>65</v>
      </c>
      <c r="I42" s="343" t="s">
        <v>65</v>
      </c>
      <c r="J42" s="64">
        <v>3</v>
      </c>
      <c r="K42" s="278">
        <v>1</v>
      </c>
      <c r="L42" s="83">
        <v>4</v>
      </c>
      <c r="M42" s="64">
        <v>1</v>
      </c>
      <c r="N42" s="278">
        <v>4</v>
      </c>
      <c r="O42" s="83">
        <v>3</v>
      </c>
      <c r="P42" s="64">
        <v>3</v>
      </c>
      <c r="Q42" s="278">
        <v>3</v>
      </c>
      <c r="R42" s="83">
        <v>2</v>
      </c>
    </row>
    <row r="43" spans="1:18" ht="13.5" customHeight="1" thickBot="1" x14ac:dyDescent="0.2">
      <c r="A43" s="348"/>
      <c r="B43" s="275"/>
      <c r="C43" s="305"/>
      <c r="D43" s="40">
        <v>8.8100595816326202</v>
      </c>
      <c r="E43" s="52">
        <v>8.8856809420924936</v>
      </c>
      <c r="F43" s="358"/>
      <c r="G43" s="359"/>
      <c r="H43" s="360"/>
      <c r="I43" s="361"/>
      <c r="J43" s="62"/>
      <c r="K43" s="72">
        <v>-12.5</v>
      </c>
      <c r="L43" s="81"/>
      <c r="M43" s="62"/>
      <c r="N43" s="72">
        <v>-25</v>
      </c>
      <c r="O43" s="81"/>
      <c r="P43" s="62"/>
      <c r="Q43" s="72">
        <v>12.5</v>
      </c>
      <c r="R43" s="81"/>
    </row>
    <row r="44" spans="1:18" ht="13.5" customHeight="1" thickTop="1" x14ac:dyDescent="0.15">
      <c r="A44" s="11" t="s">
        <v>3</v>
      </c>
      <c r="B44" s="26"/>
      <c r="C44" s="349">
        <v>142</v>
      </c>
      <c r="D44" s="350" t="s">
        <v>65</v>
      </c>
      <c r="E44" s="352" t="s">
        <v>65</v>
      </c>
      <c r="F44" s="354" t="s">
        <v>65</v>
      </c>
      <c r="G44" s="356" t="s">
        <v>65</v>
      </c>
      <c r="H44" s="344" t="s">
        <v>65</v>
      </c>
      <c r="I44" s="346" t="s">
        <v>65</v>
      </c>
      <c r="J44" s="67">
        <v>27</v>
      </c>
      <c r="K44" s="77">
        <v>69</v>
      </c>
      <c r="L44" s="87">
        <v>43</v>
      </c>
      <c r="M44" s="67">
        <v>5</v>
      </c>
      <c r="N44" s="77">
        <v>112</v>
      </c>
      <c r="O44" s="87">
        <v>21</v>
      </c>
      <c r="P44" s="67">
        <v>35</v>
      </c>
      <c r="Q44" s="77">
        <v>76</v>
      </c>
      <c r="R44" s="87">
        <v>28</v>
      </c>
    </row>
    <row r="45" spans="1:18" ht="13.5" customHeight="1" x14ac:dyDescent="0.15">
      <c r="A45" s="9"/>
      <c r="B45" s="21"/>
      <c r="C45" s="301"/>
      <c r="D45" s="351"/>
      <c r="E45" s="353"/>
      <c r="F45" s="355"/>
      <c r="G45" s="357"/>
      <c r="H45" s="345"/>
      <c r="I45" s="347"/>
      <c r="J45" s="68"/>
      <c r="K45" s="284">
        <v>-11.5</v>
      </c>
      <c r="L45" s="88"/>
      <c r="M45" s="68"/>
      <c r="N45" s="284">
        <v>-11.6</v>
      </c>
      <c r="O45" s="88"/>
      <c r="P45" s="68"/>
      <c r="Q45" s="284">
        <v>5</v>
      </c>
      <c r="R45" s="88"/>
    </row>
    <row r="46" spans="1:18" ht="13.5" customHeight="1" x14ac:dyDescent="0.15">
      <c r="A46" s="285"/>
      <c r="B46" s="286" t="s">
        <v>109</v>
      </c>
      <c r="C46" s="267"/>
      <c r="D46" s="267"/>
      <c r="E46" s="267"/>
      <c r="F46" s="286"/>
      <c r="G46" s="267"/>
      <c r="H46" s="267"/>
      <c r="I46" s="267"/>
      <c r="J46" s="286" t="s">
        <v>78</v>
      </c>
      <c r="K46" s="285"/>
      <c r="L46" s="285"/>
      <c r="M46" s="285"/>
      <c r="N46" s="285"/>
      <c r="O46" s="285"/>
      <c r="P46" s="285"/>
      <c r="Q46" s="285"/>
      <c r="R46" s="285"/>
    </row>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I40:I41"/>
    <mergeCell ref="C38:C39"/>
    <mergeCell ref="F38:F39"/>
    <mergeCell ref="G38:G39"/>
    <mergeCell ref="H38:H39"/>
    <mergeCell ref="I38:I39"/>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C40:C41"/>
    <mergeCell ref="F40:F41"/>
    <mergeCell ref="G40:G41"/>
    <mergeCell ref="H40:H41"/>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80"/>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73498-3FC8-4267-BE83-D264B4FB4255}">
  <sheetPr>
    <tabColor theme="9" tint="-0.249977111117893"/>
  </sheetPr>
  <dimension ref="A1:R46"/>
  <sheetViews>
    <sheetView showGridLines="0" view="pageBreakPreview" zoomScale="90" zoomScaleSheetLayoutView="90" workbookViewId="0">
      <selection activeCell="T16" sqref="T16"/>
    </sheetView>
  </sheetViews>
  <sheetFormatPr defaultColWidth="9" defaultRowHeight="12.6" x14ac:dyDescent="0.15"/>
  <cols>
    <col min="1" max="1" width="3" style="266" customWidth="1"/>
    <col min="2" max="2" width="15.88671875" style="266" customWidth="1"/>
    <col min="3" max="3" width="7.77734375" style="266" customWidth="1"/>
    <col min="4" max="5" width="9.6640625" style="266" customWidth="1"/>
    <col min="6" max="6" width="7.77734375" style="266" customWidth="1"/>
    <col min="7" max="8" width="9.6640625" style="266" customWidth="1"/>
    <col min="9" max="9" width="7.77734375" style="266" customWidth="1"/>
    <col min="10" max="18" width="6.44140625" style="266" customWidth="1"/>
    <col min="19" max="19" width="9" style="266" customWidth="1"/>
    <col min="20" max="16384" width="9" style="266"/>
  </cols>
  <sheetData>
    <row r="1" spans="1:18" ht="13.5" customHeight="1" x14ac:dyDescent="0.15">
      <c r="A1" s="2" t="s">
        <v>119</v>
      </c>
      <c r="B1" s="265"/>
      <c r="C1" s="265"/>
      <c r="D1" s="265"/>
      <c r="E1" s="265"/>
      <c r="F1" s="265"/>
      <c r="G1" s="265"/>
      <c r="H1" s="265"/>
      <c r="I1" s="265"/>
      <c r="J1" s="265"/>
      <c r="K1" s="265"/>
      <c r="L1" s="265"/>
      <c r="M1" s="265"/>
      <c r="N1" s="265"/>
      <c r="O1" s="265"/>
      <c r="P1" s="265"/>
      <c r="Q1" s="265"/>
      <c r="R1" s="265"/>
    </row>
    <row r="2" spans="1:18" ht="13.5" customHeight="1" x14ac:dyDescent="0.15">
      <c r="A2" s="267"/>
      <c r="B2" s="267"/>
      <c r="C2" s="267"/>
      <c r="D2" s="267"/>
      <c r="E2" s="267"/>
      <c r="F2" s="267"/>
      <c r="G2" s="267"/>
      <c r="H2" s="267"/>
      <c r="I2" s="267"/>
      <c r="J2" s="267"/>
      <c r="K2" s="267"/>
      <c r="L2" s="267"/>
      <c r="M2" s="267"/>
      <c r="N2" s="267"/>
      <c r="O2" s="267"/>
      <c r="P2" s="267"/>
      <c r="Q2" s="267"/>
      <c r="R2" s="267"/>
    </row>
    <row r="3" spans="1:18" ht="13.5" customHeight="1" x14ac:dyDescent="0.15">
      <c r="A3" s="267"/>
      <c r="B3" s="267"/>
      <c r="C3" s="267"/>
      <c r="D3" s="267"/>
      <c r="E3" s="267"/>
      <c r="F3" s="267"/>
      <c r="G3" s="267"/>
      <c r="H3" s="267"/>
      <c r="I3" s="267"/>
      <c r="J3" s="267"/>
      <c r="K3" s="267"/>
      <c r="L3" s="267"/>
      <c r="M3" s="267"/>
      <c r="N3" s="267"/>
      <c r="O3" s="267"/>
      <c r="P3" s="267"/>
      <c r="Q3" s="267"/>
      <c r="R3" s="268" t="s">
        <v>43</v>
      </c>
    </row>
    <row r="4" spans="1:18" ht="13.5" customHeight="1" x14ac:dyDescent="0.15">
      <c r="A4" s="4"/>
      <c r="B4" s="296" t="s">
        <v>70</v>
      </c>
      <c r="C4" s="298" t="s">
        <v>79</v>
      </c>
      <c r="D4" s="420" t="s">
        <v>77</v>
      </c>
      <c r="E4" s="294"/>
      <c r="F4" s="295"/>
      <c r="G4" s="420" t="s">
        <v>76</v>
      </c>
      <c r="H4" s="294"/>
      <c r="I4" s="295"/>
      <c r="J4" s="420" t="s">
        <v>50</v>
      </c>
      <c r="K4" s="294"/>
      <c r="L4" s="295"/>
      <c r="M4" s="420" t="s">
        <v>1</v>
      </c>
      <c r="N4" s="294"/>
      <c r="O4" s="295"/>
      <c r="P4" s="420" t="s">
        <v>9</v>
      </c>
      <c r="Q4" s="294"/>
      <c r="R4" s="295"/>
    </row>
    <row r="5" spans="1:18" ht="13.5" customHeight="1" x14ac:dyDescent="0.15">
      <c r="A5" s="5"/>
      <c r="B5" s="297"/>
      <c r="C5" s="299"/>
      <c r="D5" s="29" t="s">
        <v>74</v>
      </c>
      <c r="E5" s="41" t="s">
        <v>69</v>
      </c>
      <c r="F5" s="54" t="s">
        <v>73</v>
      </c>
      <c r="G5" s="29" t="s">
        <v>74</v>
      </c>
      <c r="H5" s="41" t="s">
        <v>69</v>
      </c>
      <c r="I5" s="54" t="s">
        <v>73</v>
      </c>
      <c r="J5" s="269" t="s">
        <v>67</v>
      </c>
      <c r="K5" s="270" t="s">
        <v>68</v>
      </c>
      <c r="L5" s="260" t="s">
        <v>59</v>
      </c>
      <c r="M5" s="269" t="s">
        <v>67</v>
      </c>
      <c r="N5" s="270" t="s">
        <v>68</v>
      </c>
      <c r="O5" s="260" t="s">
        <v>59</v>
      </c>
      <c r="P5" s="269" t="s">
        <v>67</v>
      </c>
      <c r="Q5" s="270" t="s">
        <v>68</v>
      </c>
      <c r="R5" s="260" t="s">
        <v>59</v>
      </c>
    </row>
    <row r="6" spans="1:18" ht="13.5" customHeight="1" x14ac:dyDescent="0.15">
      <c r="A6" s="6"/>
      <c r="B6" s="271" t="s">
        <v>61</v>
      </c>
      <c r="C6" s="300">
        <v>79</v>
      </c>
      <c r="D6" s="30">
        <v>31435323</v>
      </c>
      <c r="E6" s="42">
        <v>30618272</v>
      </c>
      <c r="F6" s="302">
        <v>2.6685078766038828</v>
      </c>
      <c r="G6" s="261">
        <v>28696006</v>
      </c>
      <c r="H6" s="262">
        <v>27900572</v>
      </c>
      <c r="I6" s="302">
        <v>2.8509594713685544</v>
      </c>
      <c r="J6" s="60">
        <v>20</v>
      </c>
      <c r="K6" s="70">
        <v>35</v>
      </c>
      <c r="L6" s="79">
        <v>22</v>
      </c>
      <c r="M6" s="60">
        <v>4</v>
      </c>
      <c r="N6" s="70">
        <v>61</v>
      </c>
      <c r="O6" s="79">
        <v>11</v>
      </c>
      <c r="P6" s="60">
        <v>14</v>
      </c>
      <c r="Q6" s="70">
        <v>43</v>
      </c>
      <c r="R6" s="79">
        <v>20</v>
      </c>
    </row>
    <row r="7" spans="1:18" ht="13.5" customHeight="1" x14ac:dyDescent="0.15">
      <c r="A7" s="7"/>
      <c r="B7" s="272"/>
      <c r="C7" s="301"/>
      <c r="D7" s="31" t="s">
        <v>65</v>
      </c>
      <c r="E7" s="43" t="s">
        <v>65</v>
      </c>
      <c r="F7" s="303"/>
      <c r="G7" s="37" t="s">
        <v>65</v>
      </c>
      <c r="H7" s="49" t="s">
        <v>65</v>
      </c>
      <c r="I7" s="304"/>
      <c r="J7" s="61"/>
      <c r="K7" s="273">
        <v>-2.6</v>
      </c>
      <c r="L7" s="80"/>
      <c r="M7" s="61"/>
      <c r="N7" s="273">
        <v>-9.1999999999999993</v>
      </c>
      <c r="O7" s="80"/>
      <c r="P7" s="61"/>
      <c r="Q7" s="273">
        <v>-7.8</v>
      </c>
      <c r="R7" s="80"/>
    </row>
    <row r="8" spans="1:18" ht="13.5" customHeight="1" x14ac:dyDescent="0.15">
      <c r="A8" s="324" t="s">
        <v>57</v>
      </c>
      <c r="B8" s="274" t="s">
        <v>60</v>
      </c>
      <c r="C8" s="300">
        <v>11</v>
      </c>
      <c r="D8" s="30">
        <v>1730718</v>
      </c>
      <c r="E8" s="42">
        <v>1671877</v>
      </c>
      <c r="F8" s="302">
        <v>3.519457472050874</v>
      </c>
      <c r="G8" s="307" t="s">
        <v>65</v>
      </c>
      <c r="H8" s="309" t="s">
        <v>65</v>
      </c>
      <c r="I8" s="311" t="s">
        <v>65</v>
      </c>
      <c r="J8" s="60">
        <v>1</v>
      </c>
      <c r="K8" s="70">
        <v>6</v>
      </c>
      <c r="L8" s="79">
        <v>4</v>
      </c>
      <c r="M8" s="60">
        <v>0</v>
      </c>
      <c r="N8" s="70">
        <v>10</v>
      </c>
      <c r="O8" s="79">
        <v>1</v>
      </c>
      <c r="P8" s="60">
        <v>1</v>
      </c>
      <c r="Q8" s="70">
        <v>9</v>
      </c>
      <c r="R8" s="79">
        <v>1</v>
      </c>
    </row>
    <row r="9" spans="1:18" ht="13.5" customHeight="1" x14ac:dyDescent="0.15">
      <c r="A9" s="324"/>
      <c r="B9" s="275"/>
      <c r="C9" s="305"/>
      <c r="D9" s="32">
        <v>5.50564726183981</v>
      </c>
      <c r="E9" s="44">
        <v>5.4603897960015511</v>
      </c>
      <c r="F9" s="306"/>
      <c r="G9" s="308"/>
      <c r="H9" s="310"/>
      <c r="I9" s="312"/>
      <c r="J9" s="62"/>
      <c r="K9" s="72">
        <v>-27.3</v>
      </c>
      <c r="L9" s="81"/>
      <c r="M9" s="62"/>
      <c r="N9" s="72">
        <v>-9.1</v>
      </c>
      <c r="O9" s="81"/>
      <c r="P9" s="62"/>
      <c r="Q9" s="72">
        <v>0</v>
      </c>
      <c r="R9" s="81"/>
    </row>
    <row r="10" spans="1:18" ht="13.5" customHeight="1" x14ac:dyDescent="0.15">
      <c r="A10" s="324"/>
      <c r="B10" s="276" t="s">
        <v>101</v>
      </c>
      <c r="C10" s="313">
        <v>6</v>
      </c>
      <c r="D10" s="33">
        <v>1035338</v>
      </c>
      <c r="E10" s="45">
        <v>1018216</v>
      </c>
      <c r="F10" s="314">
        <v>1.6815685473416266</v>
      </c>
      <c r="G10" s="33">
        <v>836526</v>
      </c>
      <c r="H10" s="45">
        <v>829978</v>
      </c>
      <c r="I10" s="314">
        <v>0.78893657422244701</v>
      </c>
      <c r="J10" s="63">
        <v>2</v>
      </c>
      <c r="K10" s="73">
        <v>2</v>
      </c>
      <c r="L10" s="82">
        <v>2</v>
      </c>
      <c r="M10" s="63">
        <v>0</v>
      </c>
      <c r="N10" s="73">
        <v>4</v>
      </c>
      <c r="O10" s="82">
        <v>2</v>
      </c>
      <c r="P10" s="63">
        <v>0</v>
      </c>
      <c r="Q10" s="73">
        <v>4</v>
      </c>
      <c r="R10" s="82">
        <v>2</v>
      </c>
    </row>
    <row r="11" spans="1:18" ht="13.5" customHeight="1" x14ac:dyDescent="0.15">
      <c r="A11" s="324"/>
      <c r="B11" s="275"/>
      <c r="C11" s="305"/>
      <c r="D11" s="32">
        <v>3.2935497433889895</v>
      </c>
      <c r="E11" s="44">
        <v>3.3255175210410304</v>
      </c>
      <c r="F11" s="306"/>
      <c r="G11" s="32">
        <v>2.9151304191949219</v>
      </c>
      <c r="H11" s="44">
        <v>2.9747705530911697</v>
      </c>
      <c r="I11" s="315"/>
      <c r="J11" s="62"/>
      <c r="K11" s="72">
        <v>0</v>
      </c>
      <c r="L11" s="81"/>
      <c r="M11" s="62"/>
      <c r="N11" s="72">
        <v>-33.299999999999997</v>
      </c>
      <c r="O11" s="81"/>
      <c r="P11" s="62"/>
      <c r="Q11" s="72">
        <v>-33.299999999999997</v>
      </c>
      <c r="R11" s="81"/>
    </row>
    <row r="12" spans="1:18" ht="13.5" customHeight="1" x14ac:dyDescent="0.15">
      <c r="A12" s="324"/>
      <c r="B12" s="277" t="s">
        <v>53</v>
      </c>
      <c r="C12" s="316">
        <v>10</v>
      </c>
      <c r="D12" s="34">
        <v>2363504</v>
      </c>
      <c r="E12" s="46">
        <v>2465592</v>
      </c>
      <c r="F12" s="317">
        <v>-4.1405066207223342</v>
      </c>
      <c r="G12" s="34">
        <v>2186646</v>
      </c>
      <c r="H12" s="46">
        <v>2323790</v>
      </c>
      <c r="I12" s="317">
        <v>-5.9017381088652598</v>
      </c>
      <c r="J12" s="64">
        <v>1</v>
      </c>
      <c r="K12" s="278">
        <v>4</v>
      </c>
      <c r="L12" s="83">
        <v>5</v>
      </c>
      <c r="M12" s="64">
        <v>1</v>
      </c>
      <c r="N12" s="278">
        <v>7</v>
      </c>
      <c r="O12" s="83">
        <v>2</v>
      </c>
      <c r="P12" s="64">
        <v>3</v>
      </c>
      <c r="Q12" s="278">
        <v>5</v>
      </c>
      <c r="R12" s="83">
        <v>2</v>
      </c>
    </row>
    <row r="13" spans="1:18" ht="13.5" customHeight="1" x14ac:dyDescent="0.15">
      <c r="A13" s="324"/>
      <c r="B13" s="275"/>
      <c r="C13" s="305"/>
      <c r="D13" s="32">
        <v>7.5186248285089992</v>
      </c>
      <c r="E13" s="44">
        <v>8.0526817450703945</v>
      </c>
      <c r="F13" s="306"/>
      <c r="G13" s="32">
        <v>7.6200360426464924</v>
      </c>
      <c r="H13" s="44">
        <v>8.3288256599183708</v>
      </c>
      <c r="I13" s="315"/>
      <c r="J13" s="62"/>
      <c r="K13" s="72">
        <v>-40</v>
      </c>
      <c r="L13" s="81"/>
      <c r="M13" s="62"/>
      <c r="N13" s="72">
        <v>-10</v>
      </c>
      <c r="O13" s="81"/>
      <c r="P13" s="62"/>
      <c r="Q13" s="72">
        <v>10</v>
      </c>
      <c r="R13" s="81"/>
    </row>
    <row r="14" spans="1:18" ht="13.5" customHeight="1" x14ac:dyDescent="0.15">
      <c r="A14" s="324"/>
      <c r="B14" s="277" t="s">
        <v>72</v>
      </c>
      <c r="C14" s="316">
        <v>11</v>
      </c>
      <c r="D14" s="34">
        <v>1404430</v>
      </c>
      <c r="E14" s="46">
        <v>1437067</v>
      </c>
      <c r="F14" s="317">
        <v>-2.2710840900250275</v>
      </c>
      <c r="G14" s="34">
        <v>1477379</v>
      </c>
      <c r="H14" s="46">
        <v>1480099</v>
      </c>
      <c r="I14" s="317">
        <v>-0.18377149096107814</v>
      </c>
      <c r="J14" s="64">
        <v>3</v>
      </c>
      <c r="K14" s="278">
        <v>5</v>
      </c>
      <c r="L14" s="83">
        <v>3</v>
      </c>
      <c r="M14" s="64">
        <v>1</v>
      </c>
      <c r="N14" s="278">
        <v>7</v>
      </c>
      <c r="O14" s="83">
        <v>3</v>
      </c>
      <c r="P14" s="64">
        <v>4</v>
      </c>
      <c r="Q14" s="278">
        <v>4</v>
      </c>
      <c r="R14" s="83">
        <v>3</v>
      </c>
    </row>
    <row r="15" spans="1:18" ht="13.5" customHeight="1" x14ac:dyDescent="0.15">
      <c r="A15" s="324"/>
      <c r="B15" s="275"/>
      <c r="C15" s="305"/>
      <c r="D15" s="32">
        <v>4.4676811496417574</v>
      </c>
      <c r="E15" s="44">
        <v>4.6934947863811516</v>
      </c>
      <c r="F15" s="306"/>
      <c r="G15" s="32">
        <v>5.1483784886300903</v>
      </c>
      <c r="H15" s="44">
        <v>5.3049055768462381</v>
      </c>
      <c r="I15" s="315"/>
      <c r="J15" s="62"/>
      <c r="K15" s="72">
        <v>0</v>
      </c>
      <c r="L15" s="81"/>
      <c r="M15" s="62"/>
      <c r="N15" s="72">
        <v>-18.2</v>
      </c>
      <c r="O15" s="81"/>
      <c r="P15" s="62"/>
      <c r="Q15" s="72">
        <v>9.1</v>
      </c>
      <c r="R15" s="81"/>
    </row>
    <row r="16" spans="1:18" ht="13.5" customHeight="1" x14ac:dyDescent="0.15">
      <c r="A16" s="324"/>
      <c r="B16" s="421" t="s">
        <v>108</v>
      </c>
      <c r="C16" s="316">
        <v>10</v>
      </c>
      <c r="D16" s="34">
        <v>2220796</v>
      </c>
      <c r="E16" s="46">
        <v>2330983</v>
      </c>
      <c r="F16" s="317">
        <v>-4.7270615015210353</v>
      </c>
      <c r="G16" s="34">
        <v>1931195</v>
      </c>
      <c r="H16" s="46">
        <v>2336743</v>
      </c>
      <c r="I16" s="317">
        <v>-17.355267566865507</v>
      </c>
      <c r="J16" s="64">
        <v>2</v>
      </c>
      <c r="K16" s="278">
        <v>6</v>
      </c>
      <c r="L16" s="83">
        <v>2</v>
      </c>
      <c r="M16" s="64">
        <v>0</v>
      </c>
      <c r="N16" s="278">
        <v>9</v>
      </c>
      <c r="O16" s="83">
        <v>1</v>
      </c>
      <c r="P16" s="64">
        <v>0</v>
      </c>
      <c r="Q16" s="278">
        <v>6</v>
      </c>
      <c r="R16" s="83">
        <v>4</v>
      </c>
    </row>
    <row r="17" spans="1:18" ht="13.5" customHeight="1" x14ac:dyDescent="0.15">
      <c r="A17" s="324"/>
      <c r="B17" s="422"/>
      <c r="C17" s="305"/>
      <c r="D17" s="32">
        <v>7.0646514432188283</v>
      </c>
      <c r="E17" s="44">
        <v>7.6130455696520034</v>
      </c>
      <c r="F17" s="306"/>
      <c r="G17" s="32">
        <v>6.7298389887428938</v>
      </c>
      <c r="H17" s="44">
        <v>8.3752512314084449</v>
      </c>
      <c r="I17" s="315"/>
      <c r="J17" s="62"/>
      <c r="K17" s="72">
        <v>0</v>
      </c>
      <c r="L17" s="81"/>
      <c r="M17" s="62"/>
      <c r="N17" s="72">
        <v>-10</v>
      </c>
      <c r="O17" s="81"/>
      <c r="P17" s="62"/>
      <c r="Q17" s="72">
        <v>-40</v>
      </c>
      <c r="R17" s="81"/>
    </row>
    <row r="18" spans="1:18" ht="13.5" customHeight="1" x14ac:dyDescent="0.15">
      <c r="A18" s="324"/>
      <c r="B18" s="421" t="s">
        <v>103</v>
      </c>
      <c r="C18" s="316">
        <v>15</v>
      </c>
      <c r="D18" s="34">
        <v>10302875</v>
      </c>
      <c r="E18" s="46">
        <v>10017682</v>
      </c>
      <c r="F18" s="317">
        <v>2.8468961182836665</v>
      </c>
      <c r="G18" s="34">
        <v>9476682</v>
      </c>
      <c r="H18" s="46">
        <v>9328419</v>
      </c>
      <c r="I18" s="317">
        <v>1.5893690024000762</v>
      </c>
      <c r="J18" s="64">
        <v>5</v>
      </c>
      <c r="K18" s="278">
        <v>5</v>
      </c>
      <c r="L18" s="83">
        <v>3</v>
      </c>
      <c r="M18" s="64">
        <v>0</v>
      </c>
      <c r="N18" s="278">
        <v>12</v>
      </c>
      <c r="O18" s="83">
        <v>0</v>
      </c>
      <c r="P18" s="64">
        <v>3</v>
      </c>
      <c r="Q18" s="278">
        <v>7</v>
      </c>
      <c r="R18" s="83">
        <v>3</v>
      </c>
    </row>
    <row r="19" spans="1:18" ht="13.5" customHeight="1" x14ac:dyDescent="0.15">
      <c r="A19" s="324"/>
      <c r="B19" s="422"/>
      <c r="C19" s="305"/>
      <c r="D19" s="32">
        <v>32.774834220726788</v>
      </c>
      <c r="E19" s="44">
        <v>32.717986175052594</v>
      </c>
      <c r="F19" s="306"/>
      <c r="G19" s="32">
        <v>33.024393708309091</v>
      </c>
      <c r="H19" s="44">
        <v>33.434508081052961</v>
      </c>
      <c r="I19" s="315"/>
      <c r="J19" s="62"/>
      <c r="K19" s="72">
        <v>15.4</v>
      </c>
      <c r="L19" s="81"/>
      <c r="M19" s="62"/>
      <c r="N19" s="72">
        <v>0</v>
      </c>
      <c r="O19" s="81"/>
      <c r="P19" s="62"/>
      <c r="Q19" s="72">
        <v>0</v>
      </c>
      <c r="R19" s="81"/>
    </row>
    <row r="20" spans="1:18" ht="13.5" customHeight="1" x14ac:dyDescent="0.15">
      <c r="A20" s="324"/>
      <c r="B20" s="277" t="s">
        <v>106</v>
      </c>
      <c r="C20" s="316">
        <v>9</v>
      </c>
      <c r="D20" s="34">
        <v>3697042</v>
      </c>
      <c r="E20" s="46">
        <v>3652693</v>
      </c>
      <c r="F20" s="317">
        <v>1.2141452895165372</v>
      </c>
      <c r="G20" s="34">
        <v>3385249</v>
      </c>
      <c r="H20" s="46">
        <v>3518373</v>
      </c>
      <c r="I20" s="317">
        <v>-3.7836806955942421</v>
      </c>
      <c r="J20" s="64">
        <v>4</v>
      </c>
      <c r="K20" s="278">
        <v>2</v>
      </c>
      <c r="L20" s="83">
        <v>3</v>
      </c>
      <c r="M20" s="64">
        <v>1</v>
      </c>
      <c r="N20" s="278">
        <v>6</v>
      </c>
      <c r="O20" s="83">
        <v>2</v>
      </c>
      <c r="P20" s="64">
        <v>3</v>
      </c>
      <c r="Q20" s="278">
        <v>4</v>
      </c>
      <c r="R20" s="83">
        <v>2</v>
      </c>
    </row>
    <row r="21" spans="1:18" ht="13.5" customHeight="1" x14ac:dyDescent="0.15">
      <c r="A21" s="324"/>
      <c r="B21" s="275"/>
      <c r="C21" s="305"/>
      <c r="D21" s="32">
        <v>11.760788969784086</v>
      </c>
      <c r="E21" s="44">
        <v>11.929781667626441</v>
      </c>
      <c r="F21" s="306"/>
      <c r="G21" s="32">
        <v>11.796934388709007</v>
      </c>
      <c r="H21" s="44">
        <v>12.610397378232962</v>
      </c>
      <c r="I21" s="315"/>
      <c r="J21" s="62"/>
      <c r="K21" s="72">
        <v>11.1</v>
      </c>
      <c r="L21" s="81"/>
      <c r="M21" s="62"/>
      <c r="N21" s="72">
        <v>-11.1</v>
      </c>
      <c r="O21" s="81"/>
      <c r="P21" s="62"/>
      <c r="Q21" s="72">
        <v>11.1</v>
      </c>
      <c r="R21" s="81"/>
    </row>
    <row r="22" spans="1:18" ht="13.5" customHeight="1" x14ac:dyDescent="0.15">
      <c r="A22" s="324"/>
      <c r="B22" s="277" t="s">
        <v>107</v>
      </c>
      <c r="C22" s="316">
        <v>7</v>
      </c>
      <c r="D22" s="34">
        <v>8680620</v>
      </c>
      <c r="E22" s="46">
        <v>8024162</v>
      </c>
      <c r="F22" s="317">
        <v>8.1810162855635298</v>
      </c>
      <c r="G22" s="34">
        <v>9402329</v>
      </c>
      <c r="H22" s="46">
        <v>8083170</v>
      </c>
      <c r="I22" s="317">
        <v>16.319822544867918</v>
      </c>
      <c r="J22" s="64">
        <v>2</v>
      </c>
      <c r="K22" s="278">
        <v>5</v>
      </c>
      <c r="L22" s="83">
        <v>0</v>
      </c>
      <c r="M22" s="64">
        <v>1</v>
      </c>
      <c r="N22" s="278">
        <v>6</v>
      </c>
      <c r="O22" s="83">
        <v>0</v>
      </c>
      <c r="P22" s="64">
        <v>0</v>
      </c>
      <c r="Q22" s="278">
        <v>4</v>
      </c>
      <c r="R22" s="83">
        <v>3</v>
      </c>
    </row>
    <row r="23" spans="1:18" ht="13.5" customHeight="1" x14ac:dyDescent="0.15">
      <c r="A23" s="325"/>
      <c r="B23" s="279"/>
      <c r="C23" s="301"/>
      <c r="D23" s="35">
        <v>27.614222382890734</v>
      </c>
      <c r="E23" s="47">
        <v>26.207102739174832</v>
      </c>
      <c r="F23" s="303"/>
      <c r="G23" s="35">
        <v>32.765287963767506</v>
      </c>
      <c r="H23" s="58">
        <v>28.971341519449851</v>
      </c>
      <c r="I23" s="304"/>
      <c r="J23" s="61"/>
      <c r="K23" s="273">
        <v>28.6</v>
      </c>
      <c r="L23" s="80"/>
      <c r="M23" s="61"/>
      <c r="N23" s="273">
        <v>14.3</v>
      </c>
      <c r="O23" s="80"/>
      <c r="P23" s="61"/>
      <c r="Q23" s="273">
        <v>-42.9</v>
      </c>
      <c r="R23" s="80"/>
    </row>
    <row r="24" spans="1:18" ht="13.5" customHeight="1" x14ac:dyDescent="0.15">
      <c r="A24" s="274" t="s">
        <v>23</v>
      </c>
      <c r="B24" s="20"/>
      <c r="C24" s="300">
        <v>8</v>
      </c>
      <c r="D24" s="30">
        <v>3982631</v>
      </c>
      <c r="E24" s="42">
        <v>7406735</v>
      </c>
      <c r="F24" s="302">
        <v>-46.229600491984655</v>
      </c>
      <c r="G24" s="30">
        <v>1580150</v>
      </c>
      <c r="H24" s="42">
        <v>2005735</v>
      </c>
      <c r="I24" s="302">
        <v>-21.218406220163672</v>
      </c>
      <c r="J24" s="60">
        <v>1</v>
      </c>
      <c r="K24" s="70">
        <v>7</v>
      </c>
      <c r="L24" s="79">
        <v>0</v>
      </c>
      <c r="M24" s="60">
        <v>0</v>
      </c>
      <c r="N24" s="70">
        <v>8</v>
      </c>
      <c r="O24" s="79">
        <v>0</v>
      </c>
      <c r="P24" s="60">
        <v>0</v>
      </c>
      <c r="Q24" s="70">
        <v>8</v>
      </c>
      <c r="R24" s="79">
        <v>0</v>
      </c>
    </row>
    <row r="25" spans="1:18" ht="13.5" customHeight="1" x14ac:dyDescent="0.15">
      <c r="A25" s="9"/>
      <c r="B25" s="21"/>
      <c r="C25" s="301"/>
      <c r="D25" s="36" t="s">
        <v>65</v>
      </c>
      <c r="E25" s="48" t="s">
        <v>65</v>
      </c>
      <c r="F25" s="303"/>
      <c r="G25" s="263" t="s">
        <v>65</v>
      </c>
      <c r="H25" s="264" t="s">
        <v>65</v>
      </c>
      <c r="I25" s="304"/>
      <c r="J25" s="61"/>
      <c r="K25" s="273">
        <v>12.5</v>
      </c>
      <c r="L25" s="80"/>
      <c r="M25" s="61"/>
      <c r="N25" s="273">
        <v>0</v>
      </c>
      <c r="O25" s="80"/>
      <c r="P25" s="61"/>
      <c r="Q25" s="273">
        <v>0</v>
      </c>
      <c r="R25" s="80"/>
    </row>
    <row r="26" spans="1:18" ht="13.5" customHeight="1" x14ac:dyDescent="0.15">
      <c r="A26" s="7"/>
      <c r="B26" s="271" t="s">
        <v>61</v>
      </c>
      <c r="C26" s="300">
        <v>21</v>
      </c>
      <c r="D26" s="30">
        <v>3537498</v>
      </c>
      <c r="E26" s="42">
        <v>3417020</v>
      </c>
      <c r="F26" s="302">
        <v>3.5258207443913108</v>
      </c>
      <c r="G26" s="307" t="s">
        <v>65</v>
      </c>
      <c r="H26" s="309" t="s">
        <v>65</v>
      </c>
      <c r="I26" s="322" t="s">
        <v>65</v>
      </c>
      <c r="J26" s="60">
        <v>2</v>
      </c>
      <c r="K26" s="70">
        <v>11</v>
      </c>
      <c r="L26" s="79">
        <v>6</v>
      </c>
      <c r="M26" s="60">
        <v>3</v>
      </c>
      <c r="N26" s="70">
        <v>13</v>
      </c>
      <c r="O26" s="79">
        <v>3</v>
      </c>
      <c r="P26" s="60">
        <v>4</v>
      </c>
      <c r="Q26" s="70">
        <v>9</v>
      </c>
      <c r="R26" s="79">
        <v>6</v>
      </c>
    </row>
    <row r="27" spans="1:18" ht="13.5" customHeight="1" x14ac:dyDescent="0.15">
      <c r="A27" s="7"/>
      <c r="B27" s="272"/>
      <c r="C27" s="301"/>
      <c r="D27" s="37" t="s">
        <v>65</v>
      </c>
      <c r="E27" s="49" t="s">
        <v>65</v>
      </c>
      <c r="F27" s="303"/>
      <c r="G27" s="320"/>
      <c r="H27" s="321"/>
      <c r="I27" s="323"/>
      <c r="J27" s="61"/>
      <c r="K27" s="273">
        <v>-21.1</v>
      </c>
      <c r="L27" s="84"/>
      <c r="M27" s="61"/>
      <c r="N27" s="273">
        <v>0</v>
      </c>
      <c r="O27" s="84"/>
      <c r="P27" s="61"/>
      <c r="Q27" s="273">
        <v>-10.5</v>
      </c>
      <c r="R27" s="84"/>
    </row>
    <row r="28" spans="1:18" ht="13.5" customHeight="1" x14ac:dyDescent="0.15">
      <c r="A28" s="324" t="s">
        <v>10</v>
      </c>
      <c r="B28" s="280" t="s">
        <v>42</v>
      </c>
      <c r="C28" s="326">
        <v>10</v>
      </c>
      <c r="D28" s="38">
        <v>3037174</v>
      </c>
      <c r="E28" s="50">
        <v>2923001</v>
      </c>
      <c r="F28" s="328">
        <v>3.9060198747793891</v>
      </c>
      <c r="G28" s="329" t="s">
        <v>65</v>
      </c>
      <c r="H28" s="331" t="s">
        <v>65</v>
      </c>
      <c r="I28" s="333" t="s">
        <v>65</v>
      </c>
      <c r="J28" s="65">
        <v>1</v>
      </c>
      <c r="K28" s="281">
        <v>6</v>
      </c>
      <c r="L28" s="85">
        <v>2</v>
      </c>
      <c r="M28" s="89">
        <v>2</v>
      </c>
      <c r="N28" s="281">
        <v>6</v>
      </c>
      <c r="O28" s="85">
        <v>1</v>
      </c>
      <c r="P28" s="89">
        <v>2</v>
      </c>
      <c r="Q28" s="281">
        <v>5</v>
      </c>
      <c r="R28" s="85">
        <v>2</v>
      </c>
    </row>
    <row r="29" spans="1:18" ht="13.5" customHeight="1" x14ac:dyDescent="0.15">
      <c r="A29" s="324"/>
      <c r="B29" s="282"/>
      <c r="C29" s="327"/>
      <c r="D29" s="39">
        <v>85.856557374732091</v>
      </c>
      <c r="E29" s="51">
        <v>85.542402444235037</v>
      </c>
      <c r="F29" s="306"/>
      <c r="G29" s="330"/>
      <c r="H29" s="332"/>
      <c r="I29" s="334"/>
      <c r="J29" s="66"/>
      <c r="K29" s="76">
        <v>-11.1</v>
      </c>
      <c r="L29" s="86"/>
      <c r="M29" s="66"/>
      <c r="N29" s="76">
        <v>11.1</v>
      </c>
      <c r="O29" s="86"/>
      <c r="P29" s="66"/>
      <c r="Q29" s="76">
        <v>0</v>
      </c>
      <c r="R29" s="86"/>
    </row>
    <row r="30" spans="1:18" ht="13.5" customHeight="1" x14ac:dyDescent="0.15">
      <c r="A30" s="324"/>
      <c r="B30" s="277" t="s">
        <v>102</v>
      </c>
      <c r="C30" s="335">
        <v>11</v>
      </c>
      <c r="D30" s="34">
        <v>500324</v>
      </c>
      <c r="E30" s="46">
        <v>494019</v>
      </c>
      <c r="F30" s="317">
        <v>1.2762667022928156</v>
      </c>
      <c r="G30" s="337" t="s">
        <v>65</v>
      </c>
      <c r="H30" s="338" t="s">
        <v>65</v>
      </c>
      <c r="I30" s="339" t="s">
        <v>65</v>
      </c>
      <c r="J30" s="64">
        <v>1</v>
      </c>
      <c r="K30" s="278">
        <v>5</v>
      </c>
      <c r="L30" s="83">
        <v>4</v>
      </c>
      <c r="M30" s="64">
        <v>1</v>
      </c>
      <c r="N30" s="278">
        <v>7</v>
      </c>
      <c r="O30" s="83">
        <v>2</v>
      </c>
      <c r="P30" s="64">
        <v>2</v>
      </c>
      <c r="Q30" s="278">
        <v>4</v>
      </c>
      <c r="R30" s="83">
        <v>4</v>
      </c>
    </row>
    <row r="31" spans="1:18" ht="13.5" customHeight="1" x14ac:dyDescent="0.15">
      <c r="A31" s="325"/>
      <c r="B31" s="279"/>
      <c r="C31" s="336"/>
      <c r="D31" s="35">
        <v>14.143442625267916</v>
      </c>
      <c r="E31" s="47">
        <v>14.457597555764965</v>
      </c>
      <c r="F31" s="303"/>
      <c r="G31" s="320"/>
      <c r="H31" s="321"/>
      <c r="I31" s="323"/>
      <c r="J31" s="61"/>
      <c r="K31" s="273">
        <v>-30</v>
      </c>
      <c r="L31" s="80"/>
      <c r="M31" s="61"/>
      <c r="N31" s="273">
        <v>-10</v>
      </c>
      <c r="O31" s="80"/>
      <c r="P31" s="61"/>
      <c r="Q31" s="273">
        <v>-20</v>
      </c>
      <c r="R31" s="80"/>
    </row>
    <row r="32" spans="1:18" ht="13.5" customHeight="1" x14ac:dyDescent="0.15">
      <c r="A32" s="6"/>
      <c r="B32" s="271" t="s">
        <v>61</v>
      </c>
      <c r="C32" s="300">
        <v>34</v>
      </c>
      <c r="D32" s="30">
        <v>2190930</v>
      </c>
      <c r="E32" s="42">
        <v>2108807</v>
      </c>
      <c r="F32" s="302">
        <v>3.894287149084775</v>
      </c>
      <c r="G32" s="307" t="s">
        <v>65</v>
      </c>
      <c r="H32" s="309" t="s">
        <v>65</v>
      </c>
      <c r="I32" s="322" t="s">
        <v>65</v>
      </c>
      <c r="J32" s="60">
        <v>4</v>
      </c>
      <c r="K32" s="70">
        <v>18</v>
      </c>
      <c r="L32" s="79">
        <v>11</v>
      </c>
      <c r="M32" s="60">
        <v>3</v>
      </c>
      <c r="N32" s="70">
        <v>23</v>
      </c>
      <c r="O32" s="79">
        <v>7</v>
      </c>
      <c r="P32" s="60">
        <v>11</v>
      </c>
      <c r="Q32" s="70">
        <v>20</v>
      </c>
      <c r="R32" s="79">
        <v>2</v>
      </c>
    </row>
    <row r="33" spans="1:18" ht="13.5" customHeight="1" x14ac:dyDescent="0.15">
      <c r="A33" s="10"/>
      <c r="B33" s="272"/>
      <c r="C33" s="301"/>
      <c r="D33" s="31" t="s">
        <v>65</v>
      </c>
      <c r="E33" s="43" t="s">
        <v>65</v>
      </c>
      <c r="F33" s="303"/>
      <c r="G33" s="320"/>
      <c r="H33" s="321"/>
      <c r="I33" s="323"/>
      <c r="J33" s="61"/>
      <c r="K33" s="273">
        <v>-21.2</v>
      </c>
      <c r="L33" s="80"/>
      <c r="M33" s="61"/>
      <c r="N33" s="273">
        <v>-12.1</v>
      </c>
      <c r="O33" s="80"/>
      <c r="P33" s="61"/>
      <c r="Q33" s="273">
        <v>27.3</v>
      </c>
      <c r="R33" s="80"/>
    </row>
    <row r="34" spans="1:18" ht="13.5" customHeight="1" x14ac:dyDescent="0.15">
      <c r="A34" s="324" t="s">
        <v>28</v>
      </c>
      <c r="B34" s="274" t="s">
        <v>100</v>
      </c>
      <c r="C34" s="300">
        <v>12</v>
      </c>
      <c r="D34" s="30">
        <v>280707</v>
      </c>
      <c r="E34" s="42">
        <v>236067</v>
      </c>
      <c r="F34" s="302">
        <v>18.909885752773576</v>
      </c>
      <c r="G34" s="307" t="s">
        <v>65</v>
      </c>
      <c r="H34" s="309" t="s">
        <v>65</v>
      </c>
      <c r="I34" s="322" t="s">
        <v>65</v>
      </c>
      <c r="J34" s="60">
        <v>0</v>
      </c>
      <c r="K34" s="70">
        <v>7</v>
      </c>
      <c r="L34" s="79">
        <v>5</v>
      </c>
      <c r="M34" s="60">
        <v>0</v>
      </c>
      <c r="N34" s="70">
        <v>11</v>
      </c>
      <c r="O34" s="79">
        <v>1</v>
      </c>
      <c r="P34" s="60">
        <v>5</v>
      </c>
      <c r="Q34" s="70">
        <v>7</v>
      </c>
      <c r="R34" s="79">
        <v>0</v>
      </c>
    </row>
    <row r="35" spans="1:18" ht="13.5" customHeight="1" x14ac:dyDescent="0.15">
      <c r="A35" s="324"/>
      <c r="B35" s="275"/>
      <c r="C35" s="305"/>
      <c r="D35" s="32">
        <v>12.81223042269721</v>
      </c>
      <c r="E35" s="44">
        <v>11.1943387896569</v>
      </c>
      <c r="F35" s="306"/>
      <c r="G35" s="308"/>
      <c r="H35" s="310"/>
      <c r="I35" s="340"/>
      <c r="J35" s="62"/>
      <c r="K35" s="72">
        <v>-41.7</v>
      </c>
      <c r="L35" s="81"/>
      <c r="M35" s="62"/>
      <c r="N35" s="72">
        <v>-8.3000000000000007</v>
      </c>
      <c r="O35" s="81"/>
      <c r="P35" s="62"/>
      <c r="Q35" s="72">
        <v>41.7</v>
      </c>
      <c r="R35" s="81"/>
    </row>
    <row r="36" spans="1:18" ht="13.5" customHeight="1" x14ac:dyDescent="0.15">
      <c r="A36" s="324"/>
      <c r="B36" s="277" t="s">
        <v>105</v>
      </c>
      <c r="C36" s="316">
        <v>4</v>
      </c>
      <c r="D36" s="34">
        <v>305549</v>
      </c>
      <c r="E36" s="46">
        <v>298782</v>
      </c>
      <c r="F36" s="317">
        <v>2.2648620064126987</v>
      </c>
      <c r="G36" s="337" t="s">
        <v>65</v>
      </c>
      <c r="H36" s="338" t="s">
        <v>65</v>
      </c>
      <c r="I36" s="339" t="s">
        <v>65</v>
      </c>
      <c r="J36" s="64">
        <v>0</v>
      </c>
      <c r="K36" s="278">
        <v>3</v>
      </c>
      <c r="L36" s="83">
        <v>1</v>
      </c>
      <c r="M36" s="64">
        <v>1</v>
      </c>
      <c r="N36" s="278">
        <v>3</v>
      </c>
      <c r="O36" s="83">
        <v>0</v>
      </c>
      <c r="P36" s="64">
        <v>2</v>
      </c>
      <c r="Q36" s="278">
        <v>2</v>
      </c>
      <c r="R36" s="83">
        <v>0</v>
      </c>
    </row>
    <row r="37" spans="1:18" ht="13.5" customHeight="1" x14ac:dyDescent="0.15">
      <c r="A37" s="324"/>
      <c r="B37" s="283"/>
      <c r="C37" s="305"/>
      <c r="D37" s="32">
        <v>13.946086821578053</v>
      </c>
      <c r="E37" s="44">
        <v>14.168295154558951</v>
      </c>
      <c r="F37" s="306"/>
      <c r="G37" s="308"/>
      <c r="H37" s="310"/>
      <c r="I37" s="340"/>
      <c r="J37" s="62"/>
      <c r="K37" s="72">
        <v>-25</v>
      </c>
      <c r="L37" s="81"/>
      <c r="M37" s="62"/>
      <c r="N37" s="72">
        <v>25</v>
      </c>
      <c r="O37" s="81"/>
      <c r="P37" s="62"/>
      <c r="Q37" s="72">
        <v>50</v>
      </c>
      <c r="R37" s="81"/>
    </row>
    <row r="38" spans="1:18" ht="13.5" customHeight="1" x14ac:dyDescent="0.15">
      <c r="A38" s="324"/>
      <c r="B38" s="277" t="s">
        <v>85</v>
      </c>
      <c r="C38" s="316">
        <v>5</v>
      </c>
      <c r="D38" s="34">
        <v>1115462</v>
      </c>
      <c r="E38" s="46">
        <v>1001589</v>
      </c>
      <c r="F38" s="317">
        <v>11.36923428671841</v>
      </c>
      <c r="G38" s="337" t="s">
        <v>65</v>
      </c>
      <c r="H38" s="338" t="s">
        <v>65</v>
      </c>
      <c r="I38" s="339" t="s">
        <v>65</v>
      </c>
      <c r="J38" s="64">
        <v>0</v>
      </c>
      <c r="K38" s="278">
        <v>4</v>
      </c>
      <c r="L38" s="83">
        <v>1</v>
      </c>
      <c r="M38" s="64">
        <v>0</v>
      </c>
      <c r="N38" s="278">
        <v>4</v>
      </c>
      <c r="O38" s="83">
        <v>1</v>
      </c>
      <c r="P38" s="64">
        <v>0</v>
      </c>
      <c r="Q38" s="278">
        <v>4</v>
      </c>
      <c r="R38" s="83">
        <v>1</v>
      </c>
    </row>
    <row r="39" spans="1:18" ht="13.5" customHeight="1" x14ac:dyDescent="0.15">
      <c r="A39" s="324"/>
      <c r="B39" s="275"/>
      <c r="C39" s="305"/>
      <c r="D39" s="32">
        <v>50.912717430497558</v>
      </c>
      <c r="E39" s="44">
        <v>47.495527091858101</v>
      </c>
      <c r="F39" s="306"/>
      <c r="G39" s="308"/>
      <c r="H39" s="310"/>
      <c r="I39" s="340"/>
      <c r="J39" s="62"/>
      <c r="K39" s="72">
        <v>-20</v>
      </c>
      <c r="L39" s="81"/>
      <c r="M39" s="62"/>
      <c r="N39" s="72">
        <v>-20</v>
      </c>
      <c r="O39" s="81"/>
      <c r="P39" s="62"/>
      <c r="Q39" s="72">
        <v>-20</v>
      </c>
      <c r="R39" s="81"/>
    </row>
    <row r="40" spans="1:18" ht="13.5" customHeight="1" x14ac:dyDescent="0.15">
      <c r="A40" s="324"/>
      <c r="B40" s="277" t="s">
        <v>104</v>
      </c>
      <c r="C40" s="316">
        <v>5</v>
      </c>
      <c r="D40" s="34">
        <v>328587</v>
      </c>
      <c r="E40" s="46">
        <v>423229</v>
      </c>
      <c r="F40" s="317">
        <v>-22.361889190012974</v>
      </c>
      <c r="G40" s="341" t="s">
        <v>65</v>
      </c>
      <c r="H40" s="342" t="s">
        <v>65</v>
      </c>
      <c r="I40" s="343" t="s">
        <v>65</v>
      </c>
      <c r="J40" s="64">
        <v>1</v>
      </c>
      <c r="K40" s="278">
        <v>3</v>
      </c>
      <c r="L40" s="83">
        <v>0</v>
      </c>
      <c r="M40" s="64">
        <v>1</v>
      </c>
      <c r="N40" s="278">
        <v>2</v>
      </c>
      <c r="O40" s="83">
        <v>1</v>
      </c>
      <c r="P40" s="64">
        <v>1</v>
      </c>
      <c r="Q40" s="278">
        <v>3</v>
      </c>
      <c r="R40" s="83">
        <v>0</v>
      </c>
    </row>
    <row r="41" spans="1:18" ht="13.5" customHeight="1" x14ac:dyDescent="0.15">
      <c r="A41" s="324"/>
      <c r="B41" s="277"/>
      <c r="C41" s="305"/>
      <c r="D41" s="32">
        <v>14.997603757308539</v>
      </c>
      <c r="E41" s="44">
        <v>20.069593850930882</v>
      </c>
      <c r="F41" s="306"/>
      <c r="G41" s="308"/>
      <c r="H41" s="310"/>
      <c r="I41" s="340"/>
      <c r="J41" s="62"/>
      <c r="K41" s="72">
        <v>25</v>
      </c>
      <c r="L41" s="81"/>
      <c r="M41" s="62"/>
      <c r="N41" s="72">
        <v>0</v>
      </c>
      <c r="O41" s="81"/>
      <c r="P41" s="62"/>
      <c r="Q41" s="72">
        <v>25</v>
      </c>
      <c r="R41" s="81"/>
    </row>
    <row r="42" spans="1:18" ht="13.5" customHeight="1" x14ac:dyDescent="0.15">
      <c r="A42" s="324"/>
      <c r="B42" s="25" t="s">
        <v>32</v>
      </c>
      <c r="C42" s="313">
        <v>8</v>
      </c>
      <c r="D42" s="33">
        <v>160625</v>
      </c>
      <c r="E42" s="45">
        <v>149140</v>
      </c>
      <c r="F42" s="314">
        <v>7.7008180233337811</v>
      </c>
      <c r="G42" s="341" t="s">
        <v>65</v>
      </c>
      <c r="H42" s="342" t="s">
        <v>65</v>
      </c>
      <c r="I42" s="343" t="s">
        <v>65</v>
      </c>
      <c r="J42" s="64">
        <v>3</v>
      </c>
      <c r="K42" s="278">
        <v>1</v>
      </c>
      <c r="L42" s="83">
        <v>4</v>
      </c>
      <c r="M42" s="64">
        <v>1</v>
      </c>
      <c r="N42" s="278">
        <v>3</v>
      </c>
      <c r="O42" s="83">
        <v>4</v>
      </c>
      <c r="P42" s="64">
        <v>3</v>
      </c>
      <c r="Q42" s="278">
        <v>4</v>
      </c>
      <c r="R42" s="83">
        <v>1</v>
      </c>
    </row>
    <row r="43" spans="1:18" ht="13.5" customHeight="1" thickBot="1" x14ac:dyDescent="0.2">
      <c r="A43" s="348"/>
      <c r="B43" s="275"/>
      <c r="C43" s="305"/>
      <c r="D43" s="40">
        <v>7.3313615679186466</v>
      </c>
      <c r="E43" s="52">
        <v>7.0722451129951676</v>
      </c>
      <c r="F43" s="358"/>
      <c r="G43" s="359"/>
      <c r="H43" s="360"/>
      <c r="I43" s="361"/>
      <c r="J43" s="62"/>
      <c r="K43" s="72">
        <v>-12.5</v>
      </c>
      <c r="L43" s="81"/>
      <c r="M43" s="62"/>
      <c r="N43" s="72">
        <v>-37.5</v>
      </c>
      <c r="O43" s="81"/>
      <c r="P43" s="62"/>
      <c r="Q43" s="72">
        <v>25</v>
      </c>
      <c r="R43" s="81"/>
    </row>
    <row r="44" spans="1:18" ht="13.5" customHeight="1" thickTop="1" x14ac:dyDescent="0.15">
      <c r="A44" s="11" t="s">
        <v>3</v>
      </c>
      <c r="B44" s="26"/>
      <c r="C44" s="349">
        <v>142</v>
      </c>
      <c r="D44" s="350" t="s">
        <v>65</v>
      </c>
      <c r="E44" s="352" t="s">
        <v>65</v>
      </c>
      <c r="F44" s="354" t="s">
        <v>65</v>
      </c>
      <c r="G44" s="356" t="s">
        <v>65</v>
      </c>
      <c r="H44" s="344" t="s">
        <v>65</v>
      </c>
      <c r="I44" s="346" t="s">
        <v>65</v>
      </c>
      <c r="J44" s="67">
        <v>27</v>
      </c>
      <c r="K44" s="77">
        <v>71</v>
      </c>
      <c r="L44" s="87">
        <v>39</v>
      </c>
      <c r="M44" s="67">
        <v>10</v>
      </c>
      <c r="N44" s="77">
        <v>105</v>
      </c>
      <c r="O44" s="87">
        <v>21</v>
      </c>
      <c r="P44" s="67">
        <v>29</v>
      </c>
      <c r="Q44" s="77">
        <v>80</v>
      </c>
      <c r="R44" s="87">
        <v>28</v>
      </c>
    </row>
    <row r="45" spans="1:18" ht="13.5" customHeight="1" x14ac:dyDescent="0.15">
      <c r="A45" s="9"/>
      <c r="B45" s="21"/>
      <c r="C45" s="301"/>
      <c r="D45" s="351"/>
      <c r="E45" s="353"/>
      <c r="F45" s="355"/>
      <c r="G45" s="357"/>
      <c r="H45" s="345"/>
      <c r="I45" s="347"/>
      <c r="J45" s="68"/>
      <c r="K45" s="284">
        <v>-8.8000000000000007</v>
      </c>
      <c r="L45" s="88"/>
      <c r="M45" s="68"/>
      <c r="N45" s="284">
        <v>-8.1</v>
      </c>
      <c r="O45" s="88"/>
      <c r="P45" s="68"/>
      <c r="Q45" s="284">
        <v>0.7</v>
      </c>
      <c r="R45" s="88"/>
    </row>
    <row r="46" spans="1:18" ht="13.5" customHeight="1" x14ac:dyDescent="0.15">
      <c r="A46" s="285"/>
      <c r="B46" s="286" t="s">
        <v>109</v>
      </c>
      <c r="C46" s="267"/>
      <c r="D46" s="267"/>
      <c r="E46" s="267"/>
      <c r="F46" s="286"/>
      <c r="G46" s="267"/>
      <c r="H46" s="267"/>
      <c r="I46" s="267"/>
      <c r="J46" s="286" t="s">
        <v>78</v>
      </c>
      <c r="K46" s="285"/>
      <c r="L46" s="285"/>
      <c r="M46" s="285"/>
      <c r="N46" s="285"/>
      <c r="O46" s="285"/>
      <c r="P46" s="285"/>
      <c r="Q46" s="285"/>
      <c r="R46" s="285"/>
    </row>
  </sheetData>
  <mergeCells count="96">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A28:A31"/>
    <mergeCell ref="C28:C29"/>
    <mergeCell ref="F28:F29"/>
    <mergeCell ref="G28:G29"/>
    <mergeCell ref="H28:H29"/>
    <mergeCell ref="C26:C27"/>
    <mergeCell ref="F26:F27"/>
    <mergeCell ref="G26:G27"/>
    <mergeCell ref="H26:H27"/>
    <mergeCell ref="I26:I27"/>
    <mergeCell ref="I28:I29"/>
    <mergeCell ref="C30:C31"/>
    <mergeCell ref="F30:F31"/>
    <mergeCell ref="G30:G31"/>
    <mergeCell ref="H30:H31"/>
    <mergeCell ref="I30:I31"/>
    <mergeCell ref="A34:A43"/>
    <mergeCell ref="C34:C35"/>
    <mergeCell ref="F34:F35"/>
    <mergeCell ref="G34:G35"/>
    <mergeCell ref="H34:H35"/>
    <mergeCell ref="C32:C33"/>
    <mergeCell ref="F32:F33"/>
    <mergeCell ref="G32:G33"/>
    <mergeCell ref="H32:H33"/>
    <mergeCell ref="I32:I33"/>
    <mergeCell ref="I34:I35"/>
    <mergeCell ref="C36:C37"/>
    <mergeCell ref="F36:F37"/>
    <mergeCell ref="G36:G37"/>
    <mergeCell ref="H36:H37"/>
    <mergeCell ref="I36:I37"/>
    <mergeCell ref="C40:C41"/>
    <mergeCell ref="F40:F41"/>
    <mergeCell ref="G40:G41"/>
    <mergeCell ref="H40:H41"/>
    <mergeCell ref="I40:I41"/>
    <mergeCell ref="C38:C39"/>
    <mergeCell ref="F38:F39"/>
    <mergeCell ref="G38:G39"/>
    <mergeCell ref="H38:H39"/>
    <mergeCell ref="I38:I39"/>
    <mergeCell ref="H44:H45"/>
    <mergeCell ref="I44:I45"/>
    <mergeCell ref="C42:C43"/>
    <mergeCell ref="F42:F43"/>
    <mergeCell ref="G42:G43"/>
    <mergeCell ref="H42:H43"/>
    <mergeCell ref="I42:I43"/>
    <mergeCell ref="C44:C45"/>
    <mergeCell ref="D44:D45"/>
    <mergeCell ref="E44:E45"/>
    <mergeCell ref="F44:F45"/>
    <mergeCell ref="G44:G45"/>
  </mergeCells>
  <phoneticPr fontId="80"/>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FC0FE-F429-46F5-AF2D-1C91DA89EDD2}">
  <sheetPr>
    <tabColor theme="9" tint="-0.249977111117893"/>
  </sheetPr>
  <dimension ref="A1:R46"/>
  <sheetViews>
    <sheetView showGridLines="0" tabSelected="1" view="pageBreakPreview" zoomScale="90" zoomScaleSheetLayoutView="90" workbookViewId="0">
      <selection activeCell="T22" sqref="T22"/>
    </sheetView>
  </sheetViews>
  <sheetFormatPr defaultColWidth="9" defaultRowHeight="12.6" x14ac:dyDescent="0.15"/>
  <cols>
    <col min="1" max="1" width="3" style="266" customWidth="1"/>
    <col min="2" max="2" width="15.88671875" style="266" customWidth="1"/>
    <col min="3" max="3" width="7.77734375" style="266" customWidth="1"/>
    <col min="4" max="5" width="9.6640625" style="266" customWidth="1"/>
    <col min="6" max="6" width="7.77734375" style="266" customWidth="1"/>
    <col min="7" max="8" width="9.6640625" style="266" customWidth="1"/>
    <col min="9" max="9" width="7.77734375" style="266" customWidth="1"/>
    <col min="10" max="18" width="6.44140625" style="266" customWidth="1"/>
    <col min="19" max="19" width="9" style="266" customWidth="1"/>
    <col min="20" max="16384" width="9" style="266"/>
  </cols>
  <sheetData>
    <row r="1" spans="1:18" ht="13.5" customHeight="1" x14ac:dyDescent="0.15">
      <c r="A1" s="2" t="s">
        <v>120</v>
      </c>
      <c r="B1" s="265"/>
      <c r="C1" s="265"/>
      <c r="D1" s="265"/>
      <c r="E1" s="265"/>
      <c r="F1" s="265"/>
      <c r="G1" s="265"/>
      <c r="H1" s="265"/>
      <c r="I1" s="265"/>
      <c r="J1" s="265"/>
      <c r="K1" s="265"/>
      <c r="L1" s="265"/>
      <c r="M1" s="265"/>
      <c r="N1" s="265"/>
      <c r="O1" s="265"/>
      <c r="P1" s="265"/>
      <c r="Q1" s="265"/>
      <c r="R1" s="265"/>
    </row>
    <row r="2" spans="1:18" ht="13.5" customHeight="1" x14ac:dyDescent="0.15">
      <c r="A2" s="267"/>
      <c r="B2" s="267"/>
      <c r="C2" s="267"/>
      <c r="D2" s="267"/>
      <c r="E2" s="267"/>
      <c r="F2" s="267"/>
      <c r="G2" s="267"/>
      <c r="H2" s="267"/>
      <c r="I2" s="267"/>
      <c r="J2" s="267"/>
      <c r="K2" s="267"/>
      <c r="L2" s="267"/>
      <c r="M2" s="267"/>
      <c r="N2" s="267"/>
      <c r="O2" s="267"/>
      <c r="P2" s="267"/>
      <c r="Q2" s="267"/>
      <c r="R2" s="267"/>
    </row>
    <row r="3" spans="1:18" ht="13.5" customHeight="1" x14ac:dyDescent="0.15">
      <c r="A3" s="267"/>
      <c r="B3" s="267"/>
      <c r="C3" s="267"/>
      <c r="D3" s="267"/>
      <c r="E3" s="267"/>
      <c r="F3" s="267"/>
      <c r="G3" s="267"/>
      <c r="H3" s="267"/>
      <c r="I3" s="267"/>
      <c r="J3" s="267"/>
      <c r="K3" s="267"/>
      <c r="L3" s="267"/>
      <c r="M3" s="267"/>
      <c r="N3" s="267"/>
      <c r="O3" s="267"/>
      <c r="P3" s="267"/>
      <c r="Q3" s="267"/>
      <c r="R3" s="268" t="s">
        <v>43</v>
      </c>
    </row>
    <row r="4" spans="1:18" ht="13.5" customHeight="1" x14ac:dyDescent="0.15">
      <c r="A4" s="4"/>
      <c r="B4" s="296" t="s">
        <v>70</v>
      </c>
      <c r="C4" s="298" t="s">
        <v>79</v>
      </c>
      <c r="D4" s="420" t="s">
        <v>77</v>
      </c>
      <c r="E4" s="294"/>
      <c r="F4" s="295"/>
      <c r="G4" s="420" t="s">
        <v>76</v>
      </c>
      <c r="H4" s="294"/>
      <c r="I4" s="295"/>
      <c r="J4" s="420" t="s">
        <v>50</v>
      </c>
      <c r="K4" s="294"/>
      <c r="L4" s="295"/>
      <c r="M4" s="420" t="s">
        <v>1</v>
      </c>
      <c r="N4" s="294"/>
      <c r="O4" s="295"/>
      <c r="P4" s="420" t="s">
        <v>9</v>
      </c>
      <c r="Q4" s="294"/>
      <c r="R4" s="295"/>
    </row>
    <row r="5" spans="1:18" ht="13.5" customHeight="1" x14ac:dyDescent="0.15">
      <c r="A5" s="5"/>
      <c r="B5" s="297"/>
      <c r="C5" s="299"/>
      <c r="D5" s="29" t="s">
        <v>74</v>
      </c>
      <c r="E5" s="41" t="s">
        <v>69</v>
      </c>
      <c r="F5" s="54" t="s">
        <v>73</v>
      </c>
      <c r="G5" s="29" t="s">
        <v>74</v>
      </c>
      <c r="H5" s="41" t="s">
        <v>69</v>
      </c>
      <c r="I5" s="54" t="s">
        <v>73</v>
      </c>
      <c r="J5" s="292" t="s">
        <v>67</v>
      </c>
      <c r="K5" s="270" t="s">
        <v>68</v>
      </c>
      <c r="L5" s="291" t="s">
        <v>59</v>
      </c>
      <c r="M5" s="292" t="s">
        <v>67</v>
      </c>
      <c r="N5" s="270" t="s">
        <v>68</v>
      </c>
      <c r="O5" s="291" t="s">
        <v>59</v>
      </c>
      <c r="P5" s="292" t="s">
        <v>67</v>
      </c>
      <c r="Q5" s="270" t="s">
        <v>68</v>
      </c>
      <c r="R5" s="291" t="s">
        <v>59</v>
      </c>
    </row>
    <row r="6" spans="1:18" ht="13.5" customHeight="1" x14ac:dyDescent="0.15">
      <c r="A6" s="6"/>
      <c r="B6" s="271" t="s">
        <v>61</v>
      </c>
      <c r="C6" s="300">
        <v>78</v>
      </c>
      <c r="D6" s="30">
        <v>33411104</v>
      </c>
      <c r="E6" s="42">
        <v>36214915</v>
      </c>
      <c r="F6" s="302">
        <v>-7.7421443623435238</v>
      </c>
      <c r="G6" s="287">
        <v>29013057</v>
      </c>
      <c r="H6" s="288">
        <v>32158049</v>
      </c>
      <c r="I6" s="302">
        <v>-9.7797972756369518</v>
      </c>
      <c r="J6" s="60">
        <v>14</v>
      </c>
      <c r="K6" s="70">
        <v>36</v>
      </c>
      <c r="L6" s="79">
        <v>28</v>
      </c>
      <c r="M6" s="60">
        <v>6</v>
      </c>
      <c r="N6" s="70">
        <v>63</v>
      </c>
      <c r="O6" s="79">
        <v>8</v>
      </c>
      <c r="P6" s="60">
        <v>21</v>
      </c>
      <c r="Q6" s="70">
        <v>40</v>
      </c>
      <c r="R6" s="79">
        <v>17</v>
      </c>
    </row>
    <row r="7" spans="1:18" ht="13.5" customHeight="1" x14ac:dyDescent="0.15">
      <c r="A7" s="7"/>
      <c r="B7" s="272"/>
      <c r="C7" s="301"/>
      <c r="D7" s="31" t="s">
        <v>65</v>
      </c>
      <c r="E7" s="43" t="s">
        <v>65</v>
      </c>
      <c r="F7" s="303"/>
      <c r="G7" s="37" t="s">
        <v>65</v>
      </c>
      <c r="H7" s="49" t="s">
        <v>65</v>
      </c>
      <c r="I7" s="304"/>
      <c r="J7" s="61"/>
      <c r="K7" s="273">
        <v>-17.899999999999999</v>
      </c>
      <c r="L7" s="80"/>
      <c r="M7" s="61"/>
      <c r="N7" s="273">
        <v>-2.6</v>
      </c>
      <c r="O7" s="80"/>
      <c r="P7" s="61"/>
      <c r="Q7" s="273">
        <v>5.0999999999999996</v>
      </c>
      <c r="R7" s="80"/>
    </row>
    <row r="8" spans="1:18" ht="13.5" customHeight="1" x14ac:dyDescent="0.15">
      <c r="A8" s="324" t="s">
        <v>57</v>
      </c>
      <c r="B8" s="274" t="s">
        <v>60</v>
      </c>
      <c r="C8" s="300">
        <v>11</v>
      </c>
      <c r="D8" s="30">
        <v>1918554</v>
      </c>
      <c r="E8" s="42">
        <v>1979439</v>
      </c>
      <c r="F8" s="302">
        <v>-3.0758714969241367</v>
      </c>
      <c r="G8" s="307" t="s">
        <v>65</v>
      </c>
      <c r="H8" s="309" t="s">
        <v>65</v>
      </c>
      <c r="I8" s="311" t="s">
        <v>65</v>
      </c>
      <c r="J8" s="60">
        <v>1</v>
      </c>
      <c r="K8" s="70">
        <v>7</v>
      </c>
      <c r="L8" s="79">
        <v>3</v>
      </c>
      <c r="M8" s="60">
        <v>0</v>
      </c>
      <c r="N8" s="70">
        <v>10</v>
      </c>
      <c r="O8" s="79">
        <v>1</v>
      </c>
      <c r="P8" s="60">
        <v>1</v>
      </c>
      <c r="Q8" s="70">
        <v>9</v>
      </c>
      <c r="R8" s="79">
        <v>1</v>
      </c>
    </row>
    <row r="9" spans="1:18" ht="13.5" customHeight="1" x14ac:dyDescent="0.15">
      <c r="A9" s="324"/>
      <c r="B9" s="275"/>
      <c r="C9" s="305"/>
      <c r="D9" s="32">
        <v>5.7422646075987194</v>
      </c>
      <c r="E9" s="44">
        <v>5.4658115309672821</v>
      </c>
      <c r="F9" s="306"/>
      <c r="G9" s="308"/>
      <c r="H9" s="310"/>
      <c r="I9" s="312"/>
      <c r="J9" s="62"/>
      <c r="K9" s="72">
        <v>-18.2</v>
      </c>
      <c r="L9" s="81"/>
      <c r="M9" s="62"/>
      <c r="N9" s="72">
        <v>-9.1</v>
      </c>
      <c r="O9" s="81"/>
      <c r="P9" s="62"/>
      <c r="Q9" s="72">
        <v>0</v>
      </c>
      <c r="R9" s="81"/>
    </row>
    <row r="10" spans="1:18" ht="13.5" customHeight="1" x14ac:dyDescent="0.15">
      <c r="A10" s="324"/>
      <c r="B10" s="276" t="s">
        <v>101</v>
      </c>
      <c r="C10" s="313">
        <v>6</v>
      </c>
      <c r="D10" s="33">
        <v>1063668</v>
      </c>
      <c r="E10" s="45">
        <v>995862</v>
      </c>
      <c r="F10" s="314">
        <v>6.8087747097489455</v>
      </c>
      <c r="G10" s="33">
        <v>937865</v>
      </c>
      <c r="H10" s="45">
        <v>917489</v>
      </c>
      <c r="I10" s="314">
        <v>2.2208440646154912</v>
      </c>
      <c r="J10" s="63">
        <v>1</v>
      </c>
      <c r="K10" s="73">
        <v>2</v>
      </c>
      <c r="L10" s="82">
        <v>3</v>
      </c>
      <c r="M10" s="63">
        <v>0</v>
      </c>
      <c r="N10" s="73">
        <v>5</v>
      </c>
      <c r="O10" s="82">
        <v>1</v>
      </c>
      <c r="P10" s="63">
        <v>1</v>
      </c>
      <c r="Q10" s="73">
        <v>2</v>
      </c>
      <c r="R10" s="82">
        <v>3</v>
      </c>
    </row>
    <row r="11" spans="1:18" ht="13.5" customHeight="1" x14ac:dyDescent="0.15">
      <c r="A11" s="324"/>
      <c r="B11" s="275"/>
      <c r="C11" s="305"/>
      <c r="D11" s="32">
        <v>3.1835763343827246</v>
      </c>
      <c r="E11" s="44">
        <v>2.7498670092142974</v>
      </c>
      <c r="F11" s="306"/>
      <c r="G11" s="32">
        <v>3.2325618082920391</v>
      </c>
      <c r="H11" s="44">
        <v>2.8530617637904587</v>
      </c>
      <c r="I11" s="315"/>
      <c r="J11" s="62"/>
      <c r="K11" s="72">
        <v>-33.299999999999997</v>
      </c>
      <c r="L11" s="81"/>
      <c r="M11" s="62"/>
      <c r="N11" s="72">
        <v>-16.7</v>
      </c>
      <c r="O11" s="81"/>
      <c r="P11" s="62"/>
      <c r="Q11" s="72">
        <v>-33.299999999999997</v>
      </c>
      <c r="R11" s="81"/>
    </row>
    <row r="12" spans="1:18" ht="13.5" customHeight="1" x14ac:dyDescent="0.15">
      <c r="A12" s="324"/>
      <c r="B12" s="277" t="s">
        <v>53</v>
      </c>
      <c r="C12" s="316">
        <v>10</v>
      </c>
      <c r="D12" s="34">
        <v>2272331</v>
      </c>
      <c r="E12" s="46">
        <v>3155301</v>
      </c>
      <c r="F12" s="317">
        <v>-27.983701079548354</v>
      </c>
      <c r="G12" s="34">
        <v>2067589</v>
      </c>
      <c r="H12" s="46">
        <v>2961179</v>
      </c>
      <c r="I12" s="317">
        <v>-30.176831593091805</v>
      </c>
      <c r="J12" s="64">
        <v>1</v>
      </c>
      <c r="K12" s="278">
        <v>5</v>
      </c>
      <c r="L12" s="83">
        <v>4</v>
      </c>
      <c r="M12" s="64">
        <v>1</v>
      </c>
      <c r="N12" s="278">
        <v>7</v>
      </c>
      <c r="O12" s="83">
        <v>2</v>
      </c>
      <c r="P12" s="64">
        <v>5</v>
      </c>
      <c r="Q12" s="278">
        <v>5</v>
      </c>
      <c r="R12" s="83">
        <v>0</v>
      </c>
    </row>
    <row r="13" spans="1:18" ht="13.5" customHeight="1" x14ac:dyDescent="0.15">
      <c r="A13" s="324"/>
      <c r="B13" s="275"/>
      <c r="C13" s="305"/>
      <c r="D13" s="32">
        <v>6.8011251588693398</v>
      </c>
      <c r="E13" s="44">
        <v>8.7127113234975138</v>
      </c>
      <c r="F13" s="306"/>
      <c r="G13" s="32">
        <v>7.1264086373249116</v>
      </c>
      <c r="H13" s="44">
        <v>9.2082047639146261</v>
      </c>
      <c r="I13" s="315"/>
      <c r="J13" s="62"/>
      <c r="K13" s="72">
        <v>-30</v>
      </c>
      <c r="L13" s="81"/>
      <c r="M13" s="62"/>
      <c r="N13" s="72">
        <v>-10</v>
      </c>
      <c r="O13" s="81"/>
      <c r="P13" s="62"/>
      <c r="Q13" s="72">
        <v>50</v>
      </c>
      <c r="R13" s="81"/>
    </row>
    <row r="14" spans="1:18" ht="13.5" customHeight="1" x14ac:dyDescent="0.15">
      <c r="A14" s="324"/>
      <c r="B14" s="277" t="s">
        <v>72</v>
      </c>
      <c r="C14" s="316">
        <v>10</v>
      </c>
      <c r="D14" s="34">
        <v>1237162</v>
      </c>
      <c r="E14" s="46">
        <v>1522065</v>
      </c>
      <c r="F14" s="317">
        <v>-18.718188776432015</v>
      </c>
      <c r="G14" s="34">
        <v>1344762</v>
      </c>
      <c r="H14" s="46">
        <v>1437652</v>
      </c>
      <c r="I14" s="317">
        <v>-6.4612298386535798</v>
      </c>
      <c r="J14" s="64">
        <v>1</v>
      </c>
      <c r="K14" s="278">
        <v>2</v>
      </c>
      <c r="L14" s="83">
        <v>7</v>
      </c>
      <c r="M14" s="64">
        <v>1</v>
      </c>
      <c r="N14" s="278">
        <v>7</v>
      </c>
      <c r="O14" s="83">
        <v>2</v>
      </c>
      <c r="P14" s="64">
        <v>5</v>
      </c>
      <c r="Q14" s="278">
        <v>4</v>
      </c>
      <c r="R14" s="83">
        <v>1</v>
      </c>
    </row>
    <row r="15" spans="1:18" ht="13.5" customHeight="1" x14ac:dyDescent="0.15">
      <c r="A15" s="324"/>
      <c r="B15" s="275"/>
      <c r="C15" s="305"/>
      <c r="D15" s="32">
        <v>3.7028468140412238</v>
      </c>
      <c r="E15" s="44">
        <v>4.2028677963209358</v>
      </c>
      <c r="F15" s="306"/>
      <c r="G15" s="32">
        <v>4.6350234654693576</v>
      </c>
      <c r="H15" s="44">
        <v>4.4705821550306108</v>
      </c>
      <c r="I15" s="315"/>
      <c r="J15" s="62"/>
      <c r="K15" s="72">
        <v>-60</v>
      </c>
      <c r="L15" s="81"/>
      <c r="M15" s="62"/>
      <c r="N15" s="72">
        <v>-10</v>
      </c>
      <c r="O15" s="81"/>
      <c r="P15" s="62"/>
      <c r="Q15" s="72">
        <v>40</v>
      </c>
      <c r="R15" s="81"/>
    </row>
    <row r="16" spans="1:18" ht="13.5" customHeight="1" x14ac:dyDescent="0.15">
      <c r="A16" s="324"/>
      <c r="B16" s="421" t="s">
        <v>108</v>
      </c>
      <c r="C16" s="316">
        <v>10</v>
      </c>
      <c r="D16" s="34">
        <v>3977554</v>
      </c>
      <c r="E16" s="46">
        <v>4751626</v>
      </c>
      <c r="F16" s="317">
        <v>-16.290676075936943</v>
      </c>
      <c r="G16" s="34">
        <v>2630965</v>
      </c>
      <c r="H16" s="46">
        <v>3372389</v>
      </c>
      <c r="I16" s="317">
        <v>-21.985126864071731</v>
      </c>
      <c r="J16" s="64">
        <v>2</v>
      </c>
      <c r="K16" s="278">
        <v>5</v>
      </c>
      <c r="L16" s="83">
        <v>3</v>
      </c>
      <c r="M16" s="64">
        <v>1</v>
      </c>
      <c r="N16" s="278">
        <v>9</v>
      </c>
      <c r="O16" s="83">
        <v>0</v>
      </c>
      <c r="P16" s="64">
        <v>0</v>
      </c>
      <c r="Q16" s="278">
        <v>6</v>
      </c>
      <c r="R16" s="83">
        <v>4</v>
      </c>
    </row>
    <row r="17" spans="1:18" ht="13.5" customHeight="1" x14ac:dyDescent="0.15">
      <c r="A17" s="324"/>
      <c r="B17" s="422"/>
      <c r="C17" s="305"/>
      <c r="D17" s="32">
        <v>11.904886471276138</v>
      </c>
      <c r="E17" s="44">
        <v>13.12063275586868</v>
      </c>
      <c r="F17" s="306"/>
      <c r="G17" s="32">
        <v>9.0682102199709593</v>
      </c>
      <c r="H17" s="44">
        <v>10.486920397440777</v>
      </c>
      <c r="I17" s="315"/>
      <c r="J17" s="62"/>
      <c r="K17" s="72">
        <v>-10</v>
      </c>
      <c r="L17" s="81"/>
      <c r="M17" s="62"/>
      <c r="N17" s="72">
        <v>10</v>
      </c>
      <c r="O17" s="81"/>
      <c r="P17" s="62"/>
      <c r="Q17" s="72">
        <v>-40</v>
      </c>
      <c r="R17" s="81"/>
    </row>
    <row r="18" spans="1:18" ht="13.5" customHeight="1" x14ac:dyDescent="0.15">
      <c r="A18" s="324"/>
      <c r="B18" s="421" t="s">
        <v>103</v>
      </c>
      <c r="C18" s="316">
        <v>15</v>
      </c>
      <c r="D18" s="34">
        <v>11047066</v>
      </c>
      <c r="E18" s="46">
        <v>11238998</v>
      </c>
      <c r="F18" s="317">
        <v>-1.7077323085207325</v>
      </c>
      <c r="G18" s="34">
        <v>10365587</v>
      </c>
      <c r="H18" s="46">
        <v>10657734</v>
      </c>
      <c r="I18" s="317">
        <v>-2.7411736866392147</v>
      </c>
      <c r="J18" s="64">
        <v>3</v>
      </c>
      <c r="K18" s="278">
        <v>7</v>
      </c>
      <c r="L18" s="83">
        <v>5</v>
      </c>
      <c r="M18" s="64">
        <v>0</v>
      </c>
      <c r="N18" s="278">
        <v>13</v>
      </c>
      <c r="O18" s="83">
        <v>1</v>
      </c>
      <c r="P18" s="64">
        <v>5</v>
      </c>
      <c r="Q18" s="278">
        <v>5</v>
      </c>
      <c r="R18" s="83">
        <v>5</v>
      </c>
    </row>
    <row r="19" spans="1:18" ht="13.5" customHeight="1" x14ac:dyDescent="0.15">
      <c r="A19" s="324"/>
      <c r="B19" s="422"/>
      <c r="C19" s="305"/>
      <c r="D19" s="32">
        <v>33.064055590620413</v>
      </c>
      <c r="E19" s="44">
        <v>31.034169209012362</v>
      </c>
      <c r="F19" s="306"/>
      <c r="G19" s="32">
        <v>35.7273175315514</v>
      </c>
      <c r="H19" s="44">
        <v>33.141730706362196</v>
      </c>
      <c r="I19" s="315"/>
      <c r="J19" s="62"/>
      <c r="K19" s="72">
        <v>-13.3</v>
      </c>
      <c r="L19" s="81"/>
      <c r="M19" s="62"/>
      <c r="N19" s="72">
        <v>-7.1</v>
      </c>
      <c r="O19" s="81"/>
      <c r="P19" s="62"/>
      <c r="Q19" s="72">
        <v>0</v>
      </c>
      <c r="R19" s="81"/>
    </row>
    <row r="20" spans="1:18" ht="13.5" customHeight="1" x14ac:dyDescent="0.15">
      <c r="A20" s="324"/>
      <c r="B20" s="277" t="s">
        <v>106</v>
      </c>
      <c r="C20" s="316">
        <v>9</v>
      </c>
      <c r="D20" s="34">
        <v>3778430</v>
      </c>
      <c r="E20" s="46">
        <v>4001637</v>
      </c>
      <c r="F20" s="317">
        <v>-5.5778922475976742</v>
      </c>
      <c r="G20" s="34">
        <v>3537904</v>
      </c>
      <c r="H20" s="46">
        <v>3553704</v>
      </c>
      <c r="I20" s="317">
        <v>-0.44460652884990282</v>
      </c>
      <c r="J20" s="64">
        <v>4</v>
      </c>
      <c r="K20" s="278">
        <v>3</v>
      </c>
      <c r="L20" s="83">
        <v>2</v>
      </c>
      <c r="M20" s="64">
        <v>2</v>
      </c>
      <c r="N20" s="278">
        <v>6</v>
      </c>
      <c r="O20" s="83">
        <v>1</v>
      </c>
      <c r="P20" s="64">
        <v>3</v>
      </c>
      <c r="Q20" s="278">
        <v>4</v>
      </c>
      <c r="R20" s="83">
        <v>2</v>
      </c>
    </row>
    <row r="21" spans="1:18" ht="13.5" customHeight="1" x14ac:dyDescent="0.15">
      <c r="A21" s="324"/>
      <c r="B21" s="275"/>
      <c r="C21" s="305"/>
      <c r="D21" s="32">
        <v>11.308904967641896</v>
      </c>
      <c r="E21" s="44">
        <v>11.049693199611266</v>
      </c>
      <c r="F21" s="306"/>
      <c r="G21" s="32">
        <v>12.194178641706042</v>
      </c>
      <c r="H21" s="44">
        <v>11.050745024985813</v>
      </c>
      <c r="I21" s="315"/>
      <c r="J21" s="62"/>
      <c r="K21" s="72">
        <v>22.2</v>
      </c>
      <c r="L21" s="81"/>
      <c r="M21" s="62"/>
      <c r="N21" s="72">
        <v>11.1</v>
      </c>
      <c r="O21" s="81"/>
      <c r="P21" s="62"/>
      <c r="Q21" s="72">
        <v>11.1</v>
      </c>
      <c r="R21" s="81"/>
    </row>
    <row r="22" spans="1:18" ht="13.5" customHeight="1" x14ac:dyDescent="0.15">
      <c r="A22" s="324"/>
      <c r="B22" s="277" t="s">
        <v>107</v>
      </c>
      <c r="C22" s="316">
        <v>7</v>
      </c>
      <c r="D22" s="34">
        <v>8116339</v>
      </c>
      <c r="E22" s="46">
        <v>8569987</v>
      </c>
      <c r="F22" s="317">
        <v>-5.2934502701112649</v>
      </c>
      <c r="G22" s="34">
        <v>8128385</v>
      </c>
      <c r="H22" s="46">
        <v>9257902</v>
      </c>
      <c r="I22" s="317">
        <v>-12.200572008647313</v>
      </c>
      <c r="J22" s="64">
        <v>1</v>
      </c>
      <c r="K22" s="278">
        <v>5</v>
      </c>
      <c r="L22" s="83">
        <v>1</v>
      </c>
      <c r="M22" s="64">
        <v>1</v>
      </c>
      <c r="N22" s="278">
        <v>6</v>
      </c>
      <c r="O22" s="83">
        <v>0</v>
      </c>
      <c r="P22" s="64">
        <v>1</v>
      </c>
      <c r="Q22" s="278">
        <v>5</v>
      </c>
      <c r="R22" s="83">
        <v>1</v>
      </c>
    </row>
    <row r="23" spans="1:18" ht="13.5" customHeight="1" x14ac:dyDescent="0.15">
      <c r="A23" s="325"/>
      <c r="B23" s="279"/>
      <c r="C23" s="301"/>
      <c r="D23" s="35">
        <v>24.29234005556955</v>
      </c>
      <c r="E23" s="47">
        <v>23.664247175507661</v>
      </c>
      <c r="F23" s="303"/>
      <c r="G23" s="35">
        <v>28.016299695685294</v>
      </c>
      <c r="H23" s="58">
        <v>28.788755188475516</v>
      </c>
      <c r="I23" s="304"/>
      <c r="J23" s="61"/>
      <c r="K23" s="273">
        <v>0</v>
      </c>
      <c r="L23" s="80"/>
      <c r="M23" s="61"/>
      <c r="N23" s="273">
        <v>14.3</v>
      </c>
      <c r="O23" s="80"/>
      <c r="P23" s="61"/>
      <c r="Q23" s="273">
        <v>0</v>
      </c>
      <c r="R23" s="80"/>
    </row>
    <row r="24" spans="1:18" ht="13.5" customHeight="1" x14ac:dyDescent="0.15">
      <c r="A24" s="274" t="s">
        <v>23</v>
      </c>
      <c r="B24" s="20"/>
      <c r="C24" s="300">
        <v>8</v>
      </c>
      <c r="D24" s="30">
        <v>6425300</v>
      </c>
      <c r="E24" s="42">
        <v>5516689</v>
      </c>
      <c r="F24" s="302">
        <v>16.470223353174333</v>
      </c>
      <c r="G24" s="30">
        <v>4634634</v>
      </c>
      <c r="H24" s="42">
        <v>5136536</v>
      </c>
      <c r="I24" s="302">
        <v>-9.7712154650527054</v>
      </c>
      <c r="J24" s="60">
        <v>1</v>
      </c>
      <c r="K24" s="70">
        <v>7</v>
      </c>
      <c r="L24" s="79">
        <v>0</v>
      </c>
      <c r="M24" s="60">
        <v>0</v>
      </c>
      <c r="N24" s="70">
        <v>8</v>
      </c>
      <c r="O24" s="79">
        <v>0</v>
      </c>
      <c r="P24" s="60">
        <v>0</v>
      </c>
      <c r="Q24" s="70">
        <v>7</v>
      </c>
      <c r="R24" s="79">
        <v>1</v>
      </c>
    </row>
    <row r="25" spans="1:18" ht="13.5" customHeight="1" x14ac:dyDescent="0.15">
      <c r="A25" s="9"/>
      <c r="B25" s="21"/>
      <c r="C25" s="301"/>
      <c r="D25" s="36" t="s">
        <v>65</v>
      </c>
      <c r="E25" s="48" t="s">
        <v>65</v>
      </c>
      <c r="F25" s="303"/>
      <c r="G25" s="289" t="s">
        <v>65</v>
      </c>
      <c r="H25" s="290" t="s">
        <v>65</v>
      </c>
      <c r="I25" s="304"/>
      <c r="J25" s="61"/>
      <c r="K25" s="273">
        <v>12.5</v>
      </c>
      <c r="L25" s="80"/>
      <c r="M25" s="61"/>
      <c r="N25" s="273">
        <v>0</v>
      </c>
      <c r="O25" s="80"/>
      <c r="P25" s="61"/>
      <c r="Q25" s="273">
        <v>-12.5</v>
      </c>
      <c r="R25" s="80"/>
    </row>
    <row r="26" spans="1:18" ht="13.5" customHeight="1" x14ac:dyDescent="0.15">
      <c r="A26" s="7"/>
      <c r="B26" s="271" t="s">
        <v>61</v>
      </c>
      <c r="C26" s="300">
        <v>21</v>
      </c>
      <c r="D26" s="30">
        <v>4236421</v>
      </c>
      <c r="E26" s="42">
        <v>4108127</v>
      </c>
      <c r="F26" s="302">
        <v>3.1229316912549336</v>
      </c>
      <c r="G26" s="307" t="s">
        <v>65</v>
      </c>
      <c r="H26" s="309" t="s">
        <v>65</v>
      </c>
      <c r="I26" s="322" t="s">
        <v>65</v>
      </c>
      <c r="J26" s="60">
        <v>3</v>
      </c>
      <c r="K26" s="70">
        <v>11</v>
      </c>
      <c r="L26" s="79">
        <v>5</v>
      </c>
      <c r="M26" s="60">
        <v>3</v>
      </c>
      <c r="N26" s="70">
        <v>14</v>
      </c>
      <c r="O26" s="79">
        <v>2</v>
      </c>
      <c r="P26" s="60">
        <v>2</v>
      </c>
      <c r="Q26" s="70">
        <v>13</v>
      </c>
      <c r="R26" s="79">
        <v>4</v>
      </c>
    </row>
    <row r="27" spans="1:18" ht="13.5" customHeight="1" x14ac:dyDescent="0.15">
      <c r="A27" s="7"/>
      <c r="B27" s="272"/>
      <c r="C27" s="301"/>
      <c r="D27" s="37" t="s">
        <v>65</v>
      </c>
      <c r="E27" s="49" t="s">
        <v>65</v>
      </c>
      <c r="F27" s="303"/>
      <c r="G27" s="320"/>
      <c r="H27" s="321"/>
      <c r="I27" s="323"/>
      <c r="J27" s="61"/>
      <c r="K27" s="273">
        <v>-10.5</v>
      </c>
      <c r="L27" s="84"/>
      <c r="M27" s="61"/>
      <c r="N27" s="273">
        <v>5.3</v>
      </c>
      <c r="O27" s="84"/>
      <c r="P27" s="61"/>
      <c r="Q27" s="273">
        <v>-10.5</v>
      </c>
      <c r="R27" s="84"/>
    </row>
    <row r="28" spans="1:18" ht="13.5" customHeight="1" x14ac:dyDescent="0.15">
      <c r="A28" s="324" t="s">
        <v>10</v>
      </c>
      <c r="B28" s="280" t="s">
        <v>42</v>
      </c>
      <c r="C28" s="326">
        <v>10</v>
      </c>
      <c r="D28" s="38">
        <v>3649352</v>
      </c>
      <c r="E28" s="50">
        <v>3523827</v>
      </c>
      <c r="F28" s="328">
        <v>3.5621782794671901</v>
      </c>
      <c r="G28" s="329" t="s">
        <v>65</v>
      </c>
      <c r="H28" s="331" t="s">
        <v>65</v>
      </c>
      <c r="I28" s="333" t="s">
        <v>65</v>
      </c>
      <c r="J28" s="65">
        <v>1</v>
      </c>
      <c r="K28" s="281">
        <v>8</v>
      </c>
      <c r="L28" s="85">
        <v>1</v>
      </c>
      <c r="M28" s="89">
        <v>2</v>
      </c>
      <c r="N28" s="281">
        <v>8</v>
      </c>
      <c r="O28" s="85">
        <v>0</v>
      </c>
      <c r="P28" s="89">
        <v>1</v>
      </c>
      <c r="Q28" s="281">
        <v>9</v>
      </c>
      <c r="R28" s="85">
        <v>0</v>
      </c>
    </row>
    <row r="29" spans="1:18" ht="13.5" customHeight="1" x14ac:dyDescent="0.15">
      <c r="A29" s="324"/>
      <c r="B29" s="282"/>
      <c r="C29" s="327"/>
      <c r="D29" s="39">
        <v>86.142335712149475</v>
      </c>
      <c r="E29" s="51">
        <v>85.776973301945148</v>
      </c>
      <c r="F29" s="306"/>
      <c r="G29" s="330"/>
      <c r="H29" s="332"/>
      <c r="I29" s="334"/>
      <c r="J29" s="66"/>
      <c r="K29" s="76">
        <v>0</v>
      </c>
      <c r="L29" s="86"/>
      <c r="M29" s="66"/>
      <c r="N29" s="76">
        <v>20</v>
      </c>
      <c r="O29" s="86"/>
      <c r="P29" s="66"/>
      <c r="Q29" s="76">
        <v>10</v>
      </c>
      <c r="R29" s="86"/>
    </row>
    <row r="30" spans="1:18" ht="13.5" customHeight="1" x14ac:dyDescent="0.15">
      <c r="A30" s="324"/>
      <c r="B30" s="277" t="s">
        <v>102</v>
      </c>
      <c r="C30" s="335">
        <v>11</v>
      </c>
      <c r="D30" s="34">
        <v>587069</v>
      </c>
      <c r="E30" s="46">
        <v>584300</v>
      </c>
      <c r="F30" s="317">
        <v>0.47390039363340009</v>
      </c>
      <c r="G30" s="337" t="s">
        <v>65</v>
      </c>
      <c r="H30" s="338" t="s">
        <v>65</v>
      </c>
      <c r="I30" s="339" t="s">
        <v>65</v>
      </c>
      <c r="J30" s="64">
        <v>2</v>
      </c>
      <c r="K30" s="278">
        <v>3</v>
      </c>
      <c r="L30" s="83">
        <v>4</v>
      </c>
      <c r="M30" s="64">
        <v>1</v>
      </c>
      <c r="N30" s="278">
        <v>6</v>
      </c>
      <c r="O30" s="83">
        <v>2</v>
      </c>
      <c r="P30" s="64">
        <v>1</v>
      </c>
      <c r="Q30" s="278">
        <v>4</v>
      </c>
      <c r="R30" s="83">
        <v>4</v>
      </c>
    </row>
    <row r="31" spans="1:18" ht="13.5" customHeight="1" x14ac:dyDescent="0.15">
      <c r="A31" s="325"/>
      <c r="B31" s="279"/>
      <c r="C31" s="336"/>
      <c r="D31" s="35">
        <v>13.857664287850524</v>
      </c>
      <c r="E31" s="47">
        <v>14.223026698054856</v>
      </c>
      <c r="F31" s="303"/>
      <c r="G31" s="320"/>
      <c r="H31" s="321"/>
      <c r="I31" s="323"/>
      <c r="J31" s="61"/>
      <c r="K31" s="273">
        <v>-22.2</v>
      </c>
      <c r="L31" s="80"/>
      <c r="M31" s="61"/>
      <c r="N31" s="273">
        <v>-11.1</v>
      </c>
      <c r="O31" s="80"/>
      <c r="P31" s="61"/>
      <c r="Q31" s="273">
        <v>-33.299999999999997</v>
      </c>
      <c r="R31" s="80"/>
    </row>
    <row r="32" spans="1:18" ht="13.5" customHeight="1" x14ac:dyDescent="0.15">
      <c r="A32" s="6"/>
      <c r="B32" s="271" t="s">
        <v>61</v>
      </c>
      <c r="C32" s="300">
        <v>34</v>
      </c>
      <c r="D32" s="30">
        <v>2251334</v>
      </c>
      <c r="E32" s="42">
        <v>2193746</v>
      </c>
      <c r="F32" s="302">
        <v>2.6250988035989593</v>
      </c>
      <c r="G32" s="307" t="s">
        <v>65</v>
      </c>
      <c r="H32" s="309" t="s">
        <v>65</v>
      </c>
      <c r="I32" s="322" t="s">
        <v>65</v>
      </c>
      <c r="J32" s="60">
        <v>5</v>
      </c>
      <c r="K32" s="70">
        <v>20</v>
      </c>
      <c r="L32" s="79">
        <v>7</v>
      </c>
      <c r="M32" s="60">
        <v>4</v>
      </c>
      <c r="N32" s="70">
        <v>19</v>
      </c>
      <c r="O32" s="79">
        <v>8</v>
      </c>
      <c r="P32" s="60">
        <v>10</v>
      </c>
      <c r="Q32" s="70">
        <v>14</v>
      </c>
      <c r="R32" s="79">
        <v>6</v>
      </c>
    </row>
    <row r="33" spans="1:18" ht="13.5" customHeight="1" x14ac:dyDescent="0.15">
      <c r="A33" s="10"/>
      <c r="B33" s="272"/>
      <c r="C33" s="301"/>
      <c r="D33" s="31" t="s">
        <v>65</v>
      </c>
      <c r="E33" s="43" t="s">
        <v>65</v>
      </c>
      <c r="F33" s="303"/>
      <c r="G33" s="320"/>
      <c r="H33" s="321"/>
      <c r="I33" s="323"/>
      <c r="J33" s="61"/>
      <c r="K33" s="273">
        <v>-6.3</v>
      </c>
      <c r="L33" s="80"/>
      <c r="M33" s="61"/>
      <c r="N33" s="273">
        <v>-12.9</v>
      </c>
      <c r="O33" s="80"/>
      <c r="P33" s="61"/>
      <c r="Q33" s="273">
        <v>13.3</v>
      </c>
      <c r="R33" s="80"/>
    </row>
    <row r="34" spans="1:18" ht="13.5" customHeight="1" x14ac:dyDescent="0.15">
      <c r="A34" s="324" t="s">
        <v>28</v>
      </c>
      <c r="B34" s="274" t="s">
        <v>100</v>
      </c>
      <c r="C34" s="300">
        <v>12</v>
      </c>
      <c r="D34" s="30">
        <v>289841</v>
      </c>
      <c r="E34" s="42">
        <v>268967</v>
      </c>
      <c r="F34" s="302">
        <v>7.7608033699301444</v>
      </c>
      <c r="G34" s="307" t="s">
        <v>65</v>
      </c>
      <c r="H34" s="309" t="s">
        <v>65</v>
      </c>
      <c r="I34" s="322" t="s">
        <v>65</v>
      </c>
      <c r="J34" s="60">
        <v>0</v>
      </c>
      <c r="K34" s="70">
        <v>7</v>
      </c>
      <c r="L34" s="79">
        <v>5</v>
      </c>
      <c r="M34" s="60">
        <v>1</v>
      </c>
      <c r="N34" s="70">
        <v>8</v>
      </c>
      <c r="O34" s="79">
        <v>3</v>
      </c>
      <c r="P34" s="60">
        <v>5</v>
      </c>
      <c r="Q34" s="70">
        <v>5</v>
      </c>
      <c r="R34" s="79">
        <v>1</v>
      </c>
    </row>
    <row r="35" spans="1:18" ht="13.5" customHeight="1" x14ac:dyDescent="0.15">
      <c r="A35" s="324"/>
      <c r="B35" s="275"/>
      <c r="C35" s="305"/>
      <c r="D35" s="32">
        <v>12.874189258457431</v>
      </c>
      <c r="E35" s="44">
        <v>12.260626344161995</v>
      </c>
      <c r="F35" s="306"/>
      <c r="G35" s="308"/>
      <c r="H35" s="310"/>
      <c r="I35" s="340"/>
      <c r="J35" s="62"/>
      <c r="K35" s="72">
        <v>-41.7</v>
      </c>
      <c r="L35" s="81"/>
      <c r="M35" s="62"/>
      <c r="N35" s="72">
        <v>-16.7</v>
      </c>
      <c r="O35" s="81"/>
      <c r="P35" s="62"/>
      <c r="Q35" s="72">
        <v>36.4</v>
      </c>
      <c r="R35" s="81"/>
    </row>
    <row r="36" spans="1:18" ht="13.5" customHeight="1" x14ac:dyDescent="0.15">
      <c r="A36" s="324"/>
      <c r="B36" s="277" t="s">
        <v>105</v>
      </c>
      <c r="C36" s="316">
        <v>4</v>
      </c>
      <c r="D36" s="34">
        <v>282261</v>
      </c>
      <c r="E36" s="46">
        <v>286826</v>
      </c>
      <c r="F36" s="317">
        <v>-1.591557250737381</v>
      </c>
      <c r="G36" s="337" t="s">
        <v>65</v>
      </c>
      <c r="H36" s="338" t="s">
        <v>65</v>
      </c>
      <c r="I36" s="339" t="s">
        <v>65</v>
      </c>
      <c r="J36" s="64">
        <v>1</v>
      </c>
      <c r="K36" s="278">
        <v>2</v>
      </c>
      <c r="L36" s="83">
        <v>0</v>
      </c>
      <c r="M36" s="64">
        <v>1</v>
      </c>
      <c r="N36" s="278">
        <v>2</v>
      </c>
      <c r="O36" s="83">
        <v>0</v>
      </c>
      <c r="P36" s="64">
        <v>0</v>
      </c>
      <c r="Q36" s="278">
        <v>2</v>
      </c>
      <c r="R36" s="83">
        <v>1</v>
      </c>
    </row>
    <row r="37" spans="1:18" ht="13.5" customHeight="1" x14ac:dyDescent="0.15">
      <c r="A37" s="324"/>
      <c r="B37" s="283"/>
      <c r="C37" s="305"/>
      <c r="D37" s="32">
        <v>12.537499988895473</v>
      </c>
      <c r="E37" s="44">
        <v>13.074713298622539</v>
      </c>
      <c r="F37" s="306"/>
      <c r="G37" s="308"/>
      <c r="H37" s="310"/>
      <c r="I37" s="340"/>
      <c r="J37" s="62"/>
      <c r="K37" s="72">
        <v>33.299999999999997</v>
      </c>
      <c r="L37" s="81"/>
      <c r="M37" s="62"/>
      <c r="N37" s="72">
        <v>33.299999999999997</v>
      </c>
      <c r="O37" s="81"/>
      <c r="P37" s="62"/>
      <c r="Q37" s="72">
        <v>-33.299999999999997</v>
      </c>
      <c r="R37" s="81"/>
    </row>
    <row r="38" spans="1:18" ht="13.5" customHeight="1" x14ac:dyDescent="0.15">
      <c r="A38" s="324"/>
      <c r="B38" s="277" t="s">
        <v>85</v>
      </c>
      <c r="C38" s="316">
        <v>5</v>
      </c>
      <c r="D38" s="34">
        <v>1116385</v>
      </c>
      <c r="E38" s="46">
        <v>1113316</v>
      </c>
      <c r="F38" s="317">
        <v>0.27566297439361165</v>
      </c>
      <c r="G38" s="337" t="s">
        <v>65</v>
      </c>
      <c r="H38" s="338" t="s">
        <v>65</v>
      </c>
      <c r="I38" s="339" t="s">
        <v>65</v>
      </c>
      <c r="J38" s="64">
        <v>1</v>
      </c>
      <c r="K38" s="278">
        <v>4</v>
      </c>
      <c r="L38" s="83">
        <v>0</v>
      </c>
      <c r="M38" s="64">
        <v>0</v>
      </c>
      <c r="N38" s="278">
        <v>4</v>
      </c>
      <c r="O38" s="83">
        <v>1</v>
      </c>
      <c r="P38" s="64">
        <v>1</v>
      </c>
      <c r="Q38" s="278">
        <v>4</v>
      </c>
      <c r="R38" s="83">
        <v>0</v>
      </c>
    </row>
    <row r="39" spans="1:18" ht="13.5" customHeight="1" x14ac:dyDescent="0.15">
      <c r="A39" s="324"/>
      <c r="B39" s="275"/>
      <c r="C39" s="305"/>
      <c r="D39" s="32">
        <v>49.58771110816965</v>
      </c>
      <c r="E39" s="44">
        <v>50.749539828220769</v>
      </c>
      <c r="F39" s="306"/>
      <c r="G39" s="308"/>
      <c r="H39" s="310"/>
      <c r="I39" s="340"/>
      <c r="J39" s="62"/>
      <c r="K39" s="72">
        <v>20</v>
      </c>
      <c r="L39" s="81"/>
      <c r="M39" s="62"/>
      <c r="N39" s="72">
        <v>-20</v>
      </c>
      <c r="O39" s="81"/>
      <c r="P39" s="62"/>
      <c r="Q39" s="72">
        <v>20</v>
      </c>
      <c r="R39" s="81"/>
    </row>
    <row r="40" spans="1:18" ht="13.5" customHeight="1" x14ac:dyDescent="0.15">
      <c r="A40" s="324"/>
      <c r="B40" s="277" t="s">
        <v>104</v>
      </c>
      <c r="C40" s="316">
        <v>5</v>
      </c>
      <c r="D40" s="34">
        <v>390320</v>
      </c>
      <c r="E40" s="46">
        <v>352069</v>
      </c>
      <c r="F40" s="317">
        <v>10.864631648909736</v>
      </c>
      <c r="G40" s="341" t="s">
        <v>65</v>
      </c>
      <c r="H40" s="342" t="s">
        <v>65</v>
      </c>
      <c r="I40" s="343" t="s">
        <v>65</v>
      </c>
      <c r="J40" s="64">
        <v>1</v>
      </c>
      <c r="K40" s="278">
        <v>3</v>
      </c>
      <c r="L40" s="83">
        <v>0</v>
      </c>
      <c r="M40" s="64">
        <v>1</v>
      </c>
      <c r="N40" s="278">
        <v>1</v>
      </c>
      <c r="O40" s="83">
        <v>2</v>
      </c>
      <c r="P40" s="64">
        <v>0</v>
      </c>
      <c r="Q40" s="278">
        <v>2</v>
      </c>
      <c r="R40" s="83">
        <v>2</v>
      </c>
    </row>
    <row r="41" spans="1:18" ht="13.5" customHeight="1" x14ac:dyDescent="0.15">
      <c r="A41" s="324"/>
      <c r="B41" s="277"/>
      <c r="C41" s="305"/>
      <c r="D41" s="32">
        <v>17.337276476968768</v>
      </c>
      <c r="E41" s="44">
        <v>16.048758607423103</v>
      </c>
      <c r="F41" s="306"/>
      <c r="G41" s="308"/>
      <c r="H41" s="310"/>
      <c r="I41" s="340"/>
      <c r="J41" s="62"/>
      <c r="K41" s="72">
        <v>25</v>
      </c>
      <c r="L41" s="81"/>
      <c r="M41" s="62"/>
      <c r="N41" s="72">
        <v>-25</v>
      </c>
      <c r="O41" s="81"/>
      <c r="P41" s="62"/>
      <c r="Q41" s="72">
        <v>-50</v>
      </c>
      <c r="R41" s="81"/>
    </row>
    <row r="42" spans="1:18" ht="13.5" customHeight="1" x14ac:dyDescent="0.15">
      <c r="A42" s="324"/>
      <c r="B42" s="25" t="s">
        <v>32</v>
      </c>
      <c r="C42" s="313">
        <v>8</v>
      </c>
      <c r="D42" s="33">
        <v>172527</v>
      </c>
      <c r="E42" s="45">
        <v>172568</v>
      </c>
      <c r="F42" s="314">
        <v>-2.3758750173840326E-2</v>
      </c>
      <c r="G42" s="341" t="s">
        <v>65</v>
      </c>
      <c r="H42" s="342" t="s">
        <v>65</v>
      </c>
      <c r="I42" s="343" t="s">
        <v>65</v>
      </c>
      <c r="J42" s="64">
        <v>2</v>
      </c>
      <c r="K42" s="278">
        <v>4</v>
      </c>
      <c r="L42" s="83">
        <v>2</v>
      </c>
      <c r="M42" s="64">
        <v>1</v>
      </c>
      <c r="N42" s="278">
        <v>4</v>
      </c>
      <c r="O42" s="83">
        <v>2</v>
      </c>
      <c r="P42" s="64">
        <v>4</v>
      </c>
      <c r="Q42" s="278">
        <v>1</v>
      </c>
      <c r="R42" s="83">
        <v>2</v>
      </c>
    </row>
    <row r="43" spans="1:18" ht="13.5" customHeight="1" thickBot="1" x14ac:dyDescent="0.2">
      <c r="A43" s="348"/>
      <c r="B43" s="275"/>
      <c r="C43" s="305"/>
      <c r="D43" s="40">
        <v>7.6633231675086861</v>
      </c>
      <c r="E43" s="52">
        <v>7.8663619215715945</v>
      </c>
      <c r="F43" s="358"/>
      <c r="G43" s="359"/>
      <c r="H43" s="360"/>
      <c r="I43" s="361"/>
      <c r="J43" s="62"/>
      <c r="K43" s="72">
        <v>0</v>
      </c>
      <c r="L43" s="81"/>
      <c r="M43" s="62"/>
      <c r="N43" s="72">
        <v>-14.3</v>
      </c>
      <c r="O43" s="81"/>
      <c r="P43" s="62"/>
      <c r="Q43" s="72">
        <v>28.6</v>
      </c>
      <c r="R43" s="81"/>
    </row>
    <row r="44" spans="1:18" ht="13.5" customHeight="1" thickTop="1" x14ac:dyDescent="0.15">
      <c r="A44" s="11" t="s">
        <v>3</v>
      </c>
      <c r="B44" s="26"/>
      <c r="C44" s="349">
        <v>141</v>
      </c>
      <c r="D44" s="350" t="s">
        <v>65</v>
      </c>
      <c r="E44" s="352" t="s">
        <v>65</v>
      </c>
      <c r="F44" s="354" t="s">
        <v>65</v>
      </c>
      <c r="G44" s="356" t="s">
        <v>65</v>
      </c>
      <c r="H44" s="344" t="s">
        <v>65</v>
      </c>
      <c r="I44" s="346" t="s">
        <v>65</v>
      </c>
      <c r="J44" s="67">
        <v>23</v>
      </c>
      <c r="K44" s="77">
        <v>74</v>
      </c>
      <c r="L44" s="87">
        <v>40</v>
      </c>
      <c r="M44" s="67">
        <v>13</v>
      </c>
      <c r="N44" s="77">
        <v>104</v>
      </c>
      <c r="O44" s="87">
        <v>18</v>
      </c>
      <c r="P44" s="67">
        <v>33</v>
      </c>
      <c r="Q44" s="77">
        <v>74</v>
      </c>
      <c r="R44" s="87">
        <v>28</v>
      </c>
    </row>
    <row r="45" spans="1:18" ht="13.5" customHeight="1" x14ac:dyDescent="0.15">
      <c r="A45" s="9"/>
      <c r="B45" s="21"/>
      <c r="C45" s="301"/>
      <c r="D45" s="351"/>
      <c r="E45" s="353"/>
      <c r="F45" s="355"/>
      <c r="G45" s="357"/>
      <c r="H45" s="345"/>
      <c r="I45" s="347"/>
      <c r="J45" s="68"/>
      <c r="K45" s="284">
        <v>-12.4</v>
      </c>
      <c r="L45" s="88"/>
      <c r="M45" s="68"/>
      <c r="N45" s="284">
        <v>-3.7</v>
      </c>
      <c r="O45" s="88"/>
      <c r="P45" s="68"/>
      <c r="Q45" s="284">
        <v>3.7</v>
      </c>
      <c r="R45" s="88"/>
    </row>
    <row r="46" spans="1:18" ht="13.5" customHeight="1" x14ac:dyDescent="0.15">
      <c r="A46" s="285"/>
      <c r="B46" s="286" t="s">
        <v>109</v>
      </c>
      <c r="C46" s="267"/>
      <c r="D46" s="267"/>
      <c r="E46" s="267"/>
      <c r="F46" s="286"/>
      <c r="G46" s="267"/>
      <c r="H46" s="267"/>
      <c r="I46" s="267"/>
      <c r="J46" s="286" t="s">
        <v>78</v>
      </c>
      <c r="K46" s="285"/>
      <c r="L46" s="285"/>
      <c r="M46" s="285"/>
      <c r="N46" s="285"/>
      <c r="O46" s="285"/>
      <c r="P46" s="285"/>
      <c r="Q46" s="285"/>
      <c r="R46" s="285"/>
    </row>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C38:C39"/>
    <mergeCell ref="F38:F39"/>
    <mergeCell ref="G38:G39"/>
    <mergeCell ref="H38:H39"/>
    <mergeCell ref="I38:I39"/>
    <mergeCell ref="C40:C41"/>
    <mergeCell ref="F40:F41"/>
    <mergeCell ref="G40:G41"/>
    <mergeCell ref="H40:H41"/>
    <mergeCell ref="I40:I41"/>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80"/>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theme="9" tint="-0.249977111117893"/>
  </sheetPr>
  <dimension ref="A1:DA272"/>
  <sheetViews>
    <sheetView showGridLines="0" view="pageBreakPreview" topLeftCell="A115" zoomScale="115" zoomScaleSheetLayoutView="115" workbookViewId="0">
      <selection activeCell="Y202" sqref="Y202"/>
    </sheetView>
  </sheetViews>
  <sheetFormatPr defaultColWidth="3.109375" defaultRowHeight="18" x14ac:dyDescent="0.2"/>
  <cols>
    <col min="1" max="1" width="2.6640625" style="91" customWidth="1"/>
    <col min="2" max="3" width="5.33203125" style="91" customWidth="1"/>
    <col min="4" max="4" width="5.6640625" style="91" customWidth="1"/>
    <col min="5" max="5" width="1.77734375" style="91" customWidth="1"/>
    <col min="6" max="17" width="5.33203125" style="91" customWidth="1"/>
    <col min="18" max="18" width="5.6640625" style="91" customWidth="1"/>
    <col min="19" max="19" width="1.6640625" style="91" customWidth="1"/>
    <col min="20" max="20" width="3.109375" style="91"/>
    <col min="21" max="21" width="12.77734375" style="91" customWidth="1"/>
    <col min="22" max="73" width="5.6640625" style="91" customWidth="1"/>
    <col min="74" max="75" width="5.33203125" style="91" customWidth="1"/>
    <col min="76" max="78" width="5.77734375" style="91" customWidth="1"/>
    <col min="79" max="91" width="5.6640625" style="91" customWidth="1"/>
    <col min="92" max="16384" width="3.109375" style="91"/>
  </cols>
  <sheetData>
    <row r="1" spans="1:21" ht="15.9" customHeight="1" x14ac:dyDescent="0.2">
      <c r="Q1" s="190"/>
      <c r="R1" s="191"/>
      <c r="S1" s="141"/>
      <c r="T1" s="123"/>
    </row>
    <row r="2" spans="1:21" ht="15.9" customHeight="1" x14ac:dyDescent="0.2">
      <c r="Q2" s="191"/>
      <c r="R2" s="191"/>
      <c r="S2" s="141"/>
      <c r="T2" s="123"/>
    </row>
    <row r="3" spans="1:21" ht="15.9" customHeight="1" x14ac:dyDescent="0.2"/>
    <row r="4" spans="1:21" ht="30" customHeight="1" x14ac:dyDescent="0.2">
      <c r="A4" s="362" t="e">
        <f>"県内経済動向調査結果（"&amp;DBCS(TEXT(#REF!,"ggge年m月"))&amp;"分）"</f>
        <v>#REF!</v>
      </c>
      <c r="B4" s="362"/>
      <c r="C4" s="362"/>
      <c r="D4" s="362"/>
      <c r="E4" s="362"/>
      <c r="F4" s="362"/>
      <c r="G4" s="362"/>
      <c r="H4" s="362"/>
      <c r="I4" s="362"/>
      <c r="J4" s="362"/>
      <c r="K4" s="362"/>
      <c r="L4" s="362"/>
      <c r="M4" s="362"/>
      <c r="N4" s="362"/>
      <c r="O4" s="362"/>
      <c r="P4" s="362"/>
      <c r="Q4" s="362"/>
      <c r="R4" s="362"/>
    </row>
    <row r="5" spans="1:21" ht="15.9" customHeight="1" x14ac:dyDescent="0.2">
      <c r="A5" s="98"/>
      <c r="B5" s="135"/>
      <c r="C5" s="135"/>
      <c r="D5" s="135"/>
      <c r="E5" s="135"/>
      <c r="F5" s="135"/>
      <c r="G5" s="135"/>
      <c r="H5" s="135"/>
      <c r="I5" s="135"/>
      <c r="J5" s="135"/>
      <c r="K5" s="135"/>
      <c r="L5" s="135"/>
      <c r="M5" s="135"/>
      <c r="N5" s="135"/>
      <c r="O5" s="135"/>
      <c r="P5" s="135"/>
      <c r="Q5" s="135"/>
      <c r="R5" s="135"/>
    </row>
    <row r="6" spans="1:21" ht="15.9" customHeight="1" x14ac:dyDescent="0.2">
      <c r="Q6" s="123"/>
      <c r="R6" s="123"/>
      <c r="S6" s="123"/>
      <c r="T6" s="123"/>
    </row>
    <row r="7" spans="1:21" ht="15.9" customHeight="1" x14ac:dyDescent="0.2"/>
    <row r="8" spans="1:21" x14ac:dyDescent="0.2">
      <c r="A8" s="99"/>
      <c r="B8" s="136"/>
      <c r="C8" s="136"/>
      <c r="D8" s="136"/>
      <c r="E8" s="136"/>
      <c r="F8" s="136"/>
      <c r="G8" s="136"/>
      <c r="H8" s="136"/>
      <c r="I8" s="136"/>
      <c r="J8" s="136"/>
      <c r="K8" s="136"/>
      <c r="L8" s="136"/>
      <c r="M8" s="363" t="e">
        <f>DBCS(TEXT(#REF!,"ggge年m月d日"))</f>
        <v>#REF!</v>
      </c>
      <c r="N8" s="363"/>
      <c r="O8" s="363"/>
      <c r="P8" s="363"/>
      <c r="Q8" s="363"/>
      <c r="R8" s="363"/>
    </row>
    <row r="9" spans="1:21" x14ac:dyDescent="0.2">
      <c r="B9" s="136"/>
      <c r="C9" s="136"/>
      <c r="D9" s="136"/>
      <c r="E9" s="136"/>
      <c r="F9" s="136"/>
      <c r="G9" s="136"/>
      <c r="H9" s="136"/>
      <c r="I9" s="136"/>
      <c r="J9" s="136"/>
      <c r="K9" s="136"/>
      <c r="L9" s="136"/>
      <c r="M9" s="364" t="s">
        <v>36</v>
      </c>
      <c r="N9" s="364"/>
      <c r="O9" s="364"/>
      <c r="P9" s="364"/>
      <c r="Q9" s="364"/>
      <c r="R9" s="364"/>
    </row>
    <row r="10" spans="1:21" x14ac:dyDescent="0.2">
      <c r="B10" s="136"/>
      <c r="C10" s="136"/>
      <c r="D10" s="136"/>
      <c r="E10" s="136"/>
      <c r="F10" s="136"/>
      <c r="G10" s="136"/>
      <c r="H10" s="136"/>
      <c r="I10" s="136"/>
      <c r="J10" s="136"/>
      <c r="K10" s="136"/>
      <c r="L10" s="136"/>
      <c r="M10" s="364" t="s">
        <v>31</v>
      </c>
      <c r="N10" s="364"/>
      <c r="O10" s="364"/>
      <c r="P10" s="364"/>
      <c r="Q10" s="364"/>
      <c r="R10" s="364"/>
    </row>
    <row r="11" spans="1:21" ht="15.9" customHeight="1" x14ac:dyDescent="0.2">
      <c r="A11" s="100"/>
      <c r="B11" s="136"/>
      <c r="C11" s="136"/>
      <c r="D11" s="136"/>
      <c r="E11" s="136"/>
      <c r="F11" s="136"/>
      <c r="G11" s="136"/>
      <c r="H11" s="136"/>
      <c r="I11" s="136"/>
      <c r="J11" s="136"/>
      <c r="K11" s="136"/>
      <c r="L11" s="136"/>
      <c r="M11" s="136"/>
      <c r="N11" s="136"/>
      <c r="O11" s="136"/>
      <c r="P11" s="136"/>
      <c r="Q11" s="136"/>
      <c r="R11" s="136"/>
    </row>
    <row r="12" spans="1:21" ht="15.9" customHeight="1" x14ac:dyDescent="0.2">
      <c r="A12" s="100"/>
      <c r="B12" s="136"/>
      <c r="C12" s="136"/>
      <c r="D12" s="136"/>
      <c r="E12" s="136"/>
      <c r="F12" s="136"/>
      <c r="G12" s="136"/>
      <c r="H12" s="136"/>
      <c r="I12" s="136"/>
      <c r="J12" s="136"/>
      <c r="K12" s="136"/>
      <c r="L12" s="136"/>
      <c r="M12" s="136"/>
      <c r="N12" s="136"/>
      <c r="O12" s="136"/>
      <c r="P12" s="136"/>
      <c r="Q12" s="136"/>
      <c r="R12" s="136"/>
      <c r="U12" s="92"/>
    </row>
    <row r="13" spans="1:21" ht="15.9" customHeight="1" x14ac:dyDescent="0.2"/>
    <row r="14" spans="1:21" ht="6.9" customHeight="1" x14ac:dyDescent="0.2">
      <c r="A14" s="101"/>
      <c r="B14" s="137"/>
      <c r="C14" s="137"/>
      <c r="D14" s="137"/>
      <c r="E14" s="137"/>
      <c r="F14" s="137"/>
      <c r="G14" s="137"/>
      <c r="H14" s="137"/>
      <c r="I14" s="137"/>
      <c r="J14" s="137"/>
      <c r="K14" s="137"/>
      <c r="L14" s="137"/>
      <c r="M14" s="137"/>
      <c r="N14" s="137"/>
      <c r="O14" s="137"/>
      <c r="P14" s="137"/>
      <c r="Q14" s="137"/>
      <c r="R14" s="193"/>
      <c r="S14" s="204"/>
    </row>
    <row r="15" spans="1:21" ht="30" customHeight="1" x14ac:dyDescent="0.2">
      <c r="A15" s="102" t="s">
        <v>0</v>
      </c>
      <c r="B15" s="104"/>
      <c r="C15" s="104"/>
      <c r="D15" s="104"/>
      <c r="E15" s="104"/>
      <c r="F15" s="104"/>
      <c r="G15" s="104"/>
      <c r="H15" s="104"/>
      <c r="I15" s="141"/>
      <c r="J15" s="104"/>
      <c r="K15" s="104"/>
      <c r="L15" s="104"/>
      <c r="M15" s="104"/>
      <c r="N15" s="104"/>
      <c r="O15" s="104"/>
      <c r="P15" s="104"/>
      <c r="Q15" s="104"/>
      <c r="R15" s="194"/>
      <c r="S15" s="204"/>
    </row>
    <row r="16" spans="1:21" s="92" customFormat="1" ht="56.25" customHeight="1" x14ac:dyDescent="0.2">
      <c r="A16" s="102"/>
      <c r="B16" s="397" t="s">
        <v>83</v>
      </c>
      <c r="C16" s="397"/>
      <c r="D16" s="397"/>
      <c r="E16" s="397"/>
      <c r="F16" s="397"/>
      <c r="G16" s="397"/>
      <c r="H16" s="397"/>
      <c r="I16" s="397"/>
      <c r="J16" s="397"/>
      <c r="K16" s="397"/>
      <c r="L16" s="397"/>
      <c r="M16" s="397"/>
      <c r="N16" s="397"/>
      <c r="O16" s="397"/>
      <c r="P16" s="397"/>
      <c r="Q16" s="397"/>
      <c r="R16" s="195"/>
      <c r="S16" s="205"/>
    </row>
    <row r="17" spans="1:19" ht="30" customHeight="1" x14ac:dyDescent="0.2">
      <c r="A17" s="102"/>
      <c r="B17" s="397"/>
      <c r="C17" s="397"/>
      <c r="D17" s="397"/>
      <c r="E17" s="397"/>
      <c r="F17" s="397"/>
      <c r="G17" s="397"/>
      <c r="H17" s="397"/>
      <c r="I17" s="397"/>
      <c r="J17" s="397"/>
      <c r="K17" s="397"/>
      <c r="L17" s="397"/>
      <c r="M17" s="397"/>
      <c r="N17" s="397"/>
      <c r="O17" s="397"/>
      <c r="P17" s="397"/>
      <c r="Q17" s="397"/>
      <c r="R17" s="195"/>
      <c r="S17" s="204"/>
    </row>
    <row r="18" spans="1:19" ht="6.9" customHeight="1" x14ac:dyDescent="0.2">
      <c r="A18" s="103"/>
      <c r="B18" s="138"/>
      <c r="C18" s="138"/>
      <c r="D18" s="138"/>
      <c r="E18" s="138"/>
      <c r="F18" s="138"/>
      <c r="G18" s="138"/>
      <c r="H18" s="138"/>
      <c r="I18" s="138"/>
      <c r="J18" s="138"/>
      <c r="K18" s="138"/>
      <c r="L18" s="138"/>
      <c r="M18" s="138"/>
      <c r="N18" s="138"/>
      <c r="O18" s="138"/>
      <c r="P18" s="138"/>
      <c r="Q18" s="138"/>
      <c r="R18" s="196"/>
      <c r="S18" s="204"/>
    </row>
    <row r="19" spans="1:19" ht="15.9" customHeight="1" x14ac:dyDescent="0.2"/>
    <row r="20" spans="1:19" ht="15.9" customHeight="1" x14ac:dyDescent="0.2"/>
    <row r="21" spans="1:19" ht="30" customHeight="1" x14ac:dyDescent="0.2">
      <c r="A21" s="104" t="s">
        <v>2</v>
      </c>
      <c r="B21" s="139"/>
      <c r="C21" s="139"/>
      <c r="D21" s="139"/>
      <c r="E21" s="139"/>
      <c r="F21" s="139"/>
      <c r="G21" s="139"/>
      <c r="H21" s="139"/>
      <c r="I21" s="139"/>
      <c r="J21" s="139"/>
      <c r="K21" s="139"/>
      <c r="L21" s="139"/>
      <c r="M21" s="139"/>
      <c r="N21" s="139"/>
      <c r="O21" s="139"/>
      <c r="P21" s="139"/>
      <c r="Q21" s="139"/>
      <c r="R21" s="139"/>
      <c r="S21" s="139"/>
    </row>
    <row r="22" spans="1:19" ht="6.9" customHeight="1" x14ac:dyDescent="0.2">
      <c r="A22" s="105"/>
      <c r="B22" s="140"/>
      <c r="C22" s="140"/>
      <c r="D22" s="140"/>
      <c r="E22" s="161"/>
      <c r="F22" s="140"/>
      <c r="G22" s="140"/>
      <c r="H22" s="140"/>
      <c r="I22" s="140"/>
      <c r="J22" s="140"/>
      <c r="K22" s="140"/>
      <c r="L22" s="140"/>
      <c r="M22" s="140"/>
      <c r="N22" s="140"/>
      <c r="O22" s="140"/>
      <c r="P22" s="140"/>
      <c r="Q22" s="140"/>
      <c r="R22" s="197"/>
    </row>
    <row r="23" spans="1:19" ht="57" customHeight="1" x14ac:dyDescent="0.2">
      <c r="A23" s="106" t="s">
        <v>44</v>
      </c>
      <c r="B23" s="141"/>
      <c r="C23" s="141"/>
      <c r="D23" s="141"/>
      <c r="E23" s="162"/>
      <c r="F23" s="365" t="str">
        <f>F48</f>
        <v>　一部にやや弱含みの動きがみられるものの、電気機械などを中心に生産の緩やかな回復が続いている。</v>
      </c>
      <c r="G23" s="365"/>
      <c r="H23" s="365"/>
      <c r="I23" s="365"/>
      <c r="J23" s="365"/>
      <c r="K23" s="365"/>
      <c r="L23" s="365"/>
      <c r="M23" s="365"/>
      <c r="N23" s="365"/>
      <c r="O23" s="365"/>
      <c r="P23" s="365"/>
      <c r="Q23" s="365"/>
      <c r="R23" s="198"/>
    </row>
    <row r="24" spans="1:19" ht="8.25" customHeight="1" x14ac:dyDescent="0.2">
      <c r="A24" s="107"/>
      <c r="B24" s="142"/>
      <c r="C24" s="142"/>
      <c r="D24" s="142"/>
      <c r="E24" s="163"/>
      <c r="F24" s="166"/>
      <c r="G24" s="172"/>
      <c r="H24" s="172"/>
      <c r="I24" s="172"/>
      <c r="J24" s="172"/>
      <c r="K24" s="172"/>
      <c r="L24" s="172"/>
      <c r="M24" s="172"/>
      <c r="N24" s="172"/>
      <c r="O24" s="172"/>
      <c r="P24" s="172"/>
      <c r="Q24" s="172"/>
      <c r="R24" s="198"/>
    </row>
    <row r="25" spans="1:19" ht="6.9" customHeight="1" x14ac:dyDescent="0.2">
      <c r="A25" s="108"/>
      <c r="B25" s="143"/>
      <c r="C25" s="143"/>
      <c r="D25" s="143"/>
      <c r="E25" s="164"/>
      <c r="F25" s="167"/>
      <c r="G25" s="173"/>
      <c r="H25" s="173"/>
      <c r="I25" s="173"/>
      <c r="J25" s="173"/>
      <c r="K25" s="173"/>
      <c r="L25" s="173"/>
      <c r="M25" s="173"/>
      <c r="N25" s="173"/>
      <c r="O25" s="173"/>
      <c r="P25" s="173"/>
      <c r="Q25" s="173"/>
      <c r="R25" s="199"/>
    </row>
    <row r="26" spans="1:19" ht="6.9" customHeight="1" x14ac:dyDescent="0.2">
      <c r="A26" s="109"/>
      <c r="B26" s="144"/>
      <c r="C26" s="144"/>
      <c r="D26" s="144"/>
      <c r="E26" s="165"/>
      <c r="F26" s="168"/>
      <c r="G26" s="174"/>
      <c r="H26" s="174"/>
      <c r="I26" s="174"/>
      <c r="J26" s="174"/>
      <c r="K26" s="174"/>
      <c r="L26" s="174"/>
      <c r="M26" s="174"/>
      <c r="N26" s="174"/>
      <c r="O26" s="174"/>
      <c r="P26" s="174"/>
      <c r="Q26" s="174"/>
      <c r="R26" s="200"/>
    </row>
    <row r="27" spans="1:19" ht="43.5" customHeight="1" x14ac:dyDescent="0.2">
      <c r="A27" s="110" t="s">
        <v>34</v>
      </c>
      <c r="B27" s="141"/>
      <c r="C27" s="141"/>
      <c r="D27" s="141"/>
      <c r="E27" s="162"/>
      <c r="F27" s="366" t="str">
        <f>B96</f>
        <v>　公共投資は４か月連続で前年同月を下回っている。</v>
      </c>
      <c r="G27" s="366"/>
      <c r="H27" s="366"/>
      <c r="I27" s="366"/>
      <c r="J27" s="366"/>
      <c r="K27" s="366"/>
      <c r="L27" s="366"/>
      <c r="M27" s="366"/>
      <c r="N27" s="366"/>
      <c r="O27" s="366"/>
      <c r="P27" s="366"/>
      <c r="Q27" s="366"/>
      <c r="R27" s="198"/>
    </row>
    <row r="28" spans="1:19" ht="21.9" customHeight="1" x14ac:dyDescent="0.2">
      <c r="A28" s="107"/>
      <c r="B28" s="142"/>
      <c r="C28" s="142"/>
      <c r="D28" s="142"/>
      <c r="E28" s="163"/>
      <c r="F28" s="166"/>
      <c r="G28" s="172"/>
      <c r="H28" s="172"/>
      <c r="I28" s="172"/>
      <c r="J28" s="172"/>
      <c r="K28" s="172"/>
      <c r="L28" s="172"/>
      <c r="M28" s="172"/>
      <c r="N28" s="172"/>
      <c r="O28" s="172"/>
      <c r="P28" s="172"/>
      <c r="Q28" s="172"/>
      <c r="R28" s="198"/>
    </row>
    <row r="29" spans="1:19" ht="6.9" customHeight="1" x14ac:dyDescent="0.2">
      <c r="A29" s="108"/>
      <c r="B29" s="143"/>
      <c r="C29" s="143"/>
      <c r="D29" s="143"/>
      <c r="E29" s="164"/>
      <c r="F29" s="169"/>
      <c r="G29" s="173"/>
      <c r="H29" s="173"/>
      <c r="I29" s="173"/>
      <c r="J29" s="173"/>
      <c r="K29" s="173"/>
      <c r="L29" s="173"/>
      <c r="M29" s="173"/>
      <c r="N29" s="173"/>
      <c r="O29" s="173"/>
      <c r="P29" s="173"/>
      <c r="Q29" s="173"/>
      <c r="R29" s="199"/>
    </row>
    <row r="30" spans="1:19" ht="6.9" customHeight="1" x14ac:dyDescent="0.2">
      <c r="A30" s="109"/>
      <c r="B30" s="144"/>
      <c r="C30" s="144"/>
      <c r="D30" s="144"/>
      <c r="E30" s="165"/>
      <c r="F30" s="168"/>
      <c r="G30" s="174"/>
      <c r="H30" s="174"/>
      <c r="I30" s="174"/>
      <c r="J30" s="174"/>
      <c r="K30" s="174"/>
      <c r="L30" s="174"/>
      <c r="M30" s="174"/>
      <c r="N30" s="174"/>
      <c r="O30" s="174"/>
      <c r="P30" s="174"/>
      <c r="Q30" s="174"/>
      <c r="R30" s="200"/>
    </row>
    <row r="31" spans="1:19" ht="57" customHeight="1" x14ac:dyDescent="0.2">
      <c r="A31" s="110" t="s">
        <v>46</v>
      </c>
      <c r="B31" s="141"/>
      <c r="C31" s="141"/>
      <c r="D31" s="141"/>
      <c r="E31" s="162"/>
      <c r="F31" s="366" t="str">
        <f>F138</f>
        <v>　基調としては堅調に推移している。</v>
      </c>
      <c r="G31" s="366"/>
      <c r="H31" s="366"/>
      <c r="I31" s="366"/>
      <c r="J31" s="366"/>
      <c r="K31" s="366"/>
      <c r="L31" s="366"/>
      <c r="M31" s="366"/>
      <c r="N31" s="366"/>
      <c r="O31" s="366"/>
      <c r="P31" s="366"/>
      <c r="Q31" s="366"/>
      <c r="R31" s="198"/>
    </row>
    <row r="32" spans="1:19" ht="21.9" customHeight="1" x14ac:dyDescent="0.2">
      <c r="A32" s="107"/>
      <c r="B32" s="142"/>
      <c r="C32" s="142"/>
      <c r="D32" s="142"/>
      <c r="E32" s="163"/>
      <c r="F32" s="166"/>
      <c r="G32" s="172"/>
      <c r="H32" s="172"/>
      <c r="I32" s="172"/>
      <c r="J32" s="172"/>
      <c r="K32" s="172"/>
      <c r="L32" s="172"/>
      <c r="M32" s="172"/>
      <c r="N32" s="172"/>
      <c r="O32" s="172"/>
      <c r="P32" s="172"/>
      <c r="Q32" s="172"/>
      <c r="R32" s="198"/>
    </row>
    <row r="33" spans="1:24" ht="6.9" customHeight="1" x14ac:dyDescent="0.2">
      <c r="A33" s="108"/>
      <c r="B33" s="143"/>
      <c r="C33" s="143"/>
      <c r="D33" s="143"/>
      <c r="E33" s="164"/>
      <c r="F33" s="167"/>
      <c r="G33" s="173"/>
      <c r="H33" s="173"/>
      <c r="I33" s="173"/>
      <c r="J33" s="173"/>
      <c r="K33" s="173"/>
      <c r="L33" s="173"/>
      <c r="M33" s="173"/>
      <c r="N33" s="173"/>
      <c r="O33" s="173"/>
      <c r="P33" s="173"/>
      <c r="Q33" s="173"/>
      <c r="R33" s="199"/>
    </row>
    <row r="34" spans="1:24" ht="6.9" customHeight="1" x14ac:dyDescent="0.2">
      <c r="A34" s="109"/>
      <c r="B34" s="144"/>
      <c r="C34" s="144"/>
      <c r="D34" s="144"/>
      <c r="E34" s="165"/>
      <c r="F34" s="168"/>
      <c r="G34" s="174"/>
      <c r="H34" s="174"/>
      <c r="I34" s="174"/>
      <c r="J34" s="174"/>
      <c r="K34" s="174"/>
      <c r="L34" s="174"/>
      <c r="M34" s="174"/>
      <c r="N34" s="174"/>
      <c r="O34" s="174"/>
      <c r="P34" s="174"/>
      <c r="Q34" s="174"/>
      <c r="R34" s="200"/>
    </row>
    <row r="35" spans="1:24" ht="43.5" customHeight="1" x14ac:dyDescent="0.2">
      <c r="A35" s="110" t="s">
        <v>48</v>
      </c>
      <c r="B35" s="141"/>
      <c r="C35" s="141"/>
      <c r="D35" s="141"/>
      <c r="E35" s="162"/>
      <c r="F35" s="398" t="str">
        <f>H184</f>
        <v>　一部にやや弱含みの動きがみられるものの、基調としては堅調に推移している。</v>
      </c>
      <c r="G35" s="398"/>
      <c r="H35" s="398"/>
      <c r="I35" s="398"/>
      <c r="J35" s="398"/>
      <c r="K35" s="398"/>
      <c r="L35" s="398"/>
      <c r="M35" s="398"/>
      <c r="N35" s="398"/>
      <c r="O35" s="398"/>
      <c r="P35" s="398"/>
      <c r="Q35" s="398"/>
      <c r="R35" s="198"/>
    </row>
    <row r="36" spans="1:24" ht="21.9" customHeight="1" x14ac:dyDescent="0.2">
      <c r="A36" s="107"/>
      <c r="B36" s="142"/>
      <c r="C36" s="142"/>
      <c r="D36" s="142"/>
      <c r="E36" s="163"/>
      <c r="F36" s="398"/>
      <c r="G36" s="398"/>
      <c r="H36" s="398"/>
      <c r="I36" s="398"/>
      <c r="J36" s="398"/>
      <c r="K36" s="398"/>
      <c r="L36" s="398"/>
      <c r="M36" s="398"/>
      <c r="N36" s="398"/>
      <c r="O36" s="398"/>
      <c r="P36" s="398"/>
      <c r="Q36" s="398"/>
      <c r="R36" s="198"/>
    </row>
    <row r="37" spans="1:24" ht="6.9" customHeight="1" x14ac:dyDescent="0.2">
      <c r="A37" s="108"/>
      <c r="B37" s="143"/>
      <c r="C37" s="143"/>
      <c r="D37" s="143"/>
      <c r="E37" s="164"/>
      <c r="F37" s="170"/>
      <c r="G37" s="175"/>
      <c r="H37" s="175"/>
      <c r="I37" s="175"/>
      <c r="J37" s="175"/>
      <c r="K37" s="175"/>
      <c r="L37" s="175"/>
      <c r="M37" s="175"/>
      <c r="N37" s="175"/>
      <c r="O37" s="175"/>
      <c r="P37" s="175"/>
      <c r="Q37" s="175"/>
      <c r="R37" s="201"/>
    </row>
    <row r="38" spans="1:24" ht="15.9" customHeight="1" x14ac:dyDescent="0.2"/>
    <row r="39" spans="1:24" ht="15.9" customHeight="1" x14ac:dyDescent="0.2"/>
    <row r="40" spans="1:24" ht="15.9" customHeight="1" x14ac:dyDescent="0.2"/>
    <row r="41" spans="1:24" ht="15.9" customHeight="1" x14ac:dyDescent="0.2"/>
    <row r="42" spans="1:24" ht="15.9" customHeight="1" x14ac:dyDescent="0.2">
      <c r="A42" s="96"/>
    </row>
    <row r="43" spans="1:24" ht="15.9" customHeight="1" x14ac:dyDescent="0.2">
      <c r="K43" s="97"/>
      <c r="L43" s="97"/>
      <c r="M43" s="97"/>
    </row>
    <row r="44" spans="1:24" ht="15.9" customHeight="1" x14ac:dyDescent="0.2">
      <c r="K44" s="97"/>
      <c r="L44" s="97"/>
      <c r="M44" s="97"/>
      <c r="N44" s="97"/>
      <c r="O44" s="97"/>
      <c r="P44" s="97"/>
      <c r="Q44" s="97"/>
      <c r="R44" s="97"/>
    </row>
    <row r="45" spans="1:24" ht="15.9" customHeight="1" x14ac:dyDescent="0.2">
      <c r="K45" s="97"/>
      <c r="L45" s="97"/>
      <c r="M45" s="97"/>
      <c r="N45" s="97"/>
      <c r="O45" s="97"/>
      <c r="P45" s="97"/>
      <c r="Q45" s="97"/>
      <c r="R45" s="97"/>
    </row>
    <row r="46" spans="1:24" ht="15.9" customHeight="1" x14ac:dyDescent="0.2">
      <c r="K46" s="97"/>
      <c r="L46" s="97"/>
      <c r="M46" s="97"/>
      <c r="N46" s="97"/>
      <c r="O46" s="97"/>
      <c r="P46" s="97"/>
      <c r="Q46" s="97"/>
      <c r="R46" s="97"/>
    </row>
    <row r="47" spans="1:24" ht="12.75" customHeight="1" x14ac:dyDescent="0.2">
      <c r="A47" s="111"/>
      <c r="B47" s="111"/>
      <c r="C47" s="111"/>
      <c r="D47" s="111"/>
      <c r="E47" s="111"/>
      <c r="F47" s="111"/>
      <c r="G47" s="111"/>
      <c r="H47" s="111"/>
      <c r="I47" s="111"/>
      <c r="J47" s="111"/>
      <c r="K47" s="111"/>
      <c r="L47" s="111"/>
      <c r="M47" s="111"/>
      <c r="N47" s="111"/>
      <c r="O47" s="111"/>
      <c r="P47" s="111"/>
      <c r="Q47" s="111"/>
      <c r="R47" s="111"/>
    </row>
    <row r="48" spans="1:24" ht="24.9" customHeight="1" x14ac:dyDescent="0.2">
      <c r="A48" s="112" t="s">
        <v>25</v>
      </c>
      <c r="B48" s="114"/>
      <c r="C48" s="114"/>
      <c r="D48" s="114"/>
      <c r="E48" s="114"/>
      <c r="F48" s="367" t="s">
        <v>86</v>
      </c>
      <c r="G48" s="367"/>
      <c r="H48" s="367"/>
      <c r="I48" s="367"/>
      <c r="J48" s="367"/>
      <c r="K48" s="367"/>
      <c r="L48" s="367"/>
      <c r="M48" s="367"/>
      <c r="N48" s="367"/>
      <c r="O48" s="367"/>
      <c r="P48" s="367"/>
      <c r="Q48" s="367"/>
      <c r="R48" s="114"/>
      <c r="V48" s="207" t="s">
        <v>20</v>
      </c>
      <c r="W48" s="207"/>
      <c r="X48" s="207" t="s">
        <v>56</v>
      </c>
    </row>
    <row r="49" spans="1:24" ht="40.5" customHeight="1" x14ac:dyDescent="0.2">
      <c r="A49" s="113" t="e">
        <f>"  ("&amp;V49&amp;"→"&amp;X49&amp;")"</f>
        <v>#REF!</v>
      </c>
      <c r="B49" s="114"/>
      <c r="C49" s="114"/>
      <c r="D49" s="114"/>
      <c r="E49" s="114"/>
      <c r="F49" s="367"/>
      <c r="G49" s="367"/>
      <c r="H49" s="367"/>
      <c r="I49" s="367"/>
      <c r="J49" s="367"/>
      <c r="K49" s="367"/>
      <c r="L49" s="367"/>
      <c r="M49" s="367"/>
      <c r="N49" s="367"/>
      <c r="O49" s="367"/>
      <c r="P49" s="367"/>
      <c r="Q49" s="367"/>
      <c r="R49" s="114"/>
      <c r="V49" s="207" t="e">
        <f>IF(#REF!&lt;0,"▲",)&amp;TEXT(ABS(ROUND(#REF!,1)),"#0.0")</f>
        <v>#REF!</v>
      </c>
      <c r="W49" s="207"/>
      <c r="X49" s="207" t="e">
        <f>IF(#REF!&lt;0,"▲",)&amp;TEXT(ABS(ROUND(#REF!,1)),"#0.0")</f>
        <v>#REF!</v>
      </c>
    </row>
    <row r="50" spans="1:24" ht="8.25" customHeight="1" x14ac:dyDescent="0.2">
      <c r="A50" s="113"/>
      <c r="B50" s="114"/>
      <c r="C50" s="114"/>
      <c r="D50" s="114"/>
      <c r="E50" s="114"/>
      <c r="F50" s="171"/>
      <c r="G50" s="171"/>
      <c r="H50" s="171"/>
      <c r="I50" s="171"/>
      <c r="J50" s="171"/>
      <c r="K50" s="171"/>
      <c r="L50" s="171"/>
      <c r="M50" s="171"/>
      <c r="N50" s="171"/>
      <c r="O50" s="171"/>
      <c r="P50" s="171"/>
      <c r="Q50" s="171"/>
      <c r="R50" s="114"/>
      <c r="V50" s="207"/>
      <c r="W50" s="207"/>
      <c r="X50" s="207"/>
    </row>
    <row r="51" spans="1:24" ht="24.9" customHeight="1" x14ac:dyDescent="0.2">
      <c r="A51" s="114" t="s">
        <v>39</v>
      </c>
      <c r="B51" s="114"/>
      <c r="C51" s="114"/>
      <c r="D51" s="114"/>
      <c r="E51" s="114"/>
      <c r="F51" s="112"/>
      <c r="G51" s="114"/>
      <c r="H51" s="114"/>
      <c r="I51" s="114"/>
      <c r="J51" s="114"/>
      <c r="K51" s="114"/>
      <c r="L51" s="114"/>
      <c r="M51" s="114"/>
      <c r="N51" s="114"/>
      <c r="O51" s="114"/>
      <c r="P51" s="114"/>
      <c r="Q51" s="114"/>
      <c r="R51" s="114"/>
    </row>
    <row r="52" spans="1:24" ht="6.9" customHeight="1" x14ac:dyDescent="0.2">
      <c r="A52" s="115"/>
      <c r="B52" s="114"/>
      <c r="C52" s="114"/>
      <c r="D52" s="114"/>
      <c r="E52" s="114"/>
      <c r="F52" s="114"/>
      <c r="G52" s="114"/>
      <c r="H52" s="114"/>
      <c r="I52" s="114"/>
      <c r="J52" s="114"/>
      <c r="K52" s="114"/>
      <c r="L52" s="114"/>
      <c r="M52" s="114"/>
      <c r="N52" s="114"/>
      <c r="O52" s="114"/>
      <c r="P52" s="114"/>
      <c r="Q52" s="114"/>
      <c r="R52" s="114"/>
    </row>
    <row r="53" spans="1:24" s="93" customFormat="1" ht="21.9" customHeight="1" x14ac:dyDescent="0.2">
      <c r="A53" s="116" t="s">
        <v>47</v>
      </c>
      <c r="B53" s="118"/>
      <c r="C53" s="118"/>
      <c r="D53" s="118"/>
      <c r="E53" s="118"/>
      <c r="F53" s="118"/>
      <c r="G53" s="176" t="s">
        <v>40</v>
      </c>
      <c r="H53" s="399" t="s">
        <v>80</v>
      </c>
      <c r="I53" s="399"/>
      <c r="J53" s="399"/>
      <c r="K53" s="399"/>
      <c r="L53" s="399"/>
      <c r="M53" s="399"/>
      <c r="N53" s="399"/>
      <c r="O53" s="399"/>
      <c r="P53" s="399"/>
      <c r="Q53" s="399"/>
      <c r="R53" s="118"/>
      <c r="V53" s="207" t="s">
        <v>20</v>
      </c>
      <c r="W53" s="207"/>
      <c r="X53" s="207" t="s">
        <v>56</v>
      </c>
    </row>
    <row r="54" spans="1:24" s="93" customFormat="1" ht="21" customHeight="1" x14ac:dyDescent="0.2">
      <c r="A54" s="117" t="s">
        <v>63</v>
      </c>
      <c r="B54" s="118"/>
      <c r="C54" s="156" t="e">
        <f>" ("&amp;V54&amp;"→"&amp;X54&amp;")"</f>
        <v>#REF!</v>
      </c>
      <c r="D54" s="157"/>
      <c r="E54" s="157"/>
      <c r="F54" s="157"/>
      <c r="G54" s="177"/>
      <c r="H54" s="399"/>
      <c r="I54" s="399"/>
      <c r="J54" s="399"/>
      <c r="K54" s="399"/>
      <c r="L54" s="399"/>
      <c r="M54" s="399"/>
      <c r="N54" s="399"/>
      <c r="O54" s="399"/>
      <c r="P54" s="399"/>
      <c r="Q54" s="399"/>
      <c r="R54" s="118"/>
      <c r="V54" s="207" t="e">
        <f>IF(#REF!&lt;0,"▲",)&amp;TEXT(ABS(ROUND(#REF!,1)),"#0.0")</f>
        <v>#REF!</v>
      </c>
      <c r="W54" s="207"/>
      <c r="X54" s="207" t="e">
        <f>IF(#REF!&lt;0,"▲",)&amp;TEXT(ABS(ROUND(#REF!,1)),"#0.0")</f>
        <v>#REF!</v>
      </c>
    </row>
    <row r="55" spans="1:24" s="93" customFormat="1" ht="21.9" customHeight="1" x14ac:dyDescent="0.2">
      <c r="A55" s="117"/>
      <c r="B55" s="118"/>
      <c r="C55" s="118"/>
      <c r="D55" s="118"/>
      <c r="E55" s="118"/>
      <c r="F55" s="118"/>
      <c r="G55" s="178"/>
      <c r="H55" s="116"/>
      <c r="I55" s="118"/>
      <c r="J55" s="118"/>
      <c r="K55" s="118"/>
      <c r="L55" s="118"/>
      <c r="M55" s="118"/>
      <c r="N55" s="118"/>
      <c r="O55" s="118"/>
      <c r="P55" s="118"/>
      <c r="Q55" s="118"/>
      <c r="R55" s="118"/>
      <c r="V55" s="223"/>
      <c r="W55" s="223"/>
      <c r="X55" s="223"/>
    </row>
    <row r="56" spans="1:24" s="93" customFormat="1" ht="6.9" customHeight="1" x14ac:dyDescent="0.2">
      <c r="A56" s="118"/>
      <c r="B56" s="118"/>
      <c r="C56" s="118"/>
      <c r="D56" s="118"/>
      <c r="E56" s="118"/>
      <c r="F56" s="118"/>
      <c r="G56" s="178"/>
      <c r="H56" s="153"/>
      <c r="I56" s="118"/>
      <c r="J56" s="118"/>
      <c r="K56" s="118"/>
      <c r="L56" s="118"/>
      <c r="M56" s="118"/>
      <c r="N56" s="118"/>
      <c r="O56" s="118"/>
      <c r="P56" s="118"/>
      <c r="Q56" s="118"/>
      <c r="R56" s="118"/>
      <c r="V56" s="223"/>
      <c r="W56" s="223"/>
      <c r="X56" s="223"/>
    </row>
    <row r="57" spans="1:24" s="93" customFormat="1" ht="21.9" customHeight="1" x14ac:dyDescent="0.2">
      <c r="A57" s="116" t="s">
        <v>49</v>
      </c>
      <c r="B57" s="118"/>
      <c r="C57" s="118"/>
      <c r="D57" s="118"/>
      <c r="E57" s="118"/>
      <c r="F57" s="118"/>
      <c r="G57" s="176" t="s">
        <v>40</v>
      </c>
      <c r="H57" s="371" t="s">
        <v>54</v>
      </c>
      <c r="I57" s="371"/>
      <c r="J57" s="371"/>
      <c r="K57" s="371"/>
      <c r="L57" s="371"/>
      <c r="M57" s="371"/>
      <c r="N57" s="371"/>
      <c r="O57" s="371"/>
      <c r="P57" s="371"/>
      <c r="Q57" s="371"/>
      <c r="R57" s="118"/>
      <c r="V57" s="223"/>
      <c r="W57" s="223"/>
      <c r="X57" s="223"/>
    </row>
    <row r="58" spans="1:24" s="93" customFormat="1" ht="32.25" customHeight="1" x14ac:dyDescent="0.2">
      <c r="A58" s="117"/>
      <c r="B58" s="118"/>
      <c r="C58" s="156" t="e">
        <f>" ("&amp;V58&amp;"→"&amp;X58&amp;")"</f>
        <v>#REF!</v>
      </c>
      <c r="D58" s="157"/>
      <c r="E58" s="157"/>
      <c r="F58" s="157"/>
      <c r="G58" s="177"/>
      <c r="H58" s="371"/>
      <c r="I58" s="371"/>
      <c r="J58" s="371"/>
      <c r="K58" s="371"/>
      <c r="L58" s="371"/>
      <c r="M58" s="371"/>
      <c r="N58" s="371"/>
      <c r="O58" s="371"/>
      <c r="P58" s="371"/>
      <c r="Q58" s="371"/>
      <c r="R58" s="118"/>
      <c r="V58" s="223" t="e">
        <f>IF(#REF!&lt;0,"▲",)&amp;TEXT(ABS(ROUND(#REF!,1)),"#0.0")</f>
        <v>#REF!</v>
      </c>
      <c r="W58" s="223"/>
      <c r="X58" s="207" t="e">
        <f>IF(#REF!&lt;0,"▲",)&amp;TEXT(ABS(ROUND(#REF!,1)),"#0.0")</f>
        <v>#REF!</v>
      </c>
    </row>
    <row r="59" spans="1:24" s="93" customFormat="1" ht="21.9" customHeight="1" x14ac:dyDescent="0.2">
      <c r="A59" s="117"/>
      <c r="B59" s="118"/>
      <c r="C59" s="157"/>
      <c r="D59" s="157"/>
      <c r="E59" s="157"/>
      <c r="F59" s="157"/>
      <c r="G59" s="177"/>
      <c r="H59" s="116"/>
      <c r="I59" s="118"/>
      <c r="J59" s="118"/>
      <c r="K59" s="118"/>
      <c r="L59" s="118"/>
      <c r="M59" s="118"/>
      <c r="N59" s="118"/>
      <c r="O59" s="118"/>
      <c r="P59" s="118"/>
      <c r="Q59" s="118"/>
      <c r="R59" s="118"/>
      <c r="V59" s="223"/>
      <c r="W59" s="223"/>
      <c r="X59" s="223"/>
    </row>
    <row r="60" spans="1:24" s="93" customFormat="1" ht="6.9" customHeight="1" x14ac:dyDescent="0.2">
      <c r="A60" s="118"/>
      <c r="B60" s="118"/>
      <c r="C60" s="118"/>
      <c r="D60" s="118"/>
      <c r="E60" s="118"/>
      <c r="F60" s="118"/>
      <c r="G60" s="178"/>
      <c r="H60" s="118"/>
      <c r="I60" s="118"/>
      <c r="J60" s="118"/>
      <c r="K60" s="118"/>
      <c r="L60" s="118"/>
      <c r="M60" s="118"/>
      <c r="N60" s="118"/>
      <c r="O60" s="118"/>
      <c r="P60" s="118"/>
      <c r="Q60" s="118"/>
      <c r="R60" s="118"/>
      <c r="V60" s="223"/>
      <c r="W60" s="223"/>
      <c r="X60" s="223"/>
    </row>
    <row r="61" spans="1:24" ht="21.9" customHeight="1" x14ac:dyDescent="0.2">
      <c r="A61" s="116" t="s">
        <v>29</v>
      </c>
      <c r="B61" s="118"/>
      <c r="C61" s="118"/>
      <c r="D61" s="118"/>
      <c r="E61" s="118"/>
      <c r="F61" s="118"/>
      <c r="G61" s="176" t="s">
        <v>40</v>
      </c>
      <c r="H61" s="371" t="s">
        <v>84</v>
      </c>
      <c r="I61" s="371"/>
      <c r="J61" s="371"/>
      <c r="K61" s="371"/>
      <c r="L61" s="371"/>
      <c r="M61" s="371"/>
      <c r="N61" s="371"/>
      <c r="O61" s="371"/>
      <c r="P61" s="371"/>
      <c r="Q61" s="371"/>
      <c r="R61" s="118"/>
      <c r="S61" s="150"/>
      <c r="V61" s="207"/>
      <c r="W61" s="207"/>
      <c r="X61" s="207"/>
    </row>
    <row r="62" spans="1:24" ht="25.5" customHeight="1" x14ac:dyDescent="0.2">
      <c r="A62" s="117"/>
      <c r="B62" s="118"/>
      <c r="C62" s="156" t="e">
        <f>" ("&amp;V62&amp;"→"&amp;X62&amp;")"</f>
        <v>#REF!</v>
      </c>
      <c r="D62" s="157"/>
      <c r="E62" s="157"/>
      <c r="F62" s="157"/>
      <c r="G62" s="177"/>
      <c r="H62" s="371"/>
      <c r="I62" s="371"/>
      <c r="J62" s="371"/>
      <c r="K62" s="371"/>
      <c r="L62" s="371"/>
      <c r="M62" s="371"/>
      <c r="N62" s="371"/>
      <c r="O62" s="371"/>
      <c r="P62" s="371"/>
      <c r="Q62" s="371"/>
      <c r="R62" s="118"/>
      <c r="S62" s="150"/>
      <c r="V62" s="223" t="e">
        <f>IF(#REF!&lt;0,"▲",)&amp;TEXT(ABS(ROUND(#REF!,1)),"#0.0")</f>
        <v>#REF!</v>
      </c>
      <c r="W62" s="207"/>
      <c r="X62" s="207" t="e">
        <f>IF(#REF!&lt;0,"▲",)&amp;TEXT(ABS(ROUND(#REF!,1)),"#0.0")</f>
        <v>#REF!</v>
      </c>
    </row>
    <row r="63" spans="1:24" ht="21" customHeight="1" x14ac:dyDescent="0.2">
      <c r="A63" s="117"/>
      <c r="B63" s="118"/>
      <c r="C63" s="156"/>
      <c r="D63" s="157"/>
      <c r="E63" s="157"/>
      <c r="F63" s="157"/>
      <c r="G63" s="177"/>
      <c r="H63" s="149"/>
      <c r="I63" s="149"/>
      <c r="J63" s="149"/>
      <c r="K63" s="149"/>
      <c r="L63" s="149"/>
      <c r="M63" s="149"/>
      <c r="N63" s="149"/>
      <c r="O63" s="149"/>
      <c r="P63" s="149"/>
      <c r="Q63" s="149"/>
      <c r="R63" s="118"/>
      <c r="S63" s="150"/>
      <c r="V63" s="223"/>
      <c r="W63" s="207"/>
      <c r="X63" s="207"/>
    </row>
    <row r="64" spans="1:24" ht="21.9" customHeight="1" x14ac:dyDescent="0.2">
      <c r="A64" s="119" t="s">
        <v>58</v>
      </c>
      <c r="B64" s="120"/>
      <c r="C64" s="120"/>
      <c r="D64" s="120"/>
      <c r="E64" s="120"/>
      <c r="F64" s="120"/>
      <c r="G64" s="177"/>
      <c r="H64" s="116"/>
      <c r="I64" s="118"/>
      <c r="J64" s="118"/>
      <c r="K64" s="118"/>
      <c r="L64" s="118"/>
      <c r="M64" s="118"/>
      <c r="N64" s="118"/>
      <c r="O64" s="118"/>
      <c r="P64" s="118"/>
      <c r="Q64" s="118"/>
      <c r="R64" s="118"/>
      <c r="S64" s="150"/>
    </row>
    <row r="65" spans="1:105" ht="6.9" customHeight="1" x14ac:dyDescent="0.2">
      <c r="A65" s="120"/>
      <c r="B65" s="120"/>
      <c r="C65" s="120"/>
      <c r="D65" s="120"/>
      <c r="E65" s="120"/>
      <c r="F65" s="120"/>
      <c r="G65" s="179"/>
      <c r="H65" s="127"/>
      <c r="I65" s="127"/>
      <c r="J65" s="127"/>
      <c r="K65" s="127"/>
      <c r="L65" s="127"/>
      <c r="M65" s="127"/>
      <c r="N65" s="127"/>
      <c r="O65" s="127"/>
      <c r="P65" s="127"/>
      <c r="Q65" s="127"/>
      <c r="R65" s="127"/>
      <c r="S65" s="150"/>
    </row>
    <row r="66" spans="1:105" ht="15.9" customHeight="1" x14ac:dyDescent="0.2">
      <c r="A66" s="121"/>
    </row>
    <row r="67" spans="1:105" ht="15.9" customHeight="1" x14ac:dyDescent="0.2">
      <c r="A67" s="121"/>
    </row>
    <row r="68" spans="1:105" ht="15.9" customHeight="1" x14ac:dyDescent="0.2">
      <c r="A68" s="122"/>
    </row>
    <row r="69" spans="1:105" ht="21.9" customHeight="1" x14ac:dyDescent="0.2"/>
    <row r="70" spans="1:105" ht="21.9" customHeight="1" x14ac:dyDescent="0.2"/>
    <row r="71" spans="1:105" ht="21.9" customHeight="1" x14ac:dyDescent="0.2"/>
    <row r="72" spans="1:105" ht="21.9" customHeight="1" x14ac:dyDescent="0.2">
      <c r="U72" s="206"/>
    </row>
    <row r="73" spans="1:105" ht="21.9" customHeight="1" x14ac:dyDescent="0.2">
      <c r="U73" s="207"/>
    </row>
    <row r="74" spans="1:105" ht="17.25" customHeight="1" x14ac:dyDescent="0.2">
      <c r="U74" s="207"/>
      <c r="V74" s="224"/>
      <c r="W74" s="224"/>
      <c r="X74" s="224"/>
      <c r="Y74" s="224"/>
      <c r="Z74" s="224"/>
      <c r="AA74" s="224"/>
      <c r="AB74" s="224"/>
      <c r="AC74" s="224"/>
      <c r="AD74" s="224"/>
      <c r="AE74" s="224"/>
      <c r="AF74" s="224"/>
      <c r="AG74" s="224"/>
      <c r="AH74" s="224"/>
      <c r="AI74" s="224"/>
      <c r="AJ74" s="224"/>
      <c r="AK74" s="224"/>
      <c r="AL74" s="224"/>
      <c r="AM74" s="224"/>
      <c r="AN74" s="224"/>
      <c r="AO74" s="224"/>
      <c r="AP74" s="224"/>
      <c r="AQ74" s="224"/>
      <c r="AR74" s="224"/>
      <c r="AS74" s="224"/>
      <c r="AT74" s="224"/>
      <c r="AU74" s="224"/>
      <c r="AV74" s="224"/>
      <c r="AW74" s="224"/>
      <c r="AX74" s="224"/>
      <c r="AY74" s="224"/>
      <c r="AZ74" s="224"/>
      <c r="BA74" s="224"/>
      <c r="BB74" s="224"/>
      <c r="BC74" s="224"/>
      <c r="BD74" s="224"/>
      <c r="BE74" s="224"/>
      <c r="BF74" s="224"/>
      <c r="BG74" s="224"/>
      <c r="BH74" s="224"/>
      <c r="BI74" s="224"/>
      <c r="BJ74" s="224"/>
      <c r="BK74" s="224"/>
      <c r="BL74" s="224"/>
      <c r="BM74" s="224"/>
      <c r="BN74" s="224"/>
      <c r="BO74" s="224"/>
      <c r="BP74" s="224"/>
      <c r="BQ74" s="224"/>
      <c r="BR74" s="224"/>
      <c r="BS74" s="224"/>
      <c r="BT74" s="224"/>
      <c r="BU74" s="224"/>
      <c r="BV74" s="224"/>
      <c r="BW74" s="224"/>
      <c r="BX74" s="224"/>
      <c r="BY74" s="224"/>
      <c r="BZ74" s="224"/>
      <c r="CA74" s="224"/>
      <c r="CB74" s="224"/>
      <c r="CC74" s="224"/>
      <c r="CD74" s="224"/>
      <c r="CE74" s="224"/>
      <c r="CF74" s="224"/>
      <c r="CG74" s="224"/>
      <c r="CH74" s="224"/>
      <c r="CI74" s="224"/>
      <c r="CJ74" s="224"/>
      <c r="CK74" s="224"/>
      <c r="CL74" s="224"/>
      <c r="CM74" s="224"/>
      <c r="CN74" s="224"/>
      <c r="CO74" s="224"/>
      <c r="CP74" s="224"/>
      <c r="CQ74" s="224"/>
      <c r="CR74" s="224"/>
      <c r="CS74" s="224"/>
      <c r="CT74" s="224"/>
      <c r="CU74" s="224"/>
      <c r="CV74" s="224"/>
      <c r="CW74" s="224"/>
      <c r="CX74" s="224"/>
      <c r="CY74" s="224"/>
      <c r="CZ74" s="224"/>
      <c r="DA74" s="224"/>
    </row>
    <row r="75" spans="1:105" ht="17.25" customHeight="1" x14ac:dyDescent="0.2">
      <c r="U75" s="208"/>
      <c r="V75" s="214"/>
      <c r="W75" s="214"/>
      <c r="X75" s="214"/>
      <c r="Y75" s="214"/>
      <c r="Z75" s="214"/>
      <c r="AA75" s="214"/>
      <c r="AB75" s="214"/>
      <c r="AC75" s="214"/>
      <c r="AD75" s="214"/>
      <c r="AE75" s="214"/>
      <c r="AF75" s="214"/>
      <c r="AG75" s="214"/>
      <c r="AH75" s="214"/>
      <c r="AI75" s="214"/>
      <c r="AJ75" s="214"/>
      <c r="AK75" s="214"/>
      <c r="AL75" s="214"/>
      <c r="AM75" s="214"/>
      <c r="AN75" s="214"/>
      <c r="AO75" s="214"/>
      <c r="AP75" s="214"/>
      <c r="AQ75" s="214"/>
      <c r="AR75" s="214"/>
      <c r="AS75" s="214"/>
      <c r="AT75" s="214"/>
      <c r="AU75" s="214"/>
      <c r="AV75" s="123"/>
      <c r="AW75" s="123"/>
      <c r="AX75" s="123"/>
      <c r="AY75" s="123"/>
      <c r="AZ75" s="123"/>
      <c r="BA75" s="123"/>
      <c r="BB75" s="123"/>
      <c r="BC75" s="123"/>
      <c r="BD75" s="123"/>
      <c r="BE75" s="123"/>
      <c r="BF75" s="123"/>
      <c r="BG75" s="123"/>
      <c r="BH75" s="123"/>
      <c r="BI75" s="123"/>
      <c r="BJ75" s="123"/>
      <c r="BK75" s="123"/>
      <c r="BL75" s="123"/>
      <c r="BM75" s="123"/>
      <c r="BN75" s="123"/>
      <c r="BO75" s="123"/>
      <c r="BP75" s="123"/>
      <c r="BQ75" s="123"/>
      <c r="BR75" s="123"/>
      <c r="BS75" s="123"/>
      <c r="BT75" s="123"/>
      <c r="BU75" s="123"/>
      <c r="BV75" s="123"/>
      <c r="BW75" s="123"/>
      <c r="BX75" s="123"/>
      <c r="BY75" s="123"/>
      <c r="BZ75" s="123"/>
      <c r="CA75" s="123"/>
      <c r="CB75" s="123"/>
      <c r="CC75" s="123"/>
      <c r="CD75" s="123"/>
      <c r="CE75" s="123"/>
      <c r="CF75" s="123"/>
      <c r="CG75" s="123"/>
      <c r="CH75" s="123"/>
      <c r="CI75" s="123"/>
      <c r="CJ75" s="123"/>
      <c r="CK75" s="123"/>
      <c r="CL75" s="123"/>
      <c r="CM75" s="123"/>
      <c r="CN75" s="123"/>
      <c r="CO75" s="123"/>
      <c r="CP75" s="123"/>
      <c r="CQ75" s="123"/>
      <c r="CR75" s="123"/>
      <c r="CS75" s="123"/>
    </row>
    <row r="76" spans="1:105" ht="17.25" customHeight="1" x14ac:dyDescent="0.2">
      <c r="U76" s="207"/>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123"/>
      <c r="AW76" s="123"/>
      <c r="AX76" s="123"/>
      <c r="AY76" s="123"/>
      <c r="AZ76" s="123"/>
      <c r="BA76" s="123"/>
      <c r="BB76" s="123"/>
      <c r="BC76" s="123"/>
      <c r="BD76" s="123"/>
      <c r="BE76" s="123"/>
      <c r="BF76" s="123"/>
      <c r="BG76" s="123"/>
      <c r="BH76" s="123"/>
      <c r="BI76" s="123"/>
      <c r="BJ76" s="123"/>
      <c r="BK76" s="123"/>
      <c r="BL76" s="123"/>
      <c r="BM76" s="123"/>
      <c r="BN76" s="123"/>
      <c r="BO76" s="123"/>
      <c r="BP76" s="123"/>
      <c r="BQ76" s="123"/>
      <c r="BR76" s="123"/>
      <c r="BS76" s="123"/>
      <c r="BT76" s="123"/>
      <c r="BU76" s="123"/>
      <c r="BV76" s="123"/>
      <c r="BW76" s="123"/>
      <c r="BX76" s="123"/>
      <c r="BY76" s="123"/>
      <c r="BZ76" s="123"/>
      <c r="CA76" s="123"/>
      <c r="CB76" s="123"/>
      <c r="CC76" s="123"/>
      <c r="CD76" s="123"/>
      <c r="CE76" s="123"/>
      <c r="CF76" s="123"/>
      <c r="CG76" s="123"/>
      <c r="CH76" s="123"/>
      <c r="CI76" s="123"/>
      <c r="CJ76" s="123"/>
      <c r="CK76" s="123"/>
      <c r="CL76" s="123"/>
      <c r="CM76" s="123"/>
      <c r="CN76" s="123"/>
      <c r="CO76" s="123"/>
      <c r="CP76" s="123"/>
      <c r="CQ76" s="123"/>
      <c r="CR76" s="123"/>
      <c r="CS76" s="123"/>
    </row>
    <row r="77" spans="1:105" ht="17.25" customHeight="1" x14ac:dyDescent="0.2">
      <c r="B77" s="145"/>
      <c r="C77" s="145"/>
      <c r="R77" s="202"/>
      <c r="U77" s="208"/>
      <c r="V77" s="226"/>
      <c r="W77" s="226"/>
      <c r="X77" s="226"/>
      <c r="Y77" s="226"/>
      <c r="Z77" s="226"/>
      <c r="AA77" s="226"/>
      <c r="AB77" s="226"/>
      <c r="AC77" s="226"/>
      <c r="AD77" s="226"/>
      <c r="AE77" s="226"/>
      <c r="AF77" s="226"/>
      <c r="AG77" s="226"/>
      <c r="AH77" s="226"/>
      <c r="AI77" s="123"/>
      <c r="AJ77" s="123"/>
      <c r="AK77" s="123"/>
      <c r="AL77" s="123"/>
      <c r="AM77" s="123"/>
      <c r="AN77" s="123"/>
      <c r="AO77" s="123"/>
      <c r="AP77" s="123"/>
      <c r="AQ77" s="123"/>
      <c r="AR77" s="123"/>
      <c r="AS77" s="123"/>
      <c r="AT77" s="123"/>
      <c r="AU77" s="123"/>
      <c r="AV77" s="123"/>
      <c r="AW77" s="123"/>
      <c r="AX77" s="123"/>
      <c r="AY77" s="123"/>
      <c r="AZ77" s="123"/>
      <c r="BA77" s="123"/>
      <c r="BB77" s="123"/>
      <c r="BC77" s="123"/>
      <c r="BD77" s="123"/>
      <c r="BE77" s="123"/>
      <c r="BF77" s="123"/>
      <c r="BG77" s="123"/>
      <c r="BH77" s="123"/>
      <c r="BI77" s="123"/>
      <c r="BJ77" s="123"/>
      <c r="BK77" s="123"/>
      <c r="BL77" s="123"/>
      <c r="BM77" s="123"/>
      <c r="BN77" s="123"/>
      <c r="BO77" s="123"/>
      <c r="BP77" s="123"/>
      <c r="BQ77" s="123"/>
      <c r="BR77" s="123"/>
      <c r="BS77" s="123"/>
      <c r="BT77" s="123"/>
      <c r="BU77" s="123"/>
      <c r="BV77" s="123"/>
      <c r="BW77" s="123"/>
      <c r="BX77" s="123"/>
      <c r="BY77" s="123"/>
      <c r="BZ77" s="123"/>
      <c r="CA77" s="123"/>
      <c r="CB77" s="123"/>
      <c r="CC77" s="123"/>
      <c r="CD77" s="123"/>
      <c r="CE77" s="123"/>
      <c r="CF77" s="123"/>
      <c r="CG77" s="123"/>
      <c r="CH77" s="123"/>
      <c r="CI77" s="123"/>
      <c r="CJ77" s="123"/>
      <c r="CK77" s="123"/>
      <c r="CL77" s="123"/>
      <c r="CM77" s="123"/>
      <c r="CN77" s="123"/>
      <c r="CO77" s="123"/>
      <c r="CP77" s="123"/>
      <c r="CQ77" s="123"/>
      <c r="CR77" s="123"/>
      <c r="CS77" s="123"/>
    </row>
    <row r="78" spans="1:105" s="94" customFormat="1" ht="15.9" customHeight="1" x14ac:dyDescent="0.2"/>
    <row r="79" spans="1:105" s="94" customFormat="1" ht="15.9" customHeight="1" x14ac:dyDescent="0.2">
      <c r="U79" s="209"/>
      <c r="V79" s="208"/>
      <c r="W79" s="208"/>
      <c r="X79" s="208"/>
      <c r="Y79" s="208"/>
      <c r="Z79" s="208"/>
      <c r="AA79" s="208"/>
      <c r="AB79" s="208"/>
      <c r="AC79" s="208"/>
      <c r="AD79" s="208"/>
      <c r="AE79" s="208"/>
      <c r="AF79" s="208"/>
      <c r="AG79" s="208"/>
      <c r="AH79" s="208"/>
    </row>
    <row r="80" spans="1:105" s="94" customFormat="1" ht="15.9" customHeight="1" x14ac:dyDescent="0.2">
      <c r="U80" s="208"/>
      <c r="V80" s="208"/>
      <c r="W80" s="208"/>
      <c r="X80" s="208"/>
      <c r="Y80" s="208"/>
      <c r="Z80" s="208"/>
      <c r="AA80" s="208"/>
      <c r="AB80" s="208"/>
      <c r="AC80" s="208"/>
      <c r="AD80" s="208"/>
      <c r="AE80" s="208"/>
      <c r="AF80" s="208"/>
      <c r="AG80" s="208"/>
      <c r="AH80" s="208"/>
    </row>
    <row r="81" spans="1:97" ht="21.9" customHeight="1" x14ac:dyDescent="0.2">
      <c r="H81" s="185"/>
      <c r="I81" s="185"/>
      <c r="J81" s="185"/>
      <c r="K81" s="185"/>
      <c r="L81" s="185"/>
      <c r="M81" s="185"/>
      <c r="U81" s="208"/>
      <c r="V81" s="208"/>
      <c r="W81" s="208"/>
      <c r="X81" s="208"/>
      <c r="Y81" s="208"/>
      <c r="Z81" s="208"/>
      <c r="AA81" s="208"/>
      <c r="AB81" s="208"/>
      <c r="AC81" s="208"/>
      <c r="AD81" s="208"/>
      <c r="AE81" s="208"/>
      <c r="AF81" s="208"/>
      <c r="AG81" s="208"/>
      <c r="AH81" s="208"/>
      <c r="AI81" s="123"/>
      <c r="AJ81" s="123"/>
      <c r="AK81" s="123"/>
      <c r="AL81" s="123"/>
      <c r="AM81" s="123"/>
      <c r="AN81" s="123"/>
      <c r="AO81" s="123"/>
      <c r="AP81" s="123"/>
      <c r="AQ81" s="123"/>
      <c r="AR81" s="123"/>
      <c r="AS81" s="123"/>
      <c r="AT81" s="123"/>
      <c r="AU81" s="123"/>
      <c r="AV81" s="123"/>
      <c r="AW81" s="123"/>
      <c r="AX81" s="123"/>
      <c r="AY81" s="123"/>
      <c r="AZ81" s="123"/>
      <c r="BA81" s="123"/>
      <c r="BB81" s="123"/>
      <c r="BC81" s="123"/>
      <c r="BD81" s="123"/>
      <c r="BE81" s="123"/>
      <c r="BF81" s="123"/>
      <c r="BG81" s="123"/>
      <c r="BH81" s="123"/>
      <c r="BI81" s="123"/>
      <c r="BJ81" s="123"/>
      <c r="BK81" s="123"/>
      <c r="BL81" s="123"/>
      <c r="BM81" s="123"/>
      <c r="BN81" s="123"/>
      <c r="BO81" s="123"/>
      <c r="BP81" s="123"/>
      <c r="BQ81" s="123"/>
      <c r="BR81" s="123"/>
      <c r="BS81" s="123"/>
      <c r="BT81" s="123"/>
      <c r="BU81" s="123"/>
      <c r="BV81" s="123"/>
      <c r="BW81" s="123"/>
      <c r="BX81" s="123"/>
      <c r="BY81" s="123"/>
      <c r="BZ81" s="123"/>
      <c r="CA81" s="123"/>
      <c r="CB81" s="123"/>
      <c r="CC81" s="123"/>
      <c r="CD81" s="123"/>
      <c r="CE81" s="123"/>
      <c r="CF81" s="123"/>
      <c r="CG81" s="123"/>
      <c r="CH81" s="123"/>
      <c r="CI81" s="123"/>
      <c r="CJ81" s="123"/>
      <c r="CK81" s="123"/>
      <c r="CL81" s="123"/>
      <c r="CM81" s="123"/>
      <c r="CN81" s="123"/>
      <c r="CO81" s="123"/>
      <c r="CP81" s="123"/>
      <c r="CQ81" s="123"/>
      <c r="CR81" s="123"/>
      <c r="CS81" s="123"/>
    </row>
    <row r="82" spans="1:97" ht="21.9" customHeight="1" x14ac:dyDescent="0.2">
      <c r="H82" s="185"/>
      <c r="I82" s="185"/>
      <c r="J82" s="185"/>
      <c r="K82" s="185"/>
      <c r="L82" s="185"/>
      <c r="M82" s="185"/>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c r="BL82" s="123"/>
      <c r="BM82" s="123"/>
      <c r="BN82" s="123"/>
      <c r="BO82" s="123"/>
      <c r="BP82" s="123"/>
      <c r="BQ82" s="123"/>
      <c r="BR82" s="123"/>
      <c r="BS82" s="123"/>
      <c r="BT82" s="123"/>
      <c r="BU82" s="123"/>
      <c r="BV82" s="123"/>
      <c r="BW82" s="123"/>
      <c r="BX82" s="123"/>
      <c r="BY82" s="123"/>
      <c r="BZ82" s="123"/>
      <c r="CA82" s="123"/>
      <c r="CB82" s="123"/>
      <c r="CC82" s="123"/>
      <c r="CD82" s="123"/>
      <c r="CE82" s="123"/>
      <c r="CF82" s="123"/>
      <c r="CG82" s="123"/>
      <c r="CH82" s="123"/>
      <c r="CI82" s="123"/>
      <c r="CJ82" s="123"/>
      <c r="CK82" s="123"/>
      <c r="CL82" s="123"/>
      <c r="CM82" s="123"/>
      <c r="CN82" s="123"/>
      <c r="CO82" s="123"/>
      <c r="CP82" s="123"/>
      <c r="CQ82" s="123"/>
      <c r="CR82" s="123"/>
      <c r="CS82" s="123"/>
    </row>
    <row r="83" spans="1:97" ht="21.9" customHeight="1" x14ac:dyDescent="0.2">
      <c r="H83" s="186"/>
      <c r="I83" s="186"/>
      <c r="J83" s="186"/>
      <c r="K83" s="186"/>
      <c r="L83" s="186"/>
      <c r="M83" s="186"/>
      <c r="U83" s="210"/>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c r="BQ83" s="123"/>
      <c r="BR83" s="123"/>
      <c r="BS83" s="123"/>
      <c r="BT83" s="123"/>
      <c r="BU83" s="123"/>
      <c r="BV83" s="123"/>
      <c r="BW83" s="123"/>
      <c r="BX83" s="123"/>
      <c r="BY83" s="123"/>
      <c r="BZ83" s="123"/>
      <c r="CA83" s="123"/>
      <c r="CB83" s="123"/>
      <c r="CC83" s="123"/>
      <c r="CD83" s="123"/>
      <c r="CE83" s="123"/>
      <c r="CF83" s="123"/>
      <c r="CG83" s="123"/>
      <c r="CH83" s="123"/>
      <c r="CI83" s="123"/>
      <c r="CJ83" s="123"/>
      <c r="CK83" s="123"/>
      <c r="CL83" s="123"/>
      <c r="CM83" s="123"/>
      <c r="CN83" s="123"/>
      <c r="CO83" s="123"/>
      <c r="CP83" s="123"/>
      <c r="CQ83" s="123"/>
      <c r="CR83" s="123"/>
      <c r="CS83" s="123"/>
    </row>
    <row r="84" spans="1:97" ht="21.9" customHeight="1" x14ac:dyDescent="0.2">
      <c r="U84" s="211"/>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c r="BK84" s="123"/>
      <c r="BL84" s="123"/>
      <c r="BM84" s="123"/>
      <c r="BN84" s="123"/>
      <c r="BO84" s="123"/>
      <c r="BP84" s="123"/>
      <c r="BQ84" s="123"/>
      <c r="BR84" s="123"/>
      <c r="BS84" s="123"/>
      <c r="BT84" s="123"/>
      <c r="BU84" s="123"/>
      <c r="BV84" s="123"/>
      <c r="BW84" s="123"/>
      <c r="BX84" s="123"/>
      <c r="BY84" s="123"/>
      <c r="BZ84" s="123"/>
      <c r="CA84" s="123"/>
      <c r="CB84" s="123"/>
      <c r="CC84" s="123"/>
      <c r="CD84" s="123"/>
      <c r="CE84" s="123"/>
      <c r="CF84" s="123"/>
      <c r="CG84" s="123"/>
      <c r="CH84" s="123"/>
      <c r="CI84" s="123"/>
      <c r="CJ84" s="123"/>
      <c r="CK84" s="123"/>
      <c r="CL84" s="123"/>
      <c r="CM84" s="123"/>
      <c r="CN84" s="123"/>
      <c r="CO84" s="123"/>
      <c r="CP84" s="123"/>
      <c r="CQ84" s="123"/>
      <c r="CR84" s="123"/>
      <c r="CS84" s="123"/>
    </row>
    <row r="85" spans="1:97" ht="21.9" customHeight="1" x14ac:dyDescent="0.2">
      <c r="U85" s="212"/>
      <c r="V85" s="227"/>
      <c r="W85" s="227"/>
      <c r="X85" s="227"/>
      <c r="Y85" s="227"/>
      <c r="Z85" s="227"/>
      <c r="AA85" s="227"/>
      <c r="AB85" s="227"/>
      <c r="AC85" s="227"/>
      <c r="AD85" s="227"/>
      <c r="AE85" s="227"/>
      <c r="AF85" s="227"/>
      <c r="AG85" s="227"/>
      <c r="AH85" s="227"/>
      <c r="AI85" s="227"/>
      <c r="AJ85" s="227"/>
      <c r="AK85" s="227"/>
      <c r="AL85" s="227"/>
      <c r="AM85" s="227"/>
      <c r="AN85" s="227"/>
      <c r="AO85" s="227"/>
      <c r="AP85" s="227"/>
      <c r="AQ85" s="227"/>
      <c r="AR85" s="227"/>
      <c r="AS85" s="227"/>
      <c r="AT85" s="227"/>
      <c r="AU85" s="227"/>
      <c r="AV85" s="227"/>
      <c r="AW85" s="227"/>
      <c r="AX85" s="227"/>
      <c r="AY85" s="227"/>
      <c r="AZ85" s="227"/>
      <c r="BA85" s="227"/>
      <c r="BB85" s="227"/>
      <c r="BC85" s="227"/>
      <c r="BD85" s="227"/>
      <c r="BE85" s="227"/>
      <c r="BF85" s="227"/>
      <c r="BG85" s="227"/>
      <c r="BH85" s="227"/>
      <c r="BI85" s="227"/>
      <c r="BJ85" s="227"/>
      <c r="BK85" s="227"/>
      <c r="BL85" s="227"/>
      <c r="BM85" s="227"/>
      <c r="BN85" s="227"/>
      <c r="BO85" s="227"/>
      <c r="BP85" s="227"/>
      <c r="BQ85" s="227"/>
      <c r="BR85" s="227"/>
      <c r="BS85" s="234"/>
      <c r="BT85" s="227"/>
      <c r="BU85" s="227"/>
      <c r="BV85" s="227"/>
      <c r="BW85" s="227"/>
      <c r="BX85" s="227"/>
      <c r="BY85" s="227"/>
      <c r="BZ85" s="227"/>
      <c r="CA85" s="227"/>
      <c r="CB85" s="227"/>
      <c r="CC85" s="227"/>
      <c r="CD85" s="227"/>
      <c r="CE85" s="227"/>
      <c r="CF85" s="227"/>
      <c r="CG85" s="227"/>
      <c r="CH85" s="123"/>
      <c r="CI85" s="123"/>
      <c r="CJ85" s="123"/>
      <c r="CK85" s="123"/>
      <c r="CL85" s="123"/>
      <c r="CM85" s="123"/>
      <c r="CN85" s="123"/>
      <c r="CO85" s="123"/>
      <c r="CP85" s="123"/>
      <c r="CQ85" s="123"/>
      <c r="CR85" s="123"/>
      <c r="CS85" s="123"/>
    </row>
    <row r="86" spans="1:97" ht="21.9" customHeight="1" x14ac:dyDescent="0.2">
      <c r="U86" s="213"/>
      <c r="V86" s="228"/>
      <c r="W86" s="228"/>
      <c r="X86" s="228"/>
      <c r="Y86" s="228"/>
      <c r="Z86" s="228"/>
      <c r="AA86" s="228"/>
      <c r="AB86" s="228"/>
      <c r="AC86" s="228"/>
      <c r="AD86" s="228"/>
      <c r="AE86" s="228"/>
      <c r="AF86" s="228"/>
      <c r="AG86" s="228"/>
      <c r="AH86" s="228"/>
      <c r="AI86" s="228"/>
      <c r="AJ86" s="228"/>
      <c r="AK86" s="228"/>
      <c r="AL86" s="228"/>
      <c r="AM86" s="228"/>
      <c r="AN86" s="228"/>
      <c r="AO86" s="228"/>
      <c r="AP86" s="228"/>
      <c r="AQ86" s="228"/>
      <c r="AR86" s="228"/>
      <c r="AS86" s="228"/>
      <c r="AT86" s="228"/>
      <c r="AU86" s="228"/>
      <c r="AV86" s="228"/>
      <c r="AW86" s="228"/>
      <c r="AX86" s="228"/>
      <c r="AY86" s="228"/>
      <c r="AZ86" s="228"/>
      <c r="BA86" s="228"/>
      <c r="BB86" s="228"/>
      <c r="BC86" s="228"/>
      <c r="BD86" s="228"/>
      <c r="BE86" s="228"/>
      <c r="BF86" s="228"/>
      <c r="BG86" s="228"/>
      <c r="BH86" s="228"/>
      <c r="BI86" s="228"/>
      <c r="BJ86" s="228"/>
      <c r="BK86" s="228"/>
      <c r="BL86" s="228"/>
      <c r="BM86" s="228"/>
      <c r="BN86" s="228"/>
      <c r="BO86" s="228"/>
      <c r="BP86" s="228"/>
      <c r="BQ86" s="228"/>
      <c r="BR86" s="228"/>
      <c r="BS86" s="228"/>
      <c r="BT86" s="228"/>
      <c r="BU86" s="211"/>
      <c r="BV86" s="211"/>
      <c r="BW86" s="242"/>
      <c r="BX86" s="242"/>
      <c r="BY86" s="242"/>
      <c r="BZ86" s="242"/>
      <c r="CA86" s="242"/>
      <c r="CB86" s="242"/>
      <c r="CC86" s="242"/>
      <c r="CD86" s="228"/>
      <c r="CE86" s="228"/>
      <c r="CF86" s="228"/>
      <c r="CG86" s="123"/>
      <c r="CH86" s="123"/>
      <c r="CI86" s="123"/>
      <c r="CJ86" s="123"/>
      <c r="CK86" s="123"/>
      <c r="CL86" s="123"/>
      <c r="CM86" s="123"/>
      <c r="CN86" s="123"/>
      <c r="CO86" s="123"/>
      <c r="CP86" s="123"/>
      <c r="CQ86" s="123"/>
      <c r="CR86" s="123"/>
      <c r="CS86" s="123"/>
    </row>
    <row r="87" spans="1:97" ht="15.75" customHeight="1" x14ac:dyDescent="0.2">
      <c r="U87" s="213"/>
      <c r="V87" s="228"/>
      <c r="W87" s="228"/>
      <c r="X87" s="228"/>
      <c r="Y87" s="228"/>
      <c r="Z87" s="228"/>
      <c r="AA87" s="228"/>
      <c r="AB87" s="228"/>
      <c r="AC87" s="228"/>
      <c r="AD87" s="228"/>
      <c r="AE87" s="228"/>
      <c r="AF87" s="228"/>
      <c r="AG87" s="228"/>
      <c r="AH87" s="228"/>
      <c r="AI87" s="228"/>
      <c r="AJ87" s="228"/>
      <c r="AK87" s="228"/>
      <c r="AL87" s="228"/>
      <c r="AM87" s="228"/>
      <c r="AN87" s="228"/>
      <c r="AO87" s="228"/>
      <c r="AP87" s="228"/>
      <c r="AQ87" s="228"/>
      <c r="AR87" s="228"/>
      <c r="AS87" s="228"/>
      <c r="AT87" s="228"/>
      <c r="AU87" s="228"/>
      <c r="AV87" s="228"/>
      <c r="AW87" s="228"/>
      <c r="AX87" s="228"/>
      <c r="AY87" s="228"/>
      <c r="AZ87" s="228"/>
      <c r="BA87" s="228"/>
      <c r="BB87" s="228"/>
      <c r="BC87" s="228"/>
      <c r="BD87" s="228"/>
      <c r="BE87" s="228"/>
      <c r="BF87" s="228"/>
      <c r="BG87" s="228"/>
      <c r="BH87" s="228"/>
      <c r="BI87" s="228"/>
      <c r="BJ87" s="228"/>
      <c r="BK87" s="228"/>
      <c r="BL87" s="228"/>
      <c r="BM87" s="228"/>
      <c r="BN87" s="228"/>
      <c r="BO87" s="228"/>
      <c r="BP87" s="228"/>
      <c r="BQ87" s="228"/>
      <c r="BR87" s="228"/>
      <c r="BS87" s="228"/>
      <c r="BT87" s="228"/>
      <c r="BU87" s="211"/>
      <c r="BV87" s="211"/>
      <c r="BW87" s="242"/>
      <c r="BX87" s="242"/>
      <c r="BY87" s="242"/>
      <c r="BZ87" s="242"/>
      <c r="CA87" s="242"/>
      <c r="CB87" s="242"/>
      <c r="CC87" s="242"/>
      <c r="CD87" s="228"/>
      <c r="CE87" s="228"/>
      <c r="CF87" s="228"/>
      <c r="CG87" s="123"/>
      <c r="CH87" s="123"/>
      <c r="CI87" s="123"/>
      <c r="CJ87" s="123"/>
      <c r="CK87" s="123"/>
      <c r="CL87" s="123"/>
      <c r="CM87" s="123"/>
      <c r="CN87" s="123"/>
      <c r="CO87" s="123"/>
      <c r="CP87" s="123"/>
      <c r="CQ87" s="123"/>
      <c r="CR87" s="123"/>
      <c r="CS87" s="123"/>
    </row>
    <row r="88" spans="1:97" ht="21.9" customHeight="1" x14ac:dyDescent="0.2">
      <c r="U88" s="209"/>
      <c r="V88" s="208"/>
      <c r="W88" s="208"/>
      <c r="X88" s="208"/>
      <c r="Y88" s="208"/>
      <c r="Z88" s="208"/>
      <c r="AA88" s="208"/>
      <c r="AB88" s="208"/>
      <c r="AC88" s="208"/>
      <c r="AD88" s="208"/>
      <c r="AE88" s="208"/>
      <c r="AF88" s="208"/>
      <c r="AG88" s="208"/>
      <c r="AH88" s="208"/>
      <c r="AI88" s="208"/>
      <c r="AJ88" s="208"/>
      <c r="AK88" s="208"/>
      <c r="AL88" s="208"/>
      <c r="AM88" s="208"/>
      <c r="AN88" s="208"/>
      <c r="AO88" s="208"/>
      <c r="AP88" s="208"/>
      <c r="AQ88" s="208"/>
      <c r="AR88" s="208"/>
      <c r="AS88" s="208"/>
      <c r="AT88" s="208"/>
      <c r="AU88" s="208"/>
      <c r="AV88" s="208"/>
      <c r="AW88" s="208"/>
      <c r="AX88" s="208"/>
      <c r="AY88" s="208"/>
      <c r="AZ88" s="208"/>
      <c r="BA88" s="208"/>
      <c r="BB88" s="208"/>
      <c r="BC88" s="208"/>
      <c r="BD88" s="208"/>
      <c r="BE88" s="208"/>
      <c r="BF88" s="208"/>
      <c r="BG88" s="208"/>
      <c r="BH88" s="208"/>
      <c r="BI88" s="208"/>
      <c r="BJ88" s="208"/>
      <c r="BK88" s="208"/>
      <c r="BL88" s="208"/>
      <c r="BM88" s="208"/>
      <c r="BN88" s="208"/>
      <c r="BO88" s="208"/>
      <c r="BP88" s="208"/>
      <c r="BQ88" s="208"/>
      <c r="BR88" s="208"/>
      <c r="BS88" s="208"/>
      <c r="BT88" s="208"/>
      <c r="BU88" s="208"/>
      <c r="BV88" s="208"/>
      <c r="BW88" s="208"/>
      <c r="BX88" s="208"/>
      <c r="BY88" s="208"/>
      <c r="BZ88" s="123"/>
      <c r="CA88" s="123"/>
      <c r="CB88" s="123"/>
      <c r="CC88" s="123"/>
      <c r="CD88" s="123"/>
      <c r="CE88" s="123"/>
      <c r="CF88" s="123"/>
      <c r="CG88" s="123"/>
      <c r="CH88" s="123"/>
      <c r="CI88" s="123"/>
      <c r="CJ88" s="123"/>
      <c r="CK88" s="123"/>
      <c r="CL88" s="123"/>
      <c r="CM88" s="123"/>
      <c r="CN88" s="123"/>
      <c r="CO88" s="123"/>
      <c r="CP88" s="123"/>
      <c r="CQ88" s="123"/>
      <c r="CR88" s="123"/>
      <c r="CS88" s="123"/>
    </row>
    <row r="89" spans="1:97" ht="21.9" customHeight="1" x14ac:dyDescent="0.2">
      <c r="V89" s="229"/>
      <c r="W89" s="95"/>
      <c r="X89" s="95"/>
      <c r="Y89" s="95"/>
      <c r="Z89" s="95"/>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row>
    <row r="90" spans="1:97" ht="15.9" customHeight="1" x14ac:dyDescent="0.2"/>
    <row r="91" spans="1:97" ht="15.9" customHeight="1" x14ac:dyDescent="0.2"/>
    <row r="92" spans="1:97" ht="15.9" customHeight="1" x14ac:dyDescent="0.2"/>
    <row r="93" spans="1:97" ht="6.9" customHeight="1" x14ac:dyDescent="0.2">
      <c r="A93" s="111"/>
      <c r="B93" s="111"/>
      <c r="C93" s="111"/>
      <c r="D93" s="111"/>
      <c r="E93" s="111"/>
      <c r="F93" s="111"/>
      <c r="G93" s="111"/>
      <c r="H93" s="111"/>
      <c r="I93" s="111"/>
      <c r="J93" s="111"/>
      <c r="K93" s="111"/>
      <c r="L93" s="111"/>
      <c r="M93" s="111"/>
      <c r="N93" s="111"/>
      <c r="O93" s="111"/>
      <c r="P93" s="111"/>
      <c r="Q93" s="111"/>
      <c r="R93" s="111"/>
    </row>
    <row r="94" spans="1:97" ht="24.9" customHeight="1" x14ac:dyDescent="0.2">
      <c r="A94" s="112" t="s">
        <v>38</v>
      </c>
      <c r="B94" s="114"/>
      <c r="C94" s="114"/>
      <c r="D94" s="114"/>
      <c r="E94" s="114"/>
      <c r="F94" s="114"/>
      <c r="G94" s="114"/>
      <c r="H94" s="114"/>
      <c r="I94" s="114"/>
      <c r="J94" s="114"/>
      <c r="K94" s="114"/>
      <c r="L94" s="114"/>
      <c r="M94" s="114"/>
      <c r="N94" s="114"/>
      <c r="O94" s="114"/>
      <c r="P94" s="114"/>
      <c r="Q94" s="114"/>
      <c r="R94" s="114"/>
    </row>
    <row r="95" spans="1:97" ht="6.75" customHeight="1" x14ac:dyDescent="0.2">
      <c r="A95" s="112"/>
      <c r="B95" s="114"/>
      <c r="C95" s="114"/>
      <c r="D95" s="114"/>
      <c r="E95" s="114"/>
      <c r="F95" s="114"/>
      <c r="G95" s="114"/>
      <c r="H95" s="114"/>
      <c r="I95" s="114"/>
      <c r="J95" s="114"/>
      <c r="K95" s="114"/>
      <c r="L95" s="114"/>
      <c r="M95" s="114"/>
      <c r="N95" s="114"/>
      <c r="O95" s="114"/>
      <c r="P95" s="114"/>
      <c r="Q95" s="114"/>
      <c r="R95" s="114"/>
    </row>
    <row r="96" spans="1:97" ht="40.5" customHeight="1" x14ac:dyDescent="0.2">
      <c r="A96" s="112" t="s">
        <v>62</v>
      </c>
      <c r="B96" s="367" t="s">
        <v>88</v>
      </c>
      <c r="C96" s="367"/>
      <c r="D96" s="367"/>
      <c r="E96" s="367"/>
      <c r="F96" s="367"/>
      <c r="G96" s="367"/>
      <c r="H96" s="367"/>
      <c r="I96" s="367"/>
      <c r="J96" s="367"/>
      <c r="K96" s="367"/>
      <c r="L96" s="367"/>
      <c r="M96" s="367"/>
      <c r="N96" s="367"/>
      <c r="O96" s="367"/>
      <c r="P96" s="367"/>
      <c r="Q96" s="367"/>
      <c r="R96" s="114"/>
    </row>
    <row r="97" spans="1:71" ht="16.5" customHeight="1" x14ac:dyDescent="0.2">
      <c r="A97" s="111"/>
      <c r="B97" s="111"/>
      <c r="C97" s="111"/>
      <c r="D97" s="111"/>
      <c r="E97" s="111"/>
      <c r="F97" s="111"/>
      <c r="G97" s="111"/>
      <c r="H97" s="111"/>
      <c r="I97" s="111"/>
      <c r="J97" s="111"/>
      <c r="K97" s="111"/>
      <c r="L97" s="111"/>
      <c r="M97" s="111"/>
      <c r="N97" s="111"/>
      <c r="O97" s="111"/>
      <c r="P97" s="111"/>
      <c r="Q97" s="111"/>
      <c r="R97" s="111"/>
    </row>
    <row r="98" spans="1:71" ht="15.9" customHeight="1" x14ac:dyDescent="0.2"/>
    <row r="99" spans="1:71" ht="21.9" customHeight="1" x14ac:dyDescent="0.2">
      <c r="I99" s="96"/>
    </row>
    <row r="100" spans="1:71" ht="21.9" customHeight="1" x14ac:dyDescent="0.2"/>
    <row r="101" spans="1:71" ht="21.9" customHeight="1" x14ac:dyDescent="0.2"/>
    <row r="102" spans="1:71" ht="21.9" customHeight="1" x14ac:dyDescent="0.2"/>
    <row r="103" spans="1:71" ht="21.9" customHeight="1" x14ac:dyDescent="0.2"/>
    <row r="104" spans="1:71" ht="21.9" customHeight="1" x14ac:dyDescent="0.2">
      <c r="U104" s="207"/>
      <c r="V104" s="123"/>
      <c r="W104" s="123"/>
      <c r="X104" s="123"/>
      <c r="Y104" s="123"/>
      <c r="Z104" s="123"/>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c r="AU104" s="123"/>
      <c r="AV104" s="123"/>
      <c r="AW104" s="123"/>
      <c r="AX104" s="123"/>
      <c r="AY104" s="123"/>
      <c r="AZ104" s="123"/>
      <c r="BA104" s="123"/>
      <c r="BB104" s="123"/>
      <c r="BC104" s="123"/>
      <c r="BD104" s="123"/>
      <c r="BE104" s="123"/>
      <c r="BF104" s="123"/>
      <c r="BG104" s="123"/>
    </row>
    <row r="105" spans="1:71" ht="21.9" customHeight="1" x14ac:dyDescent="0.2">
      <c r="U105" s="207"/>
      <c r="V105" s="123"/>
      <c r="W105" s="123"/>
      <c r="X105" s="123"/>
      <c r="Y105" s="123"/>
      <c r="Z105" s="123"/>
      <c r="AA105" s="123"/>
      <c r="AB105" s="123"/>
      <c r="AC105" s="123"/>
      <c r="AD105" s="123"/>
      <c r="AE105" s="123"/>
      <c r="AF105" s="123"/>
      <c r="AG105" s="123"/>
      <c r="AH105" s="123"/>
      <c r="AI105" s="123"/>
      <c r="AJ105" s="123"/>
      <c r="AK105" s="123"/>
      <c r="AL105" s="123"/>
      <c r="AM105" s="123"/>
      <c r="AN105" s="123"/>
      <c r="AO105" s="123"/>
      <c r="AP105" s="123"/>
      <c r="AQ105" s="123"/>
      <c r="AR105" s="123"/>
      <c r="AS105" s="123"/>
      <c r="AT105" s="123"/>
      <c r="AU105" s="123"/>
      <c r="AV105" s="123"/>
      <c r="AW105" s="123"/>
      <c r="AX105" s="123"/>
      <c r="AY105" s="123"/>
      <c r="AZ105" s="123"/>
      <c r="BA105" s="123"/>
      <c r="BB105" s="123"/>
      <c r="BC105" s="123"/>
      <c r="BD105" s="123"/>
      <c r="BE105" s="123"/>
      <c r="BF105" s="123"/>
      <c r="BG105" s="123"/>
    </row>
    <row r="106" spans="1:71" ht="18" customHeight="1" x14ac:dyDescent="0.2">
      <c r="U106" s="208"/>
      <c r="V106" s="214"/>
      <c r="W106" s="214"/>
      <c r="X106" s="214"/>
      <c r="Y106" s="214"/>
      <c r="Z106" s="214"/>
      <c r="AA106" s="214"/>
      <c r="AB106" s="214"/>
      <c r="AC106" s="214"/>
      <c r="AD106" s="214"/>
      <c r="AE106" s="214"/>
      <c r="AF106" s="214"/>
      <c r="AG106" s="214"/>
      <c r="AH106" s="214"/>
      <c r="AI106" s="214"/>
      <c r="AJ106" s="214"/>
      <c r="AK106" s="214"/>
      <c r="AL106" s="214"/>
      <c r="AM106" s="214"/>
      <c r="AN106" s="214"/>
      <c r="AO106" s="214"/>
      <c r="AP106" s="214"/>
      <c r="AQ106" s="214"/>
      <c r="AR106" s="214"/>
      <c r="AS106" s="214"/>
      <c r="AT106" s="214"/>
      <c r="AU106" s="214"/>
      <c r="AV106" s="208"/>
      <c r="AW106" s="208"/>
      <c r="AX106" s="123"/>
      <c r="AY106" s="123"/>
      <c r="AZ106" s="123"/>
      <c r="BA106" s="123"/>
      <c r="BB106" s="123"/>
      <c r="BC106" s="123"/>
      <c r="BD106" s="123"/>
      <c r="BE106" s="123"/>
      <c r="BF106" s="123"/>
      <c r="BG106" s="123"/>
      <c r="BH106" s="91" t="str">
        <f t="shared" ref="BH106:BS107" si="0">IF(BH75="","",BH75)</f>
        <v/>
      </c>
      <c r="BI106" s="91" t="str">
        <f t="shared" si="0"/>
        <v/>
      </c>
      <c r="BJ106" s="91" t="str">
        <f t="shared" si="0"/>
        <v/>
      </c>
      <c r="BK106" s="91" t="str">
        <f t="shared" si="0"/>
        <v/>
      </c>
      <c r="BL106" s="91" t="str">
        <f t="shared" si="0"/>
        <v/>
      </c>
      <c r="BM106" s="91" t="str">
        <f t="shared" si="0"/>
        <v/>
      </c>
      <c r="BN106" s="91" t="str">
        <f t="shared" si="0"/>
        <v/>
      </c>
      <c r="BO106" s="91" t="str">
        <f t="shared" si="0"/>
        <v/>
      </c>
      <c r="BP106" s="91" t="str">
        <f t="shared" si="0"/>
        <v/>
      </c>
      <c r="BQ106" s="91" t="str">
        <f t="shared" si="0"/>
        <v/>
      </c>
      <c r="BR106" s="91" t="str">
        <f t="shared" si="0"/>
        <v/>
      </c>
      <c r="BS106" s="91" t="str">
        <f t="shared" si="0"/>
        <v/>
      </c>
    </row>
    <row r="107" spans="1:71" ht="18" customHeight="1" x14ac:dyDescent="0.2">
      <c r="U107" s="207"/>
      <c r="V107" s="225"/>
      <c r="W107" s="225"/>
      <c r="X107" s="225"/>
      <c r="Y107" s="225"/>
      <c r="Z107" s="225"/>
      <c r="AA107" s="225"/>
      <c r="AB107" s="225"/>
      <c r="AC107" s="225"/>
      <c r="AD107" s="225"/>
      <c r="AE107" s="225"/>
      <c r="AF107" s="225"/>
      <c r="AG107" s="225"/>
      <c r="AH107" s="225"/>
      <c r="AI107" s="225"/>
      <c r="AJ107" s="225"/>
      <c r="AK107" s="225"/>
      <c r="AL107" s="225"/>
      <c r="AM107" s="225"/>
      <c r="AN107" s="225"/>
      <c r="AO107" s="225"/>
      <c r="AP107" s="225"/>
      <c r="AQ107" s="225"/>
      <c r="AR107" s="225"/>
      <c r="AS107" s="225"/>
      <c r="AT107" s="225"/>
      <c r="AU107" s="225"/>
      <c r="AV107" s="208"/>
      <c r="AW107" s="208"/>
      <c r="AX107" s="123"/>
      <c r="AY107" s="123"/>
      <c r="AZ107" s="123"/>
      <c r="BA107" s="123"/>
      <c r="BB107" s="123"/>
      <c r="BC107" s="123"/>
      <c r="BD107" s="123"/>
      <c r="BE107" s="123"/>
      <c r="BF107" s="123"/>
      <c r="BG107" s="123"/>
      <c r="BH107" s="91" t="str">
        <f t="shared" si="0"/>
        <v/>
      </c>
      <c r="BI107" s="91" t="str">
        <f t="shared" si="0"/>
        <v/>
      </c>
      <c r="BJ107" s="91" t="str">
        <f t="shared" si="0"/>
        <v/>
      </c>
      <c r="BK107" s="91" t="str">
        <f t="shared" si="0"/>
        <v/>
      </c>
      <c r="BL107" s="91" t="str">
        <f t="shared" si="0"/>
        <v/>
      </c>
      <c r="BM107" s="91" t="str">
        <f t="shared" si="0"/>
        <v/>
      </c>
      <c r="BN107" s="91" t="str">
        <f t="shared" si="0"/>
        <v/>
      </c>
      <c r="BO107" s="91" t="str">
        <f t="shared" si="0"/>
        <v/>
      </c>
      <c r="BP107" s="91" t="str">
        <f t="shared" si="0"/>
        <v/>
      </c>
      <c r="BQ107" s="91" t="str">
        <f t="shared" si="0"/>
        <v/>
      </c>
      <c r="BR107" s="91" t="str">
        <f t="shared" si="0"/>
        <v/>
      </c>
      <c r="BS107" s="91" t="str">
        <f t="shared" si="0"/>
        <v/>
      </c>
    </row>
    <row r="108" spans="1:71" ht="18" customHeight="1" x14ac:dyDescent="0.2">
      <c r="U108" s="208"/>
      <c r="V108" s="226"/>
      <c r="W108" s="226"/>
      <c r="X108" s="226"/>
      <c r="Y108" s="226"/>
      <c r="Z108" s="226"/>
      <c r="AA108" s="226"/>
      <c r="AB108" s="226"/>
      <c r="AC108" s="226"/>
      <c r="AD108" s="226"/>
      <c r="AE108" s="226"/>
      <c r="AF108" s="226"/>
      <c r="AG108" s="226"/>
      <c r="AH108" s="226"/>
      <c r="AI108" s="208"/>
      <c r="AJ108" s="208"/>
      <c r="AK108" s="208"/>
      <c r="AL108" s="208"/>
      <c r="AM108" s="208"/>
      <c r="AN108" s="208"/>
      <c r="AO108" s="208"/>
      <c r="AP108" s="208"/>
      <c r="AQ108" s="208"/>
      <c r="AR108" s="208"/>
      <c r="AS108" s="208"/>
      <c r="AT108" s="208"/>
      <c r="AU108" s="208"/>
      <c r="AV108" s="208"/>
      <c r="AW108" s="208"/>
      <c r="AX108" s="123"/>
      <c r="AY108" s="123"/>
      <c r="AZ108" s="123"/>
      <c r="BA108" s="123"/>
      <c r="BB108" s="123"/>
      <c r="BC108" s="123"/>
      <c r="BD108" s="123"/>
      <c r="BE108" s="123"/>
      <c r="BF108" s="123"/>
      <c r="BG108" s="123"/>
    </row>
    <row r="109" spans="1:71" ht="15.9" customHeight="1" x14ac:dyDescent="0.2">
      <c r="U109" s="123"/>
      <c r="V109" s="123"/>
      <c r="W109" s="123"/>
      <c r="X109" s="123"/>
      <c r="Y109" s="123"/>
      <c r="Z109" s="123"/>
      <c r="AA109" s="123"/>
      <c r="AB109" s="123"/>
      <c r="AC109" s="123"/>
      <c r="AD109" s="123"/>
      <c r="AE109" s="123"/>
      <c r="AF109" s="123"/>
      <c r="AG109" s="123"/>
      <c r="AH109" s="123"/>
      <c r="AI109" s="123"/>
      <c r="AJ109" s="123"/>
      <c r="AK109" s="123"/>
      <c r="AL109" s="123"/>
      <c r="AM109" s="123"/>
      <c r="AN109" s="123"/>
      <c r="AO109" s="123"/>
      <c r="AP109" s="123"/>
      <c r="AQ109" s="123"/>
      <c r="AR109" s="123"/>
      <c r="AS109" s="123"/>
      <c r="AT109" s="123"/>
      <c r="AU109" s="123"/>
      <c r="AV109" s="123"/>
      <c r="AW109" s="123"/>
      <c r="AX109" s="123"/>
      <c r="AY109" s="123"/>
      <c r="AZ109" s="123"/>
      <c r="BA109" s="123"/>
      <c r="BB109" s="123"/>
      <c r="BC109" s="123"/>
      <c r="BD109" s="123"/>
      <c r="BE109" s="123"/>
      <c r="BF109" s="123"/>
      <c r="BG109" s="123"/>
    </row>
    <row r="110" spans="1:71" ht="15.9" customHeight="1" x14ac:dyDescent="0.2">
      <c r="U110" s="209"/>
      <c r="V110" s="208"/>
      <c r="W110" s="123"/>
      <c r="X110" s="123"/>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c r="AU110" s="123"/>
      <c r="AV110" s="123"/>
      <c r="AW110" s="123"/>
      <c r="AX110" s="123"/>
      <c r="AY110" s="123"/>
      <c r="AZ110" s="123"/>
      <c r="BA110" s="123"/>
      <c r="BB110" s="123"/>
      <c r="BC110" s="123"/>
      <c r="BD110" s="123"/>
      <c r="BE110" s="123"/>
      <c r="BF110" s="123"/>
      <c r="BG110" s="123"/>
    </row>
    <row r="111" spans="1:71" ht="15.9" customHeight="1" x14ac:dyDescent="0.2">
      <c r="B111" s="146"/>
      <c r="C111" s="146"/>
      <c r="U111" s="123"/>
      <c r="V111" s="123"/>
      <c r="W111" s="123"/>
      <c r="X111" s="123"/>
      <c r="Y111" s="123"/>
      <c r="Z111" s="123"/>
      <c r="AA111" s="123"/>
      <c r="AB111" s="123"/>
      <c r="AC111" s="123"/>
      <c r="AD111" s="123"/>
      <c r="AE111" s="123"/>
      <c r="AF111" s="123"/>
      <c r="AG111" s="123"/>
      <c r="AH111" s="123"/>
      <c r="AI111" s="123"/>
      <c r="AJ111" s="123"/>
      <c r="AK111" s="123"/>
      <c r="AL111" s="123"/>
      <c r="AM111" s="123"/>
      <c r="AN111" s="123"/>
      <c r="AO111" s="123"/>
      <c r="AP111" s="123"/>
      <c r="AQ111" s="123"/>
      <c r="AR111" s="123"/>
      <c r="AS111" s="123"/>
      <c r="AT111" s="123"/>
      <c r="AU111" s="123"/>
      <c r="AV111" s="123"/>
      <c r="AW111" s="123"/>
      <c r="AX111" s="123"/>
      <c r="AY111" s="123"/>
      <c r="AZ111" s="123"/>
      <c r="BA111" s="123"/>
      <c r="BB111" s="123"/>
      <c r="BC111" s="123"/>
      <c r="BD111" s="123"/>
      <c r="BE111" s="123"/>
      <c r="BF111" s="123"/>
      <c r="BG111" s="123"/>
    </row>
    <row r="112" spans="1:71" ht="6.9" customHeight="1" x14ac:dyDescent="0.2">
      <c r="A112" s="111"/>
      <c r="B112" s="111"/>
      <c r="C112" s="111"/>
      <c r="D112" s="111"/>
      <c r="E112" s="111"/>
      <c r="F112" s="111"/>
      <c r="G112" s="111"/>
      <c r="H112" s="111"/>
      <c r="I112" s="111"/>
      <c r="J112" s="111"/>
      <c r="K112" s="111"/>
      <c r="L112" s="111"/>
      <c r="M112" s="111"/>
      <c r="N112" s="111"/>
      <c r="O112" s="111"/>
      <c r="P112" s="111"/>
      <c r="Q112" s="111"/>
      <c r="R112" s="111"/>
      <c r="U112" s="123"/>
      <c r="V112" s="123"/>
      <c r="W112" s="123"/>
      <c r="X112" s="123"/>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23"/>
      <c r="AT112" s="123"/>
      <c r="AU112" s="123"/>
      <c r="AV112" s="123"/>
      <c r="AW112" s="123"/>
      <c r="AX112" s="123"/>
      <c r="AY112" s="123"/>
      <c r="AZ112" s="123"/>
      <c r="BA112" s="123"/>
      <c r="BB112" s="123"/>
      <c r="BC112" s="123"/>
      <c r="BD112" s="123"/>
      <c r="BE112" s="123"/>
      <c r="BF112" s="123"/>
      <c r="BG112" s="123"/>
    </row>
    <row r="113" spans="1:71" ht="27" customHeight="1" x14ac:dyDescent="0.2">
      <c r="A113" s="112" t="e">
        <f>" ■ 住宅着工（"&amp;DBCS(TEXT(#REF!,"m月"))&amp;"）"</f>
        <v>#REF!</v>
      </c>
      <c r="B113" s="114"/>
      <c r="C113" s="114"/>
      <c r="D113" s="114"/>
      <c r="E113" s="114"/>
      <c r="F113" s="114"/>
      <c r="G113" s="114"/>
      <c r="H113" s="114"/>
      <c r="I113" s="114"/>
      <c r="J113" s="114"/>
      <c r="K113" s="114"/>
      <c r="L113" s="114"/>
      <c r="M113" s="114"/>
      <c r="N113" s="114"/>
      <c r="O113" s="114"/>
      <c r="P113" s="114"/>
      <c r="Q113" s="114"/>
      <c r="R113" s="114"/>
      <c r="U113" s="123"/>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23"/>
      <c r="AY113" s="123"/>
      <c r="AZ113" s="123"/>
      <c r="BA113" s="123"/>
      <c r="BB113" s="123"/>
      <c r="BC113" s="123"/>
      <c r="BD113" s="123"/>
      <c r="BE113" s="123"/>
      <c r="BF113" s="123"/>
      <c r="BG113" s="123"/>
    </row>
    <row r="114" spans="1:71" ht="5.25" customHeight="1" x14ac:dyDescent="0.2">
      <c r="A114" s="112"/>
      <c r="B114" s="114"/>
      <c r="C114" s="114"/>
      <c r="D114" s="114"/>
      <c r="E114" s="114"/>
      <c r="F114" s="114"/>
      <c r="G114" s="114"/>
      <c r="H114" s="114"/>
      <c r="I114" s="114"/>
      <c r="J114" s="114"/>
      <c r="K114" s="114"/>
      <c r="L114" s="114"/>
      <c r="M114" s="114"/>
      <c r="N114" s="114"/>
      <c r="O114" s="114"/>
      <c r="P114" s="114"/>
      <c r="Q114" s="114"/>
      <c r="R114" s="114"/>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c r="AZ114" s="123"/>
      <c r="BA114" s="123"/>
      <c r="BB114" s="123"/>
      <c r="BC114" s="123"/>
      <c r="BD114" s="123"/>
      <c r="BE114" s="123"/>
      <c r="BF114" s="123"/>
      <c r="BG114" s="123"/>
    </row>
    <row r="115" spans="1:71" ht="45.75" customHeight="1" x14ac:dyDescent="0.2">
      <c r="A115" s="112"/>
      <c r="B115" s="367" t="s">
        <v>95</v>
      </c>
      <c r="C115" s="367"/>
      <c r="D115" s="367"/>
      <c r="E115" s="367"/>
      <c r="F115" s="367"/>
      <c r="G115" s="367"/>
      <c r="H115" s="367"/>
      <c r="I115" s="367"/>
      <c r="J115" s="367"/>
      <c r="K115" s="367"/>
      <c r="L115" s="367"/>
      <c r="M115" s="367"/>
      <c r="N115" s="367"/>
      <c r="O115" s="367"/>
      <c r="P115" s="367"/>
      <c r="Q115" s="367"/>
      <c r="R115" s="112"/>
    </row>
    <row r="116" spans="1:71" ht="12.75" customHeight="1" x14ac:dyDescent="0.2">
      <c r="A116" s="111"/>
      <c r="B116" s="111"/>
      <c r="C116" s="111"/>
      <c r="D116" s="111"/>
      <c r="E116" s="111"/>
      <c r="F116" s="111"/>
      <c r="G116" s="111"/>
      <c r="H116" s="111"/>
      <c r="I116" s="111"/>
      <c r="J116" s="111"/>
      <c r="K116" s="111"/>
      <c r="L116" s="111"/>
      <c r="M116" s="111"/>
      <c r="N116" s="111"/>
      <c r="O116" s="111"/>
      <c r="P116" s="111"/>
      <c r="Q116" s="111"/>
      <c r="R116" s="111"/>
    </row>
    <row r="117" spans="1:71" ht="15.9" customHeight="1" x14ac:dyDescent="0.2"/>
    <row r="118" spans="1:71" ht="15.9" customHeight="1" x14ac:dyDescent="0.2">
      <c r="B118" s="96" t="s">
        <v>35</v>
      </c>
    </row>
    <row r="119" spans="1:71" ht="49.5" customHeight="1" x14ac:dyDescent="0.2">
      <c r="A119" s="123"/>
      <c r="B119" s="368" t="s">
        <v>92</v>
      </c>
      <c r="C119" s="369"/>
      <c r="D119" s="369"/>
      <c r="E119" s="369"/>
      <c r="F119" s="369"/>
      <c r="G119" s="369"/>
      <c r="H119" s="369"/>
      <c r="I119" s="369"/>
      <c r="J119" s="369"/>
      <c r="K119" s="369"/>
      <c r="L119" s="369"/>
      <c r="M119" s="369"/>
      <c r="N119" s="369"/>
      <c r="O119" s="369"/>
      <c r="P119" s="369"/>
      <c r="Q119" s="370"/>
      <c r="R119" s="203"/>
    </row>
    <row r="120" spans="1:71" ht="15.9" customHeight="1" x14ac:dyDescent="0.2"/>
    <row r="121" spans="1:71" ht="21.9" customHeight="1" x14ac:dyDescent="0.2">
      <c r="I121" s="96"/>
    </row>
    <row r="122" spans="1:71" ht="21.9" customHeight="1" x14ac:dyDescent="0.2">
      <c r="I122" s="96"/>
    </row>
    <row r="123" spans="1:71" ht="21.9" customHeight="1" x14ac:dyDescent="0.2">
      <c r="I123" s="96"/>
    </row>
    <row r="124" spans="1:71" ht="21.9" customHeight="1" x14ac:dyDescent="0.2">
      <c r="I124" s="96"/>
    </row>
    <row r="125" spans="1:71" ht="21.9" customHeight="1" x14ac:dyDescent="0.2">
      <c r="I125" s="96"/>
      <c r="U125" s="207"/>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123"/>
      <c r="AY125" s="123"/>
      <c r="AZ125" s="123"/>
      <c r="BA125" s="123"/>
      <c r="BB125" s="123"/>
      <c r="BC125" s="123"/>
      <c r="BD125" s="123"/>
      <c r="BE125" s="123"/>
      <c r="BF125" s="123"/>
      <c r="BG125" s="123"/>
      <c r="BH125" s="123"/>
      <c r="BI125" s="123"/>
      <c r="BJ125" s="123"/>
      <c r="BK125" s="123"/>
      <c r="BL125" s="123"/>
      <c r="BM125" s="123"/>
      <c r="BN125" s="123"/>
      <c r="BO125" s="123"/>
      <c r="BP125" s="123"/>
      <c r="BQ125" s="123"/>
      <c r="BR125" s="123"/>
      <c r="BS125" s="123"/>
    </row>
    <row r="126" spans="1:71" ht="21.9" customHeight="1" x14ac:dyDescent="0.2">
      <c r="U126" s="207"/>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3"/>
      <c r="AY126" s="123"/>
      <c r="AZ126" s="123"/>
      <c r="BA126" s="123"/>
      <c r="BB126" s="123"/>
      <c r="BC126" s="123"/>
      <c r="BD126" s="123"/>
      <c r="BE126" s="123"/>
      <c r="BF126" s="123"/>
      <c r="BG126" s="123"/>
      <c r="BH126" s="123"/>
      <c r="BI126" s="123"/>
      <c r="BJ126" s="123"/>
      <c r="BK126" s="123"/>
      <c r="BL126" s="123"/>
      <c r="BM126" s="123"/>
      <c r="BN126" s="123"/>
      <c r="BO126" s="123"/>
      <c r="BP126" s="123"/>
      <c r="BQ126" s="123"/>
      <c r="BR126" s="123"/>
      <c r="BS126" s="123"/>
    </row>
    <row r="127" spans="1:71" s="95" customFormat="1" ht="15.75" customHeight="1" x14ac:dyDescent="0.2">
      <c r="V127" s="230"/>
      <c r="W127" s="230"/>
      <c r="X127" s="230"/>
      <c r="Y127" s="230"/>
      <c r="Z127" s="230"/>
      <c r="AA127" s="230"/>
      <c r="AB127" s="230"/>
      <c r="AC127" s="230"/>
      <c r="AD127" s="230"/>
      <c r="AE127" s="230"/>
      <c r="AF127" s="230"/>
      <c r="AG127" s="230"/>
      <c r="AH127" s="230"/>
      <c r="AI127" s="230"/>
      <c r="AJ127" s="230"/>
      <c r="AK127" s="230"/>
      <c r="AL127" s="230"/>
      <c r="AM127" s="230"/>
      <c r="AN127" s="230"/>
      <c r="AO127" s="230"/>
      <c r="AP127" s="230"/>
      <c r="AQ127" s="230"/>
      <c r="AR127" s="230"/>
      <c r="AS127" s="230"/>
      <c r="AT127" s="230"/>
      <c r="AU127" s="230"/>
      <c r="AV127" s="230"/>
      <c r="AW127" s="230"/>
      <c r="AX127" s="230"/>
      <c r="AY127" s="230"/>
      <c r="AZ127" s="230"/>
      <c r="BA127" s="230"/>
      <c r="BB127" s="230"/>
      <c r="BC127" s="230"/>
      <c r="BD127" s="230"/>
      <c r="BE127" s="230"/>
      <c r="BF127" s="230"/>
      <c r="BG127" s="230"/>
      <c r="BH127" s="230"/>
      <c r="BI127" s="230"/>
      <c r="BJ127" s="230"/>
      <c r="BK127" s="230"/>
      <c r="BL127" s="230"/>
      <c r="BM127" s="230"/>
      <c r="BN127" s="230"/>
      <c r="BO127" s="230"/>
      <c r="BP127" s="230"/>
      <c r="BQ127" s="230"/>
      <c r="BR127" s="230"/>
      <c r="BS127" s="230"/>
    </row>
    <row r="128" spans="1:71" s="95" customFormat="1" ht="15.75" customHeight="1" x14ac:dyDescent="0.2">
      <c r="U128" s="214"/>
      <c r="V128" s="214"/>
      <c r="W128" s="214"/>
      <c r="X128" s="214"/>
      <c r="Y128" s="214"/>
      <c r="Z128" s="214"/>
      <c r="AA128" s="214"/>
      <c r="AB128" s="214"/>
      <c r="AC128" s="214"/>
      <c r="AD128" s="214"/>
      <c r="AE128" s="214"/>
      <c r="AF128" s="214"/>
      <c r="AG128" s="214"/>
      <c r="AH128" s="214"/>
      <c r="AI128" s="214"/>
      <c r="AJ128" s="214"/>
      <c r="AK128" s="214"/>
      <c r="AL128" s="214"/>
      <c r="AM128" s="214"/>
      <c r="AN128" s="214"/>
      <c r="AO128" s="214"/>
      <c r="AP128" s="214"/>
      <c r="AQ128" s="214"/>
      <c r="AR128" s="214"/>
      <c r="AS128" s="214"/>
      <c r="AT128" s="214"/>
      <c r="AU128" s="214"/>
      <c r="AV128" s="214"/>
      <c r="AW128" s="214"/>
      <c r="AX128" s="214"/>
      <c r="AY128" s="214"/>
      <c r="AZ128" s="214"/>
      <c r="BA128" s="214"/>
      <c r="BB128" s="214"/>
      <c r="BC128" s="214"/>
      <c r="BD128" s="214"/>
      <c r="BE128" s="214"/>
      <c r="BF128" s="214"/>
      <c r="BG128" s="214"/>
      <c r="BH128" s="214"/>
      <c r="BI128" s="214"/>
      <c r="BJ128" s="214"/>
      <c r="BK128" s="214"/>
      <c r="BL128" s="214"/>
      <c r="BM128" s="214"/>
      <c r="BN128" s="214"/>
      <c r="BO128" s="214"/>
      <c r="BP128" s="214"/>
      <c r="BQ128" s="214"/>
      <c r="BR128" s="214"/>
      <c r="BS128" s="214"/>
    </row>
    <row r="129" spans="1:73" ht="21.9" customHeight="1" x14ac:dyDescent="0.2">
      <c r="U129" s="215"/>
      <c r="V129" s="231"/>
      <c r="W129" s="231"/>
      <c r="X129" s="231"/>
      <c r="Y129" s="231"/>
      <c r="Z129" s="231"/>
      <c r="AA129" s="231"/>
      <c r="AB129" s="231"/>
      <c r="AC129" s="231"/>
      <c r="AD129" s="231"/>
      <c r="AE129" s="231"/>
      <c r="AF129" s="231"/>
      <c r="AG129" s="231"/>
      <c r="AH129" s="231"/>
      <c r="AI129" s="208"/>
      <c r="AJ129" s="208"/>
      <c r="AK129" s="208"/>
      <c r="AL129" s="208"/>
      <c r="AM129" s="208"/>
      <c r="AN129" s="208"/>
      <c r="AO129" s="208"/>
      <c r="AP129" s="208"/>
      <c r="AQ129" s="208"/>
      <c r="AR129" s="208"/>
      <c r="AS129" s="208"/>
      <c r="AT129" s="208"/>
      <c r="AU129" s="208"/>
      <c r="AV129" s="208"/>
      <c r="AW129" s="208"/>
      <c r="AX129" s="208"/>
      <c r="AY129" s="208"/>
      <c r="AZ129" s="208"/>
      <c r="BA129" s="208"/>
      <c r="BB129" s="208"/>
      <c r="BC129" s="208"/>
      <c r="BD129" s="208"/>
      <c r="BE129" s="208"/>
      <c r="BF129" s="208"/>
      <c r="BG129" s="208"/>
      <c r="BH129" s="208"/>
      <c r="BI129" s="208"/>
      <c r="BJ129" s="208"/>
      <c r="BK129" s="208"/>
      <c r="BL129" s="208"/>
      <c r="BM129" s="208"/>
      <c r="BN129" s="208"/>
      <c r="BO129" s="208"/>
      <c r="BP129" s="208"/>
      <c r="BQ129" s="208"/>
      <c r="BR129" s="208"/>
      <c r="BS129" s="208"/>
    </row>
    <row r="130" spans="1:73" ht="21.9" customHeight="1" x14ac:dyDescent="0.2">
      <c r="U130" s="216"/>
      <c r="V130" s="232"/>
      <c r="W130" s="232"/>
      <c r="X130" s="232"/>
      <c r="Y130" s="232"/>
      <c r="Z130" s="232"/>
      <c r="AA130" s="232"/>
      <c r="AB130" s="232"/>
      <c r="AC130" s="232"/>
      <c r="AD130" s="232"/>
      <c r="AE130" s="232"/>
      <c r="AF130" s="232"/>
      <c r="AG130" s="232"/>
      <c r="AH130" s="232"/>
      <c r="AI130" s="208"/>
      <c r="AJ130" s="208"/>
      <c r="AK130" s="208"/>
      <c r="AL130" s="208"/>
      <c r="AM130" s="208"/>
      <c r="AN130" s="208"/>
      <c r="AO130" s="208"/>
      <c r="AP130" s="208"/>
      <c r="AQ130" s="208"/>
      <c r="AR130" s="208"/>
      <c r="AS130" s="208"/>
      <c r="AT130" s="208"/>
      <c r="AU130" s="208"/>
      <c r="AV130" s="208"/>
      <c r="AW130" s="208"/>
      <c r="AX130" s="208"/>
      <c r="AY130" s="208"/>
      <c r="AZ130" s="208"/>
      <c r="BA130" s="208"/>
      <c r="BB130" s="208"/>
      <c r="BC130" s="208"/>
      <c r="BD130" s="208"/>
      <c r="BE130" s="208"/>
      <c r="BF130" s="208"/>
      <c r="BG130" s="208"/>
      <c r="BH130" s="208"/>
      <c r="BI130" s="208"/>
      <c r="BJ130" s="208"/>
      <c r="BK130" s="208"/>
      <c r="BL130" s="208"/>
      <c r="BM130" s="208"/>
      <c r="BN130" s="208"/>
      <c r="BO130" s="208"/>
      <c r="BP130" s="208"/>
      <c r="BQ130" s="208"/>
      <c r="BR130" s="208"/>
      <c r="BS130" s="208"/>
    </row>
    <row r="131" spans="1:73" ht="15.9" customHeight="1" x14ac:dyDescent="0.2">
      <c r="U131" s="123"/>
      <c r="V131" s="123"/>
      <c r="W131" s="123"/>
      <c r="X131" s="123"/>
      <c r="Y131" s="123"/>
      <c r="Z131" s="123"/>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c r="AU131" s="123"/>
      <c r="AV131" s="123"/>
      <c r="AW131" s="123"/>
      <c r="AX131" s="123"/>
      <c r="AY131" s="123"/>
      <c r="AZ131" s="123"/>
      <c r="BA131" s="123"/>
      <c r="BB131" s="123"/>
      <c r="BC131" s="123"/>
      <c r="BD131" s="123"/>
      <c r="BE131" s="123"/>
      <c r="BF131" s="123"/>
      <c r="BG131" s="123"/>
      <c r="BH131" s="123"/>
      <c r="BI131" s="123"/>
      <c r="BJ131" s="123"/>
      <c r="BK131" s="123"/>
      <c r="BL131" s="123"/>
      <c r="BM131" s="123"/>
      <c r="BN131" s="123"/>
      <c r="BO131" s="123"/>
      <c r="BP131" s="123"/>
      <c r="BQ131" s="123"/>
      <c r="BR131" s="123"/>
      <c r="BS131" s="123"/>
    </row>
    <row r="132" spans="1:73" ht="15.9" customHeight="1" x14ac:dyDescent="0.2">
      <c r="U132" s="209"/>
      <c r="V132" s="208"/>
      <c r="W132" s="123"/>
      <c r="X132" s="123"/>
      <c r="Y132" s="123"/>
      <c r="Z132" s="123"/>
      <c r="AA132" s="123"/>
      <c r="AB132" s="123"/>
      <c r="AC132" s="123"/>
      <c r="AD132" s="123"/>
      <c r="AE132" s="123"/>
      <c r="AF132" s="123"/>
      <c r="AG132" s="123"/>
      <c r="AH132" s="123"/>
      <c r="AI132" s="123"/>
      <c r="AJ132" s="123"/>
      <c r="AK132" s="123"/>
      <c r="AL132" s="123"/>
      <c r="AM132" s="123"/>
      <c r="AN132" s="238"/>
      <c r="AO132" s="238"/>
      <c r="AP132" s="238"/>
      <c r="AQ132" s="238"/>
      <c r="AR132" s="238"/>
      <c r="AS132" s="238"/>
      <c r="AT132" s="238"/>
      <c r="AU132" s="238"/>
      <c r="AV132" s="238"/>
      <c r="AW132" s="238"/>
      <c r="AX132" s="238"/>
      <c r="AY132" s="238"/>
      <c r="AZ132" s="238"/>
      <c r="BA132" s="238"/>
      <c r="BB132" s="238"/>
      <c r="BC132" s="238"/>
      <c r="BD132" s="238"/>
      <c r="BE132" s="238"/>
      <c r="BF132" s="238"/>
      <c r="BG132" s="238"/>
      <c r="BH132" s="238"/>
      <c r="BI132" s="238"/>
      <c r="BJ132" s="238"/>
      <c r="BK132" s="238"/>
      <c r="BL132" s="238"/>
      <c r="BM132" s="238"/>
      <c r="BN132" s="238"/>
      <c r="BO132" s="238"/>
      <c r="BP132" s="238"/>
      <c r="BQ132" s="238"/>
      <c r="BR132" s="238"/>
      <c r="BS132" s="238"/>
      <c r="BT132" s="217"/>
      <c r="BU132" s="217"/>
    </row>
    <row r="133" spans="1:73" ht="15.9" customHeight="1" x14ac:dyDescent="0.2">
      <c r="U133" s="123"/>
      <c r="V133" s="123"/>
      <c r="W133" s="123"/>
      <c r="X133" s="123"/>
      <c r="Y133" s="123"/>
      <c r="Z133" s="123"/>
      <c r="AA133" s="123"/>
      <c r="AB133" s="123"/>
      <c r="AC133" s="123"/>
      <c r="AD133" s="123"/>
      <c r="AE133" s="123"/>
      <c r="AF133" s="123"/>
      <c r="AG133" s="123"/>
      <c r="AH133" s="123"/>
      <c r="AI133" s="123"/>
      <c r="AJ133" s="123"/>
      <c r="AK133" s="123"/>
      <c r="AL133" s="123"/>
      <c r="AM133" s="123"/>
      <c r="AN133" s="238"/>
      <c r="AO133" s="238"/>
      <c r="AP133" s="238"/>
      <c r="AQ133" s="238"/>
      <c r="AR133" s="238"/>
      <c r="AS133" s="238"/>
      <c r="AT133" s="238"/>
      <c r="AU133" s="238"/>
      <c r="AV133" s="238"/>
      <c r="AW133" s="238"/>
      <c r="AX133" s="238"/>
      <c r="AY133" s="238"/>
      <c r="AZ133" s="238"/>
      <c r="BA133" s="238"/>
      <c r="BB133" s="238"/>
      <c r="BC133" s="238"/>
      <c r="BD133" s="238"/>
      <c r="BE133" s="238"/>
      <c r="BF133" s="238"/>
      <c r="BG133" s="238"/>
      <c r="BH133" s="238"/>
      <c r="BI133" s="238"/>
      <c r="BJ133" s="238"/>
      <c r="BK133" s="238"/>
      <c r="BL133" s="238"/>
      <c r="BM133" s="238"/>
      <c r="BN133" s="238"/>
      <c r="BO133" s="238"/>
      <c r="BP133" s="238"/>
      <c r="BQ133" s="238"/>
      <c r="BR133" s="238"/>
      <c r="BS133" s="238"/>
      <c r="BT133" s="217"/>
      <c r="BU133" s="217"/>
    </row>
    <row r="134" spans="1:73" ht="15.9" customHeight="1" x14ac:dyDescent="0.2">
      <c r="U134" s="217"/>
      <c r="V134" s="217"/>
      <c r="W134" s="217"/>
      <c r="X134" s="217"/>
      <c r="Y134" s="217"/>
      <c r="Z134" s="217"/>
      <c r="AA134" s="217"/>
      <c r="AB134" s="217"/>
      <c r="AC134" s="217"/>
      <c r="AD134" s="217"/>
      <c r="AE134" s="217"/>
      <c r="AF134" s="217"/>
      <c r="AG134" s="217"/>
      <c r="AH134" s="217"/>
      <c r="AI134" s="217"/>
      <c r="AJ134" s="217"/>
      <c r="AK134" s="217"/>
      <c r="AL134" s="217"/>
      <c r="AM134" s="217"/>
    </row>
    <row r="135" spans="1:73" ht="15.9" customHeight="1" x14ac:dyDescent="0.2">
      <c r="U135" s="217"/>
      <c r="V135" s="217"/>
      <c r="W135" s="217"/>
      <c r="X135" s="217"/>
      <c r="Y135" s="217"/>
      <c r="Z135" s="217"/>
      <c r="AA135" s="217"/>
      <c r="AB135" s="217"/>
      <c r="AC135" s="217"/>
      <c r="AD135" s="217"/>
      <c r="AE135" s="217"/>
      <c r="AF135" s="217"/>
      <c r="AG135" s="217"/>
      <c r="AH135" s="217"/>
      <c r="AI135" s="217"/>
      <c r="AJ135" s="217"/>
      <c r="AK135" s="217"/>
      <c r="AL135" s="217"/>
      <c r="AM135" s="217"/>
    </row>
    <row r="136" spans="1:73" ht="15.9" customHeight="1" x14ac:dyDescent="0.2">
      <c r="AI136" s="217"/>
      <c r="AJ136" s="217"/>
      <c r="AK136" s="217"/>
      <c r="AL136" s="217"/>
      <c r="AM136" s="217"/>
    </row>
    <row r="137" spans="1:73" ht="6.9" customHeight="1" x14ac:dyDescent="0.2">
      <c r="A137" s="111"/>
      <c r="B137" s="111"/>
      <c r="C137" s="111"/>
      <c r="D137" s="111"/>
      <c r="E137" s="111"/>
      <c r="F137" s="111"/>
      <c r="G137" s="111"/>
      <c r="H137" s="111"/>
      <c r="I137" s="111"/>
      <c r="J137" s="111"/>
      <c r="K137" s="111"/>
      <c r="L137" s="111"/>
      <c r="M137" s="111"/>
      <c r="N137" s="111"/>
      <c r="O137" s="111"/>
      <c r="P137" s="111"/>
      <c r="Q137" s="111"/>
      <c r="R137" s="111"/>
      <c r="S137" s="123"/>
    </row>
    <row r="138" spans="1:73" ht="24.9" customHeight="1" x14ac:dyDescent="0.2">
      <c r="A138" s="112" t="s">
        <v>55</v>
      </c>
      <c r="B138" s="114"/>
      <c r="C138" s="114"/>
      <c r="D138" s="114"/>
      <c r="E138" s="114"/>
      <c r="F138" s="367" t="s">
        <v>82</v>
      </c>
      <c r="G138" s="367"/>
      <c r="H138" s="367"/>
      <c r="I138" s="367"/>
      <c r="J138" s="367"/>
      <c r="K138" s="367"/>
      <c r="L138" s="367"/>
      <c r="M138" s="367"/>
      <c r="N138" s="367"/>
      <c r="O138" s="367"/>
      <c r="P138" s="367"/>
      <c r="Q138" s="367"/>
      <c r="R138" s="114"/>
      <c r="V138" s="207" t="s">
        <v>20</v>
      </c>
      <c r="X138" s="207" t="s">
        <v>56</v>
      </c>
    </row>
    <row r="139" spans="1:73" ht="32.25" customHeight="1" x14ac:dyDescent="0.2">
      <c r="A139" s="124" t="e">
        <f>"  ("&amp;V139&amp;"→"&amp;X139&amp;")"</f>
        <v>#REF!</v>
      </c>
      <c r="B139" s="114"/>
      <c r="C139" s="114"/>
      <c r="D139" s="114"/>
      <c r="E139" s="114"/>
      <c r="F139" s="367"/>
      <c r="G139" s="367"/>
      <c r="H139" s="367"/>
      <c r="I139" s="367"/>
      <c r="J139" s="367"/>
      <c r="K139" s="367"/>
      <c r="L139" s="367"/>
      <c r="M139" s="367"/>
      <c r="N139" s="367"/>
      <c r="O139" s="367"/>
      <c r="P139" s="367"/>
      <c r="Q139" s="367"/>
      <c r="R139" s="114"/>
      <c r="V139" s="207" t="e">
        <f>IF(#REF!&lt;0,"▲",)&amp;TEXT(ABS(ROUND(#REF!,1)),"#0.0")</f>
        <v>#REF!</v>
      </c>
      <c r="W139" s="207"/>
      <c r="X139" s="207" t="e">
        <f>IF(#REF!&lt;0,"▲",)&amp;TEXT(ABS(ROUND(#REF!,1)),"#0.0")</f>
        <v>#REF!</v>
      </c>
    </row>
    <row r="140" spans="1:73" ht="24.9" customHeight="1" x14ac:dyDescent="0.2">
      <c r="A140" s="114"/>
      <c r="B140" s="114"/>
      <c r="C140" s="114"/>
      <c r="D140" s="114"/>
      <c r="E140" s="114"/>
      <c r="F140" s="112" t="s">
        <v>8</v>
      </c>
      <c r="G140" s="114"/>
      <c r="H140" s="114"/>
      <c r="I140" s="114"/>
      <c r="J140" s="114"/>
      <c r="K140" s="114"/>
      <c r="L140" s="114"/>
      <c r="M140" s="114"/>
      <c r="N140" s="114"/>
      <c r="O140" s="114"/>
      <c r="P140" s="114"/>
      <c r="Q140" s="114"/>
      <c r="R140" s="114"/>
    </row>
    <row r="141" spans="1:73" ht="6.9" customHeight="1" x14ac:dyDescent="0.2">
      <c r="A141" s="114"/>
      <c r="B141" s="114"/>
      <c r="C141" s="114"/>
      <c r="D141" s="114"/>
      <c r="E141" s="114"/>
      <c r="F141" s="114"/>
      <c r="G141" s="114"/>
      <c r="H141" s="114"/>
      <c r="I141" s="114"/>
      <c r="J141" s="114"/>
      <c r="K141" s="114"/>
      <c r="L141" s="114"/>
      <c r="M141" s="114"/>
      <c r="N141" s="114"/>
      <c r="O141" s="114"/>
      <c r="P141" s="114"/>
      <c r="Q141" s="114"/>
      <c r="R141" s="114"/>
    </row>
    <row r="142" spans="1:73" ht="21.9" customHeight="1" x14ac:dyDescent="0.2">
      <c r="A142" s="116" t="s">
        <v>51</v>
      </c>
      <c r="B142" s="118"/>
      <c r="C142" s="118"/>
      <c r="D142" s="118"/>
      <c r="E142" s="118"/>
      <c r="F142" s="118"/>
      <c r="G142" s="180" t="s">
        <v>52</v>
      </c>
      <c r="H142" s="371" t="s">
        <v>81</v>
      </c>
      <c r="I142" s="371"/>
      <c r="J142" s="371"/>
      <c r="K142" s="371"/>
      <c r="L142" s="371"/>
      <c r="M142" s="371"/>
      <c r="N142" s="371"/>
      <c r="O142" s="371"/>
      <c r="P142" s="371"/>
      <c r="Q142" s="371"/>
      <c r="R142" s="118"/>
      <c r="V142" s="207" t="s">
        <v>20</v>
      </c>
      <c r="X142" s="207" t="s">
        <v>56</v>
      </c>
    </row>
    <row r="143" spans="1:73" ht="20.25" customHeight="1" x14ac:dyDescent="0.2">
      <c r="A143" s="116"/>
      <c r="B143" s="118"/>
      <c r="C143" s="156" t="e">
        <f>" ("&amp;V143&amp;"→"&amp;X143&amp;")"</f>
        <v>#REF!</v>
      </c>
      <c r="D143" s="157"/>
      <c r="E143" s="157"/>
      <c r="F143" s="157"/>
      <c r="G143" s="181"/>
      <c r="H143" s="371"/>
      <c r="I143" s="371"/>
      <c r="J143" s="371"/>
      <c r="K143" s="371"/>
      <c r="L143" s="371"/>
      <c r="M143" s="371"/>
      <c r="N143" s="371"/>
      <c r="O143" s="371"/>
      <c r="P143" s="371"/>
      <c r="Q143" s="371"/>
      <c r="R143" s="118"/>
      <c r="V143" s="207" t="e">
        <f>IF(#REF!&lt;0,"▲",)&amp;TEXT(ABS(ROUND(#REF!,1)),"#0.0")</f>
        <v>#REF!</v>
      </c>
      <c r="W143" s="207"/>
      <c r="X143" s="207" t="e">
        <f>IF(#REF!&lt;0,"▲",)&amp;TEXT(ABS(ROUND(#REF!,1)),"#0.0")</f>
        <v>#REF!</v>
      </c>
    </row>
    <row r="144" spans="1:73" ht="21.9" customHeight="1" x14ac:dyDescent="0.2">
      <c r="A144" s="116"/>
      <c r="B144" s="118"/>
      <c r="C144" s="157"/>
      <c r="D144" s="157"/>
      <c r="E144" s="157"/>
      <c r="F144" s="157"/>
      <c r="G144" s="181"/>
      <c r="H144" s="116"/>
      <c r="I144" s="118"/>
      <c r="J144" s="118"/>
      <c r="K144" s="118"/>
      <c r="L144" s="118"/>
      <c r="M144" s="118"/>
      <c r="N144" s="118"/>
      <c r="O144" s="118"/>
      <c r="P144" s="118"/>
      <c r="Q144" s="118"/>
      <c r="R144" s="118"/>
    </row>
    <row r="145" spans="1:83" ht="6.9" customHeight="1" x14ac:dyDescent="0.2">
      <c r="A145" s="118"/>
      <c r="B145" s="118"/>
      <c r="C145" s="118"/>
      <c r="D145" s="118"/>
      <c r="E145" s="118"/>
      <c r="F145" s="118"/>
      <c r="G145" s="126"/>
      <c r="H145" s="118"/>
      <c r="I145" s="118"/>
      <c r="J145" s="118"/>
      <c r="K145" s="118"/>
      <c r="L145" s="118"/>
      <c r="M145" s="118"/>
      <c r="N145" s="118"/>
      <c r="O145" s="118"/>
      <c r="P145" s="118"/>
      <c r="Q145" s="118"/>
      <c r="R145" s="118"/>
    </row>
    <row r="146" spans="1:83" ht="21.9" customHeight="1" x14ac:dyDescent="0.2">
      <c r="A146" s="116" t="s">
        <v>33</v>
      </c>
      <c r="B146" s="118"/>
      <c r="C146" s="118"/>
      <c r="D146" s="118"/>
      <c r="E146" s="118"/>
      <c r="F146" s="118"/>
      <c r="G146" s="180" t="s">
        <v>52</v>
      </c>
      <c r="H146" s="371" t="s">
        <v>94</v>
      </c>
      <c r="I146" s="371"/>
      <c r="J146" s="371"/>
      <c r="K146" s="371"/>
      <c r="L146" s="371"/>
      <c r="M146" s="371"/>
      <c r="N146" s="371"/>
      <c r="O146" s="371"/>
      <c r="P146" s="371"/>
      <c r="Q146" s="371"/>
      <c r="R146" s="118"/>
    </row>
    <row r="147" spans="1:83" ht="34.5" customHeight="1" x14ac:dyDescent="0.2">
      <c r="A147" s="116"/>
      <c r="B147" s="118"/>
      <c r="C147" s="156" t="e">
        <f>" ("&amp;V147&amp;"→"&amp;X147&amp;")"</f>
        <v>#REF!</v>
      </c>
      <c r="D147" s="157"/>
      <c r="E147" s="157"/>
      <c r="F147" s="157"/>
      <c r="G147" s="181"/>
      <c r="H147" s="371"/>
      <c r="I147" s="371"/>
      <c r="J147" s="371"/>
      <c r="K147" s="371"/>
      <c r="L147" s="371"/>
      <c r="M147" s="371"/>
      <c r="N147" s="371"/>
      <c r="O147" s="371"/>
      <c r="P147" s="371"/>
      <c r="Q147" s="371"/>
      <c r="R147" s="118"/>
      <c r="V147" s="207" t="e">
        <f>IF(#REF!&lt;0,"▲",)&amp;TEXT(ABS(ROUND(#REF!,1)),"#0.0")</f>
        <v>#REF!</v>
      </c>
      <c r="X147" s="207" t="e">
        <f>IF(#REF!&lt;0,"▲",)&amp;TEXT(ABS(ROUND(#REF!,1)),"#0.0")</f>
        <v>#REF!</v>
      </c>
    </row>
    <row r="148" spans="1:83" ht="21.9" customHeight="1" x14ac:dyDescent="0.2">
      <c r="A148" s="116"/>
      <c r="B148" s="118"/>
      <c r="C148" s="157"/>
      <c r="D148" s="157"/>
      <c r="E148" s="157"/>
      <c r="F148" s="157"/>
      <c r="G148" s="181"/>
      <c r="H148" s="116"/>
      <c r="I148" s="118"/>
      <c r="J148" s="118"/>
      <c r="K148" s="118"/>
      <c r="L148" s="118"/>
      <c r="M148" s="118"/>
      <c r="N148" s="118"/>
      <c r="O148" s="118"/>
      <c r="P148" s="118"/>
      <c r="Q148" s="118"/>
      <c r="R148" s="118"/>
    </row>
    <row r="149" spans="1:83" ht="6.9" customHeight="1" x14ac:dyDescent="0.2">
      <c r="A149" s="125"/>
      <c r="B149" s="125"/>
      <c r="C149" s="158"/>
      <c r="D149" s="158"/>
      <c r="E149" s="158"/>
      <c r="F149" s="158"/>
      <c r="G149" s="182"/>
      <c r="H149" s="125"/>
      <c r="I149" s="125"/>
      <c r="J149" s="125"/>
      <c r="K149" s="125"/>
      <c r="L149" s="125"/>
      <c r="M149" s="125"/>
      <c r="N149" s="125"/>
      <c r="O149" s="125"/>
      <c r="P149" s="125"/>
      <c r="Q149" s="125"/>
      <c r="R149" s="125"/>
    </row>
    <row r="150" spans="1:83" ht="15.9" customHeight="1" x14ac:dyDescent="0.2">
      <c r="I150" s="96"/>
    </row>
    <row r="151" spans="1:83" ht="15.9" customHeight="1" x14ac:dyDescent="0.2">
      <c r="I151" s="96"/>
    </row>
    <row r="152" spans="1:83" ht="21.9" customHeight="1" x14ac:dyDescent="0.2"/>
    <row r="153" spans="1:83" ht="21.9" customHeight="1" x14ac:dyDescent="0.2"/>
    <row r="154" spans="1:83" ht="21.9" customHeight="1" x14ac:dyDescent="0.2"/>
    <row r="155" spans="1:83" ht="21.9" customHeight="1" x14ac:dyDescent="0.2"/>
    <row r="156" spans="1:83" ht="21.9" customHeight="1" x14ac:dyDescent="0.2">
      <c r="U156" s="207"/>
      <c r="V156" s="123"/>
      <c r="W156" s="123"/>
      <c r="X156" s="123"/>
      <c r="Y156" s="123"/>
      <c r="Z156" s="123"/>
      <c r="AA156" s="123"/>
      <c r="AB156" s="123"/>
      <c r="AC156" s="123"/>
      <c r="AD156" s="123"/>
      <c r="AE156" s="123"/>
      <c r="AF156" s="123"/>
      <c r="AG156" s="123"/>
      <c r="AH156" s="123"/>
      <c r="AI156" s="123"/>
      <c r="AJ156" s="123"/>
      <c r="AK156" s="123"/>
      <c r="AL156" s="123"/>
      <c r="AM156" s="123"/>
      <c r="AN156" s="123"/>
      <c r="AO156" s="123"/>
      <c r="AP156" s="123"/>
      <c r="AQ156" s="123"/>
      <c r="AR156" s="123"/>
      <c r="AS156" s="123"/>
      <c r="AT156" s="123"/>
      <c r="AU156" s="123"/>
      <c r="AV156" s="123"/>
      <c r="AW156" s="123"/>
      <c r="AX156" s="123"/>
      <c r="AY156" s="123"/>
      <c r="AZ156" s="123"/>
      <c r="BA156" s="123"/>
      <c r="BB156" s="123"/>
      <c r="BC156" s="123"/>
      <c r="BD156" s="123"/>
      <c r="BE156" s="123"/>
      <c r="BF156" s="123"/>
      <c r="BG156" s="123"/>
      <c r="BH156" s="123"/>
      <c r="BI156" s="123"/>
      <c r="BJ156" s="123"/>
      <c r="BK156" s="123"/>
      <c r="BL156" s="123"/>
      <c r="BM156" s="123"/>
      <c r="BN156" s="123"/>
      <c r="BO156" s="123"/>
      <c r="BP156" s="123"/>
      <c r="BQ156" s="123"/>
      <c r="BR156" s="123"/>
      <c r="BS156" s="123"/>
      <c r="BT156" s="123"/>
      <c r="BU156" s="123"/>
      <c r="BV156" s="123"/>
      <c r="BW156" s="123"/>
      <c r="BX156" s="123"/>
      <c r="BY156" s="123"/>
      <c r="BZ156" s="123"/>
      <c r="CA156" s="123"/>
      <c r="CB156" s="123"/>
      <c r="CC156" s="123"/>
      <c r="CD156" s="123"/>
      <c r="CE156" s="123"/>
    </row>
    <row r="157" spans="1:83" ht="21.9" customHeight="1" x14ac:dyDescent="0.2">
      <c r="U157" s="207"/>
      <c r="V157" s="123"/>
      <c r="W157" s="123"/>
      <c r="X157" s="123"/>
      <c r="Y157" s="123"/>
      <c r="Z157" s="123"/>
      <c r="AA157" s="123"/>
      <c r="AB157" s="123"/>
      <c r="AC157" s="123"/>
      <c r="AD157" s="123"/>
      <c r="AE157" s="123"/>
      <c r="AF157" s="123"/>
      <c r="AG157" s="123"/>
      <c r="AH157" s="123"/>
      <c r="AI157" s="123"/>
      <c r="AJ157" s="123"/>
      <c r="AK157" s="123"/>
      <c r="AL157" s="123"/>
      <c r="AM157" s="123"/>
      <c r="AN157" s="123"/>
      <c r="AO157" s="123"/>
      <c r="AP157" s="123"/>
      <c r="AQ157" s="123"/>
      <c r="AR157" s="123"/>
      <c r="AS157" s="123"/>
      <c r="AT157" s="123"/>
      <c r="AU157" s="123"/>
      <c r="AV157" s="123"/>
      <c r="AW157" s="123"/>
      <c r="AX157" s="123"/>
      <c r="AY157" s="123"/>
      <c r="AZ157" s="123"/>
      <c r="BA157" s="123"/>
      <c r="BB157" s="123"/>
      <c r="BC157" s="123"/>
      <c r="BD157" s="123"/>
      <c r="BE157" s="123"/>
      <c r="BF157" s="123"/>
      <c r="BG157" s="123"/>
      <c r="BH157" s="123"/>
      <c r="BI157" s="123"/>
      <c r="BJ157" s="123"/>
      <c r="BK157" s="123"/>
      <c r="BL157" s="123"/>
      <c r="BM157" s="123"/>
      <c r="BN157" s="123"/>
      <c r="BO157" s="123"/>
      <c r="BP157" s="123"/>
      <c r="BQ157" s="123"/>
      <c r="BR157" s="123"/>
      <c r="BS157" s="123"/>
      <c r="BT157" s="123"/>
      <c r="BU157" s="123"/>
      <c r="BV157" s="123"/>
      <c r="BW157" s="123"/>
      <c r="BX157" s="123"/>
      <c r="BY157" s="123"/>
      <c r="BZ157" s="123"/>
      <c r="CA157" s="123"/>
      <c r="CB157" s="123"/>
      <c r="CC157" s="123"/>
      <c r="CD157" s="123"/>
      <c r="CE157" s="123"/>
    </row>
    <row r="158" spans="1:83" ht="21.9" customHeight="1" x14ac:dyDescent="0.2">
      <c r="U158" s="123"/>
      <c r="V158" s="214"/>
      <c r="W158" s="214"/>
      <c r="X158" s="214"/>
      <c r="Y158" s="214"/>
      <c r="Z158" s="214"/>
      <c r="AA158" s="214"/>
      <c r="AB158" s="214"/>
      <c r="AC158" s="214"/>
      <c r="AD158" s="214"/>
      <c r="AE158" s="214"/>
      <c r="AF158" s="214"/>
      <c r="AG158" s="214"/>
      <c r="AH158" s="214"/>
      <c r="AI158" s="214"/>
      <c r="AJ158" s="214"/>
      <c r="AK158" s="214"/>
      <c r="AL158" s="214"/>
      <c r="AM158" s="214"/>
      <c r="AN158" s="214"/>
      <c r="AO158" s="214"/>
      <c r="AP158" s="214"/>
      <c r="AQ158" s="214"/>
      <c r="AR158" s="214"/>
      <c r="AS158" s="214"/>
      <c r="AT158" s="214"/>
      <c r="AU158" s="214"/>
      <c r="AV158" s="214"/>
      <c r="AW158" s="214"/>
      <c r="AX158" s="214"/>
      <c r="AY158" s="214"/>
      <c r="AZ158" s="214"/>
      <c r="BA158" s="214"/>
      <c r="BB158" s="214"/>
      <c r="BC158" s="214"/>
      <c r="BD158" s="214"/>
      <c r="BE158" s="214"/>
      <c r="BF158" s="214"/>
      <c r="BG158" s="214"/>
      <c r="BH158" s="214"/>
      <c r="BI158" s="214"/>
      <c r="BJ158" s="214"/>
      <c r="BK158" s="214"/>
      <c r="BL158" s="214"/>
      <c r="BM158" s="214"/>
      <c r="BN158" s="214"/>
      <c r="BO158" s="214"/>
      <c r="BP158" s="214"/>
      <c r="BQ158" s="214"/>
      <c r="BR158" s="214"/>
      <c r="BS158" s="214"/>
      <c r="BT158" s="214"/>
      <c r="BU158" s="214"/>
      <c r="BV158" s="214"/>
      <c r="BW158" s="214"/>
      <c r="BX158" s="214"/>
      <c r="BY158" s="214"/>
      <c r="BZ158" s="214"/>
      <c r="CA158" s="214"/>
      <c r="CB158" s="214"/>
      <c r="CC158" s="214"/>
      <c r="CD158" s="214"/>
      <c r="CE158" s="214"/>
    </row>
    <row r="159" spans="1:83" ht="21.9" customHeight="1" x14ac:dyDescent="0.2">
      <c r="U159" s="123"/>
      <c r="V159" s="214"/>
      <c r="W159" s="214"/>
      <c r="X159" s="214"/>
      <c r="Y159" s="214"/>
      <c r="Z159" s="214"/>
      <c r="AA159" s="214"/>
      <c r="AB159" s="214"/>
      <c r="AC159" s="214"/>
      <c r="AD159" s="214"/>
      <c r="AE159" s="214"/>
      <c r="AF159" s="214"/>
      <c r="AG159" s="214"/>
      <c r="AH159" s="214"/>
      <c r="AI159" s="214"/>
      <c r="AJ159" s="214"/>
      <c r="AK159" s="214"/>
      <c r="AL159" s="214"/>
      <c r="AM159" s="214"/>
      <c r="AN159" s="214"/>
      <c r="AO159" s="214"/>
      <c r="AP159" s="214"/>
      <c r="AQ159" s="214"/>
      <c r="AR159" s="214"/>
      <c r="AS159" s="214"/>
      <c r="AT159" s="214"/>
      <c r="AU159" s="214"/>
      <c r="AV159" s="214"/>
      <c r="AW159" s="214"/>
      <c r="AX159" s="214"/>
      <c r="AY159" s="214"/>
      <c r="AZ159" s="214"/>
      <c r="BA159" s="214"/>
      <c r="BB159" s="214"/>
      <c r="BC159" s="214"/>
      <c r="BD159" s="214"/>
      <c r="BE159" s="214"/>
      <c r="BF159" s="214"/>
      <c r="BG159" s="214"/>
      <c r="BH159" s="214"/>
      <c r="BI159" s="214"/>
      <c r="BJ159" s="214"/>
      <c r="BK159" s="214"/>
      <c r="BL159" s="214"/>
      <c r="BM159" s="214"/>
      <c r="BN159" s="214"/>
      <c r="BO159" s="214"/>
      <c r="BP159" s="214"/>
      <c r="BQ159" s="214"/>
      <c r="BR159" s="214"/>
      <c r="BS159" s="214"/>
      <c r="BT159" s="214"/>
      <c r="BU159" s="214"/>
      <c r="BV159" s="214"/>
      <c r="BW159" s="214"/>
      <c r="BX159" s="214"/>
      <c r="BY159" s="214"/>
      <c r="BZ159" s="214"/>
      <c r="CA159" s="214"/>
      <c r="CB159" s="214"/>
      <c r="CC159" s="214"/>
      <c r="CD159" s="214"/>
      <c r="CE159" s="214"/>
    </row>
    <row r="160" spans="1:83" ht="21.9" customHeight="1" x14ac:dyDescent="0.2">
      <c r="B160" s="147"/>
      <c r="C160" s="147"/>
      <c r="U160" s="208"/>
      <c r="V160" s="232"/>
      <c r="W160" s="232"/>
      <c r="X160" s="232"/>
      <c r="Y160" s="232"/>
      <c r="Z160" s="232"/>
      <c r="AA160" s="232"/>
      <c r="AB160" s="232"/>
      <c r="AC160" s="232"/>
      <c r="AD160" s="232"/>
      <c r="AE160" s="232"/>
      <c r="AF160" s="232"/>
      <c r="AG160" s="232"/>
      <c r="AH160" s="232"/>
      <c r="AI160" s="123"/>
      <c r="AJ160" s="123"/>
      <c r="AK160" s="123"/>
      <c r="AL160" s="123"/>
      <c r="AM160" s="123"/>
      <c r="AN160" s="123"/>
      <c r="AO160" s="123"/>
      <c r="AP160" s="123"/>
      <c r="AQ160" s="123"/>
      <c r="AR160" s="123"/>
      <c r="AS160" s="123"/>
      <c r="AT160" s="123"/>
      <c r="AU160" s="123"/>
      <c r="AV160" s="123"/>
      <c r="AW160" s="123"/>
      <c r="AX160" s="123"/>
      <c r="AY160" s="123"/>
      <c r="AZ160" s="123"/>
      <c r="BA160" s="123"/>
      <c r="BB160" s="123"/>
      <c r="BC160" s="123"/>
      <c r="BD160" s="123"/>
      <c r="BE160" s="123"/>
      <c r="BF160" s="123"/>
      <c r="BG160" s="123"/>
      <c r="BH160" s="123"/>
      <c r="BI160" s="123"/>
      <c r="BJ160" s="123"/>
      <c r="BK160" s="123"/>
      <c r="BL160" s="123"/>
      <c r="BM160" s="123"/>
      <c r="BN160" s="123"/>
      <c r="BO160" s="123"/>
      <c r="BP160" s="123"/>
      <c r="BQ160" s="123"/>
      <c r="BR160" s="123"/>
      <c r="BS160" s="123"/>
      <c r="BT160" s="123"/>
      <c r="BU160" s="123"/>
      <c r="BV160" s="123"/>
      <c r="BW160" s="123"/>
      <c r="BX160" s="123"/>
      <c r="BY160" s="123"/>
      <c r="BZ160" s="123"/>
      <c r="CA160" s="123"/>
      <c r="CB160" s="123"/>
      <c r="CC160" s="123"/>
      <c r="CD160" s="123"/>
      <c r="CE160" s="123"/>
    </row>
    <row r="161" spans="1:97" ht="15.9" customHeight="1" x14ac:dyDescent="0.2">
      <c r="B161" s="147"/>
      <c r="C161" s="147"/>
      <c r="U161" s="123"/>
      <c r="V161" s="123"/>
      <c r="W161" s="123"/>
      <c r="X161" s="123"/>
      <c r="Y161" s="123"/>
      <c r="Z161" s="123"/>
      <c r="AA161" s="123"/>
      <c r="AB161" s="123"/>
      <c r="AC161" s="123"/>
      <c r="AD161" s="123"/>
      <c r="AE161" s="123"/>
      <c r="AF161" s="123"/>
      <c r="AG161" s="123"/>
      <c r="AH161" s="123"/>
      <c r="AI161" s="123"/>
      <c r="AJ161" s="123"/>
      <c r="AK161" s="123"/>
      <c r="AL161" s="123"/>
      <c r="AM161" s="123"/>
      <c r="AN161" s="123"/>
      <c r="AO161" s="123"/>
      <c r="AP161" s="123"/>
      <c r="AQ161" s="123"/>
      <c r="AR161" s="123"/>
      <c r="AS161" s="123"/>
      <c r="AT161" s="123"/>
      <c r="AU161" s="123"/>
      <c r="AV161" s="123"/>
      <c r="AW161" s="123"/>
      <c r="AX161" s="123"/>
      <c r="AY161" s="123"/>
      <c r="AZ161" s="123"/>
      <c r="BA161" s="123"/>
      <c r="BB161" s="123"/>
      <c r="BC161" s="123"/>
      <c r="BD161" s="123"/>
      <c r="BE161" s="123"/>
      <c r="BF161" s="123"/>
      <c r="BG161" s="123"/>
      <c r="BH161" s="123"/>
      <c r="BI161" s="123"/>
      <c r="BJ161" s="123"/>
      <c r="BK161" s="123"/>
      <c r="BL161" s="123"/>
      <c r="BM161" s="123"/>
      <c r="BN161" s="123"/>
      <c r="BO161" s="123"/>
      <c r="BP161" s="123"/>
      <c r="BQ161" s="123"/>
      <c r="BR161" s="123"/>
      <c r="BS161" s="123"/>
      <c r="BT161" s="123"/>
      <c r="BU161" s="123"/>
      <c r="BV161" s="123"/>
      <c r="BW161" s="123"/>
      <c r="BX161" s="123"/>
      <c r="BY161" s="123"/>
      <c r="BZ161" s="123"/>
      <c r="CA161" s="123"/>
      <c r="CB161" s="123"/>
      <c r="CC161" s="123"/>
      <c r="CD161" s="123"/>
      <c r="CE161" s="123"/>
    </row>
    <row r="162" spans="1:97" ht="15.9" customHeight="1" x14ac:dyDescent="0.2">
      <c r="C162" s="159"/>
      <c r="D162" s="159"/>
      <c r="E162" s="159"/>
      <c r="F162" s="159"/>
      <c r="G162" s="183"/>
      <c r="H162" s="183"/>
      <c r="I162" s="183"/>
      <c r="J162" s="183"/>
      <c r="K162" s="189"/>
      <c r="L162" s="189"/>
      <c r="M162" s="189"/>
      <c r="N162" s="189"/>
      <c r="O162" s="189"/>
      <c r="P162" s="189"/>
      <c r="Q162" s="189"/>
      <c r="R162" s="189"/>
      <c r="U162" s="209"/>
      <c r="V162" s="208"/>
      <c r="W162" s="123"/>
      <c r="X162" s="123"/>
      <c r="Y162" s="123"/>
      <c r="Z162" s="123"/>
      <c r="AA162" s="123"/>
      <c r="AB162" s="123"/>
      <c r="AC162" s="123"/>
      <c r="AD162" s="123"/>
      <c r="AE162" s="123"/>
      <c r="AF162" s="123"/>
      <c r="AG162" s="123"/>
      <c r="AH162" s="123"/>
      <c r="AI162" s="123"/>
      <c r="AJ162" s="123"/>
      <c r="AK162" s="123"/>
      <c r="AL162" s="123"/>
      <c r="AM162" s="123"/>
      <c r="AN162" s="123"/>
      <c r="AO162" s="123"/>
      <c r="AP162" s="123"/>
      <c r="AQ162" s="123"/>
      <c r="AR162" s="123"/>
      <c r="AS162" s="123"/>
      <c r="AT162" s="123"/>
      <c r="AU162" s="123"/>
      <c r="AV162" s="123"/>
      <c r="AW162" s="123"/>
      <c r="AX162" s="123"/>
      <c r="AY162" s="123"/>
      <c r="AZ162" s="123"/>
      <c r="BA162" s="123"/>
      <c r="BB162" s="123"/>
      <c r="BC162" s="123"/>
      <c r="BD162" s="123"/>
      <c r="BE162" s="123"/>
      <c r="BF162" s="123"/>
      <c r="BG162" s="123"/>
      <c r="BH162" s="123"/>
      <c r="BI162" s="123"/>
      <c r="BJ162" s="123"/>
      <c r="BK162" s="123"/>
      <c r="BL162" s="123"/>
      <c r="BM162" s="123"/>
      <c r="BN162" s="123"/>
      <c r="BO162" s="123"/>
      <c r="BP162" s="123"/>
      <c r="BQ162" s="123"/>
      <c r="BR162" s="123"/>
      <c r="BS162" s="123"/>
      <c r="BT162" s="123"/>
      <c r="BU162" s="123"/>
      <c r="BV162" s="123"/>
      <c r="BW162" s="123"/>
      <c r="BX162" s="123"/>
      <c r="BY162" s="123"/>
      <c r="BZ162" s="123"/>
      <c r="CA162" s="123"/>
      <c r="CB162" s="123"/>
      <c r="CC162" s="123"/>
      <c r="CD162" s="123"/>
      <c r="CE162" s="123"/>
    </row>
    <row r="163" spans="1:97" ht="6.9" customHeight="1" x14ac:dyDescent="0.2">
      <c r="A163" s="126"/>
      <c r="B163" s="148"/>
      <c r="C163" s="148"/>
      <c r="D163" s="148"/>
      <c r="E163" s="148"/>
      <c r="F163" s="148"/>
      <c r="G163" s="148"/>
      <c r="H163" s="148"/>
      <c r="I163" s="148"/>
      <c r="J163" s="148"/>
      <c r="K163" s="148"/>
      <c r="L163" s="148"/>
      <c r="M163" s="148"/>
      <c r="N163" s="148"/>
      <c r="O163" s="148"/>
      <c r="P163" s="148"/>
      <c r="Q163" s="148"/>
      <c r="R163" s="148"/>
    </row>
    <row r="164" spans="1:97" ht="24.9" customHeight="1" x14ac:dyDescent="0.2">
      <c r="A164" s="112" t="e">
        <f>" ■ 新車登録台数（"&amp;DBCS(TEXT(#REF!,"m月"))&amp;"）"</f>
        <v>#REF!</v>
      </c>
      <c r="B164" s="114"/>
      <c r="C164" s="114"/>
      <c r="D164" s="114"/>
      <c r="E164" s="114"/>
      <c r="F164" s="114"/>
      <c r="G164" s="114"/>
      <c r="H164" s="114"/>
      <c r="I164" s="114"/>
      <c r="J164" s="114"/>
      <c r="K164" s="114"/>
      <c r="L164" s="114"/>
      <c r="M164" s="114"/>
      <c r="N164" s="114"/>
      <c r="O164" s="114"/>
      <c r="P164" s="114"/>
      <c r="Q164" s="114"/>
      <c r="R164" s="114"/>
    </row>
    <row r="165" spans="1:97" ht="6" customHeight="1" x14ac:dyDescent="0.2">
      <c r="A165" s="112"/>
      <c r="B165" s="114"/>
      <c r="C165" s="114"/>
      <c r="D165" s="114"/>
      <c r="E165" s="114"/>
      <c r="F165" s="114"/>
      <c r="G165" s="114"/>
      <c r="H165" s="114"/>
      <c r="I165" s="114"/>
      <c r="J165" s="114"/>
      <c r="K165" s="114"/>
      <c r="L165" s="114"/>
      <c r="M165" s="114"/>
      <c r="N165" s="114"/>
      <c r="O165" s="114"/>
      <c r="P165" s="114"/>
      <c r="Q165" s="114"/>
      <c r="R165" s="114"/>
    </row>
    <row r="166" spans="1:97" ht="42.75" customHeight="1" x14ac:dyDescent="0.2">
      <c r="A166" s="112"/>
      <c r="B166" s="371" t="s">
        <v>87</v>
      </c>
      <c r="C166" s="371"/>
      <c r="D166" s="371"/>
      <c r="E166" s="371"/>
      <c r="F166" s="371"/>
      <c r="G166" s="371"/>
      <c r="H166" s="371"/>
      <c r="I166" s="371"/>
      <c r="J166" s="371"/>
      <c r="K166" s="371"/>
      <c r="L166" s="371"/>
      <c r="M166" s="371"/>
      <c r="N166" s="371"/>
      <c r="O166" s="371"/>
      <c r="P166" s="371"/>
      <c r="Q166" s="371"/>
      <c r="R166" s="148"/>
      <c r="U166" s="218"/>
    </row>
    <row r="167" spans="1:97" ht="12" customHeight="1" x14ac:dyDescent="0.2">
      <c r="A167" s="126"/>
      <c r="B167" s="148"/>
      <c r="C167" s="148"/>
      <c r="D167" s="148"/>
      <c r="E167" s="148"/>
      <c r="F167" s="148"/>
      <c r="G167" s="148"/>
      <c r="H167" s="148"/>
      <c r="I167" s="148"/>
      <c r="J167" s="148"/>
      <c r="K167" s="148"/>
      <c r="L167" s="148"/>
      <c r="M167" s="148"/>
      <c r="N167" s="148"/>
      <c r="O167" s="148"/>
      <c r="P167" s="148"/>
      <c r="Q167" s="148"/>
      <c r="R167" s="148"/>
    </row>
    <row r="168" spans="1:97" ht="21.9" customHeight="1" x14ac:dyDescent="0.2"/>
    <row r="169" spans="1:97" ht="21.9" customHeight="1" x14ac:dyDescent="0.2"/>
    <row r="170" spans="1:97" ht="21.9" customHeight="1" x14ac:dyDescent="0.2"/>
    <row r="171" spans="1:97" ht="21.9" customHeight="1" x14ac:dyDescent="0.2"/>
    <row r="172" spans="1:97" ht="21.9" customHeight="1" x14ac:dyDescent="0.2">
      <c r="U172" s="207"/>
    </row>
    <row r="173" spans="1:97" ht="21.9" customHeight="1" x14ac:dyDescent="0.2">
      <c r="U173" s="207"/>
      <c r="V173" s="123"/>
      <c r="W173" s="123"/>
      <c r="X173" s="123"/>
      <c r="Y173" s="123"/>
      <c r="Z173" s="123"/>
      <c r="AA173" s="123"/>
      <c r="AB173" s="123"/>
      <c r="AC173" s="123"/>
      <c r="AD173" s="123"/>
      <c r="AE173" s="123"/>
      <c r="AF173" s="123"/>
      <c r="AG173" s="123"/>
      <c r="AH173" s="123"/>
      <c r="AI173" s="123"/>
      <c r="AJ173" s="123"/>
      <c r="AK173" s="123"/>
      <c r="AL173" s="123"/>
      <c r="AM173" s="123"/>
      <c r="AN173" s="123"/>
      <c r="AO173" s="123"/>
      <c r="AP173" s="123"/>
      <c r="AQ173" s="123"/>
      <c r="AR173" s="123"/>
      <c r="AS173" s="123"/>
      <c r="AT173" s="123"/>
      <c r="AU173" s="123"/>
      <c r="AV173" s="123"/>
      <c r="AW173" s="123"/>
      <c r="AX173" s="123"/>
      <c r="AY173" s="123"/>
      <c r="AZ173" s="123"/>
      <c r="BA173" s="123"/>
      <c r="BB173" s="123"/>
      <c r="BC173" s="123"/>
      <c r="BD173" s="123"/>
      <c r="BE173" s="123"/>
      <c r="BF173" s="123"/>
      <c r="BG173" s="123"/>
      <c r="BH173" s="123"/>
      <c r="BI173" s="123"/>
      <c r="BJ173" s="123"/>
      <c r="BK173" s="123"/>
      <c r="BL173" s="123"/>
      <c r="BM173" s="123"/>
      <c r="BN173" s="123"/>
      <c r="BO173" s="123"/>
      <c r="BP173" s="123"/>
      <c r="BQ173" s="123"/>
      <c r="BR173" s="123"/>
      <c r="BS173" s="123"/>
      <c r="BT173" s="123"/>
      <c r="BU173" s="123"/>
      <c r="BV173" s="123"/>
      <c r="BW173" s="123"/>
      <c r="BX173" s="123"/>
      <c r="BY173" s="123"/>
      <c r="BZ173" s="123"/>
      <c r="CA173" s="123"/>
      <c r="CB173" s="123"/>
      <c r="CC173" s="123"/>
      <c r="CD173" s="123"/>
      <c r="CE173" s="123"/>
      <c r="CF173" s="123"/>
      <c r="CG173" s="123"/>
      <c r="CH173" s="123"/>
      <c r="CI173" s="123"/>
      <c r="CJ173" s="123"/>
      <c r="CK173" s="123"/>
      <c r="CL173" s="123"/>
      <c r="CM173" s="123"/>
      <c r="CN173" s="123"/>
      <c r="CO173" s="123"/>
      <c r="CP173" s="123"/>
      <c r="CQ173" s="123"/>
      <c r="CR173" s="123"/>
      <c r="CS173" s="123"/>
    </row>
    <row r="174" spans="1:97" ht="18.75" customHeight="1" x14ac:dyDescent="0.2">
      <c r="U174" s="123"/>
      <c r="V174" s="214"/>
      <c r="W174" s="214"/>
      <c r="X174" s="214"/>
      <c r="Y174" s="214"/>
      <c r="Z174" s="214"/>
      <c r="AA174" s="214"/>
      <c r="AB174" s="214"/>
      <c r="AC174" s="214"/>
      <c r="AD174" s="214"/>
      <c r="AE174" s="214"/>
      <c r="AF174" s="214"/>
      <c r="AG174" s="214"/>
      <c r="AH174" s="214"/>
      <c r="AI174" s="214"/>
      <c r="AJ174" s="214"/>
      <c r="AK174" s="214"/>
      <c r="AL174" s="214"/>
      <c r="AM174" s="214"/>
      <c r="AN174" s="214"/>
      <c r="AO174" s="214"/>
      <c r="AP174" s="214"/>
      <c r="AQ174" s="214"/>
      <c r="AR174" s="214"/>
      <c r="AS174" s="214"/>
      <c r="AT174" s="214"/>
      <c r="AU174" s="214"/>
      <c r="AV174" s="214"/>
      <c r="AW174" s="214"/>
      <c r="AX174" s="214"/>
      <c r="AY174" s="214"/>
      <c r="AZ174" s="214"/>
      <c r="BA174" s="214"/>
      <c r="BB174" s="214"/>
      <c r="BC174" s="214"/>
      <c r="BD174" s="214"/>
      <c r="BE174" s="214"/>
      <c r="BF174" s="214"/>
      <c r="BG174" s="214"/>
      <c r="BH174" s="214"/>
      <c r="BI174" s="214"/>
      <c r="BJ174" s="214"/>
      <c r="BK174" s="214"/>
      <c r="BL174" s="214"/>
      <c r="BM174" s="214"/>
      <c r="BN174" s="214"/>
      <c r="BO174" s="214"/>
      <c r="BP174" s="214"/>
      <c r="BQ174" s="214"/>
      <c r="BR174" s="214"/>
      <c r="BS174" s="214"/>
      <c r="BT174" s="214"/>
      <c r="BU174" s="214"/>
      <c r="BV174" s="214"/>
      <c r="BW174" s="214"/>
      <c r="BX174" s="214"/>
      <c r="BY174" s="214"/>
      <c r="BZ174" s="214"/>
      <c r="CA174" s="214" t="str">
        <f t="shared" ref="CA174:CG175" si="1">IF(CA75="","",CA75)</f>
        <v/>
      </c>
      <c r="CB174" s="214" t="str">
        <f t="shared" si="1"/>
        <v/>
      </c>
      <c r="CC174" s="214" t="str">
        <f t="shared" si="1"/>
        <v/>
      </c>
      <c r="CD174" s="214" t="str">
        <f t="shared" si="1"/>
        <v/>
      </c>
      <c r="CE174" s="214" t="str">
        <f t="shared" si="1"/>
        <v/>
      </c>
      <c r="CF174" s="214" t="str">
        <f t="shared" si="1"/>
        <v/>
      </c>
      <c r="CG174" s="214" t="str">
        <f t="shared" si="1"/>
        <v/>
      </c>
      <c r="CH174" s="123"/>
      <c r="CI174" s="123"/>
      <c r="CJ174" s="123"/>
      <c r="CK174" s="123"/>
      <c r="CL174" s="123"/>
      <c r="CM174" s="123"/>
      <c r="CN174" s="123"/>
      <c r="CO174" s="123"/>
      <c r="CP174" s="123"/>
      <c r="CQ174" s="123"/>
      <c r="CR174" s="123"/>
      <c r="CS174" s="123"/>
    </row>
    <row r="175" spans="1:97" ht="18.75" customHeight="1" x14ac:dyDescent="0.2">
      <c r="U175" s="123"/>
      <c r="V175" s="214"/>
      <c r="W175" s="214"/>
      <c r="X175" s="214"/>
      <c r="Y175" s="214"/>
      <c r="Z175" s="214"/>
      <c r="AA175" s="214"/>
      <c r="AB175" s="214"/>
      <c r="AC175" s="214"/>
      <c r="AD175" s="214"/>
      <c r="AE175" s="214"/>
      <c r="AF175" s="214"/>
      <c r="AG175" s="214"/>
      <c r="AH175" s="214"/>
      <c r="AI175" s="214"/>
      <c r="AJ175" s="214"/>
      <c r="AK175" s="214"/>
      <c r="AL175" s="214"/>
      <c r="AM175" s="214"/>
      <c r="AN175" s="214"/>
      <c r="AO175" s="214"/>
      <c r="AP175" s="214"/>
      <c r="AQ175" s="214"/>
      <c r="AR175" s="214"/>
      <c r="AS175" s="214"/>
      <c r="AT175" s="214"/>
      <c r="AU175" s="214"/>
      <c r="AV175" s="214"/>
      <c r="AW175" s="214"/>
      <c r="AX175" s="214"/>
      <c r="AY175" s="214"/>
      <c r="AZ175" s="214"/>
      <c r="BA175" s="214"/>
      <c r="BB175" s="214"/>
      <c r="BC175" s="214"/>
      <c r="BD175" s="214"/>
      <c r="BE175" s="214"/>
      <c r="BF175" s="214"/>
      <c r="BG175" s="214"/>
      <c r="BH175" s="214"/>
      <c r="BI175" s="214"/>
      <c r="BJ175" s="214"/>
      <c r="BK175" s="214"/>
      <c r="BL175" s="214"/>
      <c r="BM175" s="214"/>
      <c r="BN175" s="214"/>
      <c r="BO175" s="214"/>
      <c r="BP175" s="214"/>
      <c r="BQ175" s="214"/>
      <c r="BR175" s="214"/>
      <c r="BS175" s="214"/>
      <c r="BT175" s="214"/>
      <c r="BU175" s="214"/>
      <c r="BV175" s="214"/>
      <c r="BW175" s="214"/>
      <c r="BX175" s="214"/>
      <c r="BY175" s="214"/>
      <c r="BZ175" s="214"/>
      <c r="CA175" s="214" t="str">
        <f t="shared" si="1"/>
        <v/>
      </c>
      <c r="CB175" s="214" t="str">
        <f t="shared" si="1"/>
        <v/>
      </c>
      <c r="CC175" s="214" t="str">
        <f t="shared" si="1"/>
        <v/>
      </c>
      <c r="CD175" s="214" t="str">
        <f t="shared" si="1"/>
        <v/>
      </c>
      <c r="CE175" s="214" t="str">
        <f t="shared" si="1"/>
        <v/>
      </c>
      <c r="CF175" s="214" t="str">
        <f t="shared" si="1"/>
        <v/>
      </c>
      <c r="CG175" s="214" t="str">
        <f t="shared" si="1"/>
        <v/>
      </c>
      <c r="CH175" s="123"/>
      <c r="CI175" s="123"/>
      <c r="CJ175" s="123"/>
      <c r="CK175" s="123"/>
      <c r="CL175" s="123"/>
      <c r="CM175" s="123"/>
      <c r="CN175" s="123"/>
      <c r="CO175" s="123"/>
      <c r="CP175" s="123"/>
      <c r="CQ175" s="123"/>
      <c r="CR175" s="123"/>
      <c r="CS175" s="123"/>
    </row>
    <row r="176" spans="1:97" ht="21.9" customHeight="1" x14ac:dyDescent="0.2">
      <c r="U176" s="208"/>
      <c r="V176" s="226"/>
      <c r="W176" s="226"/>
      <c r="X176" s="226"/>
      <c r="Y176" s="226"/>
      <c r="Z176" s="226"/>
      <c r="AA176" s="226"/>
      <c r="AB176" s="226"/>
      <c r="AC176" s="226"/>
      <c r="AD176" s="226"/>
      <c r="AE176" s="226"/>
      <c r="AF176" s="226"/>
      <c r="AG176" s="226"/>
      <c r="AH176" s="226"/>
      <c r="AI176" s="123"/>
      <c r="AJ176" s="123"/>
      <c r="AK176" s="123"/>
      <c r="AL176" s="123"/>
      <c r="AM176" s="123"/>
      <c r="AN176" s="123"/>
      <c r="AO176" s="123"/>
      <c r="AP176" s="123"/>
      <c r="AQ176" s="123"/>
      <c r="AR176" s="123"/>
      <c r="AS176" s="123"/>
      <c r="AT176" s="123"/>
      <c r="AU176" s="123"/>
      <c r="AV176" s="123"/>
      <c r="AW176" s="123"/>
      <c r="AX176" s="123"/>
      <c r="AY176" s="123"/>
      <c r="AZ176" s="123"/>
      <c r="BA176" s="123"/>
      <c r="BB176" s="123"/>
      <c r="BC176" s="123"/>
      <c r="BD176" s="123"/>
      <c r="BE176" s="123"/>
      <c r="BF176" s="123"/>
      <c r="BG176" s="123"/>
      <c r="BH176" s="123"/>
      <c r="BI176" s="123"/>
      <c r="BJ176" s="123"/>
      <c r="BK176" s="123"/>
      <c r="BL176" s="123"/>
      <c r="BM176" s="123"/>
      <c r="BN176" s="123"/>
      <c r="BO176" s="123"/>
      <c r="BP176" s="123"/>
      <c r="BQ176" s="123"/>
      <c r="BR176" s="123"/>
      <c r="BS176" s="123"/>
      <c r="BT176" s="123"/>
      <c r="BU176" s="123"/>
      <c r="BV176" s="123"/>
      <c r="BW176" s="123"/>
      <c r="BX176" s="123"/>
      <c r="BY176" s="123"/>
      <c r="BZ176" s="123"/>
      <c r="CA176" s="123"/>
      <c r="CB176" s="123"/>
      <c r="CC176" s="123"/>
      <c r="CD176" s="123"/>
      <c r="CE176" s="123"/>
      <c r="CF176" s="123"/>
      <c r="CG176" s="123"/>
      <c r="CH176" s="123"/>
      <c r="CI176" s="123"/>
      <c r="CJ176" s="123"/>
      <c r="CK176" s="123"/>
      <c r="CL176" s="123"/>
      <c r="CM176" s="123"/>
      <c r="CN176" s="123"/>
      <c r="CO176" s="123"/>
      <c r="CP176" s="123"/>
      <c r="CQ176" s="123"/>
      <c r="CR176" s="123"/>
      <c r="CS176" s="123"/>
    </row>
    <row r="177" spans="1:97" ht="15.9" customHeight="1" x14ac:dyDescent="0.2">
      <c r="B177" s="146"/>
      <c r="C177" s="146"/>
      <c r="U177" s="123"/>
      <c r="V177" s="123"/>
      <c r="W177" s="123"/>
      <c r="X177" s="123"/>
      <c r="Y177" s="123"/>
      <c r="Z177" s="123"/>
      <c r="AA177" s="123"/>
      <c r="AB177" s="123"/>
      <c r="AC177" s="123"/>
      <c r="AD177" s="123"/>
      <c r="AE177" s="123"/>
      <c r="AF177" s="123"/>
      <c r="AG177" s="123"/>
      <c r="AH177" s="123"/>
      <c r="AI177" s="123"/>
      <c r="AJ177" s="123"/>
      <c r="AK177" s="123"/>
      <c r="AL177" s="123"/>
      <c r="AM177" s="123"/>
      <c r="AN177" s="123"/>
      <c r="AO177" s="123"/>
      <c r="AP177" s="123"/>
      <c r="AQ177" s="123"/>
      <c r="AR177" s="123"/>
      <c r="AS177" s="123"/>
      <c r="AT177" s="123"/>
      <c r="AU177" s="123"/>
      <c r="AV177" s="123"/>
      <c r="AW177" s="123"/>
      <c r="AX177" s="123"/>
      <c r="AY177" s="123"/>
      <c r="AZ177" s="123"/>
      <c r="BA177" s="123"/>
      <c r="BB177" s="123"/>
      <c r="BC177" s="123"/>
      <c r="BD177" s="123"/>
      <c r="BE177" s="123"/>
      <c r="BF177" s="123"/>
      <c r="BG177" s="123"/>
      <c r="BH177" s="123"/>
      <c r="BI177" s="123"/>
      <c r="BJ177" s="123"/>
      <c r="BK177" s="123"/>
      <c r="BL177" s="123"/>
      <c r="BM177" s="123"/>
      <c r="BN177" s="123"/>
      <c r="BO177" s="123"/>
      <c r="BP177" s="123"/>
      <c r="BQ177" s="123"/>
      <c r="BR177" s="123"/>
      <c r="BS177" s="123"/>
      <c r="BT177" s="123"/>
      <c r="BU177" s="123"/>
      <c r="BV177" s="123"/>
      <c r="BW177" s="123"/>
      <c r="BX177" s="123"/>
      <c r="BY177" s="123"/>
      <c r="BZ177" s="123"/>
      <c r="CA177" s="123"/>
      <c r="CB177" s="123"/>
      <c r="CC177" s="123"/>
      <c r="CD177" s="123"/>
      <c r="CE177" s="123"/>
      <c r="CF177" s="123"/>
      <c r="CG177" s="123"/>
      <c r="CH177" s="123"/>
      <c r="CI177" s="123"/>
      <c r="CJ177" s="123"/>
      <c r="CK177" s="123"/>
      <c r="CL177" s="123"/>
      <c r="CM177" s="123"/>
      <c r="CN177" s="123"/>
      <c r="CO177" s="123"/>
      <c r="CP177" s="123"/>
      <c r="CQ177" s="123"/>
      <c r="CR177" s="123"/>
      <c r="CS177" s="123"/>
    </row>
    <row r="178" spans="1:97" ht="15.9" customHeight="1" x14ac:dyDescent="0.2">
      <c r="B178" s="146"/>
      <c r="C178" s="146"/>
      <c r="U178" s="209"/>
      <c r="V178" s="208"/>
      <c r="W178" s="123"/>
      <c r="X178" s="123"/>
      <c r="Y178" s="123"/>
      <c r="Z178" s="123"/>
      <c r="AA178" s="123"/>
      <c r="AB178" s="123"/>
      <c r="AC178" s="123"/>
      <c r="AD178" s="123"/>
      <c r="AE178" s="123"/>
      <c r="AF178" s="123"/>
      <c r="AG178" s="123"/>
      <c r="AH178" s="123"/>
      <c r="AI178" s="123"/>
      <c r="AJ178" s="123"/>
      <c r="AK178" s="123"/>
      <c r="AL178" s="123"/>
      <c r="AM178" s="123"/>
      <c r="AN178" s="123"/>
      <c r="AO178" s="123"/>
      <c r="AP178" s="123"/>
      <c r="AQ178" s="123"/>
      <c r="AR178" s="123"/>
      <c r="AS178" s="123"/>
      <c r="AT178" s="123"/>
      <c r="AU178" s="123"/>
      <c r="AV178" s="123"/>
      <c r="AW178" s="123"/>
      <c r="AX178" s="123"/>
      <c r="AY178" s="123"/>
      <c r="AZ178" s="123"/>
      <c r="BA178" s="123"/>
      <c r="BB178" s="123"/>
      <c r="BC178" s="123"/>
      <c r="BD178" s="123"/>
      <c r="BE178" s="123"/>
      <c r="BF178" s="123"/>
      <c r="BG178" s="123"/>
      <c r="BH178" s="123"/>
      <c r="BI178" s="123"/>
      <c r="BJ178" s="123"/>
      <c r="BK178" s="123"/>
      <c r="BL178" s="123"/>
      <c r="BM178" s="123"/>
      <c r="BN178" s="123"/>
      <c r="BO178" s="123"/>
      <c r="BP178" s="123"/>
      <c r="BQ178" s="123"/>
      <c r="BR178" s="123"/>
      <c r="BS178" s="123"/>
      <c r="BT178" s="123"/>
      <c r="BU178" s="123"/>
      <c r="BV178" s="123"/>
      <c r="BW178" s="123"/>
      <c r="BX178" s="123"/>
      <c r="BY178" s="123"/>
      <c r="BZ178" s="123"/>
      <c r="CA178" s="123"/>
      <c r="CB178" s="123"/>
      <c r="CC178" s="123"/>
      <c r="CD178" s="123"/>
      <c r="CE178" s="123"/>
      <c r="CF178" s="123"/>
      <c r="CG178" s="123"/>
      <c r="CH178" s="123"/>
      <c r="CI178" s="123"/>
      <c r="CJ178" s="123"/>
      <c r="CK178" s="123"/>
      <c r="CL178" s="123"/>
      <c r="CM178" s="123"/>
      <c r="CN178" s="123"/>
      <c r="CO178" s="123"/>
      <c r="CP178" s="123"/>
      <c r="CQ178" s="123"/>
      <c r="CR178" s="123"/>
      <c r="CS178" s="123"/>
    </row>
    <row r="179" spans="1:97" ht="15.9" customHeight="1" x14ac:dyDescent="0.2">
      <c r="B179" s="146"/>
      <c r="C179" s="146"/>
    </row>
    <row r="180" spans="1:97" ht="15.9" customHeight="1" x14ac:dyDescent="0.2"/>
    <row r="181" spans="1:97" ht="15.9" customHeight="1" x14ac:dyDescent="0.2"/>
    <row r="182" spans="1:97" ht="15.9" customHeight="1" x14ac:dyDescent="0.2"/>
    <row r="183" spans="1:97" ht="6.9" customHeight="1" x14ac:dyDescent="0.2">
      <c r="A183" s="111"/>
      <c r="B183" s="111"/>
      <c r="C183" s="160"/>
      <c r="D183" s="160"/>
      <c r="E183" s="160"/>
      <c r="F183" s="160"/>
      <c r="G183" s="160"/>
      <c r="H183" s="160"/>
      <c r="I183" s="160"/>
      <c r="J183" s="160"/>
      <c r="K183" s="160"/>
      <c r="L183" s="160"/>
      <c r="M183" s="160"/>
      <c r="N183" s="160"/>
      <c r="O183" s="160"/>
      <c r="P183" s="160"/>
      <c r="Q183" s="160"/>
      <c r="R183" s="160"/>
    </row>
    <row r="184" spans="1:97" ht="24.9" customHeight="1" x14ac:dyDescent="0.2">
      <c r="A184" s="112" t="s">
        <v>26</v>
      </c>
      <c r="B184" s="114"/>
      <c r="C184" s="114"/>
      <c r="D184" s="114"/>
      <c r="E184" s="114"/>
      <c r="F184" s="114"/>
      <c r="G184" s="184" t="s">
        <v>52</v>
      </c>
      <c r="H184" s="400" t="s">
        <v>98</v>
      </c>
      <c r="I184" s="400"/>
      <c r="J184" s="400"/>
      <c r="K184" s="400"/>
      <c r="L184" s="400"/>
      <c r="M184" s="400"/>
      <c r="N184" s="400"/>
      <c r="O184" s="400"/>
      <c r="P184" s="400"/>
      <c r="Q184" s="400"/>
      <c r="R184" s="114"/>
      <c r="V184" s="207" t="s">
        <v>20</v>
      </c>
      <c r="X184" s="207" t="s">
        <v>56</v>
      </c>
    </row>
    <row r="185" spans="1:97" ht="20.25" customHeight="1" x14ac:dyDescent="0.2">
      <c r="A185" s="113" t="e">
        <f>"  ("&amp;V185&amp;"→"&amp;X185&amp;")"</f>
        <v>#REF!</v>
      </c>
      <c r="B185" s="114"/>
      <c r="C185" s="114"/>
      <c r="D185" s="114"/>
      <c r="E185" s="114"/>
      <c r="F185" s="114"/>
      <c r="G185" s="184"/>
      <c r="H185" s="400"/>
      <c r="I185" s="400"/>
      <c r="J185" s="400"/>
      <c r="K185" s="400"/>
      <c r="L185" s="400"/>
      <c r="M185" s="400"/>
      <c r="N185" s="400"/>
      <c r="O185" s="400"/>
      <c r="P185" s="400"/>
      <c r="Q185" s="400"/>
      <c r="R185" s="114"/>
      <c r="V185" s="207" t="e">
        <f>IF(#REF!&lt;0,"▲",)&amp;TEXT(ABS(ROUND(#REF!,1)),"#0.0")</f>
        <v>#REF!</v>
      </c>
      <c r="W185" s="207"/>
      <c r="X185" s="207" t="e">
        <f>IF(#REF!&lt;0,"▲",)&amp;TEXT(ABS(ROUND(#REF!,1)),"#0.0")</f>
        <v>#REF!</v>
      </c>
    </row>
    <row r="186" spans="1:97" ht="24.9" customHeight="1" x14ac:dyDescent="0.2">
      <c r="A186" s="112"/>
      <c r="B186" s="114"/>
      <c r="C186" s="114"/>
      <c r="D186" s="114"/>
      <c r="E186" s="114"/>
      <c r="F186" s="114"/>
      <c r="G186" s="184"/>
      <c r="H186" s="400"/>
      <c r="I186" s="400"/>
      <c r="J186" s="400"/>
      <c r="K186" s="400"/>
      <c r="L186" s="400"/>
      <c r="M186" s="400"/>
      <c r="N186" s="400"/>
      <c r="O186" s="400"/>
      <c r="P186" s="400"/>
      <c r="Q186" s="400"/>
      <c r="R186" s="114"/>
    </row>
    <row r="187" spans="1:97" ht="6.9" customHeight="1" x14ac:dyDescent="0.2">
      <c r="A187" s="114"/>
      <c r="B187" s="114"/>
      <c r="C187" s="114"/>
      <c r="D187" s="114"/>
      <c r="E187" s="114"/>
      <c r="F187" s="114"/>
      <c r="G187" s="114"/>
      <c r="H187" s="114"/>
      <c r="I187" s="114"/>
      <c r="J187" s="114"/>
      <c r="K187" s="114"/>
      <c r="L187" s="114"/>
      <c r="M187" s="114"/>
      <c r="N187" s="114"/>
      <c r="O187" s="114"/>
      <c r="P187" s="114"/>
      <c r="Q187" s="114"/>
      <c r="R187" s="114"/>
    </row>
    <row r="188" spans="1:97" ht="21.75" customHeight="1" x14ac:dyDescent="0.2">
      <c r="A188" s="116" t="s">
        <v>17</v>
      </c>
      <c r="B188" s="118"/>
      <c r="C188" s="118"/>
      <c r="D188" s="118"/>
      <c r="E188" s="118"/>
      <c r="F188" s="118"/>
      <c r="G188" s="118"/>
      <c r="H188" s="180" t="s">
        <v>52</v>
      </c>
      <c r="I188" s="399" t="s">
        <v>91</v>
      </c>
      <c r="J188" s="399"/>
      <c r="K188" s="399"/>
      <c r="L188" s="399"/>
      <c r="M188" s="399"/>
      <c r="N188" s="399"/>
      <c r="O188" s="399"/>
      <c r="P188" s="399"/>
      <c r="Q188" s="399"/>
      <c r="R188" s="118"/>
      <c r="V188" s="207" t="s">
        <v>20</v>
      </c>
      <c r="X188" s="207" t="s">
        <v>56</v>
      </c>
    </row>
    <row r="189" spans="1:97" ht="30.75" customHeight="1" x14ac:dyDescent="0.2">
      <c r="A189" s="116"/>
      <c r="B189" s="118"/>
      <c r="C189" s="156" t="e">
        <f>" ("&amp;V189&amp;"→"&amp;X189&amp;")"</f>
        <v>#REF!</v>
      </c>
      <c r="D189" s="157"/>
      <c r="E189" s="157"/>
      <c r="F189" s="157"/>
      <c r="G189" s="157"/>
      <c r="H189" s="180"/>
      <c r="I189" s="399"/>
      <c r="J189" s="399"/>
      <c r="K189" s="399"/>
      <c r="L189" s="399"/>
      <c r="M189" s="399"/>
      <c r="N189" s="399"/>
      <c r="O189" s="399"/>
      <c r="P189" s="399"/>
      <c r="Q189" s="399"/>
      <c r="R189" s="118"/>
      <c r="V189" s="207" t="e">
        <f>IF(#REF!&lt;0,"▲",)&amp;TEXT(ABS(ROUND(#REF!,1)),"#0.0")</f>
        <v>#REF!</v>
      </c>
      <c r="W189" s="207"/>
      <c r="X189" s="207" t="e">
        <f>IF(#REF!&lt;0,"▲",)&amp;TEXT(ABS(ROUND(#REF!,1)),"#0.0")</f>
        <v>#REF!</v>
      </c>
    </row>
    <row r="190" spans="1:97" ht="21.9" customHeight="1" x14ac:dyDescent="0.2">
      <c r="A190" s="116"/>
      <c r="B190" s="118"/>
      <c r="C190" s="156"/>
      <c r="D190" s="157"/>
      <c r="E190" s="157"/>
      <c r="F190" s="157"/>
      <c r="G190" s="157"/>
      <c r="H190" s="180"/>
      <c r="I190" s="116"/>
      <c r="J190" s="118"/>
      <c r="K190" s="118"/>
      <c r="L190" s="118"/>
      <c r="M190" s="118"/>
      <c r="N190" s="118"/>
      <c r="O190" s="118"/>
      <c r="P190" s="118"/>
      <c r="Q190" s="118"/>
      <c r="R190" s="118"/>
      <c r="V190" s="207"/>
      <c r="W190" s="207"/>
      <c r="X190" s="207"/>
    </row>
    <row r="191" spans="1:97" ht="12" customHeight="1" x14ac:dyDescent="0.2">
      <c r="A191" s="116"/>
      <c r="B191" s="118"/>
      <c r="C191" s="156"/>
      <c r="D191" s="157"/>
      <c r="E191" s="157"/>
      <c r="F191" s="157"/>
      <c r="G191" s="157"/>
      <c r="H191" s="180"/>
      <c r="I191" s="116"/>
      <c r="J191" s="118"/>
      <c r="K191" s="118"/>
      <c r="L191" s="118"/>
      <c r="M191" s="118"/>
      <c r="N191" s="118"/>
      <c r="O191" s="118"/>
      <c r="P191" s="118"/>
      <c r="Q191" s="118"/>
      <c r="R191" s="118"/>
      <c r="V191" s="207"/>
      <c r="W191" s="207"/>
      <c r="X191" s="207"/>
    </row>
    <row r="192" spans="1:97" ht="6.9" customHeight="1" x14ac:dyDescent="0.2">
      <c r="A192" s="118"/>
      <c r="B192" s="118"/>
      <c r="C192" s="118"/>
      <c r="D192" s="118"/>
      <c r="E192" s="118"/>
      <c r="F192" s="118"/>
      <c r="G192" s="118"/>
      <c r="H192" s="126"/>
      <c r="I192" s="118"/>
      <c r="J192" s="118"/>
      <c r="K192" s="118"/>
      <c r="L192" s="118"/>
      <c r="M192" s="118"/>
      <c r="N192" s="118"/>
      <c r="O192" s="118"/>
      <c r="P192" s="118"/>
      <c r="Q192" s="118"/>
      <c r="R192" s="118"/>
      <c r="V192" s="207"/>
      <c r="W192" s="207"/>
      <c r="X192" s="207"/>
    </row>
    <row r="193" spans="1:75" ht="21.9" customHeight="1" x14ac:dyDescent="0.2">
      <c r="A193" s="116" t="s">
        <v>71</v>
      </c>
      <c r="B193" s="118"/>
      <c r="C193" s="118"/>
      <c r="D193" s="118"/>
      <c r="E193" s="118"/>
      <c r="F193" s="118"/>
      <c r="G193" s="118"/>
      <c r="H193" s="180" t="s">
        <v>52</v>
      </c>
      <c r="I193" s="371" t="s">
        <v>93</v>
      </c>
      <c r="J193" s="371"/>
      <c r="K193" s="371"/>
      <c r="L193" s="371"/>
      <c r="M193" s="371"/>
      <c r="N193" s="371"/>
      <c r="O193" s="371"/>
      <c r="P193" s="371"/>
      <c r="Q193" s="371"/>
      <c r="R193" s="118"/>
      <c r="V193" s="207"/>
      <c r="W193" s="207"/>
      <c r="X193" s="207"/>
    </row>
    <row r="194" spans="1:75" ht="29.25" customHeight="1" x14ac:dyDescent="0.2">
      <c r="A194" s="116"/>
      <c r="B194" s="118"/>
      <c r="C194" s="156" t="e">
        <f>" ("&amp;V194&amp;"→"&amp;X194&amp;")"</f>
        <v>#REF!</v>
      </c>
      <c r="D194" s="157"/>
      <c r="E194" s="157"/>
      <c r="F194" s="157"/>
      <c r="G194" s="157"/>
      <c r="H194" s="181"/>
      <c r="I194" s="371"/>
      <c r="J194" s="371"/>
      <c r="K194" s="371"/>
      <c r="L194" s="371"/>
      <c r="M194" s="371"/>
      <c r="N194" s="371"/>
      <c r="O194" s="371"/>
      <c r="P194" s="371"/>
      <c r="Q194" s="371"/>
      <c r="R194" s="118"/>
      <c r="V194" s="207" t="e">
        <f>IF(#REF!&lt;0,"▲",)&amp;TEXT(ABS(ROUND(#REF!,1)),"#0.0")</f>
        <v>#REF!</v>
      </c>
      <c r="W194" s="207"/>
      <c r="X194" s="207" t="e">
        <f>IF(#REF!&lt;0,"▲",)&amp;TEXT(ABS(ROUND(#REF!,1)),"#0.0")</f>
        <v>#REF!</v>
      </c>
    </row>
    <row r="195" spans="1:75" ht="11.25" customHeight="1" x14ac:dyDescent="0.2">
      <c r="A195" s="127"/>
      <c r="B195" s="127"/>
      <c r="C195" s="127"/>
      <c r="D195" s="127"/>
      <c r="E195" s="127"/>
      <c r="F195" s="127"/>
      <c r="G195" s="127"/>
      <c r="H195" s="187"/>
      <c r="I195" s="127"/>
      <c r="J195" s="127"/>
      <c r="K195" s="127"/>
      <c r="L195" s="127"/>
      <c r="M195" s="127"/>
      <c r="N195" s="127"/>
      <c r="O195" s="127"/>
      <c r="P195" s="127"/>
      <c r="Q195" s="127"/>
      <c r="R195" s="127"/>
    </row>
    <row r="196" spans="1:75" ht="15.9" customHeight="1" x14ac:dyDescent="0.2"/>
    <row r="197" spans="1:75" ht="15.9" customHeight="1" x14ac:dyDescent="0.2"/>
    <row r="198" spans="1:75" ht="15.9" customHeight="1" x14ac:dyDescent="0.2"/>
    <row r="199" spans="1:75" ht="15.9" customHeight="1" x14ac:dyDescent="0.2"/>
    <row r="200" spans="1:75" ht="15.9" customHeight="1" x14ac:dyDescent="0.2"/>
    <row r="201" spans="1:75" ht="21.9" customHeight="1" x14ac:dyDescent="0.2">
      <c r="B201" s="150"/>
      <c r="C201" s="150"/>
      <c r="D201" s="150"/>
      <c r="E201" s="150"/>
      <c r="F201" s="150"/>
      <c r="G201" s="150"/>
      <c r="H201" s="150"/>
      <c r="I201" s="185"/>
      <c r="J201" s="150"/>
      <c r="K201" s="150"/>
      <c r="L201" s="150"/>
      <c r="M201" s="150"/>
      <c r="N201" s="150"/>
      <c r="O201" s="150"/>
      <c r="P201" s="150"/>
      <c r="Q201" s="150"/>
      <c r="R201" s="150"/>
    </row>
    <row r="202" spans="1:75" ht="21.9" customHeight="1" x14ac:dyDescent="0.2">
      <c r="B202" s="150"/>
      <c r="C202" s="150"/>
      <c r="D202" s="150"/>
      <c r="E202" s="150"/>
      <c r="F202" s="150"/>
      <c r="G202" s="150"/>
      <c r="H202" s="150"/>
      <c r="I202" s="150"/>
      <c r="J202" s="150"/>
      <c r="K202" s="150"/>
      <c r="L202" s="150"/>
      <c r="M202" s="150"/>
      <c r="N202" s="150"/>
      <c r="O202" s="150"/>
      <c r="P202" s="150"/>
      <c r="Q202" s="150"/>
      <c r="R202" s="150"/>
      <c r="U202" s="207"/>
    </row>
    <row r="203" spans="1:75" ht="21.9" customHeight="1" x14ac:dyDescent="0.2">
      <c r="B203" s="150"/>
      <c r="C203" s="150"/>
      <c r="D203" s="150"/>
      <c r="E203" s="150"/>
      <c r="F203" s="150"/>
      <c r="G203" s="150"/>
      <c r="H203" s="150"/>
      <c r="I203" s="150"/>
      <c r="J203" s="150"/>
      <c r="K203" s="150"/>
      <c r="L203" s="150"/>
      <c r="M203" s="150"/>
      <c r="N203" s="150"/>
      <c r="O203" s="150"/>
      <c r="P203" s="150"/>
      <c r="Q203" s="150"/>
      <c r="R203" s="150"/>
    </row>
    <row r="204" spans="1:75" ht="21.9" customHeight="1" x14ac:dyDescent="0.2">
      <c r="B204" s="150"/>
      <c r="C204" s="150"/>
      <c r="D204" s="150"/>
      <c r="E204" s="150"/>
      <c r="F204" s="150"/>
      <c r="G204" s="150"/>
      <c r="H204" s="150"/>
      <c r="I204" s="150"/>
      <c r="J204" s="150"/>
      <c r="K204" s="150"/>
      <c r="L204" s="150"/>
      <c r="M204" s="150"/>
      <c r="N204" s="150"/>
      <c r="O204" s="150"/>
      <c r="P204" s="150"/>
      <c r="Q204" s="150"/>
      <c r="R204" s="150"/>
    </row>
    <row r="205" spans="1:75" ht="21.9" customHeight="1" x14ac:dyDescent="0.2">
      <c r="B205" s="150"/>
      <c r="C205" s="150"/>
      <c r="D205" s="150"/>
      <c r="E205" s="150"/>
      <c r="F205" s="150"/>
      <c r="G205" s="150"/>
      <c r="H205" s="150"/>
      <c r="I205" s="150"/>
      <c r="J205" s="150"/>
      <c r="K205" s="150"/>
      <c r="L205" s="150"/>
      <c r="M205" s="150"/>
      <c r="N205" s="150"/>
      <c r="O205" s="150"/>
      <c r="P205" s="150"/>
      <c r="Q205" s="150"/>
      <c r="R205" s="150"/>
      <c r="U205" s="207"/>
      <c r="V205" s="123"/>
      <c r="W205" s="123"/>
      <c r="X205" s="123"/>
      <c r="Y205" s="123"/>
      <c r="Z205" s="123"/>
      <c r="AA205" s="123"/>
      <c r="AB205" s="123"/>
      <c r="AC205" s="123"/>
      <c r="AD205" s="123"/>
      <c r="AE205" s="123"/>
      <c r="AF205" s="123"/>
      <c r="AG205" s="123"/>
      <c r="AH205" s="123"/>
      <c r="AI205" s="123"/>
      <c r="AJ205" s="123"/>
      <c r="AK205" s="123"/>
      <c r="AL205" s="123"/>
      <c r="AM205" s="123"/>
      <c r="AN205" s="123"/>
      <c r="AO205" s="123"/>
      <c r="AP205" s="123"/>
      <c r="AQ205" s="123"/>
      <c r="AR205" s="123"/>
      <c r="AS205" s="123"/>
      <c r="AT205" s="123"/>
      <c r="AU205" s="123"/>
      <c r="AV205" s="123"/>
      <c r="AW205" s="123"/>
      <c r="AX205" s="123"/>
      <c r="AY205" s="123"/>
      <c r="AZ205" s="123"/>
      <c r="BA205" s="123"/>
      <c r="BB205" s="123"/>
      <c r="BC205" s="123"/>
      <c r="BD205" s="123"/>
      <c r="BE205" s="123"/>
      <c r="BF205" s="123"/>
      <c r="BG205" s="123"/>
      <c r="BH205" s="123"/>
      <c r="BI205" s="123"/>
      <c r="BJ205" s="123"/>
      <c r="BK205" s="123"/>
      <c r="BL205" s="123"/>
      <c r="BM205" s="123"/>
      <c r="BN205" s="123"/>
      <c r="BO205" s="123"/>
      <c r="BP205" s="123"/>
      <c r="BQ205" s="123"/>
      <c r="BR205" s="123"/>
      <c r="BS205" s="123"/>
      <c r="BT205" s="123"/>
      <c r="BU205" s="123"/>
      <c r="BV205" s="123"/>
      <c r="BW205" s="123"/>
    </row>
    <row r="206" spans="1:75" ht="21.9" customHeight="1" x14ac:dyDescent="0.2">
      <c r="B206" s="150"/>
      <c r="C206" s="150"/>
      <c r="D206" s="150"/>
      <c r="E206" s="150"/>
      <c r="F206" s="150"/>
      <c r="G206" s="150"/>
      <c r="H206" s="150"/>
      <c r="I206" s="150"/>
      <c r="J206" s="150"/>
      <c r="K206" s="150"/>
      <c r="L206" s="150"/>
      <c r="M206" s="150"/>
      <c r="N206" s="150"/>
      <c r="O206" s="150"/>
      <c r="P206" s="150"/>
      <c r="Q206" s="150"/>
      <c r="R206" s="150"/>
      <c r="U206" s="207"/>
      <c r="V206" s="123"/>
      <c r="W206" s="123"/>
      <c r="X206" s="123"/>
      <c r="Y206" s="123"/>
      <c r="Z206" s="123"/>
      <c r="AA206" s="123"/>
      <c r="AB206" s="123"/>
      <c r="AC206" s="123"/>
      <c r="AD206" s="123"/>
      <c r="AE206" s="123"/>
      <c r="AF206" s="123"/>
      <c r="AG206" s="123"/>
      <c r="AH206" s="123"/>
      <c r="AI206" s="123"/>
      <c r="AJ206" s="123"/>
      <c r="AK206" s="123"/>
      <c r="AL206" s="123"/>
      <c r="AM206" s="123"/>
      <c r="AN206" s="123"/>
      <c r="AO206" s="123"/>
      <c r="AP206" s="123"/>
      <c r="AQ206" s="123"/>
      <c r="AR206" s="123"/>
      <c r="AS206" s="123"/>
      <c r="AT206" s="123"/>
      <c r="AU206" s="123"/>
      <c r="AV206" s="123"/>
      <c r="AW206" s="123"/>
      <c r="AX206" s="123"/>
      <c r="AY206" s="123"/>
      <c r="AZ206" s="123"/>
      <c r="BA206" s="123"/>
      <c r="BB206" s="123"/>
      <c r="BC206" s="123"/>
      <c r="BD206" s="123"/>
      <c r="BE206" s="123"/>
      <c r="BF206" s="123"/>
      <c r="BG206" s="123"/>
      <c r="BH206" s="123"/>
      <c r="BI206" s="123"/>
      <c r="BJ206" s="123"/>
      <c r="BK206" s="123"/>
      <c r="BL206" s="123"/>
      <c r="BM206" s="123"/>
      <c r="BN206" s="123"/>
      <c r="BO206" s="123"/>
      <c r="BP206" s="123"/>
      <c r="BQ206" s="123"/>
      <c r="BR206" s="123"/>
      <c r="BS206" s="123"/>
      <c r="BT206" s="123"/>
      <c r="BU206" s="123"/>
      <c r="BV206" s="123"/>
      <c r="BW206" s="123"/>
    </row>
    <row r="207" spans="1:75" s="95" customFormat="1" ht="18" customHeight="1" x14ac:dyDescent="0.2">
      <c r="B207" s="151"/>
      <c r="C207" s="151"/>
      <c r="D207" s="151"/>
      <c r="E207" s="151"/>
      <c r="F207" s="151"/>
      <c r="G207" s="151"/>
      <c r="H207" s="151"/>
      <c r="I207" s="151"/>
      <c r="J207" s="151"/>
      <c r="K207" s="151"/>
      <c r="L207" s="151"/>
      <c r="M207" s="151"/>
      <c r="N207" s="151"/>
      <c r="O207" s="151"/>
      <c r="P207" s="151"/>
      <c r="Q207" s="151"/>
      <c r="R207" s="151"/>
      <c r="V207" s="230"/>
      <c r="W207" s="230"/>
      <c r="X207" s="230"/>
      <c r="Y207" s="230"/>
      <c r="Z207" s="230"/>
      <c r="AA207" s="230"/>
      <c r="AB207" s="230"/>
      <c r="AC207" s="230"/>
      <c r="AD207" s="230"/>
      <c r="AE207" s="230"/>
      <c r="AF207" s="230"/>
      <c r="AG207" s="230"/>
      <c r="AH207" s="230"/>
      <c r="AI207" s="230"/>
      <c r="AJ207" s="230"/>
      <c r="AK207" s="230"/>
      <c r="AL207" s="230"/>
      <c r="AM207" s="230"/>
      <c r="AN207" s="230"/>
      <c r="AO207" s="230"/>
      <c r="AP207" s="230"/>
      <c r="AQ207" s="230"/>
      <c r="AR207" s="230"/>
      <c r="AS207" s="230"/>
      <c r="AT207" s="230"/>
      <c r="AU207" s="230"/>
      <c r="AV207" s="230"/>
      <c r="AW207" s="230"/>
      <c r="AX207" s="230"/>
      <c r="AY207" s="230"/>
      <c r="AZ207" s="230"/>
      <c r="BA207" s="230"/>
      <c r="BB207" s="230"/>
      <c r="BC207" s="230"/>
      <c r="BD207" s="230"/>
      <c r="BE207" s="230"/>
      <c r="BF207" s="230"/>
      <c r="BG207" s="230"/>
      <c r="BH207" s="230"/>
      <c r="BI207" s="230"/>
      <c r="BJ207" s="230"/>
      <c r="BK207" s="230"/>
      <c r="BL207" s="230"/>
      <c r="BM207" s="230"/>
      <c r="BN207" s="230"/>
      <c r="BO207" s="230"/>
      <c r="BP207" s="230"/>
      <c r="BQ207" s="230"/>
      <c r="BR207" s="230"/>
      <c r="BS207" s="230"/>
      <c r="BT207" s="230"/>
      <c r="BU207" s="230"/>
      <c r="BV207" s="230"/>
      <c r="BW207" s="230"/>
    </row>
    <row r="208" spans="1:75" s="95" customFormat="1" ht="18" customHeight="1" x14ac:dyDescent="0.2">
      <c r="B208" s="151"/>
      <c r="C208" s="151"/>
      <c r="D208" s="151"/>
      <c r="E208" s="151"/>
      <c r="F208" s="151"/>
      <c r="G208" s="151"/>
      <c r="H208" s="151"/>
      <c r="I208" s="151"/>
      <c r="J208" s="151"/>
      <c r="K208" s="151"/>
      <c r="L208" s="151"/>
      <c r="M208" s="151"/>
      <c r="N208" s="151"/>
      <c r="O208" s="151"/>
      <c r="P208" s="151"/>
      <c r="Q208" s="151"/>
      <c r="R208" s="151"/>
      <c r="V208" s="214"/>
      <c r="W208" s="214"/>
      <c r="X208" s="214"/>
      <c r="Y208" s="214"/>
      <c r="Z208" s="214"/>
      <c r="AA208" s="214"/>
      <c r="AB208" s="214"/>
      <c r="AC208" s="214"/>
      <c r="AD208" s="214"/>
      <c r="AE208" s="214"/>
      <c r="AF208" s="214"/>
      <c r="AG208" s="214"/>
      <c r="AH208" s="214"/>
      <c r="AI208" s="214"/>
      <c r="AJ208" s="214"/>
      <c r="AK208" s="214"/>
      <c r="AL208" s="214"/>
      <c r="AM208" s="214"/>
      <c r="AN208" s="214"/>
      <c r="AO208" s="214"/>
      <c r="AP208" s="214"/>
      <c r="AQ208" s="214"/>
      <c r="AR208" s="214"/>
      <c r="AS208" s="214"/>
      <c r="AT208" s="214"/>
      <c r="AU208" s="214"/>
      <c r="AV208" s="214"/>
      <c r="AW208" s="214"/>
      <c r="AX208" s="214"/>
      <c r="AY208" s="214"/>
      <c r="AZ208" s="214"/>
      <c r="BA208" s="214"/>
      <c r="BB208" s="214"/>
      <c r="BC208" s="214"/>
      <c r="BD208" s="214"/>
      <c r="BE208" s="214"/>
      <c r="BF208" s="214"/>
      <c r="BG208" s="214"/>
      <c r="BH208" s="214"/>
      <c r="BI208" s="214"/>
      <c r="BJ208" s="214"/>
      <c r="BK208" s="214"/>
      <c r="BL208" s="214"/>
      <c r="BM208" s="214"/>
      <c r="BN208" s="214"/>
      <c r="BO208" s="214"/>
      <c r="BP208" s="214"/>
      <c r="BQ208" s="214"/>
      <c r="BR208" s="214"/>
      <c r="BS208" s="214"/>
      <c r="BT208" s="214"/>
      <c r="BU208" s="214"/>
      <c r="BV208" s="214"/>
      <c r="BW208" s="214"/>
    </row>
    <row r="209" spans="2:75" ht="21.9" customHeight="1" x14ac:dyDescent="0.2">
      <c r="B209" s="150"/>
      <c r="C209" s="150"/>
      <c r="D209" s="150"/>
      <c r="E209" s="150"/>
      <c r="F209" s="150"/>
      <c r="G209" s="150"/>
      <c r="H209" s="150"/>
      <c r="I209" s="150"/>
      <c r="J209" s="150"/>
      <c r="K209" s="150"/>
      <c r="L209" s="150"/>
      <c r="M209" s="150"/>
      <c r="N209" s="150"/>
      <c r="O209" s="150"/>
      <c r="P209" s="150"/>
      <c r="Q209" s="150"/>
      <c r="R209" s="150"/>
      <c r="U209" s="208"/>
      <c r="V209" s="232"/>
      <c r="W209" s="232"/>
      <c r="X209" s="232"/>
      <c r="Y209" s="232"/>
      <c r="Z209" s="232"/>
      <c r="AA209" s="232"/>
      <c r="AB209" s="232"/>
      <c r="AC209" s="232"/>
      <c r="AD209" s="232"/>
      <c r="AE209" s="232"/>
      <c r="AF209" s="232"/>
      <c r="AG209" s="232"/>
      <c r="AH209" s="232"/>
      <c r="AI209" s="123"/>
      <c r="AJ209" s="123"/>
      <c r="AK209" s="123"/>
      <c r="AL209" s="123"/>
      <c r="AM209" s="123"/>
      <c r="AN209" s="123"/>
      <c r="AO209" s="123"/>
      <c r="AP209" s="123"/>
      <c r="AQ209" s="123"/>
      <c r="AR209" s="123"/>
      <c r="AS209" s="123"/>
      <c r="AT209" s="123"/>
      <c r="AU209" s="123"/>
      <c r="AV209" s="123"/>
      <c r="AW209" s="123"/>
      <c r="AX209" s="123"/>
      <c r="AY209" s="123"/>
      <c r="AZ209" s="123"/>
      <c r="BA209" s="123"/>
      <c r="BB209" s="123"/>
      <c r="BC209" s="123"/>
      <c r="BD209" s="123"/>
      <c r="BE209" s="123"/>
      <c r="BF209" s="123"/>
      <c r="BG209" s="123"/>
      <c r="BH209" s="123"/>
      <c r="BI209" s="123"/>
      <c r="BJ209" s="123"/>
      <c r="BK209" s="123"/>
      <c r="BL209" s="123"/>
      <c r="BM209" s="123"/>
      <c r="BN209" s="123"/>
      <c r="BO209" s="123"/>
      <c r="BP209" s="123"/>
      <c r="BQ209" s="123"/>
      <c r="BR209" s="123"/>
      <c r="BS209" s="123"/>
      <c r="BT209" s="123"/>
      <c r="BU209" s="123"/>
      <c r="BV209" s="123"/>
      <c r="BW209" s="123"/>
    </row>
    <row r="210" spans="2:75" ht="15.9" customHeight="1" x14ac:dyDescent="0.2">
      <c r="B210" s="150"/>
      <c r="C210" s="150"/>
      <c r="D210" s="150"/>
      <c r="E210" s="150"/>
      <c r="F210" s="150"/>
      <c r="G210" s="150"/>
      <c r="H210" s="150"/>
      <c r="I210" s="150"/>
      <c r="J210" s="150"/>
      <c r="K210" s="150"/>
      <c r="L210" s="150"/>
      <c r="M210" s="150"/>
      <c r="N210" s="150"/>
      <c r="O210" s="150"/>
      <c r="P210" s="150"/>
      <c r="Q210" s="150"/>
      <c r="R210" s="150"/>
      <c r="U210" s="123"/>
      <c r="V210" s="123"/>
      <c r="W210" s="123"/>
      <c r="X210" s="123"/>
      <c r="Y210" s="123"/>
      <c r="Z210" s="123"/>
      <c r="AA210" s="123"/>
      <c r="AB210" s="123"/>
      <c r="AC210" s="123"/>
      <c r="AD210" s="123"/>
      <c r="AE210" s="123"/>
      <c r="AF210" s="123"/>
      <c r="AG210" s="123"/>
      <c r="AH210" s="123"/>
      <c r="AI210" s="123"/>
      <c r="AJ210" s="123"/>
      <c r="AK210" s="123"/>
      <c r="AL210" s="123"/>
      <c r="AM210" s="123"/>
      <c r="AN210" s="123"/>
      <c r="AO210" s="123"/>
      <c r="AP210" s="123"/>
      <c r="AQ210" s="123"/>
      <c r="AR210" s="123"/>
      <c r="AS210" s="123"/>
      <c r="AT210" s="123"/>
      <c r="AU210" s="123"/>
      <c r="AV210" s="123"/>
      <c r="AW210" s="123"/>
      <c r="AX210" s="123"/>
      <c r="AY210" s="123"/>
      <c r="AZ210" s="123"/>
      <c r="BA210" s="123"/>
      <c r="BB210" s="123"/>
      <c r="BC210" s="123"/>
      <c r="BD210" s="123"/>
      <c r="BE210" s="123"/>
      <c r="BF210" s="123"/>
      <c r="BG210" s="123"/>
      <c r="BH210" s="123"/>
      <c r="BI210" s="123"/>
      <c r="BJ210" s="123"/>
      <c r="BK210" s="123"/>
      <c r="BL210" s="123"/>
      <c r="BM210" s="123"/>
      <c r="BN210" s="123"/>
      <c r="BO210" s="123"/>
      <c r="BP210" s="123"/>
      <c r="BQ210" s="123"/>
      <c r="BR210" s="123"/>
      <c r="BS210" s="123"/>
      <c r="BT210" s="123"/>
      <c r="BU210" s="123"/>
      <c r="BV210" s="123"/>
      <c r="BW210" s="123"/>
    </row>
    <row r="211" spans="2:75" ht="15.9" customHeight="1" x14ac:dyDescent="0.2">
      <c r="B211" s="150"/>
      <c r="C211" s="150"/>
      <c r="D211" s="150"/>
      <c r="E211" s="150"/>
      <c r="F211" s="150"/>
      <c r="G211" s="150"/>
      <c r="H211" s="150"/>
      <c r="I211" s="150"/>
      <c r="J211" s="150"/>
      <c r="K211" s="150"/>
      <c r="L211" s="150"/>
      <c r="M211" s="150"/>
      <c r="N211" s="150"/>
      <c r="O211" s="150"/>
      <c r="P211" s="150"/>
      <c r="Q211" s="150"/>
      <c r="R211" s="150"/>
      <c r="U211" s="209"/>
      <c r="V211" s="208"/>
      <c r="W211" s="123"/>
      <c r="X211" s="123"/>
      <c r="Y211" s="123"/>
      <c r="Z211" s="123"/>
      <c r="AA211" s="123"/>
      <c r="AB211" s="123"/>
      <c r="AC211" s="123"/>
      <c r="AD211" s="123"/>
      <c r="AE211" s="123"/>
      <c r="AF211" s="123"/>
      <c r="AG211" s="123"/>
      <c r="AH211" s="123"/>
      <c r="AI211" s="123"/>
      <c r="AJ211" s="123"/>
      <c r="AK211" s="123"/>
      <c r="AL211" s="123"/>
      <c r="AM211" s="123"/>
      <c r="AN211" s="123"/>
      <c r="AO211" s="123"/>
      <c r="AP211" s="123"/>
      <c r="AQ211" s="123"/>
      <c r="AR211" s="123"/>
      <c r="AS211" s="123"/>
      <c r="AT211" s="123"/>
      <c r="AU211" s="123"/>
      <c r="AV211" s="123"/>
      <c r="AW211" s="123"/>
      <c r="AX211" s="123"/>
      <c r="AY211" s="123"/>
      <c r="AZ211" s="123"/>
      <c r="BA211" s="123"/>
      <c r="BB211" s="123"/>
      <c r="BC211" s="123"/>
      <c r="BD211" s="123"/>
      <c r="BE211" s="123"/>
      <c r="BF211" s="123"/>
      <c r="BG211" s="123"/>
      <c r="BH211" s="123"/>
      <c r="BI211" s="123"/>
      <c r="BJ211" s="123"/>
      <c r="BK211" s="123"/>
      <c r="BL211" s="123"/>
      <c r="BM211" s="123"/>
      <c r="BN211" s="123"/>
      <c r="BO211" s="123"/>
      <c r="BP211" s="123"/>
      <c r="BQ211" s="123"/>
      <c r="BR211" s="123"/>
      <c r="BS211" s="123"/>
      <c r="BT211" s="123"/>
      <c r="BU211" s="123"/>
      <c r="BV211" s="123"/>
      <c r="BW211" s="123"/>
    </row>
    <row r="212" spans="2:75" ht="15.9" customHeight="1" x14ac:dyDescent="0.2">
      <c r="B212" s="150"/>
      <c r="C212" s="150"/>
      <c r="D212" s="150"/>
      <c r="E212" s="150"/>
      <c r="F212" s="150"/>
      <c r="G212" s="150"/>
      <c r="H212" s="150"/>
      <c r="I212" s="150"/>
      <c r="J212" s="150"/>
      <c r="K212" s="150"/>
      <c r="L212" s="150"/>
      <c r="M212" s="150"/>
      <c r="N212" s="150"/>
      <c r="O212" s="150"/>
      <c r="P212" s="150"/>
      <c r="Q212" s="150"/>
      <c r="R212" s="150"/>
      <c r="U212" s="123"/>
      <c r="V212" s="123"/>
      <c r="W212" s="123"/>
      <c r="X212" s="123"/>
      <c r="Y212" s="123"/>
      <c r="Z212" s="123"/>
      <c r="AA212" s="123"/>
      <c r="AB212" s="123"/>
      <c r="AC212" s="123"/>
      <c r="AD212" s="123"/>
      <c r="AE212" s="123"/>
      <c r="AF212" s="123"/>
      <c r="AG212" s="123"/>
      <c r="AH212" s="123"/>
      <c r="AI212" s="123"/>
      <c r="AJ212" s="123"/>
      <c r="AK212" s="123"/>
      <c r="AL212" s="123"/>
      <c r="AM212" s="123"/>
      <c r="AN212" s="123"/>
      <c r="AO212" s="123"/>
      <c r="AP212" s="123"/>
      <c r="AQ212" s="123"/>
      <c r="AR212" s="123"/>
      <c r="AS212" s="123"/>
      <c r="AT212" s="123"/>
      <c r="AU212" s="123"/>
      <c r="AV212" s="123"/>
      <c r="AW212" s="123"/>
      <c r="AX212" s="123"/>
      <c r="AY212" s="123"/>
      <c r="AZ212" s="123"/>
      <c r="BA212" s="123"/>
      <c r="BB212" s="123"/>
      <c r="BC212" s="123"/>
      <c r="BD212" s="123"/>
      <c r="BE212" s="123"/>
      <c r="BF212" s="123"/>
      <c r="BG212" s="123"/>
      <c r="BH212" s="123"/>
      <c r="BI212" s="123"/>
      <c r="BJ212" s="123"/>
      <c r="BK212" s="123"/>
      <c r="BL212" s="123"/>
      <c r="BM212" s="123"/>
      <c r="BN212" s="123"/>
      <c r="BO212" s="123"/>
      <c r="BP212" s="123"/>
      <c r="BQ212" s="123"/>
      <c r="BR212" s="123"/>
      <c r="BS212" s="123"/>
      <c r="BT212" s="123"/>
      <c r="BU212" s="123"/>
      <c r="BV212" s="123"/>
      <c r="BW212" s="123"/>
    </row>
    <row r="213" spans="2:75" ht="21.9" customHeight="1" x14ac:dyDescent="0.2">
      <c r="B213" s="150"/>
      <c r="C213" s="150"/>
      <c r="D213" s="150"/>
      <c r="E213" s="150"/>
      <c r="F213" s="150"/>
      <c r="G213" s="150"/>
      <c r="H213" s="185"/>
      <c r="J213" s="150"/>
      <c r="K213" s="150"/>
      <c r="L213" s="150"/>
      <c r="M213" s="150"/>
      <c r="N213" s="150"/>
      <c r="O213" s="150"/>
      <c r="P213" s="150"/>
      <c r="Q213" s="150"/>
      <c r="R213" s="150"/>
      <c r="U213" s="123"/>
      <c r="V213" s="123"/>
      <c r="W213" s="123"/>
      <c r="X213" s="123"/>
      <c r="Y213" s="123"/>
      <c r="Z213" s="123"/>
      <c r="AA213" s="123"/>
      <c r="AB213" s="123"/>
      <c r="AC213" s="123"/>
      <c r="AD213" s="123"/>
      <c r="AE213" s="123"/>
      <c r="AF213" s="123"/>
      <c r="AG213" s="123"/>
      <c r="AH213" s="123"/>
      <c r="AI213" s="123"/>
      <c r="AJ213" s="123"/>
      <c r="AK213" s="123"/>
      <c r="AL213" s="123"/>
      <c r="AM213" s="123"/>
      <c r="AN213" s="123"/>
      <c r="AO213" s="123"/>
      <c r="AP213" s="123"/>
      <c r="AQ213" s="123"/>
      <c r="AR213" s="123"/>
      <c r="AS213" s="123"/>
      <c r="AT213" s="123"/>
      <c r="AU213" s="123"/>
      <c r="AV213" s="123"/>
      <c r="AW213" s="123"/>
      <c r="AX213" s="123"/>
      <c r="AY213" s="123"/>
      <c r="AZ213" s="123"/>
      <c r="BA213" s="123"/>
      <c r="BB213" s="123"/>
      <c r="BC213" s="123"/>
      <c r="BD213" s="123"/>
      <c r="BE213" s="123"/>
      <c r="BF213" s="123"/>
      <c r="BG213" s="123"/>
      <c r="BH213" s="123"/>
      <c r="BI213" s="123"/>
      <c r="BJ213" s="123"/>
      <c r="BK213" s="123"/>
      <c r="BL213" s="123"/>
      <c r="BM213" s="123"/>
      <c r="BN213" s="123"/>
      <c r="BO213" s="123"/>
      <c r="BP213" s="123"/>
      <c r="BQ213" s="123"/>
      <c r="BR213" s="123"/>
      <c r="BS213" s="123"/>
      <c r="BT213" s="123"/>
      <c r="BU213" s="123"/>
      <c r="BV213" s="123"/>
      <c r="BW213" s="123"/>
    </row>
    <row r="214" spans="2:75" ht="21.9" customHeight="1" x14ac:dyDescent="0.2">
      <c r="B214" s="150"/>
      <c r="C214" s="150"/>
      <c r="D214" s="150"/>
      <c r="E214" s="150"/>
      <c r="F214" s="150"/>
      <c r="G214" s="150"/>
      <c r="H214" s="150"/>
      <c r="I214" s="150"/>
      <c r="J214" s="150"/>
      <c r="K214" s="150"/>
      <c r="L214" s="150"/>
      <c r="M214" s="150"/>
      <c r="N214" s="150"/>
      <c r="O214" s="150"/>
      <c r="P214" s="150"/>
      <c r="Q214" s="150"/>
      <c r="R214" s="150"/>
      <c r="U214" s="123"/>
      <c r="V214" s="123"/>
      <c r="W214" s="123"/>
      <c r="X214" s="123"/>
      <c r="Y214" s="123"/>
      <c r="Z214" s="123"/>
      <c r="AA214" s="123"/>
      <c r="AB214" s="123"/>
      <c r="AC214" s="123"/>
      <c r="AD214" s="123"/>
      <c r="AE214" s="123"/>
      <c r="AF214" s="123"/>
      <c r="AG214" s="123"/>
      <c r="AH214" s="123"/>
      <c r="AI214" s="123"/>
      <c r="AJ214" s="123"/>
      <c r="AK214" s="123"/>
      <c r="AL214" s="123"/>
      <c r="AM214" s="123"/>
      <c r="AN214" s="123"/>
      <c r="AO214" s="123"/>
      <c r="AP214" s="123"/>
      <c r="AQ214" s="123"/>
      <c r="AR214" s="123"/>
      <c r="AS214" s="123"/>
      <c r="AT214" s="123"/>
      <c r="AU214" s="123"/>
      <c r="AV214" s="123"/>
      <c r="AW214" s="123"/>
      <c r="AX214" s="123"/>
      <c r="AY214" s="123"/>
      <c r="AZ214" s="123"/>
      <c r="BA214" s="123"/>
      <c r="BB214" s="123"/>
      <c r="BC214" s="123"/>
      <c r="BD214" s="123"/>
      <c r="BE214" s="123"/>
      <c r="BF214" s="123"/>
      <c r="BG214" s="123"/>
      <c r="BH214" s="123"/>
      <c r="BI214" s="123"/>
      <c r="BJ214" s="123"/>
      <c r="BK214" s="123"/>
      <c r="BL214" s="123"/>
      <c r="BM214" s="123"/>
      <c r="BN214" s="123"/>
      <c r="BO214" s="123"/>
      <c r="BP214" s="123"/>
      <c r="BQ214" s="123"/>
      <c r="BR214" s="123"/>
      <c r="BS214" s="123"/>
      <c r="BT214" s="123"/>
      <c r="BU214" s="123"/>
      <c r="BV214" s="123"/>
      <c r="BW214" s="123"/>
    </row>
    <row r="215" spans="2:75" ht="21.9" customHeight="1" x14ac:dyDescent="0.2">
      <c r="B215" s="150"/>
      <c r="C215" s="150"/>
      <c r="D215" s="150"/>
      <c r="E215" s="150"/>
      <c r="F215" s="150"/>
      <c r="G215" s="150"/>
      <c r="H215" s="150"/>
      <c r="I215" s="150"/>
      <c r="J215" s="150"/>
      <c r="K215" s="150"/>
      <c r="L215" s="150"/>
      <c r="M215" s="150"/>
      <c r="N215" s="150"/>
      <c r="O215" s="150"/>
      <c r="P215" s="150"/>
      <c r="Q215" s="150"/>
      <c r="R215" s="150"/>
      <c r="U215" s="123"/>
      <c r="V215" s="123"/>
      <c r="W215" s="123"/>
      <c r="X215" s="123"/>
      <c r="Y215" s="123"/>
      <c r="Z215" s="123"/>
      <c r="AA215" s="123"/>
      <c r="AB215" s="123"/>
      <c r="AC215" s="123"/>
      <c r="AD215" s="123"/>
      <c r="AE215" s="123"/>
      <c r="AF215" s="123"/>
      <c r="AG215" s="123"/>
      <c r="AH215" s="123"/>
      <c r="AI215" s="123"/>
      <c r="AJ215" s="123"/>
      <c r="AK215" s="123"/>
      <c r="AL215" s="123"/>
      <c r="AM215" s="123"/>
      <c r="AN215" s="123"/>
      <c r="AO215" s="123"/>
      <c r="AP215" s="123"/>
      <c r="AQ215" s="123"/>
      <c r="AR215" s="123"/>
      <c r="AS215" s="123"/>
      <c r="AT215" s="123"/>
      <c r="AU215" s="123"/>
      <c r="AV215" s="123"/>
      <c r="AW215" s="123"/>
      <c r="AX215" s="123"/>
      <c r="AY215" s="123"/>
      <c r="AZ215" s="123"/>
      <c r="BA215" s="123"/>
      <c r="BB215" s="123"/>
      <c r="BC215" s="123"/>
      <c r="BD215" s="123"/>
      <c r="BE215" s="123"/>
      <c r="BF215" s="123"/>
      <c r="BG215" s="123"/>
      <c r="BH215" s="123"/>
      <c r="BI215" s="123"/>
      <c r="BJ215" s="123"/>
      <c r="BK215" s="123"/>
      <c r="BL215" s="123"/>
      <c r="BM215" s="123"/>
      <c r="BN215" s="123"/>
      <c r="BO215" s="123"/>
      <c r="BP215" s="123"/>
      <c r="BQ215" s="123"/>
      <c r="BR215" s="123"/>
      <c r="BS215" s="123"/>
      <c r="BT215" s="123"/>
      <c r="BU215" s="123"/>
      <c r="BV215" s="123"/>
      <c r="BW215" s="123"/>
    </row>
    <row r="216" spans="2:75" ht="21.9" customHeight="1" x14ac:dyDescent="0.2">
      <c r="B216" s="150"/>
      <c r="C216" s="150"/>
      <c r="D216" s="150"/>
      <c r="E216" s="150"/>
      <c r="F216" s="150"/>
      <c r="G216" s="150"/>
      <c r="H216" s="150"/>
      <c r="I216" s="150"/>
      <c r="J216" s="150"/>
      <c r="K216" s="150"/>
      <c r="L216" s="150"/>
      <c r="M216" s="150"/>
      <c r="N216" s="150"/>
      <c r="O216" s="150"/>
      <c r="P216" s="150"/>
      <c r="Q216" s="150"/>
      <c r="R216" s="150"/>
      <c r="U216" s="123"/>
      <c r="V216" s="123"/>
      <c r="W216" s="123"/>
      <c r="X216" s="123"/>
      <c r="Y216" s="123"/>
      <c r="Z216" s="123"/>
      <c r="AA216" s="123"/>
      <c r="AB216" s="123"/>
      <c r="AC216" s="123"/>
      <c r="AD216" s="123"/>
      <c r="AE216" s="123"/>
      <c r="AF216" s="123"/>
      <c r="AG216" s="123"/>
      <c r="AH216" s="123"/>
      <c r="AI216" s="123"/>
      <c r="AJ216" s="123"/>
      <c r="AK216" s="123"/>
      <c r="AL216" s="123"/>
      <c r="AM216" s="123"/>
      <c r="AN216" s="123"/>
      <c r="AO216" s="123"/>
      <c r="AP216" s="123"/>
      <c r="AQ216" s="123"/>
      <c r="AR216" s="123"/>
      <c r="AS216" s="123"/>
      <c r="AT216" s="123"/>
      <c r="AU216" s="123"/>
      <c r="AV216" s="123"/>
      <c r="AW216" s="123"/>
      <c r="AX216" s="123"/>
      <c r="AY216" s="123"/>
      <c r="AZ216" s="123"/>
      <c r="BA216" s="123"/>
      <c r="BB216" s="123"/>
      <c r="BC216" s="123"/>
      <c r="BD216" s="123"/>
      <c r="BE216" s="123"/>
      <c r="BF216" s="123"/>
      <c r="BG216" s="123"/>
      <c r="BH216" s="123"/>
      <c r="BI216" s="123"/>
      <c r="BJ216" s="123"/>
      <c r="BK216" s="123"/>
      <c r="BL216" s="123"/>
      <c r="BM216" s="123"/>
      <c r="BN216" s="123"/>
      <c r="BO216" s="123"/>
      <c r="BP216" s="123"/>
      <c r="BQ216" s="123"/>
      <c r="BR216" s="123"/>
      <c r="BS216" s="123"/>
      <c r="BT216" s="123"/>
      <c r="BU216" s="123"/>
      <c r="BV216" s="123"/>
      <c r="BW216" s="123"/>
    </row>
    <row r="217" spans="2:75" ht="21.9" customHeight="1" x14ac:dyDescent="0.2">
      <c r="B217" s="150"/>
      <c r="C217" s="150"/>
      <c r="D217" s="150"/>
      <c r="E217" s="150"/>
      <c r="F217" s="150"/>
      <c r="G217" s="150"/>
      <c r="H217" s="150"/>
      <c r="I217" s="150"/>
      <c r="J217" s="150"/>
      <c r="K217" s="150"/>
      <c r="L217" s="150"/>
      <c r="M217" s="150"/>
      <c r="N217" s="150"/>
      <c r="O217" s="150"/>
      <c r="P217" s="150"/>
      <c r="Q217" s="150"/>
      <c r="R217" s="150"/>
      <c r="U217" s="207"/>
      <c r="V217" s="123"/>
      <c r="W217" s="123"/>
      <c r="X217" s="123"/>
      <c r="Y217" s="123"/>
      <c r="Z217" s="123"/>
      <c r="AA217" s="123"/>
      <c r="AB217" s="123"/>
      <c r="AC217" s="123"/>
      <c r="AD217" s="123"/>
      <c r="AE217" s="123"/>
      <c r="AF217" s="123"/>
      <c r="AG217" s="123"/>
      <c r="AH217" s="123"/>
      <c r="AI217" s="123"/>
      <c r="AJ217" s="123"/>
      <c r="AK217" s="123"/>
      <c r="AL217" s="123"/>
      <c r="AM217" s="123"/>
      <c r="AN217" s="123"/>
      <c r="AO217" s="123"/>
      <c r="AP217" s="123"/>
      <c r="AQ217" s="123"/>
      <c r="AR217" s="123"/>
      <c r="AS217" s="123"/>
      <c r="AT217" s="123"/>
      <c r="AU217" s="123"/>
      <c r="AV217" s="123"/>
      <c r="AW217" s="123"/>
      <c r="AX217" s="123"/>
      <c r="AY217" s="123"/>
      <c r="AZ217" s="123"/>
      <c r="BA217" s="123"/>
      <c r="BB217" s="123"/>
      <c r="BC217" s="123"/>
      <c r="BD217" s="123"/>
      <c r="BE217" s="123"/>
      <c r="BF217" s="123"/>
      <c r="BG217" s="123"/>
      <c r="BH217" s="123"/>
      <c r="BI217" s="123"/>
      <c r="BJ217" s="123"/>
      <c r="BK217" s="123"/>
      <c r="BL217" s="123"/>
      <c r="BM217" s="123"/>
      <c r="BN217" s="123"/>
      <c r="BO217" s="123"/>
      <c r="BP217" s="123"/>
      <c r="BQ217" s="123"/>
      <c r="BR217" s="123"/>
      <c r="BS217" s="123"/>
      <c r="BT217" s="123"/>
      <c r="BU217" s="123"/>
      <c r="BV217" s="123"/>
      <c r="BW217" s="123"/>
    </row>
    <row r="218" spans="2:75" ht="21.9" customHeight="1" x14ac:dyDescent="0.2">
      <c r="B218" s="150"/>
      <c r="C218" s="150"/>
      <c r="D218" s="150"/>
      <c r="E218" s="150"/>
      <c r="F218" s="150"/>
      <c r="G218" s="150"/>
      <c r="H218" s="150"/>
      <c r="I218" s="150"/>
      <c r="J218" s="150"/>
      <c r="K218" s="150"/>
      <c r="L218" s="150"/>
      <c r="M218" s="150"/>
      <c r="N218" s="150"/>
      <c r="O218" s="150"/>
      <c r="P218" s="150"/>
      <c r="Q218" s="150"/>
      <c r="R218" s="150"/>
      <c r="U218" s="207"/>
      <c r="V218" s="123"/>
      <c r="W218" s="123"/>
      <c r="X218" s="123"/>
      <c r="Y218" s="123"/>
      <c r="Z218" s="123"/>
      <c r="AA218" s="123"/>
      <c r="AB218" s="123"/>
      <c r="AC218" s="123"/>
      <c r="AD218" s="123"/>
      <c r="AE218" s="123"/>
      <c r="AF218" s="123"/>
      <c r="AG218" s="123"/>
      <c r="AH218" s="123"/>
      <c r="AI218" s="123"/>
      <c r="AJ218" s="123"/>
      <c r="AK218" s="123"/>
      <c r="AL218" s="123"/>
      <c r="AM218" s="123"/>
      <c r="AN218" s="123"/>
      <c r="AO218" s="123"/>
      <c r="AP218" s="123"/>
      <c r="AQ218" s="123"/>
      <c r="AR218" s="123"/>
      <c r="AS218" s="123"/>
      <c r="AT218" s="123"/>
      <c r="AU218" s="123"/>
      <c r="AV218" s="123"/>
      <c r="AW218" s="123"/>
      <c r="AX218" s="123"/>
      <c r="AY218" s="123"/>
      <c r="AZ218" s="123"/>
      <c r="BA218" s="123"/>
      <c r="BB218" s="123"/>
      <c r="BC218" s="123"/>
      <c r="BD218" s="123"/>
      <c r="BE218" s="123"/>
      <c r="BF218" s="123"/>
      <c r="BG218" s="123"/>
      <c r="BH218" s="123"/>
      <c r="BI218" s="123"/>
      <c r="BJ218" s="123"/>
      <c r="BK218" s="123"/>
      <c r="BL218" s="123"/>
      <c r="BM218" s="123"/>
      <c r="BN218" s="123"/>
      <c r="BO218" s="123"/>
      <c r="BP218" s="123"/>
      <c r="BQ218" s="123"/>
      <c r="BR218" s="123"/>
      <c r="BS218" s="123"/>
      <c r="BT218" s="123"/>
      <c r="BU218" s="123"/>
      <c r="BV218" s="123"/>
      <c r="BW218" s="123"/>
    </row>
    <row r="219" spans="2:75" s="95" customFormat="1" ht="18.75" customHeight="1" x14ac:dyDescent="0.2">
      <c r="B219" s="151"/>
      <c r="C219" s="151"/>
      <c r="D219" s="151"/>
      <c r="E219" s="151"/>
      <c r="F219" s="151"/>
      <c r="G219" s="151"/>
      <c r="H219" s="151"/>
      <c r="I219" s="151"/>
      <c r="J219" s="151"/>
      <c r="K219" s="151"/>
      <c r="L219" s="151"/>
      <c r="M219" s="151"/>
      <c r="N219" s="151"/>
      <c r="O219" s="151"/>
      <c r="P219" s="151"/>
      <c r="Q219" s="151"/>
      <c r="R219" s="151"/>
      <c r="V219" s="230"/>
      <c r="W219" s="230"/>
      <c r="X219" s="230"/>
      <c r="Y219" s="230"/>
      <c r="Z219" s="230"/>
      <c r="AA219" s="230"/>
      <c r="AB219" s="230"/>
      <c r="AC219" s="230"/>
      <c r="AD219" s="230"/>
      <c r="AE219" s="230"/>
      <c r="AF219" s="230"/>
      <c r="AG219" s="230"/>
      <c r="AH219" s="230"/>
      <c r="AI219" s="230"/>
      <c r="AJ219" s="230"/>
      <c r="AK219" s="230"/>
      <c r="AL219" s="230"/>
      <c r="AM219" s="230"/>
      <c r="AN219" s="230"/>
      <c r="AO219" s="230"/>
      <c r="AP219" s="230"/>
      <c r="AQ219" s="230"/>
      <c r="AR219" s="230"/>
      <c r="AS219" s="230"/>
      <c r="AT219" s="230"/>
      <c r="AU219" s="230"/>
      <c r="AV219" s="230"/>
      <c r="AW219" s="230"/>
      <c r="AX219" s="230"/>
      <c r="AY219" s="230"/>
      <c r="AZ219" s="230"/>
      <c r="BA219" s="230"/>
      <c r="BB219" s="230"/>
      <c r="BC219" s="230"/>
      <c r="BD219" s="230"/>
      <c r="BE219" s="230"/>
      <c r="BF219" s="230"/>
      <c r="BG219" s="230"/>
      <c r="BH219" s="230"/>
      <c r="BI219" s="230"/>
      <c r="BJ219" s="230"/>
      <c r="BK219" s="230"/>
      <c r="BL219" s="230"/>
      <c r="BM219" s="230"/>
      <c r="BN219" s="230"/>
      <c r="BO219" s="230"/>
      <c r="BP219" s="230"/>
      <c r="BQ219" s="230"/>
      <c r="BR219" s="230"/>
      <c r="BS219" s="230"/>
      <c r="BT219" s="230"/>
      <c r="BU219" s="230"/>
      <c r="BV219" s="230"/>
      <c r="BW219" s="230"/>
    </row>
    <row r="220" spans="2:75" s="95" customFormat="1" ht="18.75" customHeight="1" x14ac:dyDescent="0.2">
      <c r="B220" s="151"/>
      <c r="C220" s="151"/>
      <c r="D220" s="151"/>
      <c r="E220" s="151"/>
      <c r="F220" s="151"/>
      <c r="G220" s="151"/>
      <c r="H220" s="151"/>
      <c r="I220" s="151"/>
      <c r="J220" s="151"/>
      <c r="K220" s="151"/>
      <c r="L220" s="151"/>
      <c r="M220" s="151"/>
      <c r="N220" s="151"/>
      <c r="O220" s="151"/>
      <c r="P220" s="151"/>
      <c r="Q220" s="151"/>
      <c r="R220" s="151"/>
      <c r="V220" s="214"/>
      <c r="W220" s="214"/>
      <c r="X220" s="214"/>
      <c r="Y220" s="214"/>
      <c r="Z220" s="214"/>
      <c r="AA220" s="214"/>
      <c r="AB220" s="214"/>
      <c r="AC220" s="214"/>
      <c r="AD220" s="214"/>
      <c r="AE220" s="214"/>
      <c r="AF220" s="214"/>
      <c r="AG220" s="214"/>
      <c r="AH220" s="214"/>
      <c r="AI220" s="214"/>
      <c r="AJ220" s="214"/>
      <c r="AK220" s="214"/>
      <c r="AL220" s="214"/>
      <c r="AM220" s="214"/>
      <c r="AN220" s="214"/>
      <c r="AO220" s="214"/>
      <c r="AP220" s="214"/>
      <c r="AQ220" s="214"/>
      <c r="AR220" s="214"/>
      <c r="AS220" s="214"/>
      <c r="AT220" s="214"/>
      <c r="AU220" s="214"/>
      <c r="AV220" s="214"/>
      <c r="AW220" s="214"/>
      <c r="AX220" s="214"/>
      <c r="AY220" s="214"/>
      <c r="AZ220" s="214"/>
      <c r="BA220" s="214"/>
      <c r="BB220" s="214"/>
      <c r="BC220" s="214"/>
      <c r="BD220" s="214"/>
      <c r="BE220" s="214"/>
      <c r="BF220" s="214"/>
      <c r="BG220" s="214"/>
      <c r="BH220" s="214"/>
      <c r="BI220" s="214"/>
      <c r="BJ220" s="214"/>
      <c r="BK220" s="214"/>
      <c r="BL220" s="214"/>
      <c r="BM220" s="214"/>
      <c r="BN220" s="214"/>
      <c r="BO220" s="214"/>
      <c r="BP220" s="214"/>
      <c r="BQ220" s="214"/>
      <c r="BR220" s="214"/>
      <c r="BS220" s="214"/>
      <c r="BT220" s="214"/>
      <c r="BU220" s="214"/>
      <c r="BV220" s="214"/>
      <c r="BW220" s="214"/>
    </row>
    <row r="221" spans="2:75" ht="21.9" customHeight="1" x14ac:dyDescent="0.2">
      <c r="B221" s="150"/>
      <c r="C221" s="150"/>
      <c r="D221" s="150"/>
      <c r="E221" s="150"/>
      <c r="F221" s="150"/>
      <c r="G221" s="150"/>
      <c r="H221" s="150"/>
      <c r="I221" s="150"/>
      <c r="J221" s="150"/>
      <c r="K221" s="150"/>
      <c r="L221" s="150"/>
      <c r="M221" s="150"/>
      <c r="N221" s="150"/>
      <c r="O221" s="150"/>
      <c r="P221" s="150"/>
      <c r="Q221" s="150"/>
      <c r="R221" s="150"/>
      <c r="U221" s="208"/>
      <c r="V221" s="232"/>
      <c r="W221" s="232"/>
      <c r="X221" s="232"/>
      <c r="Y221" s="232"/>
      <c r="Z221" s="232"/>
      <c r="AA221" s="232"/>
      <c r="AB221" s="232"/>
      <c r="AC221" s="232"/>
      <c r="AD221" s="232"/>
      <c r="AE221" s="232"/>
      <c r="AF221" s="232"/>
      <c r="AG221" s="232"/>
      <c r="AH221" s="232"/>
      <c r="AI221" s="123"/>
      <c r="AJ221" s="123"/>
      <c r="AK221" s="123"/>
      <c r="AL221" s="123"/>
      <c r="AM221" s="123"/>
      <c r="AN221" s="123"/>
      <c r="AO221" s="123"/>
      <c r="AP221" s="123"/>
      <c r="AQ221" s="123"/>
      <c r="AR221" s="123"/>
      <c r="AS221" s="123"/>
      <c r="AT221" s="123"/>
      <c r="AU221" s="123"/>
      <c r="AV221" s="123"/>
      <c r="AW221" s="123"/>
      <c r="AX221" s="123"/>
      <c r="AY221" s="123"/>
      <c r="AZ221" s="123"/>
      <c r="BA221" s="123"/>
      <c r="BB221" s="123"/>
      <c r="BC221" s="123"/>
      <c r="BD221" s="123"/>
      <c r="BE221" s="123"/>
      <c r="BF221" s="123"/>
      <c r="BG221" s="123"/>
      <c r="BH221" s="123"/>
      <c r="BI221" s="123"/>
      <c r="BJ221" s="123"/>
      <c r="BK221" s="123"/>
      <c r="BL221" s="123"/>
      <c r="BM221" s="123"/>
      <c r="BN221" s="123"/>
      <c r="BO221" s="123"/>
      <c r="BP221" s="123"/>
      <c r="BQ221" s="123"/>
      <c r="BR221" s="123"/>
      <c r="BS221" s="123"/>
      <c r="BT221" s="123"/>
      <c r="BU221" s="123"/>
      <c r="BV221" s="123"/>
      <c r="BW221" s="123"/>
    </row>
    <row r="222" spans="2:75" ht="15.9" customHeight="1" x14ac:dyDescent="0.2">
      <c r="B222" s="150"/>
      <c r="C222" s="150"/>
      <c r="D222" s="150"/>
      <c r="E222" s="150"/>
      <c r="F222" s="150"/>
      <c r="G222" s="150"/>
      <c r="H222" s="150"/>
      <c r="I222" s="150"/>
      <c r="J222" s="150"/>
      <c r="K222" s="150"/>
      <c r="L222" s="150"/>
      <c r="M222" s="150"/>
      <c r="N222" s="150"/>
      <c r="O222" s="150"/>
      <c r="P222" s="150"/>
      <c r="Q222" s="150"/>
      <c r="R222" s="150"/>
      <c r="U222" s="208"/>
      <c r="V222" s="232"/>
      <c r="W222" s="232"/>
      <c r="X222" s="232"/>
      <c r="Y222" s="232"/>
      <c r="Z222" s="232"/>
      <c r="AA222" s="232"/>
      <c r="AB222" s="232"/>
      <c r="AC222" s="232"/>
      <c r="AD222" s="232"/>
      <c r="AE222" s="232"/>
      <c r="AF222" s="232"/>
      <c r="AG222" s="232"/>
      <c r="AH222" s="232"/>
      <c r="AI222" s="123"/>
      <c r="AJ222" s="123"/>
      <c r="AK222" s="123"/>
      <c r="AL222" s="123"/>
      <c r="AM222" s="123"/>
      <c r="AN222" s="123"/>
      <c r="AO222" s="123"/>
      <c r="AP222" s="123"/>
      <c r="AQ222" s="123"/>
      <c r="AR222" s="123"/>
      <c r="AS222" s="123"/>
      <c r="AT222" s="123"/>
      <c r="AU222" s="123"/>
      <c r="AV222" s="123"/>
      <c r="AW222" s="123"/>
      <c r="AX222" s="123"/>
      <c r="AY222" s="123"/>
      <c r="AZ222" s="123"/>
      <c r="BA222" s="123"/>
      <c r="BB222" s="123"/>
      <c r="BC222" s="123"/>
      <c r="BD222" s="123"/>
      <c r="BE222" s="123"/>
      <c r="BF222" s="123"/>
      <c r="BG222" s="123"/>
      <c r="BH222" s="123"/>
      <c r="BI222" s="123"/>
      <c r="BJ222" s="123"/>
      <c r="BK222" s="123"/>
      <c r="BL222" s="123"/>
      <c r="BM222" s="123"/>
      <c r="BN222" s="123"/>
      <c r="BO222" s="123"/>
      <c r="BP222" s="123"/>
      <c r="BQ222" s="123"/>
      <c r="BR222" s="123"/>
      <c r="BS222" s="123"/>
      <c r="BT222" s="123"/>
      <c r="BU222" s="123"/>
      <c r="BV222" s="123"/>
      <c r="BW222" s="123"/>
    </row>
    <row r="223" spans="2:75" ht="15.9" customHeight="1" x14ac:dyDescent="0.2">
      <c r="U223" s="209"/>
      <c r="V223" s="208"/>
      <c r="W223" s="123"/>
      <c r="X223" s="123"/>
      <c r="Y223" s="123"/>
      <c r="Z223" s="123"/>
      <c r="AA223" s="123"/>
      <c r="AB223" s="123"/>
      <c r="AC223" s="123"/>
      <c r="AD223" s="123"/>
      <c r="AE223" s="123"/>
      <c r="AF223" s="123"/>
      <c r="AG223" s="123"/>
      <c r="AH223" s="123"/>
      <c r="AI223" s="123"/>
      <c r="AJ223" s="123"/>
      <c r="AK223" s="123"/>
      <c r="AL223" s="123"/>
      <c r="AM223" s="123"/>
      <c r="AN223" s="123"/>
      <c r="AO223" s="123"/>
      <c r="AP223" s="123"/>
      <c r="AQ223" s="123"/>
      <c r="AR223" s="123"/>
      <c r="AS223" s="123"/>
      <c r="AT223" s="123"/>
      <c r="AU223" s="123"/>
      <c r="AV223" s="123"/>
      <c r="AW223" s="123"/>
      <c r="AX223" s="123"/>
      <c r="AY223" s="123"/>
      <c r="AZ223" s="123"/>
      <c r="BA223" s="123"/>
      <c r="BB223" s="123"/>
      <c r="BC223" s="123"/>
      <c r="BD223" s="123"/>
      <c r="BE223" s="123"/>
      <c r="BF223" s="123"/>
      <c r="BG223" s="123"/>
      <c r="BH223" s="123"/>
      <c r="BI223" s="123"/>
      <c r="BJ223" s="123"/>
      <c r="BK223" s="123"/>
      <c r="BL223" s="123"/>
      <c r="BM223" s="123"/>
      <c r="BN223" s="123"/>
      <c r="BO223" s="123"/>
      <c r="BP223" s="123"/>
      <c r="BQ223" s="123"/>
      <c r="BR223" s="123"/>
      <c r="BS223" s="123"/>
      <c r="BT223" s="123"/>
      <c r="BU223" s="123"/>
      <c r="BV223" s="123"/>
      <c r="BW223" s="123"/>
    </row>
    <row r="224" spans="2:75" ht="15.9" customHeight="1" x14ac:dyDescent="0.2">
      <c r="U224" s="123"/>
      <c r="V224" s="123"/>
      <c r="W224" s="123"/>
      <c r="X224" s="123"/>
      <c r="Y224" s="123"/>
      <c r="Z224" s="123"/>
      <c r="AA224" s="123"/>
      <c r="AB224" s="123"/>
      <c r="AC224" s="123"/>
      <c r="AD224" s="123"/>
      <c r="AE224" s="123"/>
      <c r="AF224" s="123"/>
      <c r="AG224" s="123"/>
      <c r="AH224" s="123"/>
      <c r="AI224" s="123"/>
      <c r="AJ224" s="123"/>
      <c r="AK224" s="123"/>
      <c r="AL224" s="123"/>
      <c r="AM224" s="123"/>
      <c r="AN224" s="123"/>
      <c r="AO224" s="123"/>
      <c r="AP224" s="123"/>
      <c r="AQ224" s="123"/>
      <c r="AR224" s="123"/>
      <c r="AS224" s="123"/>
      <c r="AT224" s="123"/>
      <c r="AU224" s="123"/>
      <c r="AV224" s="123"/>
      <c r="AW224" s="123"/>
      <c r="AX224" s="123"/>
      <c r="AY224" s="123"/>
      <c r="AZ224" s="123"/>
      <c r="BA224" s="123"/>
      <c r="BB224" s="123"/>
      <c r="BC224" s="123"/>
      <c r="BD224" s="123"/>
      <c r="BE224" s="123"/>
      <c r="BF224" s="123"/>
      <c r="BG224" s="123"/>
      <c r="BH224" s="123"/>
      <c r="BI224" s="123"/>
      <c r="BJ224" s="123"/>
      <c r="BK224" s="123"/>
      <c r="BL224" s="123"/>
      <c r="BM224" s="123"/>
      <c r="BN224" s="123"/>
      <c r="BO224" s="123"/>
      <c r="BP224" s="123"/>
      <c r="BQ224" s="123"/>
      <c r="BR224" s="123"/>
      <c r="BS224" s="123"/>
      <c r="BT224" s="123"/>
      <c r="BU224" s="123"/>
      <c r="BV224" s="123"/>
      <c r="BW224" s="123"/>
    </row>
    <row r="225" spans="1:90" ht="15.9" customHeight="1" x14ac:dyDescent="0.2">
      <c r="U225" s="123"/>
      <c r="V225" s="123"/>
      <c r="W225" s="123"/>
      <c r="X225" s="123"/>
      <c r="Y225" s="123"/>
      <c r="Z225" s="123"/>
      <c r="AA225" s="123"/>
      <c r="AB225" s="123"/>
      <c r="AC225" s="123"/>
      <c r="AD225" s="123"/>
      <c r="AE225" s="123"/>
      <c r="AF225" s="123"/>
      <c r="AG225" s="123"/>
      <c r="AH225" s="123"/>
      <c r="AI225" s="123"/>
      <c r="AJ225" s="123"/>
      <c r="AK225" s="123"/>
      <c r="AL225" s="123"/>
      <c r="AM225" s="123"/>
      <c r="AN225" s="123"/>
      <c r="AO225" s="123"/>
      <c r="AP225" s="123"/>
      <c r="AQ225" s="123"/>
      <c r="AR225" s="123"/>
      <c r="AS225" s="123"/>
      <c r="AT225" s="123"/>
      <c r="AU225" s="123"/>
      <c r="AV225" s="123"/>
      <c r="AW225" s="123"/>
      <c r="AX225" s="123"/>
      <c r="AY225" s="123"/>
      <c r="AZ225" s="123"/>
      <c r="BA225" s="123"/>
      <c r="BB225" s="123"/>
      <c r="BC225" s="123"/>
      <c r="BD225" s="123"/>
      <c r="BE225" s="123"/>
      <c r="BF225" s="123"/>
      <c r="BG225" s="123"/>
      <c r="BH225" s="123"/>
      <c r="BI225" s="123"/>
      <c r="BJ225" s="123"/>
      <c r="BK225" s="123"/>
      <c r="BL225" s="123"/>
      <c r="BM225" s="123"/>
      <c r="BN225" s="123"/>
      <c r="BO225" s="123"/>
      <c r="BP225" s="123"/>
      <c r="BQ225" s="123"/>
      <c r="BR225" s="123"/>
      <c r="BS225" s="123"/>
      <c r="BT225" s="123"/>
      <c r="BU225" s="123"/>
      <c r="BV225" s="123"/>
      <c r="BW225" s="123"/>
    </row>
    <row r="226" spans="1:90" ht="15.9" customHeight="1" x14ac:dyDescent="0.2">
      <c r="U226" s="123"/>
      <c r="V226" s="123"/>
      <c r="W226" s="123"/>
      <c r="X226" s="123"/>
      <c r="Y226" s="123"/>
      <c r="Z226" s="123"/>
      <c r="AA226" s="123"/>
      <c r="AB226" s="123"/>
      <c r="AC226" s="123"/>
      <c r="AD226" s="123"/>
      <c r="AE226" s="123"/>
      <c r="AF226" s="123"/>
      <c r="AG226" s="123"/>
      <c r="AH226" s="123"/>
      <c r="AI226" s="123"/>
      <c r="AJ226" s="123"/>
      <c r="AK226" s="123"/>
      <c r="AL226" s="123"/>
      <c r="AM226" s="123"/>
      <c r="AN226" s="123"/>
      <c r="AO226" s="123"/>
      <c r="AP226" s="123"/>
      <c r="AQ226" s="123"/>
      <c r="AR226" s="123"/>
      <c r="AS226" s="123"/>
      <c r="AT226" s="123"/>
      <c r="AU226" s="123"/>
      <c r="AV226" s="123"/>
      <c r="AW226" s="123"/>
      <c r="AX226" s="123"/>
      <c r="AY226" s="123"/>
      <c r="AZ226" s="123"/>
      <c r="BA226" s="123"/>
      <c r="BB226" s="123"/>
      <c r="BC226" s="123"/>
      <c r="BD226" s="123"/>
      <c r="BE226" s="123"/>
      <c r="BF226" s="123"/>
      <c r="BG226" s="123"/>
      <c r="BH226" s="123"/>
      <c r="BI226" s="123"/>
      <c r="BJ226" s="123"/>
      <c r="BK226" s="123"/>
      <c r="BL226" s="123"/>
      <c r="BM226" s="123"/>
      <c r="BN226" s="123"/>
      <c r="BO226" s="123"/>
      <c r="BP226" s="123"/>
      <c r="BQ226" s="123"/>
      <c r="BR226" s="123"/>
      <c r="BS226" s="123"/>
      <c r="BT226" s="123"/>
      <c r="BU226" s="123"/>
      <c r="BV226" s="123"/>
      <c r="BW226" s="123"/>
    </row>
    <row r="227" spans="1:90" ht="6.9" customHeight="1" x14ac:dyDescent="0.2">
      <c r="A227" s="128"/>
      <c r="B227" s="152"/>
      <c r="C227" s="152"/>
      <c r="D227" s="152"/>
      <c r="E227" s="152"/>
      <c r="F227" s="152"/>
      <c r="G227" s="152"/>
      <c r="H227" s="152"/>
      <c r="I227" s="152"/>
      <c r="J227" s="152"/>
      <c r="K227" s="152"/>
      <c r="L227" s="152"/>
      <c r="M227" s="152"/>
      <c r="N227" s="152"/>
      <c r="O227" s="152"/>
      <c r="P227" s="152"/>
      <c r="Q227" s="152"/>
      <c r="R227" s="152"/>
      <c r="U227" s="123"/>
      <c r="V227" s="123"/>
      <c r="W227" s="123"/>
      <c r="X227" s="123"/>
      <c r="Y227" s="123"/>
      <c r="Z227" s="123"/>
      <c r="AA227" s="123"/>
      <c r="AB227" s="123"/>
      <c r="AC227" s="123"/>
      <c r="AD227" s="123"/>
      <c r="AE227" s="123"/>
      <c r="AF227" s="123"/>
      <c r="AG227" s="123"/>
      <c r="AH227" s="123"/>
      <c r="AI227" s="123"/>
      <c r="AJ227" s="123"/>
      <c r="AK227" s="123"/>
      <c r="AL227" s="123"/>
      <c r="AM227" s="123"/>
      <c r="AN227" s="123"/>
      <c r="AO227" s="123"/>
      <c r="AP227" s="123"/>
      <c r="AQ227" s="123"/>
      <c r="AR227" s="123"/>
      <c r="AS227" s="123"/>
      <c r="AT227" s="123"/>
      <c r="AU227" s="123"/>
      <c r="AV227" s="123"/>
      <c r="AW227" s="123"/>
      <c r="AX227" s="123"/>
      <c r="AY227" s="123"/>
      <c r="AZ227" s="123"/>
      <c r="BA227" s="123"/>
      <c r="BB227" s="123"/>
      <c r="BC227" s="123"/>
      <c r="BD227" s="123"/>
      <c r="BE227" s="123"/>
      <c r="BF227" s="123"/>
      <c r="BG227" s="123"/>
      <c r="BH227" s="123"/>
      <c r="BI227" s="123"/>
      <c r="BJ227" s="123"/>
      <c r="BK227" s="123"/>
      <c r="BL227" s="123"/>
      <c r="BM227" s="123"/>
      <c r="BN227" s="123"/>
      <c r="BO227" s="123"/>
      <c r="BP227" s="123"/>
      <c r="BQ227" s="123"/>
      <c r="BR227" s="123"/>
      <c r="BS227" s="123"/>
      <c r="BT227" s="123"/>
      <c r="BU227" s="123"/>
      <c r="BV227" s="123"/>
      <c r="BW227" s="123"/>
    </row>
    <row r="228" spans="1:90" ht="24.9" customHeight="1" x14ac:dyDescent="0.2">
      <c r="A228" s="129" t="e">
        <f>" ■ 企業倒産（"&amp;DBCS(TEXT(#REF!,"m月"))&amp;"）"</f>
        <v>#REF!</v>
      </c>
      <c r="B228" s="114"/>
      <c r="C228" s="114"/>
      <c r="D228" s="114"/>
      <c r="E228" s="114"/>
      <c r="F228" s="114"/>
      <c r="G228" s="114"/>
      <c r="H228" s="114"/>
      <c r="I228" s="114"/>
      <c r="J228" s="114"/>
      <c r="K228" s="114"/>
      <c r="L228" s="114"/>
      <c r="M228" s="114"/>
      <c r="N228" s="114"/>
      <c r="O228" s="114"/>
      <c r="P228" s="114"/>
      <c r="Q228" s="114"/>
      <c r="R228" s="114"/>
      <c r="U228" s="123"/>
      <c r="V228" s="123"/>
      <c r="W228" s="123"/>
      <c r="X228" s="123"/>
      <c r="Y228" s="123"/>
      <c r="Z228" s="123"/>
      <c r="AA228" s="123"/>
      <c r="AB228" s="123"/>
      <c r="AC228" s="123"/>
      <c r="AD228" s="123"/>
      <c r="AE228" s="123"/>
      <c r="AF228" s="123"/>
      <c r="AG228" s="123"/>
      <c r="AH228" s="123"/>
      <c r="AI228" s="123"/>
      <c r="AJ228" s="123"/>
      <c r="AK228" s="123"/>
      <c r="AL228" s="123"/>
      <c r="AM228" s="123"/>
      <c r="AN228" s="123"/>
      <c r="AO228" s="123"/>
      <c r="AP228" s="123"/>
      <c r="AQ228" s="123"/>
      <c r="AR228" s="123"/>
      <c r="AS228" s="123"/>
      <c r="AT228" s="123"/>
      <c r="AU228" s="123"/>
      <c r="AV228" s="123"/>
      <c r="AW228" s="123"/>
      <c r="AX228" s="123"/>
      <c r="AY228" s="123"/>
      <c r="AZ228" s="123"/>
      <c r="BA228" s="123"/>
      <c r="BB228" s="123"/>
      <c r="BC228" s="123"/>
      <c r="BD228" s="123"/>
      <c r="BE228" s="123"/>
      <c r="BF228" s="123"/>
      <c r="BG228" s="123"/>
      <c r="BH228" s="123"/>
      <c r="BI228" s="123"/>
      <c r="BJ228" s="123"/>
      <c r="BK228" s="123"/>
      <c r="BL228" s="123"/>
      <c r="BM228" s="123"/>
      <c r="BN228" s="123"/>
      <c r="BO228" s="123"/>
      <c r="BP228" s="123"/>
      <c r="BQ228" s="123"/>
      <c r="BR228" s="123"/>
      <c r="BS228" s="123"/>
      <c r="BT228" s="123"/>
      <c r="BU228" s="123"/>
      <c r="BV228" s="123"/>
      <c r="BW228" s="123"/>
    </row>
    <row r="229" spans="1:90" ht="21.9" customHeight="1" x14ac:dyDescent="0.2">
      <c r="A229" s="130" t="s">
        <v>96</v>
      </c>
      <c r="B229" s="126"/>
      <c r="C229" s="126"/>
      <c r="D229" s="126"/>
      <c r="E229" s="126"/>
      <c r="F229" s="126"/>
      <c r="G229" s="126"/>
      <c r="H229" s="126"/>
      <c r="I229" s="126"/>
      <c r="J229" s="126"/>
      <c r="K229" s="126"/>
      <c r="L229" s="126"/>
      <c r="M229" s="126"/>
      <c r="N229" s="126"/>
      <c r="O229" s="126"/>
      <c r="P229" s="126"/>
      <c r="Q229" s="126"/>
      <c r="R229" s="126"/>
      <c r="U229" s="123"/>
      <c r="V229" s="123"/>
      <c r="W229" s="123"/>
      <c r="X229" s="123"/>
      <c r="Y229" s="123"/>
      <c r="Z229" s="123"/>
      <c r="AA229" s="123"/>
      <c r="AB229" s="123"/>
      <c r="AC229" s="123"/>
      <c r="AD229" s="123"/>
      <c r="AE229" s="123"/>
      <c r="AF229" s="123"/>
      <c r="AG229" s="123"/>
      <c r="AH229" s="123"/>
      <c r="AI229" s="123"/>
      <c r="AJ229" s="123"/>
      <c r="AK229" s="123"/>
      <c r="AL229" s="123"/>
      <c r="AM229" s="123"/>
      <c r="AN229" s="123"/>
      <c r="AO229" s="123"/>
      <c r="AP229" s="123"/>
      <c r="AQ229" s="123"/>
      <c r="AR229" s="123"/>
      <c r="AS229" s="123"/>
      <c r="AT229" s="123"/>
      <c r="AU229" s="123"/>
      <c r="AV229" s="123"/>
      <c r="AW229" s="123"/>
      <c r="AX229" s="123"/>
      <c r="AY229" s="123"/>
      <c r="AZ229" s="123"/>
      <c r="BA229" s="123"/>
      <c r="BB229" s="123"/>
      <c r="BC229" s="123"/>
      <c r="BD229" s="123"/>
      <c r="BE229" s="123"/>
      <c r="BF229" s="123"/>
      <c r="BG229" s="123"/>
      <c r="BH229" s="123"/>
      <c r="BI229" s="123"/>
      <c r="BJ229" s="123"/>
      <c r="BK229" s="123"/>
      <c r="BL229" s="123"/>
      <c r="BM229" s="123"/>
      <c r="BN229" s="123"/>
      <c r="BO229" s="123"/>
      <c r="BP229" s="123"/>
      <c r="BQ229" s="123"/>
      <c r="BR229" s="123"/>
      <c r="BS229" s="123"/>
      <c r="BT229" s="123"/>
      <c r="BU229" s="123"/>
      <c r="BV229" s="123"/>
      <c r="BW229" s="123"/>
    </row>
    <row r="230" spans="1:90" ht="6.9" customHeight="1" x14ac:dyDescent="0.2">
      <c r="A230" s="131"/>
      <c r="B230" s="152"/>
      <c r="C230" s="152"/>
      <c r="D230" s="152"/>
      <c r="E230" s="152"/>
      <c r="F230" s="152"/>
      <c r="G230" s="152"/>
      <c r="H230" s="152"/>
      <c r="I230" s="152"/>
      <c r="J230" s="152"/>
      <c r="K230" s="152"/>
      <c r="L230" s="152"/>
      <c r="M230" s="152"/>
      <c r="N230" s="152"/>
      <c r="O230" s="152"/>
      <c r="P230" s="152"/>
      <c r="Q230" s="152"/>
      <c r="R230" s="152"/>
    </row>
    <row r="231" spans="1:90" ht="21.9" customHeight="1" x14ac:dyDescent="0.2">
      <c r="A231" s="130" t="s">
        <v>12</v>
      </c>
      <c r="B231" s="118"/>
      <c r="C231" s="118"/>
      <c r="D231" s="118"/>
      <c r="E231" s="118"/>
      <c r="F231" s="118"/>
      <c r="G231" s="118"/>
      <c r="H231" s="118"/>
      <c r="I231" s="118"/>
      <c r="J231" s="118"/>
      <c r="K231" s="118"/>
      <c r="L231" s="118"/>
      <c r="M231" s="118"/>
      <c r="N231" s="118"/>
      <c r="O231" s="118"/>
      <c r="P231" s="118"/>
      <c r="Q231" s="118"/>
      <c r="R231" s="118"/>
    </row>
    <row r="232" spans="1:90" ht="21.9" customHeight="1" x14ac:dyDescent="0.2">
      <c r="A232" s="130" t="s">
        <v>97</v>
      </c>
      <c r="B232" s="118"/>
      <c r="C232" s="118"/>
      <c r="D232" s="118"/>
      <c r="E232" s="118"/>
      <c r="F232" s="118"/>
      <c r="G232" s="118"/>
      <c r="H232" s="118"/>
      <c r="I232" s="118"/>
      <c r="J232" s="118"/>
      <c r="K232" s="126"/>
      <c r="L232" s="126"/>
      <c r="M232" s="126"/>
      <c r="N232" s="126"/>
      <c r="O232" s="126"/>
      <c r="P232" s="126"/>
      <c r="Q232" s="126"/>
      <c r="R232" s="126"/>
      <c r="U232" s="219"/>
      <c r="V232" s="219"/>
      <c r="W232" s="219"/>
      <c r="X232" s="219"/>
      <c r="Y232" s="219"/>
      <c r="Z232" s="219"/>
      <c r="AA232" s="219"/>
      <c r="AB232" s="219"/>
      <c r="AC232" s="219"/>
      <c r="AD232" s="219"/>
      <c r="AE232" s="219"/>
      <c r="AF232" s="219"/>
      <c r="AG232" s="219"/>
      <c r="AH232" s="219"/>
      <c r="AN232" s="219"/>
      <c r="AO232" s="219"/>
      <c r="AP232" s="219"/>
      <c r="AQ232" s="219"/>
      <c r="AR232" s="219"/>
      <c r="AS232" s="219"/>
      <c r="AT232" s="219"/>
      <c r="AU232" s="219"/>
      <c r="AV232" s="219"/>
      <c r="AW232" s="219"/>
      <c r="AX232" s="219"/>
      <c r="AY232" s="219"/>
      <c r="AZ232" s="219"/>
      <c r="BA232" s="219"/>
      <c r="BB232" s="219"/>
      <c r="BC232" s="219"/>
      <c r="BD232" s="219"/>
      <c r="BE232" s="219"/>
      <c r="BF232" s="219"/>
      <c r="BG232" s="219"/>
      <c r="BH232" s="219"/>
      <c r="BI232" s="219"/>
      <c r="BJ232" s="219"/>
      <c r="BK232" s="219"/>
      <c r="BL232" s="219"/>
      <c r="BM232" s="219"/>
      <c r="BN232" s="219"/>
      <c r="BO232" s="219"/>
      <c r="BP232" s="219"/>
      <c r="BQ232" s="219"/>
      <c r="BR232" s="219"/>
      <c r="BS232" s="219"/>
      <c r="BT232" s="219"/>
      <c r="BU232" s="219"/>
      <c r="BV232" s="219"/>
      <c r="BW232" s="219"/>
      <c r="BX232" s="219"/>
      <c r="BY232" s="219"/>
      <c r="BZ232" s="219"/>
      <c r="CA232" s="219"/>
      <c r="CB232" s="219"/>
      <c r="CC232" s="219"/>
      <c r="CD232" s="219"/>
    </row>
    <row r="233" spans="1:90" ht="21.9" customHeight="1" x14ac:dyDescent="0.2">
      <c r="A233" s="130" t="s">
        <v>75</v>
      </c>
      <c r="B233" s="118"/>
      <c r="C233" s="118"/>
      <c r="D233" s="118"/>
      <c r="E233" s="118"/>
      <c r="F233" s="118"/>
      <c r="G233" s="118"/>
      <c r="H233" s="118"/>
      <c r="I233" s="118"/>
      <c r="J233" s="118"/>
      <c r="K233" s="126"/>
      <c r="L233" s="126"/>
      <c r="M233" s="126"/>
      <c r="N233" s="126"/>
      <c r="O233" s="126"/>
      <c r="P233" s="126"/>
      <c r="Q233" s="126"/>
      <c r="R233" s="126"/>
      <c r="U233" s="219"/>
      <c r="V233" s="219"/>
      <c r="W233" s="219"/>
      <c r="X233" s="219"/>
      <c r="Y233" s="219"/>
      <c r="Z233" s="219"/>
      <c r="AA233" s="219"/>
      <c r="AB233" s="219"/>
      <c r="AC233" s="219"/>
      <c r="AD233" s="219"/>
      <c r="AE233" s="219"/>
      <c r="AF233" s="219"/>
      <c r="AG233" s="219"/>
      <c r="AH233" s="219"/>
      <c r="AN233" s="219"/>
      <c r="AO233" s="219"/>
      <c r="AP233" s="219"/>
      <c r="AQ233" s="219"/>
      <c r="AR233" s="219"/>
      <c r="AS233" s="219"/>
      <c r="AT233" s="219"/>
      <c r="AU233" s="219"/>
      <c r="AV233" s="219"/>
      <c r="AW233" s="219"/>
      <c r="AX233" s="219"/>
      <c r="AY233" s="219"/>
      <c r="AZ233" s="219"/>
      <c r="BA233" s="219"/>
      <c r="BB233" s="219"/>
      <c r="BC233" s="219"/>
      <c r="BD233" s="219"/>
      <c r="BE233" s="219"/>
      <c r="BF233" s="219"/>
      <c r="BG233" s="219"/>
      <c r="BH233" s="219"/>
      <c r="BI233" s="219"/>
      <c r="BJ233" s="219"/>
      <c r="BK233" s="219"/>
      <c r="BL233" s="219"/>
      <c r="BM233" s="219"/>
      <c r="BN233" s="219"/>
      <c r="BO233" s="219"/>
      <c r="BP233" s="219"/>
      <c r="BQ233" s="219"/>
      <c r="BR233" s="219"/>
      <c r="BS233" s="219"/>
      <c r="BT233" s="219"/>
      <c r="BU233" s="219"/>
      <c r="BV233" s="219"/>
      <c r="BW233" s="219"/>
      <c r="BX233" s="219"/>
      <c r="BY233" s="219"/>
      <c r="BZ233" s="219"/>
      <c r="CA233" s="219"/>
      <c r="CB233" s="219"/>
      <c r="CC233" s="219"/>
      <c r="CD233" s="219"/>
    </row>
    <row r="234" spans="1:90" ht="6.9" customHeight="1" x14ac:dyDescent="0.2">
      <c r="A234" s="132"/>
      <c r="B234" s="132"/>
      <c r="C234" s="132"/>
      <c r="D234" s="132"/>
      <c r="E234" s="132"/>
      <c r="F234" s="132"/>
      <c r="G234" s="132"/>
      <c r="H234" s="132"/>
      <c r="I234" s="132"/>
      <c r="J234" s="132"/>
      <c r="K234" s="132"/>
      <c r="L234" s="132"/>
      <c r="M234" s="132"/>
      <c r="N234" s="132"/>
      <c r="O234" s="132"/>
      <c r="P234" s="132"/>
      <c r="Q234" s="132"/>
      <c r="R234" s="132"/>
    </row>
    <row r="235" spans="1:90" ht="8.1" customHeight="1" x14ac:dyDescent="0.2">
      <c r="AI235" s="219"/>
      <c r="AJ235" s="219"/>
      <c r="AK235" s="219"/>
      <c r="AL235" s="219"/>
      <c r="AM235" s="219"/>
    </row>
    <row r="236" spans="1:90" ht="21.9" customHeight="1" x14ac:dyDescent="0.2"/>
    <row r="237" spans="1:90" ht="21.9" customHeight="1" x14ac:dyDescent="0.2"/>
    <row r="238" spans="1:90" ht="21.9" customHeight="1" x14ac:dyDescent="0.2"/>
    <row r="239" spans="1:90" ht="21.9" customHeight="1" x14ac:dyDescent="0.2">
      <c r="U239" s="207"/>
      <c r="V239" s="123"/>
      <c r="W239" s="123"/>
      <c r="X239" s="123"/>
      <c r="Y239" s="123"/>
      <c r="Z239" s="123"/>
      <c r="AA239" s="123"/>
      <c r="AB239" s="123"/>
      <c r="AC239" s="123"/>
      <c r="AD239" s="123"/>
      <c r="AE239" s="123"/>
      <c r="AF239" s="123"/>
      <c r="AG239" s="123"/>
      <c r="AH239" s="123"/>
      <c r="AI239" s="123"/>
      <c r="AJ239" s="123"/>
      <c r="AK239" s="123"/>
      <c r="AL239" s="123"/>
      <c r="AM239" s="123"/>
      <c r="AN239" s="123"/>
      <c r="AO239" s="123"/>
      <c r="AP239" s="123"/>
      <c r="AQ239" s="123"/>
      <c r="AR239" s="123"/>
      <c r="AS239" s="123"/>
      <c r="AT239" s="123"/>
      <c r="AU239" s="123"/>
      <c r="AV239" s="123"/>
      <c r="AW239" s="123"/>
      <c r="AX239" s="123"/>
      <c r="AY239" s="123"/>
      <c r="AZ239" s="123"/>
      <c r="BA239" s="123"/>
      <c r="BB239" s="123"/>
      <c r="BC239" s="123"/>
      <c r="BD239" s="123"/>
      <c r="BE239" s="123"/>
      <c r="BF239" s="123"/>
      <c r="BG239" s="123"/>
      <c r="BH239" s="123"/>
      <c r="BI239" s="123"/>
      <c r="BJ239" s="123"/>
      <c r="BK239" s="123"/>
      <c r="BL239" s="123"/>
      <c r="BM239" s="123"/>
      <c r="BN239" s="123"/>
      <c r="BO239" s="123"/>
      <c r="BP239" s="123"/>
      <c r="BQ239" s="123"/>
      <c r="BR239" s="123"/>
      <c r="BS239" s="123"/>
      <c r="BT239" s="123"/>
      <c r="BU239" s="123"/>
      <c r="BV239" s="123"/>
      <c r="BW239" s="123"/>
      <c r="BX239" s="123"/>
      <c r="BY239" s="123"/>
      <c r="BZ239" s="123"/>
      <c r="CA239" s="123"/>
      <c r="CB239" s="123"/>
      <c r="CC239" s="123"/>
      <c r="CD239" s="123"/>
      <c r="CE239" s="123"/>
      <c r="CF239" s="123"/>
      <c r="CG239" s="123"/>
      <c r="CH239" s="123"/>
      <c r="CI239" s="123"/>
      <c r="CJ239" s="123"/>
      <c r="CK239" s="123"/>
      <c r="CL239" s="123"/>
    </row>
    <row r="240" spans="1:90" ht="21.9" customHeight="1" x14ac:dyDescent="0.2">
      <c r="U240" s="207"/>
      <c r="V240" s="123"/>
      <c r="W240" s="123"/>
      <c r="X240" s="123"/>
      <c r="Y240" s="123"/>
      <c r="Z240" s="123"/>
      <c r="AA240" s="123"/>
      <c r="AB240" s="123"/>
      <c r="AC240" s="123"/>
      <c r="AD240" s="123"/>
      <c r="AE240" s="123"/>
      <c r="AF240" s="123"/>
      <c r="AG240" s="123"/>
      <c r="AH240" s="123"/>
      <c r="AI240" s="123"/>
      <c r="AJ240" s="123"/>
      <c r="AK240" s="123"/>
      <c r="AL240" s="123"/>
      <c r="AM240" s="123"/>
      <c r="AN240" s="123"/>
      <c r="AO240" s="123"/>
      <c r="AP240" s="123"/>
      <c r="AQ240" s="123"/>
      <c r="AR240" s="123"/>
      <c r="AS240" s="123"/>
      <c r="AT240" s="123"/>
      <c r="AU240" s="123"/>
      <c r="AV240" s="123"/>
      <c r="AW240" s="123"/>
      <c r="AX240" s="123"/>
      <c r="AY240" s="123"/>
      <c r="AZ240" s="123"/>
      <c r="BA240" s="123"/>
      <c r="BB240" s="123"/>
      <c r="BC240" s="123"/>
      <c r="BD240" s="123"/>
      <c r="BE240" s="123"/>
      <c r="BF240" s="123"/>
      <c r="BG240" s="123"/>
      <c r="BH240" s="123"/>
      <c r="BI240" s="123"/>
      <c r="BJ240" s="123"/>
      <c r="BK240" s="123"/>
      <c r="BL240" s="123"/>
      <c r="BM240" s="123"/>
      <c r="BN240" s="123"/>
      <c r="BO240" s="123"/>
      <c r="BP240" s="123"/>
      <c r="BQ240" s="123"/>
      <c r="BR240" s="123"/>
      <c r="BS240" s="123"/>
      <c r="BT240" s="123"/>
      <c r="BU240" s="123"/>
      <c r="BV240" s="123"/>
      <c r="BW240" s="123"/>
      <c r="BX240" s="123"/>
      <c r="BY240" s="123"/>
      <c r="BZ240" s="123"/>
      <c r="CA240" s="123"/>
      <c r="CB240" s="123"/>
      <c r="CC240" s="123"/>
      <c r="CD240" s="123"/>
      <c r="CE240" s="123"/>
      <c r="CF240" s="123"/>
      <c r="CG240" s="123"/>
      <c r="CH240" s="123"/>
      <c r="CI240" s="123"/>
      <c r="CJ240" s="123"/>
      <c r="CK240" s="123"/>
      <c r="CL240" s="123"/>
    </row>
    <row r="241" spans="1:103" s="95" customFormat="1" ht="15.75" customHeight="1" x14ac:dyDescent="0.2">
      <c r="V241" s="230"/>
      <c r="W241" s="230"/>
      <c r="X241" s="230"/>
      <c r="Y241" s="230"/>
      <c r="Z241" s="230"/>
      <c r="AA241" s="230"/>
      <c r="AB241" s="230"/>
      <c r="AC241" s="230"/>
      <c r="AD241" s="230"/>
      <c r="AE241" s="230"/>
      <c r="AF241" s="230"/>
      <c r="AG241" s="230"/>
      <c r="AH241" s="230"/>
      <c r="AI241" s="230"/>
      <c r="AJ241" s="230"/>
      <c r="AK241" s="230"/>
      <c r="AL241" s="230"/>
      <c r="AM241" s="230"/>
      <c r="AN241" s="230"/>
      <c r="AO241" s="230"/>
      <c r="AP241" s="230"/>
      <c r="AQ241" s="230"/>
      <c r="AR241" s="230"/>
      <c r="AS241" s="230"/>
      <c r="AT241" s="230"/>
      <c r="AU241" s="230"/>
      <c r="AV241" s="230"/>
      <c r="AW241" s="230"/>
      <c r="AX241" s="230"/>
      <c r="AY241" s="230"/>
      <c r="AZ241" s="230"/>
      <c r="BA241" s="230"/>
      <c r="BB241" s="230"/>
      <c r="BC241" s="230"/>
      <c r="BD241" s="230"/>
      <c r="BE241" s="230"/>
      <c r="BF241" s="230"/>
      <c r="BG241" s="230"/>
      <c r="BH241" s="230"/>
      <c r="BI241" s="230"/>
      <c r="BJ241" s="230"/>
      <c r="BK241" s="230"/>
      <c r="BL241" s="230"/>
      <c r="BM241" s="230"/>
      <c r="BN241" s="230"/>
      <c r="BO241" s="230"/>
      <c r="BP241" s="230"/>
      <c r="BQ241" s="230"/>
      <c r="BR241" s="230"/>
      <c r="BS241" s="230"/>
      <c r="BT241" s="230"/>
      <c r="BU241" s="230"/>
      <c r="BV241" s="230"/>
      <c r="BW241" s="230"/>
      <c r="BX241" s="230"/>
      <c r="BY241" s="230"/>
      <c r="BZ241" s="230"/>
      <c r="CA241" s="230"/>
      <c r="CB241" s="230"/>
      <c r="CC241" s="230"/>
      <c r="CD241" s="230"/>
      <c r="CE241" s="230"/>
      <c r="CF241" s="230"/>
      <c r="CG241" s="230"/>
      <c r="CH241" s="230"/>
      <c r="CI241" s="230"/>
      <c r="CJ241" s="230"/>
      <c r="CK241" s="230"/>
      <c r="CL241" s="230"/>
    </row>
    <row r="242" spans="1:103" ht="15.75" customHeight="1" x14ac:dyDescent="0.2">
      <c r="U242" s="214"/>
      <c r="V242" s="214"/>
      <c r="W242" s="214"/>
      <c r="X242" s="214"/>
      <c r="Y242" s="214"/>
      <c r="Z242" s="214"/>
      <c r="AA242" s="214"/>
      <c r="AB242" s="214"/>
      <c r="AC242" s="214"/>
      <c r="AD242" s="214"/>
      <c r="AE242" s="214"/>
      <c r="AF242" s="214"/>
      <c r="AG242" s="214"/>
      <c r="AH242" s="214"/>
      <c r="AI242" s="214"/>
      <c r="AJ242" s="214"/>
      <c r="AK242" s="214"/>
      <c r="AL242" s="214"/>
      <c r="AM242" s="214"/>
      <c r="AN242" s="214"/>
      <c r="AO242" s="214"/>
      <c r="AP242" s="214"/>
      <c r="AQ242" s="214"/>
      <c r="AR242" s="214"/>
      <c r="AS242" s="214"/>
      <c r="AT242" s="214"/>
      <c r="AU242" s="214"/>
      <c r="AV242" s="214"/>
      <c r="AW242" s="214"/>
      <c r="AX242" s="214"/>
      <c r="AY242" s="214"/>
      <c r="AZ242" s="214"/>
      <c r="BA242" s="214"/>
      <c r="BB242" s="214"/>
      <c r="BC242" s="214"/>
      <c r="BD242" s="214"/>
      <c r="BE242" s="214"/>
      <c r="BF242" s="214"/>
      <c r="BG242" s="214"/>
      <c r="BH242" s="214"/>
      <c r="BI242" s="214"/>
      <c r="BJ242" s="214"/>
      <c r="BK242" s="214"/>
      <c r="BL242" s="214"/>
      <c r="BM242" s="214"/>
      <c r="BN242" s="214"/>
      <c r="BO242" s="214"/>
      <c r="BP242" s="214"/>
      <c r="BQ242" s="214"/>
      <c r="BR242" s="214"/>
      <c r="BS242" s="214"/>
      <c r="BT242" s="214"/>
      <c r="BU242" s="214"/>
      <c r="BV242" s="214"/>
      <c r="BW242" s="214"/>
      <c r="BX242" s="214"/>
      <c r="BY242" s="214"/>
      <c r="BZ242" s="214"/>
      <c r="CA242" s="214"/>
      <c r="CB242" s="214"/>
      <c r="CC242" s="214"/>
      <c r="CD242" s="214"/>
      <c r="CE242" s="214"/>
      <c r="CF242" s="214"/>
      <c r="CG242" s="214"/>
      <c r="CH242" s="214"/>
      <c r="CI242" s="214"/>
      <c r="CJ242" s="214"/>
      <c r="CK242" s="214"/>
      <c r="CL242" s="214"/>
      <c r="CM242" s="214"/>
      <c r="CN242" s="214"/>
      <c r="CO242" s="214"/>
      <c r="CP242" s="214"/>
      <c r="CQ242" s="214"/>
      <c r="CR242" s="214"/>
      <c r="CS242" s="214"/>
      <c r="CT242" s="214"/>
      <c r="CU242" s="214"/>
      <c r="CV242" s="214"/>
      <c r="CW242" s="214"/>
      <c r="CX242" s="214"/>
      <c r="CY242" s="214"/>
    </row>
    <row r="243" spans="1:103" ht="15.75" customHeight="1" x14ac:dyDescent="0.2">
      <c r="U243" s="214"/>
      <c r="V243" s="214"/>
      <c r="W243" s="214"/>
      <c r="X243" s="214"/>
      <c r="Y243" s="214"/>
      <c r="Z243" s="214"/>
      <c r="AA243" s="214"/>
      <c r="AB243" s="214"/>
      <c r="AC243" s="214"/>
      <c r="AD243" s="214"/>
      <c r="AE243" s="214"/>
      <c r="AF243" s="214"/>
      <c r="AG243" s="214"/>
      <c r="AH243" s="214"/>
      <c r="AI243" s="214"/>
      <c r="AJ243" s="214"/>
      <c r="AK243" s="214"/>
      <c r="AL243" s="214"/>
      <c r="AM243" s="214"/>
      <c r="AN243" s="214"/>
      <c r="AO243" s="214"/>
      <c r="AP243" s="214"/>
      <c r="AQ243" s="214"/>
      <c r="AR243" s="214"/>
      <c r="AS243" s="214"/>
      <c r="AT243" s="214"/>
      <c r="AU243" s="214"/>
      <c r="AV243" s="214"/>
      <c r="AW243" s="214"/>
      <c r="AX243" s="214"/>
      <c r="AY243" s="214"/>
      <c r="AZ243" s="214"/>
      <c r="BA243" s="214"/>
      <c r="BB243" s="214"/>
      <c r="BC243" s="214"/>
      <c r="BD243" s="214"/>
      <c r="BE243" s="214"/>
      <c r="BF243" s="214"/>
      <c r="BG243" s="214"/>
      <c r="BH243" s="214"/>
      <c r="BI243" s="214"/>
      <c r="BJ243" s="214"/>
      <c r="BK243" s="214"/>
      <c r="BL243" s="214"/>
      <c r="BM243" s="214"/>
      <c r="BN243" s="214"/>
      <c r="BO243" s="214"/>
      <c r="BP243" s="214"/>
      <c r="BQ243" s="214"/>
      <c r="BR243" s="214"/>
      <c r="BS243" s="214"/>
      <c r="BT243" s="214"/>
      <c r="BU243" s="214"/>
      <c r="BV243" s="214"/>
      <c r="BW243" s="214"/>
      <c r="BX243" s="214"/>
      <c r="BY243" s="214"/>
      <c r="BZ243" s="214"/>
      <c r="CA243" s="214"/>
      <c r="CB243" s="214"/>
      <c r="CC243" s="214"/>
      <c r="CD243" s="214"/>
      <c r="CE243" s="214"/>
      <c r="CF243" s="214"/>
      <c r="CG243" s="214"/>
      <c r="CH243" s="214"/>
      <c r="CI243" s="214"/>
      <c r="CJ243" s="214"/>
      <c r="CK243" s="214"/>
      <c r="CL243" s="214"/>
      <c r="CM243" s="214"/>
      <c r="CN243" s="214"/>
      <c r="CO243" s="214"/>
      <c r="CP243" s="214"/>
      <c r="CQ243" s="214"/>
      <c r="CR243" s="214"/>
      <c r="CS243" s="214"/>
      <c r="CT243" s="214"/>
      <c r="CU243" s="214"/>
      <c r="CV243" s="214"/>
      <c r="CW243" s="214"/>
      <c r="CX243" s="214"/>
      <c r="CY243" s="214"/>
    </row>
    <row r="244" spans="1:103" ht="21.9" customHeight="1" x14ac:dyDescent="0.2">
      <c r="U244" s="220"/>
      <c r="V244" s="233"/>
      <c r="W244" s="233"/>
      <c r="X244" s="233"/>
      <c r="Y244" s="233"/>
      <c r="Z244" s="233"/>
      <c r="AA244" s="233"/>
      <c r="AB244" s="233"/>
      <c r="AC244" s="233"/>
      <c r="AD244" s="233"/>
      <c r="AE244" s="233"/>
      <c r="AF244" s="233"/>
      <c r="AG244" s="233"/>
      <c r="AH244" s="233"/>
      <c r="AI244" s="208"/>
      <c r="AJ244" s="208"/>
      <c r="AK244" s="208"/>
      <c r="AL244" s="208"/>
      <c r="AM244" s="208"/>
      <c r="AN244" s="208"/>
      <c r="AO244" s="208"/>
      <c r="AP244" s="208"/>
      <c r="AQ244" s="208"/>
      <c r="AR244" s="208"/>
      <c r="AS244" s="208"/>
      <c r="AT244" s="208"/>
      <c r="AU244" s="208"/>
      <c r="AV244" s="208"/>
      <c r="AW244" s="208"/>
      <c r="AX244" s="208"/>
      <c r="AY244" s="208"/>
      <c r="AZ244" s="208"/>
      <c r="BA244" s="208"/>
      <c r="BB244" s="208"/>
      <c r="BC244" s="208"/>
      <c r="BD244" s="208"/>
      <c r="BE244" s="208"/>
      <c r="BF244" s="208"/>
      <c r="BG244" s="208"/>
      <c r="BH244" s="208"/>
      <c r="BI244" s="208"/>
      <c r="BJ244" s="208"/>
      <c r="BK244" s="208"/>
      <c r="BL244" s="208"/>
      <c r="BM244" s="208"/>
      <c r="BN244" s="208"/>
      <c r="BO244" s="208"/>
      <c r="BP244" s="208"/>
      <c r="BQ244" s="208"/>
      <c r="BR244" s="208"/>
      <c r="BS244" s="208"/>
      <c r="BT244" s="208"/>
      <c r="BU244" s="208"/>
      <c r="BV244" s="208"/>
      <c r="BW244" s="208"/>
      <c r="BX244" s="208"/>
      <c r="BY244" s="208"/>
      <c r="BZ244" s="208"/>
      <c r="CA244" s="208"/>
      <c r="CB244" s="208"/>
      <c r="CC244" s="208"/>
      <c r="CD244" s="208"/>
      <c r="CE244" s="208"/>
      <c r="CF244" s="208"/>
      <c r="CG244" s="208"/>
      <c r="CH244" s="208"/>
      <c r="CI244" s="208"/>
      <c r="CJ244" s="208"/>
      <c r="CK244" s="208"/>
      <c r="CL244" s="208"/>
    </row>
    <row r="245" spans="1:103" ht="21.9" customHeight="1" x14ac:dyDescent="0.2">
      <c r="U245" s="220"/>
      <c r="V245" s="233"/>
      <c r="W245" s="233"/>
      <c r="X245" s="233"/>
      <c r="Y245" s="233"/>
      <c r="Z245" s="233"/>
      <c r="AA245" s="233"/>
      <c r="AB245" s="233"/>
      <c r="AC245" s="233"/>
      <c r="AD245" s="233"/>
      <c r="AE245" s="233"/>
      <c r="AF245" s="233"/>
      <c r="AG245" s="233"/>
      <c r="AH245" s="237"/>
      <c r="AI245" s="208"/>
      <c r="AJ245" s="208"/>
      <c r="AK245" s="208"/>
      <c r="AL245" s="208"/>
      <c r="AM245" s="208"/>
      <c r="AN245" s="208"/>
      <c r="AO245" s="208"/>
      <c r="AP245" s="208"/>
      <c r="AQ245" s="208"/>
      <c r="AR245" s="208"/>
      <c r="AS245" s="208"/>
      <c r="AT245" s="208"/>
      <c r="AU245" s="208"/>
      <c r="AV245" s="208"/>
      <c r="AW245" s="208"/>
      <c r="AX245" s="208"/>
      <c r="AY245" s="208"/>
      <c r="AZ245" s="208"/>
      <c r="BA245" s="208"/>
      <c r="BB245" s="208"/>
      <c r="BC245" s="208"/>
      <c r="BD245" s="208"/>
      <c r="BE245" s="208"/>
      <c r="BF245" s="208"/>
      <c r="BG245" s="208"/>
      <c r="BH245" s="208"/>
      <c r="BI245" s="208"/>
      <c r="BJ245" s="208"/>
      <c r="BK245" s="208"/>
      <c r="BL245" s="208"/>
      <c r="BM245" s="208"/>
      <c r="BN245" s="208"/>
      <c r="BO245" s="208"/>
      <c r="BP245" s="208"/>
      <c r="BQ245" s="208"/>
      <c r="BR245" s="208"/>
      <c r="BS245" s="208"/>
      <c r="BT245" s="208"/>
      <c r="BU245" s="208"/>
      <c r="BV245" s="208"/>
      <c r="BW245" s="208"/>
      <c r="BX245" s="208"/>
      <c r="BY245" s="208"/>
      <c r="BZ245" s="208"/>
      <c r="CA245" s="208"/>
      <c r="CB245" s="208"/>
      <c r="CC245" s="208"/>
      <c r="CD245" s="208"/>
      <c r="CE245" s="208"/>
      <c r="CF245" s="208"/>
      <c r="CG245" s="208"/>
      <c r="CH245" s="208"/>
      <c r="CI245" s="208"/>
      <c r="CJ245" s="208"/>
      <c r="CK245" s="208"/>
      <c r="CL245" s="208"/>
    </row>
    <row r="246" spans="1:103" ht="8.1" customHeight="1" x14ac:dyDescent="0.2">
      <c r="U246" s="123"/>
      <c r="V246" s="123"/>
      <c r="W246" s="123"/>
      <c r="X246" s="123"/>
      <c r="Y246" s="123"/>
      <c r="Z246" s="123"/>
      <c r="AA246" s="123"/>
      <c r="AB246" s="123"/>
      <c r="AC246" s="123"/>
      <c r="AD246" s="123"/>
      <c r="AE246" s="123"/>
      <c r="AF246" s="123"/>
      <c r="AG246" s="123"/>
      <c r="AH246" s="123"/>
      <c r="AI246" s="123"/>
      <c r="AJ246" s="123"/>
      <c r="AK246" s="123"/>
      <c r="AL246" s="123"/>
      <c r="AM246" s="123"/>
      <c r="AN246" s="123"/>
      <c r="AO246" s="123"/>
      <c r="AP246" s="123"/>
      <c r="AQ246" s="123"/>
      <c r="AR246" s="123"/>
      <c r="AS246" s="123"/>
      <c r="AT246" s="123"/>
      <c r="AU246" s="123"/>
      <c r="AV246" s="123"/>
      <c r="AW246" s="123"/>
      <c r="AX246" s="123"/>
      <c r="AY246" s="123"/>
      <c r="AZ246" s="123"/>
      <c r="BA246" s="123"/>
      <c r="BB246" s="123"/>
      <c r="BC246" s="123"/>
      <c r="BD246" s="123"/>
      <c r="BE246" s="123"/>
      <c r="BF246" s="123"/>
      <c r="BG246" s="123"/>
      <c r="BH246" s="123"/>
      <c r="BI246" s="123"/>
      <c r="BJ246" s="123"/>
      <c r="BK246" s="123"/>
      <c r="BL246" s="123"/>
      <c r="BM246" s="123"/>
      <c r="BN246" s="123"/>
      <c r="BO246" s="123"/>
      <c r="BP246" s="123"/>
      <c r="BQ246" s="123"/>
      <c r="BR246" s="123"/>
      <c r="BS246" s="123"/>
      <c r="BT246" s="123"/>
      <c r="BU246" s="123"/>
      <c r="BV246" s="123"/>
      <c r="BW246" s="123"/>
      <c r="BX246" s="123"/>
      <c r="BY246" s="123"/>
      <c r="BZ246" s="123"/>
      <c r="CA246" s="123"/>
      <c r="CB246" s="123"/>
      <c r="CC246" s="123"/>
      <c r="CD246" s="123"/>
      <c r="CE246" s="123"/>
      <c r="CF246" s="123"/>
      <c r="CG246" s="123"/>
      <c r="CH246" s="123"/>
      <c r="CI246" s="123"/>
      <c r="CJ246" s="123"/>
      <c r="CK246" s="123"/>
      <c r="CL246" s="123"/>
    </row>
    <row r="247" spans="1:103" ht="6.9" customHeight="1" x14ac:dyDescent="0.2">
      <c r="A247" s="126"/>
      <c r="B247" s="118"/>
      <c r="C247" s="118"/>
      <c r="D247" s="118"/>
      <c r="E247" s="118"/>
      <c r="F247" s="118"/>
      <c r="G247" s="118"/>
      <c r="H247" s="118"/>
      <c r="I247" s="118"/>
      <c r="J247" s="118"/>
      <c r="K247" s="118"/>
      <c r="L247" s="118"/>
      <c r="M247" s="118"/>
      <c r="N247" s="118"/>
      <c r="O247" s="118"/>
      <c r="P247" s="118"/>
      <c r="Q247" s="118"/>
      <c r="R247" s="118"/>
      <c r="U247" s="123"/>
      <c r="V247" s="123"/>
      <c r="W247" s="123"/>
      <c r="X247" s="123"/>
      <c r="Y247" s="123"/>
      <c r="Z247" s="123"/>
      <c r="AA247" s="123"/>
      <c r="AB247" s="123"/>
      <c r="AC247" s="123"/>
      <c r="AD247" s="123"/>
      <c r="AE247" s="123"/>
      <c r="AF247" s="123"/>
      <c r="AG247" s="123"/>
      <c r="AH247" s="123"/>
      <c r="AI247" s="123"/>
      <c r="AJ247" s="123"/>
      <c r="AK247" s="123"/>
      <c r="AL247" s="123"/>
      <c r="AM247" s="123"/>
      <c r="AN247" s="123"/>
      <c r="AO247" s="123"/>
      <c r="AP247" s="123"/>
      <c r="AQ247" s="123"/>
      <c r="AR247" s="123"/>
      <c r="AS247" s="123"/>
      <c r="AT247" s="123"/>
      <c r="AU247" s="123"/>
      <c r="AV247" s="123"/>
      <c r="AW247" s="123"/>
      <c r="AX247" s="123"/>
      <c r="AY247" s="123"/>
      <c r="AZ247" s="123"/>
      <c r="BA247" s="123"/>
      <c r="BB247" s="123"/>
      <c r="BC247" s="123"/>
      <c r="BD247" s="123"/>
      <c r="BE247" s="123"/>
      <c r="BF247" s="123"/>
      <c r="BG247" s="123"/>
      <c r="BH247" s="123"/>
      <c r="BI247" s="123"/>
      <c r="BJ247" s="123"/>
      <c r="BK247" s="123"/>
      <c r="BL247" s="123"/>
      <c r="BM247" s="123"/>
      <c r="BN247" s="123"/>
      <c r="BO247" s="123"/>
      <c r="BP247" s="123"/>
      <c r="BQ247" s="123"/>
      <c r="BR247" s="123"/>
      <c r="BS247" s="123"/>
      <c r="BT247" s="123"/>
      <c r="BU247" s="123"/>
      <c r="BV247" s="241"/>
      <c r="BW247" s="241"/>
      <c r="BX247" s="241"/>
      <c r="BY247" s="241"/>
      <c r="BZ247" s="241"/>
      <c r="CA247" s="241"/>
      <c r="CB247" s="241"/>
      <c r="CC247" s="241"/>
      <c r="CD247" s="241"/>
      <c r="CE247" s="123"/>
      <c r="CF247" s="123"/>
      <c r="CG247" s="123"/>
      <c r="CH247" s="123"/>
      <c r="CI247" s="123"/>
      <c r="CJ247" s="123"/>
      <c r="CK247" s="123"/>
      <c r="CL247" s="123"/>
    </row>
    <row r="248" spans="1:103" ht="24.9" customHeight="1" x14ac:dyDescent="0.2">
      <c r="A248" s="112" t="e">
        <f>" ■ 雇用情勢（"&amp;DBCS(TEXT(#REF!,"m月"))&amp;"）"</f>
        <v>#REF!</v>
      </c>
      <c r="B248" s="118"/>
      <c r="C248" s="118"/>
      <c r="D248" s="118"/>
      <c r="E248" s="118"/>
      <c r="F248" s="118"/>
      <c r="G248" s="118"/>
      <c r="H248" s="118"/>
      <c r="I248" s="118"/>
      <c r="J248" s="118"/>
      <c r="K248" s="118"/>
      <c r="L248" s="118"/>
      <c r="M248" s="118"/>
      <c r="N248" s="118"/>
      <c r="O248" s="118"/>
      <c r="P248" s="118"/>
      <c r="Q248" s="118"/>
      <c r="R248" s="118"/>
      <c r="U248" s="209"/>
      <c r="V248" s="208"/>
      <c r="W248" s="123"/>
      <c r="X248" s="123"/>
      <c r="Y248" s="123"/>
      <c r="Z248" s="123"/>
      <c r="AA248" s="123"/>
      <c r="AB248" s="123"/>
      <c r="AC248" s="123"/>
      <c r="AD248" s="123"/>
      <c r="AE248" s="123"/>
      <c r="AF248" s="123"/>
      <c r="AG248" s="123"/>
      <c r="AH248" s="123"/>
      <c r="AI248" s="123"/>
      <c r="AJ248" s="123"/>
      <c r="AK248" s="123"/>
      <c r="AL248" s="123"/>
      <c r="AM248" s="123"/>
      <c r="AN248" s="123"/>
      <c r="AO248" s="123"/>
      <c r="AP248" s="123"/>
      <c r="AQ248" s="123"/>
      <c r="AR248" s="123"/>
      <c r="AS248" s="123"/>
      <c r="AT248" s="123"/>
      <c r="AU248" s="123"/>
      <c r="AV248" s="123"/>
      <c r="AW248" s="123"/>
      <c r="AX248" s="123"/>
      <c r="AY248" s="123"/>
      <c r="AZ248" s="123"/>
      <c r="BA248" s="123"/>
      <c r="BB248" s="123"/>
      <c r="BC248" s="123"/>
      <c r="BD248" s="123"/>
      <c r="BE248" s="123"/>
      <c r="BF248" s="123"/>
      <c r="BG248" s="123"/>
      <c r="BH248" s="123"/>
      <c r="BI248" s="123"/>
      <c r="BJ248" s="123"/>
      <c r="BK248" s="123"/>
      <c r="BL248" s="123"/>
      <c r="BM248" s="123"/>
      <c r="BN248" s="123"/>
      <c r="BO248" s="123"/>
      <c r="BP248" s="123"/>
      <c r="BQ248" s="123"/>
      <c r="BR248" s="123"/>
      <c r="BS248" s="123"/>
      <c r="BT248" s="123"/>
      <c r="BU248" s="123"/>
      <c r="BV248" s="123"/>
      <c r="BW248" s="123"/>
      <c r="BX248" s="123"/>
      <c r="BY248" s="123"/>
      <c r="BZ248" s="123"/>
      <c r="CA248" s="123"/>
      <c r="CB248" s="123"/>
      <c r="CC248" s="123"/>
      <c r="CD248" s="123"/>
      <c r="CE248" s="123"/>
      <c r="CF248" s="123"/>
      <c r="CG248" s="123"/>
      <c r="CH248" s="123"/>
      <c r="CI248" s="123"/>
      <c r="CJ248" s="123"/>
      <c r="CK248" s="123"/>
      <c r="CL248" s="123"/>
    </row>
    <row r="249" spans="1:103" ht="21.9" customHeight="1" x14ac:dyDescent="0.2">
      <c r="A249" s="130" t="s">
        <v>30</v>
      </c>
      <c r="B249" s="153"/>
      <c r="C249" s="153"/>
      <c r="D249" s="153"/>
      <c r="E249" s="153"/>
      <c r="F249" s="153"/>
      <c r="G249" s="153"/>
      <c r="H249" s="153"/>
      <c r="I249" s="153"/>
      <c r="J249" s="153"/>
      <c r="K249" s="153"/>
      <c r="L249" s="153"/>
      <c r="M249" s="153"/>
      <c r="N249" s="153"/>
      <c r="O249" s="153"/>
      <c r="P249" s="153"/>
      <c r="Q249" s="153"/>
      <c r="R249" s="153"/>
      <c r="U249" s="123"/>
      <c r="V249" s="123"/>
      <c r="W249" s="123"/>
      <c r="X249" s="123"/>
      <c r="Y249" s="123"/>
      <c r="Z249" s="123"/>
      <c r="AA249" s="123"/>
      <c r="AB249" s="123"/>
      <c r="AC249" s="123"/>
      <c r="AD249" s="123"/>
      <c r="AE249" s="123"/>
      <c r="AF249" s="123"/>
      <c r="AG249" s="123"/>
      <c r="AH249" s="123"/>
      <c r="AI249" s="123"/>
      <c r="AJ249" s="123"/>
      <c r="AK249" s="123"/>
      <c r="AL249" s="123"/>
      <c r="AM249" s="123"/>
      <c r="AN249" s="123"/>
      <c r="AO249" s="123"/>
      <c r="AP249" s="123"/>
      <c r="AQ249" s="123"/>
      <c r="AR249" s="123"/>
      <c r="AS249" s="123"/>
      <c r="AT249" s="123"/>
      <c r="AU249" s="123"/>
      <c r="AV249" s="123"/>
      <c r="AW249" s="123"/>
      <c r="AX249" s="123"/>
      <c r="AY249" s="123"/>
      <c r="AZ249" s="123"/>
      <c r="BA249" s="123"/>
      <c r="BB249" s="123"/>
      <c r="BC249" s="123"/>
      <c r="BD249" s="123"/>
      <c r="BE249" s="123"/>
      <c r="BF249" s="123"/>
      <c r="BG249" s="123"/>
      <c r="BH249" s="123"/>
      <c r="BI249" s="123"/>
      <c r="BJ249" s="123"/>
      <c r="BK249" s="123"/>
      <c r="BL249" s="123"/>
      <c r="BM249" s="123"/>
      <c r="BN249" s="123"/>
      <c r="BO249" s="123"/>
      <c r="BP249" s="123"/>
      <c r="BQ249" s="123"/>
      <c r="BR249" s="123"/>
      <c r="BS249" s="123"/>
      <c r="BT249" s="123"/>
      <c r="BU249" s="123"/>
      <c r="BV249" s="123"/>
      <c r="BW249" s="123"/>
      <c r="BX249" s="123"/>
      <c r="BY249" s="123"/>
      <c r="BZ249" s="123"/>
      <c r="CA249" s="123"/>
      <c r="CB249" s="123"/>
      <c r="CC249" s="123"/>
      <c r="CD249" s="123"/>
      <c r="CE249" s="123"/>
      <c r="CF249" s="123"/>
      <c r="CG249" s="123"/>
      <c r="CH249" s="123"/>
      <c r="CI249" s="123"/>
      <c r="CJ249" s="123"/>
      <c r="CK249" s="123"/>
      <c r="CL249" s="123"/>
    </row>
    <row r="250" spans="1:103" ht="21.9" customHeight="1" x14ac:dyDescent="0.2">
      <c r="A250" s="130" t="s">
        <v>64</v>
      </c>
      <c r="B250" s="154"/>
      <c r="C250" s="154"/>
      <c r="D250" s="154"/>
      <c r="E250" s="154"/>
      <c r="F250" s="154"/>
      <c r="G250" s="154"/>
      <c r="H250" s="154"/>
      <c r="I250" s="154"/>
      <c r="J250" s="154"/>
      <c r="K250" s="154"/>
      <c r="L250" s="154"/>
      <c r="M250" s="154"/>
      <c r="N250" s="154"/>
      <c r="O250" s="154"/>
      <c r="P250" s="154"/>
      <c r="Q250" s="154"/>
      <c r="R250" s="154"/>
      <c r="U250" s="123"/>
      <c r="V250" s="123"/>
      <c r="W250" s="123"/>
      <c r="X250" s="123"/>
      <c r="Y250" s="123"/>
      <c r="Z250" s="123"/>
      <c r="AA250" s="123"/>
      <c r="AB250" s="123"/>
      <c r="AC250" s="123"/>
      <c r="AD250" s="123"/>
      <c r="AE250" s="123"/>
      <c r="AF250" s="123"/>
      <c r="AG250" s="123"/>
      <c r="AH250" s="123"/>
      <c r="AI250" s="123"/>
      <c r="AJ250" s="123"/>
      <c r="AK250" s="123"/>
      <c r="AL250" s="123"/>
      <c r="AM250" s="123"/>
      <c r="AN250" s="123"/>
      <c r="AO250" s="123"/>
      <c r="AP250" s="123"/>
      <c r="AQ250" s="123"/>
      <c r="AR250" s="123"/>
      <c r="AS250" s="123"/>
      <c r="AT250" s="123"/>
      <c r="AU250" s="123"/>
      <c r="AV250" s="123"/>
      <c r="AW250" s="123"/>
      <c r="AX250" s="123"/>
      <c r="AY250" s="123"/>
      <c r="AZ250" s="123"/>
      <c r="BA250" s="123"/>
      <c r="BB250" s="123"/>
      <c r="BC250" s="123"/>
      <c r="BD250" s="123"/>
      <c r="BE250" s="123"/>
      <c r="BF250" s="123"/>
      <c r="BG250" s="123"/>
      <c r="BH250" s="123"/>
      <c r="BI250" s="123"/>
      <c r="BJ250" s="123"/>
      <c r="BK250" s="123"/>
      <c r="BL250" s="123"/>
      <c r="BM250" s="123"/>
      <c r="BN250" s="123"/>
      <c r="BO250" s="123"/>
      <c r="BP250" s="123"/>
      <c r="BQ250" s="123"/>
      <c r="BR250" s="123"/>
      <c r="BS250" s="123"/>
      <c r="BT250" s="123"/>
      <c r="BU250" s="123"/>
      <c r="BV250" s="123"/>
      <c r="BW250" s="123"/>
      <c r="BX250" s="123"/>
      <c r="BY250" s="123"/>
      <c r="BZ250" s="123"/>
      <c r="CA250" s="123"/>
      <c r="CB250" s="123"/>
      <c r="CC250" s="123"/>
      <c r="CD250" s="123"/>
      <c r="CE250" s="123"/>
      <c r="CF250" s="123"/>
      <c r="CG250" s="123"/>
      <c r="CH250" s="123"/>
      <c r="CI250" s="123"/>
      <c r="CJ250" s="123"/>
      <c r="CK250" s="123"/>
      <c r="CL250" s="123"/>
    </row>
    <row r="251" spans="1:103" ht="21.9" customHeight="1" x14ac:dyDescent="0.2">
      <c r="A251" s="130" t="s">
        <v>89</v>
      </c>
      <c r="B251" s="154"/>
      <c r="C251" s="154"/>
      <c r="D251" s="154"/>
      <c r="E251" s="154"/>
      <c r="F251" s="154"/>
      <c r="G251" s="154"/>
      <c r="H251" s="154"/>
      <c r="I251" s="154"/>
      <c r="J251" s="154"/>
      <c r="K251" s="154"/>
      <c r="L251" s="154"/>
      <c r="M251" s="154"/>
      <c r="N251" s="154"/>
      <c r="O251" s="154"/>
      <c r="P251" s="154"/>
      <c r="Q251" s="154"/>
      <c r="R251" s="154"/>
      <c r="U251" s="123"/>
      <c r="V251" s="123"/>
      <c r="W251" s="123"/>
      <c r="X251" s="123"/>
      <c r="Y251" s="123"/>
      <c r="Z251" s="123"/>
      <c r="AA251" s="123"/>
      <c r="AB251" s="123"/>
      <c r="AC251" s="123"/>
      <c r="AD251" s="123"/>
      <c r="AE251" s="123"/>
      <c r="AF251" s="123"/>
      <c r="AG251" s="123"/>
      <c r="AH251" s="123"/>
      <c r="AI251" s="123"/>
      <c r="AJ251" s="123"/>
      <c r="AK251" s="123"/>
      <c r="AL251" s="123"/>
      <c r="AM251" s="123"/>
      <c r="AN251" s="123"/>
      <c r="AO251" s="123"/>
      <c r="AP251" s="123"/>
      <c r="AQ251" s="123"/>
      <c r="AR251" s="123"/>
      <c r="AS251" s="123"/>
      <c r="AT251" s="123"/>
      <c r="AU251" s="123"/>
      <c r="AV251" s="123"/>
      <c r="AW251" s="123"/>
      <c r="AX251" s="123"/>
      <c r="AY251" s="123"/>
      <c r="AZ251" s="123"/>
      <c r="BA251" s="123"/>
      <c r="BB251" s="123"/>
      <c r="BC251" s="123"/>
      <c r="BD251" s="123"/>
      <c r="BE251" s="123"/>
      <c r="BF251" s="123"/>
      <c r="BG251" s="123"/>
      <c r="BH251" s="123"/>
      <c r="BI251" s="123"/>
      <c r="BJ251" s="123"/>
      <c r="BK251" s="123"/>
      <c r="BL251" s="123"/>
      <c r="BM251" s="123"/>
      <c r="BN251" s="123"/>
      <c r="BO251" s="123"/>
      <c r="BP251" s="123"/>
      <c r="BQ251" s="123"/>
      <c r="BR251" s="123"/>
      <c r="BS251" s="123"/>
      <c r="BT251" s="123"/>
      <c r="BU251" s="123"/>
      <c r="BV251" s="123"/>
      <c r="BW251" s="123"/>
      <c r="BX251" s="123"/>
      <c r="BY251" s="123"/>
      <c r="BZ251" s="123"/>
      <c r="CA251" s="123"/>
      <c r="CB251" s="123"/>
      <c r="CC251" s="123"/>
      <c r="CD251" s="123"/>
      <c r="CE251" s="123"/>
      <c r="CF251" s="123"/>
      <c r="CG251" s="123"/>
      <c r="CH251" s="123"/>
      <c r="CI251" s="123"/>
      <c r="CJ251" s="123"/>
      <c r="CK251" s="123"/>
      <c r="CL251" s="123"/>
    </row>
    <row r="252" spans="1:103" ht="21.9" customHeight="1" x14ac:dyDescent="0.2">
      <c r="A252" s="130" t="s">
        <v>90</v>
      </c>
      <c r="B252" s="153"/>
      <c r="C252" s="153"/>
      <c r="D252" s="153"/>
      <c r="E252" s="153"/>
      <c r="F252" s="153"/>
      <c r="G252" s="153"/>
      <c r="H252" s="153"/>
      <c r="I252" s="153"/>
      <c r="J252" s="153"/>
      <c r="K252" s="153"/>
      <c r="L252" s="153"/>
      <c r="M252" s="153"/>
      <c r="N252" s="153"/>
      <c r="O252" s="153"/>
      <c r="P252" s="153"/>
      <c r="Q252" s="153"/>
      <c r="R252" s="153"/>
      <c r="U252" s="123"/>
      <c r="V252" s="123"/>
      <c r="W252" s="123"/>
      <c r="X252" s="123"/>
      <c r="Y252" s="123"/>
      <c r="Z252" s="123"/>
      <c r="AA252" s="123"/>
      <c r="AB252" s="123"/>
      <c r="AC252" s="123"/>
      <c r="AD252" s="123"/>
      <c r="AE252" s="123"/>
      <c r="AF252" s="123"/>
      <c r="AG252" s="123"/>
      <c r="AH252" s="123"/>
      <c r="AI252" s="123"/>
      <c r="AJ252" s="123"/>
      <c r="AK252" s="123"/>
      <c r="AL252" s="123"/>
      <c r="AM252" s="123"/>
      <c r="AN252" s="123"/>
      <c r="AO252" s="123"/>
      <c r="AP252" s="123"/>
      <c r="AQ252" s="123"/>
      <c r="AR252" s="123"/>
      <c r="AS252" s="123"/>
      <c r="AT252" s="123"/>
      <c r="AU252" s="123"/>
      <c r="AV252" s="123"/>
      <c r="AW252" s="123"/>
      <c r="AX252" s="123"/>
      <c r="AY252" s="123"/>
      <c r="AZ252" s="123"/>
      <c r="BA252" s="123"/>
      <c r="BB252" s="123"/>
      <c r="BC252" s="123"/>
      <c r="BD252" s="123"/>
      <c r="BE252" s="123"/>
      <c r="BF252" s="123"/>
      <c r="BG252" s="123"/>
      <c r="BH252" s="123"/>
      <c r="BI252" s="123"/>
      <c r="BJ252" s="123"/>
      <c r="BK252" s="123"/>
      <c r="BL252" s="123"/>
      <c r="BM252" s="123"/>
      <c r="BN252" s="123"/>
      <c r="BO252" s="123"/>
      <c r="BP252" s="123"/>
      <c r="BQ252" s="123"/>
      <c r="BR252" s="123"/>
      <c r="BS252" s="123"/>
      <c r="BT252" s="123"/>
      <c r="BU252" s="123"/>
      <c r="BV252" s="123"/>
      <c r="BW252" s="123"/>
      <c r="BX252" s="123"/>
      <c r="BY252" s="123"/>
      <c r="BZ252" s="123"/>
      <c r="CA252" s="123"/>
      <c r="CB252" s="123"/>
      <c r="CC252" s="123"/>
      <c r="CD252" s="123"/>
      <c r="CE252" s="123"/>
      <c r="CF252" s="123"/>
      <c r="CG252" s="123"/>
      <c r="CH252" s="123"/>
      <c r="CI252" s="123"/>
      <c r="CJ252" s="123"/>
      <c r="CK252" s="123"/>
      <c r="CL252" s="123"/>
    </row>
    <row r="253" spans="1:103" ht="6.9" customHeight="1" x14ac:dyDescent="0.2">
      <c r="A253" s="126"/>
      <c r="B253" s="118"/>
      <c r="C253" s="118"/>
      <c r="D253" s="118"/>
      <c r="E253" s="118"/>
      <c r="F253" s="118"/>
      <c r="G253" s="118"/>
      <c r="H253" s="118"/>
      <c r="I253" s="118"/>
      <c r="J253" s="118"/>
      <c r="K253" s="118"/>
      <c r="L253" s="118"/>
      <c r="M253" s="118"/>
      <c r="N253" s="118"/>
      <c r="O253" s="118"/>
      <c r="P253" s="118"/>
      <c r="Q253" s="118"/>
      <c r="R253" s="118"/>
      <c r="U253" s="123"/>
      <c r="V253" s="123"/>
      <c r="W253" s="123"/>
      <c r="X253" s="123"/>
      <c r="Y253" s="123"/>
      <c r="Z253" s="123"/>
      <c r="AA253" s="123"/>
      <c r="AB253" s="123"/>
      <c r="AC253" s="123"/>
      <c r="AD253" s="123"/>
      <c r="AE253" s="123"/>
      <c r="AF253" s="123"/>
      <c r="AG253" s="123"/>
      <c r="AH253" s="123"/>
      <c r="AI253" s="123"/>
      <c r="AJ253" s="123"/>
      <c r="AK253" s="123"/>
      <c r="AL253" s="123"/>
      <c r="AM253" s="123"/>
      <c r="AN253" s="123"/>
      <c r="AO253" s="123"/>
      <c r="AP253" s="123"/>
      <c r="AQ253" s="123"/>
      <c r="AR253" s="123"/>
      <c r="AS253" s="123"/>
      <c r="AT253" s="123"/>
      <c r="AU253" s="123"/>
      <c r="AV253" s="123"/>
      <c r="AW253" s="123"/>
      <c r="AX253" s="123"/>
      <c r="AY253" s="123"/>
      <c r="AZ253" s="123"/>
      <c r="BA253" s="123"/>
      <c r="BB253" s="123"/>
      <c r="BC253" s="123"/>
      <c r="BD253" s="123"/>
      <c r="BE253" s="123"/>
      <c r="BF253" s="123"/>
      <c r="BG253" s="123"/>
      <c r="BH253" s="123"/>
      <c r="BI253" s="123"/>
      <c r="BJ253" s="123"/>
      <c r="BK253" s="123"/>
      <c r="BL253" s="123"/>
      <c r="BM253" s="123"/>
      <c r="BN253" s="123"/>
      <c r="BO253" s="123"/>
      <c r="BP253" s="123"/>
      <c r="BQ253" s="123"/>
      <c r="BR253" s="123"/>
      <c r="BS253" s="123"/>
      <c r="BT253" s="123"/>
      <c r="BU253" s="123"/>
      <c r="BV253" s="241"/>
      <c r="BW253" s="241"/>
      <c r="BX253" s="241"/>
      <c r="BY253" s="241"/>
      <c r="BZ253" s="241"/>
      <c r="CA253" s="241"/>
      <c r="CB253" s="241"/>
      <c r="CC253" s="241"/>
      <c r="CD253" s="241"/>
      <c r="CE253" s="123"/>
      <c r="CF253" s="123"/>
      <c r="CG253" s="123"/>
      <c r="CH253" s="123"/>
      <c r="CI253" s="123"/>
      <c r="CJ253" s="123"/>
      <c r="CK253" s="123"/>
      <c r="CL253" s="123"/>
    </row>
    <row r="254" spans="1:103" s="96" customFormat="1" ht="8.1" customHeight="1" x14ac:dyDescent="0.2">
      <c r="A254" s="133"/>
      <c r="B254" s="133"/>
      <c r="C254" s="133"/>
      <c r="D254" s="133"/>
      <c r="E254" s="133"/>
      <c r="F254" s="133"/>
      <c r="G254" s="133"/>
      <c r="H254" s="133"/>
      <c r="I254" s="133"/>
      <c r="J254" s="133"/>
      <c r="K254" s="133"/>
      <c r="L254" s="133"/>
      <c r="M254" s="133"/>
      <c r="N254" s="133"/>
      <c r="O254" s="133"/>
      <c r="P254" s="133"/>
      <c r="Q254" s="133"/>
      <c r="R254" s="133"/>
      <c r="U254" s="123"/>
      <c r="V254" s="123"/>
      <c r="W254" s="123"/>
      <c r="X254" s="123"/>
      <c r="Y254" s="123"/>
      <c r="Z254" s="123"/>
      <c r="AA254" s="123"/>
      <c r="AB254" s="123"/>
      <c r="AC254" s="123"/>
      <c r="AD254" s="123"/>
      <c r="AE254" s="123"/>
      <c r="AF254" s="123"/>
      <c r="AG254" s="123"/>
      <c r="AH254" s="123"/>
      <c r="AI254" s="123"/>
      <c r="AJ254" s="123"/>
      <c r="AK254" s="123"/>
      <c r="AL254" s="123"/>
      <c r="AM254" s="123"/>
      <c r="AN254" s="123"/>
      <c r="AO254" s="123"/>
      <c r="AP254" s="123"/>
      <c r="AQ254" s="123"/>
      <c r="AR254" s="123"/>
      <c r="AS254" s="123"/>
      <c r="AT254" s="123"/>
      <c r="AU254" s="123"/>
      <c r="AV254" s="123"/>
      <c r="AW254" s="123"/>
      <c r="AX254" s="123"/>
      <c r="AY254" s="123"/>
      <c r="AZ254" s="123"/>
      <c r="BA254" s="123"/>
      <c r="BB254" s="123"/>
      <c r="BC254" s="123"/>
      <c r="BD254" s="123"/>
      <c r="BE254" s="123"/>
      <c r="BF254" s="123"/>
      <c r="BG254" s="123"/>
      <c r="BH254" s="123"/>
      <c r="BI254" s="123"/>
      <c r="BJ254" s="123"/>
      <c r="BK254" s="123"/>
      <c r="BL254" s="123"/>
      <c r="BM254" s="123"/>
      <c r="BN254" s="123"/>
      <c r="BO254" s="123"/>
      <c r="BP254" s="123"/>
      <c r="BQ254" s="123"/>
      <c r="BR254" s="123"/>
      <c r="BS254" s="123"/>
      <c r="BT254" s="123"/>
      <c r="BU254" s="123"/>
      <c r="BV254" s="123"/>
      <c r="BW254" s="123"/>
    </row>
    <row r="255" spans="1:103" s="96" customFormat="1" ht="21.9" customHeight="1" x14ac:dyDescent="0.2">
      <c r="U255" s="123"/>
      <c r="V255" s="123"/>
      <c r="W255" s="123"/>
      <c r="X255" s="123"/>
      <c r="Y255" s="123"/>
      <c r="Z255" s="123"/>
      <c r="AA255" s="123"/>
      <c r="AB255" s="123"/>
      <c r="AC255" s="123"/>
      <c r="AD255" s="123"/>
      <c r="AE255" s="123"/>
      <c r="AF255" s="123"/>
      <c r="AG255" s="123"/>
      <c r="AH255" s="123"/>
      <c r="AI255" s="123"/>
      <c r="AJ255" s="123"/>
      <c r="AK255" s="123"/>
      <c r="AL255" s="123"/>
      <c r="AM255" s="123"/>
      <c r="AN255" s="123"/>
      <c r="AO255" s="123"/>
      <c r="AP255" s="123"/>
      <c r="AQ255" s="123"/>
      <c r="AR255" s="123"/>
      <c r="AS255" s="123"/>
      <c r="AT255" s="123"/>
      <c r="AU255" s="123"/>
      <c r="AV255" s="123"/>
      <c r="AW255" s="123"/>
      <c r="AX255" s="123"/>
      <c r="AY255" s="123"/>
      <c r="AZ255" s="123"/>
      <c r="BA255" s="123"/>
      <c r="BB255" s="123"/>
      <c r="BC255" s="123"/>
      <c r="BD255" s="123"/>
      <c r="BE255" s="123"/>
      <c r="BF255" s="123"/>
      <c r="BG255" s="123"/>
      <c r="BH255" s="123"/>
      <c r="BI255" s="123"/>
      <c r="BJ255" s="123"/>
      <c r="BK255" s="123"/>
      <c r="BL255" s="123"/>
      <c r="BM255" s="123"/>
      <c r="BN255" s="123"/>
      <c r="BO255" s="123"/>
      <c r="BP255" s="123"/>
      <c r="BQ255" s="123"/>
      <c r="BR255" s="123"/>
      <c r="BS255" s="123"/>
      <c r="BT255" s="123"/>
      <c r="BU255" s="123"/>
    </row>
    <row r="256" spans="1:103" s="96" customFormat="1" ht="21.9" customHeight="1" x14ac:dyDescent="0.2">
      <c r="U256" s="207"/>
      <c r="V256" s="123"/>
      <c r="W256" s="123"/>
      <c r="X256" s="123"/>
      <c r="Y256" s="123"/>
      <c r="Z256" s="123"/>
      <c r="AA256" s="123"/>
      <c r="AB256" s="123"/>
      <c r="AC256" s="123"/>
      <c r="AD256" s="123"/>
      <c r="AE256" s="123"/>
      <c r="AF256" s="123"/>
      <c r="AG256" s="123"/>
      <c r="AH256" s="123"/>
      <c r="AI256" s="123"/>
      <c r="AJ256" s="123"/>
      <c r="AK256" s="123"/>
      <c r="AL256" s="123"/>
      <c r="AM256" s="123"/>
      <c r="AN256" s="123"/>
      <c r="AO256" s="123"/>
      <c r="AP256" s="123"/>
      <c r="AQ256" s="123"/>
      <c r="AR256" s="123"/>
      <c r="AS256" s="123"/>
      <c r="AT256" s="123"/>
      <c r="AU256" s="123"/>
      <c r="AV256" s="123"/>
      <c r="AW256" s="123"/>
      <c r="AX256" s="123"/>
      <c r="AY256" s="123"/>
      <c r="AZ256" s="123"/>
      <c r="BA256" s="123"/>
      <c r="BB256" s="123"/>
      <c r="BC256" s="123"/>
      <c r="BD256" s="123"/>
      <c r="BE256" s="123"/>
      <c r="BF256" s="123"/>
      <c r="BG256" s="123"/>
      <c r="BH256" s="123"/>
      <c r="BI256" s="123"/>
      <c r="BJ256" s="123"/>
      <c r="BK256" s="123"/>
      <c r="BL256" s="123"/>
      <c r="BM256" s="123"/>
      <c r="BN256" s="123"/>
      <c r="BO256" s="123"/>
      <c r="BP256" s="123"/>
      <c r="BQ256" s="123"/>
      <c r="BR256" s="123"/>
      <c r="BS256" s="123"/>
      <c r="BT256" s="123"/>
      <c r="BU256" s="123"/>
    </row>
    <row r="257" spans="1:84" s="96" customFormat="1" ht="21.9" customHeight="1" x14ac:dyDescent="0.2">
      <c r="U257" s="210"/>
      <c r="AJ257" s="123"/>
      <c r="AK257" s="123"/>
      <c r="AL257" s="123"/>
      <c r="AM257" s="123"/>
      <c r="AN257" s="123"/>
      <c r="AO257" s="123"/>
      <c r="AP257" s="123"/>
      <c r="AQ257" s="123"/>
      <c r="AR257" s="123"/>
      <c r="AS257" s="123"/>
      <c r="AT257" s="123"/>
      <c r="AU257" s="123"/>
      <c r="AV257" s="123"/>
      <c r="AW257" s="123"/>
      <c r="AX257" s="123"/>
      <c r="AY257" s="123"/>
      <c r="AZ257" s="123"/>
      <c r="BA257" s="123"/>
      <c r="BB257" s="123"/>
      <c r="BC257" s="123"/>
      <c r="BD257" s="123"/>
      <c r="BE257" s="123"/>
      <c r="BF257" s="123"/>
      <c r="BG257" s="123"/>
      <c r="BH257" s="123"/>
      <c r="BI257" s="123"/>
      <c r="BJ257" s="123"/>
      <c r="BK257" s="123"/>
      <c r="BL257" s="123"/>
      <c r="BM257" s="123"/>
      <c r="BN257" s="123"/>
      <c r="BO257" s="123"/>
      <c r="BP257" s="123"/>
      <c r="BQ257" s="123"/>
      <c r="BR257" s="123"/>
      <c r="BS257" s="123"/>
      <c r="BT257" s="123"/>
      <c r="BU257" s="123"/>
    </row>
    <row r="258" spans="1:84" s="96" customFormat="1" ht="21.9" customHeight="1" x14ac:dyDescent="0.2">
      <c r="U258" s="212"/>
      <c r="V258" s="234"/>
      <c r="W258" s="234"/>
      <c r="X258" s="234"/>
      <c r="Y258" s="234"/>
      <c r="Z258" s="234"/>
      <c r="AA258" s="234"/>
      <c r="AB258" s="234"/>
      <c r="AC258" s="234"/>
      <c r="AD258" s="234"/>
      <c r="AE258" s="234"/>
      <c r="AF258" s="234"/>
      <c r="AG258" s="234"/>
      <c r="AH258" s="234"/>
      <c r="AI258" s="234"/>
      <c r="AJ258" s="234"/>
      <c r="AK258" s="234"/>
      <c r="AL258" s="234"/>
      <c r="AM258" s="234"/>
      <c r="AN258" s="234"/>
      <c r="AO258" s="234"/>
      <c r="AP258" s="234"/>
      <c r="AQ258" s="234"/>
      <c r="AR258" s="234"/>
      <c r="AS258" s="234"/>
      <c r="AT258" s="234"/>
      <c r="AU258" s="234"/>
      <c r="AV258" s="234"/>
      <c r="AW258" s="234"/>
      <c r="AX258" s="234"/>
      <c r="AY258" s="234"/>
      <c r="AZ258" s="234"/>
      <c r="BA258" s="234"/>
      <c r="BB258" s="234"/>
      <c r="BC258" s="234"/>
      <c r="BD258" s="234"/>
      <c r="BE258" s="234"/>
      <c r="BF258" s="234"/>
      <c r="BG258" s="234"/>
      <c r="BH258" s="234"/>
      <c r="BI258" s="234"/>
      <c r="BJ258" s="234"/>
      <c r="BK258" s="234"/>
      <c r="BL258" s="234"/>
      <c r="BM258" s="234"/>
      <c r="BN258" s="234"/>
      <c r="BO258" s="234"/>
      <c r="BP258" s="234"/>
      <c r="BQ258" s="234"/>
      <c r="BR258" s="234"/>
      <c r="BS258" s="234"/>
      <c r="BT258" s="234"/>
      <c r="BU258" s="234"/>
      <c r="BV258" s="234"/>
      <c r="BW258" s="234"/>
      <c r="BX258" s="234"/>
      <c r="BY258" s="234"/>
      <c r="BZ258" s="234"/>
      <c r="CA258" s="234"/>
      <c r="CB258" s="234"/>
      <c r="CC258" s="234"/>
      <c r="CD258" s="227"/>
      <c r="CE258" s="234"/>
      <c r="CF258" s="227"/>
    </row>
    <row r="259" spans="1:84" s="96" customFormat="1" ht="21.9" customHeight="1" x14ac:dyDescent="0.2">
      <c r="U259" s="221"/>
      <c r="V259" s="235"/>
      <c r="W259" s="235"/>
      <c r="X259" s="235"/>
      <c r="Y259" s="235"/>
      <c r="Z259" s="235"/>
      <c r="AA259" s="235"/>
      <c r="AB259" s="235"/>
      <c r="AC259" s="235"/>
      <c r="AD259" s="235"/>
      <c r="AE259" s="236"/>
      <c r="AF259" s="236"/>
      <c r="AG259" s="236"/>
      <c r="AH259" s="236"/>
      <c r="AI259" s="236"/>
      <c r="AJ259" s="236"/>
      <c r="AK259" s="236"/>
      <c r="AL259" s="236"/>
      <c r="AM259" s="236"/>
      <c r="AN259" s="236"/>
      <c r="AO259" s="236"/>
      <c r="AP259" s="236"/>
      <c r="AQ259" s="236"/>
      <c r="AR259" s="236"/>
      <c r="AS259" s="236"/>
      <c r="AT259" s="236"/>
      <c r="AU259" s="236"/>
      <c r="AV259" s="236"/>
      <c r="AW259" s="236"/>
      <c r="AX259" s="236"/>
      <c r="AY259" s="236"/>
      <c r="AZ259" s="236"/>
      <c r="BA259" s="236"/>
      <c r="BB259" s="236"/>
      <c r="BC259" s="236"/>
      <c r="BD259" s="236"/>
      <c r="BE259" s="236"/>
      <c r="BF259" s="236"/>
      <c r="BG259" s="236"/>
      <c r="BH259" s="236"/>
      <c r="BI259" s="236"/>
      <c r="BJ259" s="236"/>
      <c r="BK259" s="236"/>
      <c r="BL259" s="236"/>
      <c r="BM259" s="236"/>
      <c r="BN259" s="236"/>
      <c r="BO259" s="236"/>
      <c r="BP259" s="236"/>
      <c r="BQ259" s="236"/>
      <c r="BR259" s="236"/>
      <c r="BS259" s="236"/>
      <c r="BT259" s="236"/>
      <c r="BU259" s="236"/>
      <c r="BV259" s="236"/>
      <c r="BW259" s="236"/>
      <c r="BX259" s="236"/>
      <c r="BY259" s="236"/>
      <c r="BZ259" s="236"/>
      <c r="CA259" s="236"/>
      <c r="CB259" s="236"/>
      <c r="CC259" s="236"/>
      <c r="CD259" s="236"/>
      <c r="CE259" s="236"/>
      <c r="CF259" s="236"/>
    </row>
    <row r="260" spans="1:84" s="96" customFormat="1" ht="21.9" customHeight="1" x14ac:dyDescent="0.2">
      <c r="U260" s="221"/>
      <c r="V260" s="235"/>
      <c r="W260" s="235"/>
      <c r="X260" s="235"/>
      <c r="Y260" s="235"/>
      <c r="Z260" s="235"/>
      <c r="AA260" s="235"/>
      <c r="AB260" s="235"/>
      <c r="AC260" s="235"/>
      <c r="AD260" s="235"/>
      <c r="AE260" s="236"/>
      <c r="AF260" s="236"/>
      <c r="AG260" s="236"/>
      <c r="AH260" s="236"/>
      <c r="AI260" s="236"/>
      <c r="AJ260" s="236"/>
      <c r="AK260" s="236"/>
      <c r="AL260" s="236"/>
      <c r="AM260" s="236"/>
      <c r="AN260" s="236"/>
      <c r="AO260" s="236"/>
      <c r="AP260" s="236"/>
      <c r="AQ260" s="236"/>
      <c r="AR260" s="236"/>
      <c r="AS260" s="236"/>
      <c r="AT260" s="236"/>
      <c r="AU260" s="236"/>
      <c r="AV260" s="236"/>
      <c r="AW260" s="236"/>
      <c r="AX260" s="236"/>
      <c r="AY260" s="236"/>
      <c r="AZ260" s="236"/>
      <c r="BA260" s="236"/>
      <c r="BB260" s="236"/>
      <c r="BC260" s="236"/>
      <c r="BD260" s="236"/>
      <c r="BE260" s="236"/>
      <c r="BF260" s="236"/>
      <c r="BG260" s="236"/>
      <c r="BH260" s="236"/>
      <c r="BI260" s="236"/>
      <c r="BJ260" s="236"/>
      <c r="BK260" s="236"/>
      <c r="BL260" s="236"/>
      <c r="BM260" s="236"/>
      <c r="BN260" s="236"/>
      <c r="BO260" s="236"/>
      <c r="BP260" s="236"/>
      <c r="BQ260" s="236"/>
      <c r="BR260" s="236"/>
      <c r="BS260" s="236"/>
      <c r="BT260" s="236"/>
      <c r="BU260" s="236"/>
      <c r="BV260" s="236"/>
      <c r="BW260" s="236"/>
      <c r="BX260" s="236"/>
      <c r="BY260" s="236"/>
      <c r="BZ260" s="236"/>
      <c r="CA260" s="236"/>
      <c r="CB260" s="236"/>
      <c r="CC260" s="236"/>
      <c r="CD260" s="236"/>
      <c r="CE260" s="236"/>
      <c r="CF260" s="236"/>
    </row>
    <row r="261" spans="1:84" s="96" customFormat="1" ht="21.9" customHeight="1" x14ac:dyDescent="0.2">
      <c r="U261" s="188"/>
      <c r="V261" s="188"/>
      <c r="W261" s="222"/>
      <c r="X261" s="222"/>
      <c r="Y261" s="222"/>
      <c r="Z261" s="222"/>
      <c r="AA261" s="222"/>
      <c r="AB261" s="222"/>
      <c r="AC261" s="222"/>
      <c r="AD261" s="222"/>
      <c r="AE261" s="222"/>
      <c r="AF261" s="222"/>
      <c r="AG261" s="222"/>
      <c r="AH261" s="222"/>
      <c r="AI261" s="222"/>
      <c r="AJ261" s="222"/>
      <c r="AK261" s="222"/>
      <c r="AL261" s="222"/>
      <c r="AM261" s="222"/>
      <c r="AN261" s="222"/>
      <c r="AO261" s="222"/>
      <c r="AP261" s="222"/>
      <c r="AQ261" s="222"/>
      <c r="AR261" s="222"/>
      <c r="AS261" s="222"/>
      <c r="AT261" s="222"/>
      <c r="AU261" s="222"/>
      <c r="AV261" s="222"/>
      <c r="AW261" s="222"/>
      <c r="AX261" s="222"/>
      <c r="AY261" s="222"/>
      <c r="AZ261" s="222"/>
      <c r="BA261" s="222"/>
      <c r="BB261" s="222"/>
      <c r="BC261" s="222"/>
      <c r="BD261" s="222"/>
      <c r="BE261" s="222"/>
      <c r="BF261" s="222"/>
      <c r="BG261" s="222"/>
      <c r="BH261" s="222"/>
    </row>
    <row r="262" spans="1:84" s="96" customFormat="1" ht="21.9" customHeight="1" x14ac:dyDescent="0.2">
      <c r="B262" s="155"/>
      <c r="C262" s="155"/>
      <c r="D262" s="155"/>
      <c r="E262" s="155"/>
      <c r="U262" s="209"/>
      <c r="V262" s="208"/>
      <c r="W262" s="222"/>
      <c r="X262" s="222"/>
      <c r="Y262" s="222"/>
      <c r="Z262" s="222"/>
      <c r="AA262" s="222"/>
      <c r="AB262" s="222"/>
      <c r="AC262" s="222"/>
      <c r="AD262" s="222"/>
      <c r="AE262" s="222"/>
      <c r="AF262" s="222"/>
      <c r="AG262" s="222"/>
      <c r="AH262" s="222"/>
      <c r="AI262" s="222"/>
      <c r="AJ262" s="222"/>
      <c r="AK262" s="222"/>
      <c r="AL262" s="222"/>
      <c r="AM262" s="222"/>
      <c r="AN262" s="222"/>
      <c r="AO262" s="222"/>
      <c r="AP262" s="222"/>
      <c r="AQ262" s="222"/>
      <c r="AR262" s="222"/>
      <c r="AS262" s="222"/>
      <c r="AT262" s="222"/>
      <c r="AU262" s="222"/>
      <c r="AV262" s="222"/>
      <c r="AW262" s="222"/>
      <c r="AX262" s="222"/>
      <c r="AY262" s="222"/>
      <c r="AZ262" s="222"/>
      <c r="BA262" s="222"/>
      <c r="BB262" s="222"/>
      <c r="BC262" s="222"/>
      <c r="BD262" s="222"/>
      <c r="BE262" s="222"/>
      <c r="BF262" s="222"/>
      <c r="BG262" s="222"/>
      <c r="BH262" s="222"/>
    </row>
    <row r="263" spans="1:84" s="96" customFormat="1" ht="6.9" customHeight="1" x14ac:dyDescent="0.2">
      <c r="B263" s="155"/>
      <c r="C263" s="155"/>
      <c r="D263" s="155"/>
      <c r="E263" s="155"/>
      <c r="U263" s="188"/>
      <c r="V263" s="188"/>
      <c r="W263" s="222"/>
      <c r="X263" s="222"/>
      <c r="Y263" s="222"/>
      <c r="Z263" s="222"/>
      <c r="AA263" s="222"/>
      <c r="AB263" s="222"/>
      <c r="AC263" s="222"/>
      <c r="AD263" s="222"/>
      <c r="AE263" s="222"/>
      <c r="AF263" s="222"/>
      <c r="AG263" s="222"/>
      <c r="AH263" s="222"/>
      <c r="AI263" s="222"/>
      <c r="AJ263" s="222"/>
      <c r="AK263" s="222"/>
      <c r="AL263" s="222"/>
      <c r="AM263" s="222"/>
      <c r="AN263" s="222"/>
      <c r="AO263" s="222"/>
      <c r="AP263" s="222"/>
      <c r="AQ263" s="222"/>
      <c r="AR263" s="222"/>
      <c r="AS263" s="222"/>
      <c r="AT263" s="222"/>
      <c r="AU263" s="222"/>
      <c r="AV263" s="222"/>
      <c r="AW263" s="222"/>
      <c r="AX263" s="222"/>
      <c r="AY263" s="222"/>
      <c r="AZ263" s="222"/>
      <c r="BA263" s="222"/>
      <c r="BB263" s="222"/>
      <c r="BC263" s="222"/>
      <c r="BD263" s="222"/>
      <c r="BE263" s="222"/>
      <c r="BF263" s="222"/>
      <c r="BG263" s="222"/>
      <c r="BH263" s="222"/>
    </row>
    <row r="264" spans="1:84" s="96" customFormat="1" ht="15.9" customHeight="1" x14ac:dyDescent="0.2">
      <c r="B264" s="96" t="e">
        <f>"ハローワーク別有効求人倍率（原数値・全数）"&amp;DBCS(TEXT(#REF!,"ggge年m月"))</f>
        <v>#REF!</v>
      </c>
      <c r="U264" s="222"/>
      <c r="V264" s="222"/>
      <c r="W264" s="222"/>
      <c r="X264" s="222"/>
      <c r="Y264" s="222"/>
      <c r="Z264" s="222"/>
      <c r="AA264" s="222"/>
      <c r="AB264" s="222"/>
      <c r="AC264" s="222"/>
      <c r="AD264" s="222"/>
      <c r="AE264" s="222"/>
      <c r="AF264" s="222"/>
      <c r="AG264" s="222"/>
      <c r="AH264" s="222"/>
      <c r="AI264" s="222"/>
      <c r="AJ264" s="222"/>
      <c r="AK264" s="222"/>
      <c r="AL264" s="222"/>
      <c r="AM264" s="222"/>
      <c r="AN264" s="222"/>
      <c r="AO264" s="222"/>
      <c r="AP264" s="222"/>
      <c r="AQ264" s="222"/>
      <c r="AR264" s="222"/>
      <c r="AS264" s="222"/>
      <c r="AT264" s="222"/>
      <c r="AU264" s="222"/>
      <c r="AV264" s="222"/>
      <c r="AW264" s="222"/>
      <c r="AX264" s="222"/>
      <c r="AY264" s="222"/>
      <c r="AZ264" s="222"/>
      <c r="BA264" s="222"/>
      <c r="BB264" s="222"/>
      <c r="BC264" s="222"/>
      <c r="BD264" s="222"/>
      <c r="BE264" s="222"/>
      <c r="BF264" s="222"/>
      <c r="BG264" s="222"/>
      <c r="BH264" s="222"/>
      <c r="BV264" s="222"/>
      <c r="BW264" s="222"/>
      <c r="BX264" s="222"/>
      <c r="BY264" s="222"/>
      <c r="BZ264" s="222"/>
      <c r="CA264" s="222"/>
      <c r="CB264" s="222"/>
      <c r="CC264" s="222"/>
      <c r="CD264" s="222"/>
    </row>
    <row r="265" spans="1:84" s="97" customFormat="1" ht="15.9" customHeight="1" x14ac:dyDescent="0.2">
      <c r="B265" s="372" t="s">
        <v>6</v>
      </c>
      <c r="C265" s="373"/>
      <c r="D265" s="372" t="s">
        <v>5</v>
      </c>
      <c r="E265" s="374"/>
      <c r="F265" s="373"/>
      <c r="G265" s="372" t="s">
        <v>7</v>
      </c>
      <c r="H265" s="373"/>
      <c r="I265" s="372" t="s">
        <v>11</v>
      </c>
      <c r="J265" s="375"/>
      <c r="K265" s="376" t="s">
        <v>14</v>
      </c>
      <c r="L265" s="377"/>
      <c r="M265" s="374" t="s">
        <v>4</v>
      </c>
      <c r="N265" s="373"/>
      <c r="O265" s="372" t="s">
        <v>13</v>
      </c>
      <c r="P265" s="373"/>
      <c r="Q265" s="372" t="s">
        <v>15</v>
      </c>
      <c r="R265" s="373"/>
      <c r="BI265" s="239"/>
      <c r="BJ265" s="239"/>
      <c r="BK265" s="239"/>
      <c r="BL265" s="241"/>
      <c r="BM265" s="241"/>
      <c r="BN265" s="241"/>
      <c r="BO265" s="241"/>
      <c r="BP265" s="241"/>
      <c r="BQ265" s="241"/>
      <c r="BR265" s="241"/>
      <c r="BS265" s="241"/>
      <c r="BT265" s="241"/>
      <c r="BU265" s="241"/>
    </row>
    <row r="266" spans="1:84" s="97" customFormat="1" ht="15.9" customHeight="1" x14ac:dyDescent="0.2">
      <c r="A266" s="134"/>
      <c r="B266" s="385">
        <v>1.01</v>
      </c>
      <c r="C266" s="386"/>
      <c r="D266" s="378">
        <v>1.2</v>
      </c>
      <c r="E266" s="387"/>
      <c r="F266" s="388"/>
      <c r="G266" s="378">
        <v>0.95</v>
      </c>
      <c r="H266" s="379"/>
      <c r="I266" s="389">
        <v>1.06</v>
      </c>
      <c r="J266" s="390"/>
      <c r="K266" s="391">
        <v>1.07</v>
      </c>
      <c r="L266" s="392"/>
      <c r="M266" s="394">
        <v>1.19</v>
      </c>
      <c r="N266" s="395"/>
      <c r="O266" s="378">
        <v>0.9</v>
      </c>
      <c r="P266" s="388"/>
      <c r="Q266" s="378">
        <v>0.8</v>
      </c>
      <c r="R266" s="379"/>
      <c r="S266" s="134"/>
      <c r="T266" s="134"/>
      <c r="U266" s="91"/>
      <c r="V266" s="91"/>
      <c r="W266" s="91"/>
      <c r="X266" s="91"/>
      <c r="Y266" s="91"/>
      <c r="Z266" s="91"/>
      <c r="AA266" s="91"/>
      <c r="AB266" s="91"/>
      <c r="AC266" s="91"/>
      <c r="AD266" s="91"/>
      <c r="AE266" s="91"/>
      <c r="AF266" s="91"/>
      <c r="AG266" s="91"/>
      <c r="AH266" s="91"/>
      <c r="AI266" s="91"/>
      <c r="AJ266" s="91"/>
      <c r="AK266" s="91"/>
      <c r="AL266" s="91"/>
      <c r="AM266" s="91"/>
      <c r="AN266" s="91"/>
      <c r="AO266" s="91"/>
      <c r="AP266" s="91"/>
      <c r="AQ266" s="91"/>
      <c r="AR266" s="91"/>
      <c r="AS266" s="91"/>
      <c r="AT266" s="91"/>
      <c r="AU266" s="91"/>
      <c r="AV266" s="91"/>
      <c r="AW266" s="91"/>
      <c r="AX266" s="91"/>
      <c r="AY266" s="91"/>
      <c r="AZ266" s="91"/>
      <c r="BA266" s="91"/>
      <c r="BB266" s="91"/>
      <c r="BC266" s="91"/>
      <c r="BD266" s="91"/>
      <c r="BE266" s="91"/>
      <c r="BF266" s="91"/>
      <c r="BG266" s="91"/>
      <c r="BH266" s="91"/>
      <c r="BI266" s="240"/>
      <c r="BJ266" s="240"/>
      <c r="BK266" s="240"/>
      <c r="BL266" s="96"/>
      <c r="BM266" s="96"/>
      <c r="BN266" s="96"/>
      <c r="BO266" s="96"/>
      <c r="BP266" s="96"/>
      <c r="BQ266" s="96"/>
      <c r="BR266" s="96"/>
      <c r="BS266" s="96"/>
      <c r="BT266" s="96"/>
      <c r="BU266" s="96"/>
    </row>
    <row r="267" spans="1:84" s="97" customFormat="1" ht="15.9" customHeight="1" x14ac:dyDescent="0.2">
      <c r="A267" s="134"/>
      <c r="B267" s="376" t="s">
        <v>16</v>
      </c>
      <c r="C267" s="377"/>
      <c r="D267" s="380" t="s">
        <v>18</v>
      </c>
      <c r="E267" s="380"/>
      <c r="F267" s="381"/>
      <c r="G267" s="382" t="s">
        <v>27</v>
      </c>
      <c r="H267" s="373"/>
      <c r="I267" s="382" t="s">
        <v>19</v>
      </c>
      <c r="J267" s="373"/>
      <c r="K267" s="382" t="s">
        <v>21</v>
      </c>
      <c r="L267" s="375"/>
      <c r="M267" s="383" t="s">
        <v>22</v>
      </c>
      <c r="N267" s="384"/>
      <c r="O267" s="383" t="s">
        <v>24</v>
      </c>
      <c r="P267" s="377"/>
      <c r="Q267" s="192"/>
      <c r="R267" s="192"/>
      <c r="S267" s="188"/>
      <c r="T267" s="142"/>
      <c r="U267" s="91"/>
      <c r="V267" s="91"/>
      <c r="W267" s="91"/>
      <c r="X267" s="91"/>
      <c r="Y267" s="91"/>
      <c r="Z267" s="91"/>
      <c r="AA267" s="91"/>
      <c r="AB267" s="91"/>
      <c r="AC267" s="91"/>
      <c r="AD267" s="91"/>
      <c r="AE267" s="91"/>
      <c r="AF267" s="91"/>
      <c r="AG267" s="91"/>
      <c r="AH267" s="91"/>
      <c r="AI267" s="91"/>
      <c r="AJ267" s="91"/>
      <c r="AK267" s="91"/>
      <c r="AL267" s="91"/>
      <c r="AM267" s="91"/>
      <c r="AN267" s="91"/>
      <c r="AO267" s="91"/>
      <c r="AP267" s="91"/>
      <c r="AQ267" s="91"/>
      <c r="AR267" s="91"/>
      <c r="AS267" s="91"/>
      <c r="AT267" s="91"/>
      <c r="AU267" s="91"/>
      <c r="AV267" s="91"/>
      <c r="AW267" s="91"/>
      <c r="AX267" s="91"/>
      <c r="AY267" s="91"/>
      <c r="AZ267" s="91"/>
      <c r="BA267" s="91"/>
      <c r="BB267" s="91"/>
      <c r="BC267" s="91"/>
      <c r="BD267" s="91"/>
      <c r="BE267" s="91"/>
      <c r="BF267" s="91"/>
      <c r="BG267" s="91"/>
      <c r="BH267" s="91"/>
      <c r="BI267" s="240"/>
      <c r="BJ267" s="240"/>
      <c r="BK267" s="240"/>
      <c r="BL267" s="96"/>
      <c r="BM267" s="96"/>
      <c r="BN267" s="96"/>
      <c r="BO267" s="96"/>
      <c r="BP267" s="96"/>
      <c r="BQ267" s="96"/>
      <c r="BR267" s="96"/>
      <c r="BS267" s="96"/>
      <c r="BT267" s="96"/>
      <c r="BU267" s="96"/>
    </row>
    <row r="268" spans="1:84" s="97" customFormat="1" ht="15.9" customHeight="1" x14ac:dyDescent="0.2">
      <c r="A268" s="134"/>
      <c r="B268" s="391">
        <v>1.1000000000000001</v>
      </c>
      <c r="C268" s="396"/>
      <c r="D268" s="401">
        <v>0.9</v>
      </c>
      <c r="E268" s="387"/>
      <c r="F268" s="388"/>
      <c r="G268" s="378">
        <v>0.8</v>
      </c>
      <c r="H268" s="388"/>
      <c r="I268" s="378">
        <v>0.96</v>
      </c>
      <c r="J268" s="379"/>
      <c r="K268" s="378">
        <v>0.61</v>
      </c>
      <c r="L268" s="393"/>
      <c r="M268" s="391">
        <v>0.85</v>
      </c>
      <c r="N268" s="396"/>
      <c r="O268" s="391">
        <v>1.02</v>
      </c>
      <c r="P268" s="392"/>
      <c r="Q268" s="188"/>
      <c r="R268" s="188"/>
      <c r="S268" s="188"/>
      <c r="T268" s="142"/>
      <c r="U268" s="134"/>
      <c r="V268" s="134"/>
      <c r="W268" s="91"/>
      <c r="X268" s="91"/>
      <c r="Y268" s="91"/>
      <c r="Z268" s="91"/>
      <c r="AA268" s="91"/>
      <c r="AB268" s="91"/>
      <c r="AC268" s="91"/>
      <c r="AD268" s="91"/>
      <c r="AE268" s="91"/>
      <c r="AF268" s="91"/>
      <c r="AG268" s="91"/>
      <c r="AH268" s="91"/>
      <c r="AI268" s="91"/>
      <c r="AJ268" s="91"/>
      <c r="AK268" s="91"/>
      <c r="AL268" s="91"/>
      <c r="AM268" s="91"/>
      <c r="AN268" s="91"/>
      <c r="AO268" s="91"/>
      <c r="AP268" s="91"/>
      <c r="AQ268" s="91"/>
      <c r="AR268" s="91"/>
      <c r="AS268" s="91"/>
      <c r="AT268" s="91"/>
      <c r="AU268" s="91"/>
      <c r="AV268" s="91"/>
      <c r="AW268" s="91"/>
      <c r="AX268" s="91"/>
      <c r="AY268" s="91"/>
      <c r="AZ268" s="91"/>
      <c r="BA268" s="91"/>
      <c r="BB268" s="91"/>
      <c r="BC268" s="91"/>
      <c r="BD268" s="91"/>
      <c r="BE268" s="91"/>
      <c r="BF268" s="91"/>
      <c r="BG268" s="91"/>
      <c r="BH268" s="91"/>
      <c r="BI268" s="91"/>
      <c r="BJ268" s="91"/>
      <c r="BK268" s="91"/>
      <c r="BR268" s="96"/>
      <c r="BS268" s="96"/>
    </row>
    <row r="269" spans="1:84" s="97" customFormat="1" ht="6.9" customHeight="1" x14ac:dyDescent="0.2">
      <c r="A269" s="134"/>
      <c r="B269" s="142"/>
      <c r="C269" s="142"/>
      <c r="D269" s="134"/>
      <c r="E269" s="134"/>
      <c r="F269" s="142"/>
      <c r="G269" s="142"/>
      <c r="H269" s="134"/>
      <c r="I269" s="134"/>
      <c r="J269" s="188"/>
      <c r="K269" s="134"/>
      <c r="L269" s="142"/>
      <c r="M269" s="142"/>
      <c r="N269" s="134"/>
      <c r="O269" s="134"/>
      <c r="P269" s="188"/>
      <c r="Q269" s="134"/>
      <c r="R269" s="188"/>
      <c r="U269" s="134"/>
      <c r="V269" s="134"/>
      <c r="W269" s="91"/>
      <c r="X269" s="91"/>
      <c r="Y269" s="91"/>
      <c r="Z269" s="91"/>
      <c r="AA269" s="91"/>
      <c r="AB269" s="91"/>
      <c r="AC269" s="91"/>
      <c r="AD269" s="91"/>
      <c r="AE269" s="91"/>
      <c r="AF269" s="91"/>
      <c r="AG269" s="91"/>
      <c r="AH269" s="91"/>
      <c r="AI269" s="91"/>
      <c r="AJ269" s="91"/>
      <c r="AK269" s="91"/>
      <c r="AL269" s="91"/>
      <c r="AM269" s="91"/>
      <c r="AN269" s="91"/>
      <c r="AO269" s="91"/>
      <c r="AP269" s="91"/>
      <c r="AQ269" s="91"/>
      <c r="AR269" s="91"/>
      <c r="AS269" s="91"/>
      <c r="AT269" s="91"/>
      <c r="AU269" s="91"/>
      <c r="AV269" s="91"/>
      <c r="AW269" s="91"/>
      <c r="AX269" s="91"/>
      <c r="AY269" s="91"/>
      <c r="AZ269" s="91"/>
      <c r="BA269" s="91"/>
      <c r="BB269" s="91"/>
      <c r="BC269" s="91"/>
      <c r="BD269" s="91"/>
      <c r="BE269" s="91"/>
      <c r="BF269" s="91"/>
      <c r="BG269" s="91"/>
      <c r="BH269" s="91"/>
      <c r="BI269" s="91"/>
      <c r="BJ269" s="91"/>
      <c r="BK269" s="91"/>
      <c r="BV269" s="91"/>
      <c r="BW269" s="91"/>
      <c r="BX269" s="91"/>
      <c r="BY269" s="91"/>
      <c r="BZ269" s="91"/>
      <c r="CA269" s="91"/>
      <c r="CB269" s="91"/>
      <c r="CC269" s="91"/>
      <c r="CD269" s="91"/>
    </row>
    <row r="270" spans="1:84" x14ac:dyDescent="0.2">
      <c r="BI270" s="97"/>
      <c r="BJ270" s="97"/>
      <c r="BK270" s="97"/>
      <c r="BL270" s="97"/>
      <c r="BM270" s="97"/>
      <c r="BN270" s="97"/>
      <c r="BO270" s="97"/>
      <c r="BP270" s="97"/>
      <c r="BQ270" s="97"/>
      <c r="BR270" s="97"/>
      <c r="BS270" s="97"/>
      <c r="BT270" s="97"/>
      <c r="BU270" s="97"/>
    </row>
    <row r="271" spans="1:84" x14ac:dyDescent="0.2">
      <c r="BL271" s="97"/>
      <c r="BM271" s="97"/>
      <c r="BN271" s="97"/>
      <c r="BO271" s="97"/>
      <c r="BP271" s="97"/>
      <c r="BQ271" s="97"/>
      <c r="BR271" s="97"/>
      <c r="BS271" s="97"/>
      <c r="BT271" s="97"/>
      <c r="BU271" s="97"/>
    </row>
    <row r="272" spans="1:84" x14ac:dyDescent="0.2">
      <c r="BR272" s="97"/>
      <c r="BS272" s="97"/>
    </row>
  </sheetData>
  <mergeCells count="53">
    <mergeCell ref="B268:C268"/>
    <mergeCell ref="D268:F268"/>
    <mergeCell ref="F138:Q139"/>
    <mergeCell ref="H142:Q143"/>
    <mergeCell ref="H146:Q147"/>
    <mergeCell ref="H184:Q186"/>
    <mergeCell ref="I188:Q189"/>
    <mergeCell ref="G268:H268"/>
    <mergeCell ref="I268:J268"/>
    <mergeCell ref="K268:L268"/>
    <mergeCell ref="M266:N266"/>
    <mergeCell ref="O266:P266"/>
    <mergeCell ref="M268:N268"/>
    <mergeCell ref="O268:P268"/>
    <mergeCell ref="Q266:R266"/>
    <mergeCell ref="B267:C267"/>
    <mergeCell ref="D267:F267"/>
    <mergeCell ref="G267:H267"/>
    <mergeCell ref="I267:J267"/>
    <mergeCell ref="K267:L267"/>
    <mergeCell ref="M267:N267"/>
    <mergeCell ref="O267:P267"/>
    <mergeCell ref="B266:C266"/>
    <mergeCell ref="D266:F266"/>
    <mergeCell ref="G266:H266"/>
    <mergeCell ref="I266:J266"/>
    <mergeCell ref="K266:L266"/>
    <mergeCell ref="B166:Q166"/>
    <mergeCell ref="B265:C265"/>
    <mergeCell ref="D265:F265"/>
    <mergeCell ref="G265:H265"/>
    <mergeCell ref="I265:J265"/>
    <mergeCell ref="K265:L265"/>
    <mergeCell ref="M265:N265"/>
    <mergeCell ref="O265:P265"/>
    <mergeCell ref="Q265:R265"/>
    <mergeCell ref="I193:Q194"/>
    <mergeCell ref="F27:Q27"/>
    <mergeCell ref="F31:Q31"/>
    <mergeCell ref="B96:Q96"/>
    <mergeCell ref="B115:Q115"/>
    <mergeCell ref="B119:Q119"/>
    <mergeCell ref="F35:Q36"/>
    <mergeCell ref="F48:Q49"/>
    <mergeCell ref="H53:Q54"/>
    <mergeCell ref="H57:Q58"/>
    <mergeCell ref="H61:Q62"/>
    <mergeCell ref="A4:R4"/>
    <mergeCell ref="M8:R8"/>
    <mergeCell ref="M9:R9"/>
    <mergeCell ref="M10:R10"/>
    <mergeCell ref="F23:Q23"/>
    <mergeCell ref="B16:Q17"/>
  </mergeCells>
  <phoneticPr fontId="28"/>
  <pageMargins left="0.59055118110236227" right="0.59055118110236227" top="0.39370078740157483" bottom="0.19685039370078741" header="0.27559055118110237" footer="0.27559055118110237"/>
  <pageSetup paperSize="9" scale="99" orientation="portrait" r:id="rId1"/>
  <headerFooter alignWithMargins="0">
    <oddFooter>&amp;C&amp;P</oddFooter>
  </headerFooter>
  <rowBreaks count="5" manualBreakCount="5">
    <brk id="43" max="16383" man="1"/>
    <brk id="89" max="16383" man="1"/>
    <brk id="133" max="16383" man="1"/>
    <brk id="179" max="16383" man="1"/>
    <brk id="22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9" tint="-0.249977111117893"/>
  </sheetPr>
  <dimension ref="A1:CZ272"/>
  <sheetViews>
    <sheetView showGridLines="0" view="pageBreakPreview" zoomScale="110" zoomScaleSheetLayoutView="110" workbookViewId="0">
      <selection activeCell="D266" sqref="D266:E266"/>
    </sheetView>
  </sheetViews>
  <sheetFormatPr defaultColWidth="3.109375" defaultRowHeight="18" x14ac:dyDescent="0.2"/>
  <cols>
    <col min="1" max="1" width="2.6640625" style="91" customWidth="1"/>
    <col min="2" max="3" width="5.33203125" style="91" customWidth="1"/>
    <col min="4" max="17" width="5.6640625" style="91" customWidth="1"/>
    <col min="18" max="18" width="1.6640625" style="91" customWidth="1"/>
    <col min="19" max="19" width="3.109375" style="91"/>
    <col min="20" max="20" width="12.77734375" style="91" customWidth="1"/>
    <col min="21" max="72" width="5.6640625" style="91" customWidth="1"/>
    <col min="73" max="74" width="5.33203125" style="91" customWidth="1"/>
    <col min="75" max="77" width="5.77734375" style="91" customWidth="1"/>
    <col min="78" max="89" width="5.6640625" style="91" customWidth="1"/>
    <col min="90" max="90" width="5.44140625" style="91" customWidth="1"/>
    <col min="91" max="92" width="5.6640625" style="91" customWidth="1"/>
    <col min="93" max="16384" width="3.109375" style="91"/>
  </cols>
  <sheetData>
    <row r="1" spans="1:20" ht="15.9" customHeight="1" x14ac:dyDescent="0.2">
      <c r="P1" s="190"/>
      <c r="Q1" s="191"/>
      <c r="R1" s="141"/>
      <c r="S1" s="123"/>
    </row>
    <row r="2" spans="1:20" ht="15.9" customHeight="1" x14ac:dyDescent="0.2">
      <c r="P2" s="191"/>
      <c r="Q2" s="191"/>
      <c r="R2" s="141"/>
      <c r="S2" s="123"/>
    </row>
    <row r="3" spans="1:20" ht="15.9" customHeight="1" x14ac:dyDescent="0.2"/>
    <row r="4" spans="1:20" ht="30" customHeight="1" x14ac:dyDescent="0.2">
      <c r="A4" s="362" t="e">
        <f>"県内経済動向調査結果（"&amp;DBCS(TEXT(#REF!,"ggge年m月"))&amp;"分）"</f>
        <v>#REF!</v>
      </c>
      <c r="B4" s="362"/>
      <c r="C4" s="362"/>
      <c r="D4" s="362"/>
      <c r="E4" s="362"/>
      <c r="F4" s="362"/>
      <c r="G4" s="362"/>
      <c r="H4" s="362"/>
      <c r="I4" s="362"/>
      <c r="J4" s="362"/>
      <c r="K4" s="362"/>
      <c r="L4" s="362"/>
      <c r="M4" s="362"/>
      <c r="N4" s="362"/>
      <c r="O4" s="362"/>
      <c r="P4" s="362"/>
      <c r="Q4" s="362"/>
    </row>
    <row r="5" spans="1:20" ht="15.9" customHeight="1" x14ac:dyDescent="0.2">
      <c r="A5" s="98"/>
      <c r="B5" s="135"/>
      <c r="C5" s="135"/>
      <c r="D5" s="135"/>
      <c r="E5" s="135"/>
      <c r="F5" s="135"/>
      <c r="G5" s="135"/>
      <c r="H5" s="135"/>
      <c r="I5" s="135"/>
      <c r="J5" s="135"/>
      <c r="K5" s="135"/>
      <c r="L5" s="135"/>
      <c r="M5" s="135"/>
      <c r="N5" s="135"/>
      <c r="O5" s="135"/>
      <c r="P5" s="135"/>
      <c r="Q5" s="135"/>
    </row>
    <row r="6" spans="1:20" ht="15.9" customHeight="1" x14ac:dyDescent="0.2">
      <c r="P6" s="123"/>
      <c r="Q6" s="123"/>
      <c r="R6" s="123"/>
      <c r="S6" s="123"/>
    </row>
    <row r="7" spans="1:20" ht="15.9" customHeight="1" x14ac:dyDescent="0.2"/>
    <row r="8" spans="1:20" ht="18" customHeight="1" x14ac:dyDescent="0.2">
      <c r="A8" s="99"/>
      <c r="B8" s="136"/>
      <c r="C8" s="136"/>
      <c r="D8" s="136"/>
      <c r="E8" s="136"/>
      <c r="F8" s="136"/>
      <c r="G8" s="136"/>
      <c r="H8" s="136"/>
      <c r="I8" s="136"/>
      <c r="J8" s="136"/>
      <c r="K8" s="136"/>
      <c r="L8" s="363" t="e">
        <f>DBCS(TEXT(#REF!,"ggge年m月d日"))</f>
        <v>#REF!</v>
      </c>
      <c r="M8" s="363"/>
      <c r="N8" s="363"/>
      <c r="O8" s="363"/>
      <c r="P8" s="363"/>
      <c r="Q8" s="363"/>
    </row>
    <row r="9" spans="1:20" ht="18" customHeight="1" x14ac:dyDescent="0.2">
      <c r="B9" s="136"/>
      <c r="C9" s="136"/>
      <c r="D9" s="136"/>
      <c r="E9" s="136"/>
      <c r="F9" s="136"/>
      <c r="G9" s="136"/>
      <c r="H9" s="136"/>
      <c r="I9" s="136"/>
      <c r="J9" s="136"/>
      <c r="K9" s="136"/>
      <c r="L9" s="364" t="s">
        <v>36</v>
      </c>
      <c r="M9" s="364"/>
      <c r="N9" s="364"/>
      <c r="O9" s="364"/>
      <c r="P9" s="364"/>
      <c r="Q9" s="364"/>
    </row>
    <row r="10" spans="1:20" ht="18" customHeight="1" x14ac:dyDescent="0.2">
      <c r="B10" s="136"/>
      <c r="C10" s="136"/>
      <c r="D10" s="136"/>
      <c r="E10" s="136"/>
      <c r="F10" s="136"/>
      <c r="G10" s="136"/>
      <c r="H10" s="136"/>
      <c r="I10" s="136"/>
      <c r="J10" s="136"/>
      <c r="K10" s="136"/>
      <c r="L10" s="364" t="s">
        <v>31</v>
      </c>
      <c r="M10" s="364"/>
      <c r="N10" s="364"/>
      <c r="O10" s="364"/>
      <c r="P10" s="364"/>
      <c r="Q10" s="364"/>
    </row>
    <row r="11" spans="1:20" ht="15.9" customHeight="1" x14ac:dyDescent="0.2">
      <c r="A11" s="100"/>
      <c r="B11" s="136"/>
      <c r="C11" s="136"/>
      <c r="D11" s="136"/>
      <c r="E11" s="136"/>
      <c r="F11" s="136"/>
      <c r="G11" s="136"/>
      <c r="H11" s="136"/>
      <c r="I11" s="136"/>
      <c r="J11" s="136"/>
      <c r="K11" s="136"/>
      <c r="L11" s="136"/>
      <c r="M11" s="136"/>
      <c r="N11" s="136"/>
      <c r="O11" s="136"/>
      <c r="P11" s="136"/>
      <c r="Q11" s="136"/>
    </row>
    <row r="12" spans="1:20" ht="15.9" customHeight="1" x14ac:dyDescent="0.2">
      <c r="A12" s="100"/>
      <c r="B12" s="136"/>
      <c r="C12" s="136"/>
      <c r="D12" s="136"/>
      <c r="E12" s="136"/>
      <c r="F12" s="136"/>
      <c r="G12" s="136"/>
      <c r="H12" s="136"/>
      <c r="I12" s="136"/>
      <c r="J12" s="136"/>
      <c r="K12" s="136"/>
      <c r="L12" s="136"/>
      <c r="M12" s="136"/>
      <c r="N12" s="136"/>
      <c r="O12" s="136"/>
      <c r="P12" s="136"/>
      <c r="Q12" s="136"/>
      <c r="T12" s="92"/>
    </row>
    <row r="13" spans="1:20" ht="15.9" customHeight="1" x14ac:dyDescent="0.2"/>
    <row r="14" spans="1:20" ht="6.9" customHeight="1" x14ac:dyDescent="0.2">
      <c r="A14" s="101"/>
      <c r="B14" s="137"/>
      <c r="C14" s="137"/>
      <c r="D14" s="137"/>
      <c r="E14" s="137"/>
      <c r="F14" s="137"/>
      <c r="G14" s="137"/>
      <c r="H14" s="137"/>
      <c r="I14" s="137"/>
      <c r="J14" s="137"/>
      <c r="K14" s="137"/>
      <c r="L14" s="137"/>
      <c r="M14" s="137"/>
      <c r="N14" s="137"/>
      <c r="O14" s="137"/>
      <c r="P14" s="137"/>
      <c r="Q14" s="193"/>
      <c r="R14" s="204"/>
    </row>
    <row r="15" spans="1:20" ht="30" customHeight="1" x14ac:dyDescent="0.2">
      <c r="A15" s="102" t="s">
        <v>0</v>
      </c>
      <c r="B15" s="104"/>
      <c r="C15" s="104"/>
      <c r="D15" s="104"/>
      <c r="E15" s="104"/>
      <c r="F15" s="104"/>
      <c r="G15" s="104"/>
      <c r="H15" s="141"/>
      <c r="I15" s="104"/>
      <c r="J15" s="104"/>
      <c r="K15" s="104"/>
      <c r="L15" s="104"/>
      <c r="M15" s="104"/>
      <c r="N15" s="104"/>
      <c r="O15" s="104"/>
      <c r="P15" s="104"/>
      <c r="Q15" s="194"/>
      <c r="R15" s="204"/>
    </row>
    <row r="16" spans="1:20" s="92" customFormat="1" ht="30" customHeight="1" x14ac:dyDescent="0.2">
      <c r="A16" s="102"/>
      <c r="B16" s="104" t="e">
        <f>LEFT(#REF!,26)</f>
        <v>#REF!</v>
      </c>
      <c r="C16" s="245"/>
      <c r="D16" s="245"/>
      <c r="E16" s="245"/>
      <c r="F16" s="245"/>
      <c r="G16" s="245"/>
      <c r="H16" s="245"/>
      <c r="I16" s="245"/>
      <c r="J16" s="245"/>
      <c r="K16" s="245"/>
      <c r="L16" s="245"/>
      <c r="M16" s="245"/>
      <c r="N16" s="245"/>
      <c r="O16" s="245"/>
      <c r="P16" s="245"/>
      <c r="Q16" s="195"/>
      <c r="R16" s="205"/>
    </row>
    <row r="17" spans="1:18" s="92" customFormat="1" ht="30" customHeight="1" x14ac:dyDescent="0.2">
      <c r="A17" s="102"/>
      <c r="B17" s="104" t="e">
        <f>MID(#REF!,27,26)</f>
        <v>#REF!</v>
      </c>
      <c r="C17" s="245"/>
      <c r="D17" s="245"/>
      <c r="E17" s="245"/>
      <c r="F17" s="245"/>
      <c r="G17" s="245"/>
      <c r="H17" s="245"/>
      <c r="I17" s="245"/>
      <c r="J17" s="245"/>
      <c r="K17" s="245"/>
      <c r="L17" s="245"/>
      <c r="M17" s="245"/>
      <c r="N17" s="245"/>
      <c r="O17" s="245"/>
      <c r="P17" s="245"/>
      <c r="Q17" s="195"/>
      <c r="R17" s="205"/>
    </row>
    <row r="18" spans="1:18" ht="30" customHeight="1" x14ac:dyDescent="0.2">
      <c r="A18" s="102"/>
      <c r="B18" s="104" t="e">
        <f>MID(#REF!,53,26)</f>
        <v>#REF!</v>
      </c>
      <c r="C18" s="245"/>
      <c r="D18" s="245"/>
      <c r="E18" s="245"/>
      <c r="F18" s="245"/>
      <c r="G18" s="245"/>
      <c r="H18" s="245"/>
      <c r="I18" s="245"/>
      <c r="J18" s="245"/>
      <c r="K18" s="245"/>
      <c r="L18" s="245"/>
      <c r="M18" s="245"/>
      <c r="N18" s="245"/>
      <c r="O18" s="245"/>
      <c r="P18" s="245"/>
      <c r="Q18" s="195"/>
      <c r="R18" s="204"/>
    </row>
    <row r="19" spans="1:18" ht="30" customHeight="1" x14ac:dyDescent="0.2">
      <c r="A19" s="102"/>
      <c r="B19" s="104"/>
      <c r="C19" s="245"/>
      <c r="D19" s="245"/>
      <c r="E19" s="245"/>
      <c r="F19" s="245"/>
      <c r="G19" s="245"/>
      <c r="H19" s="245"/>
      <c r="I19" s="245"/>
      <c r="J19" s="245"/>
      <c r="K19" s="245"/>
      <c r="L19" s="245"/>
      <c r="M19" s="245"/>
      <c r="N19" s="245"/>
      <c r="O19" s="245"/>
      <c r="P19" s="245"/>
      <c r="Q19" s="195"/>
      <c r="R19" s="204"/>
    </row>
    <row r="20" spans="1:18" ht="6.9" customHeight="1" x14ac:dyDescent="0.2">
      <c r="A20" s="103"/>
      <c r="B20" s="138"/>
      <c r="C20" s="138"/>
      <c r="D20" s="138"/>
      <c r="E20" s="138"/>
      <c r="F20" s="138"/>
      <c r="G20" s="138"/>
      <c r="H20" s="138"/>
      <c r="I20" s="138"/>
      <c r="J20" s="138"/>
      <c r="K20" s="138"/>
      <c r="L20" s="138"/>
      <c r="M20" s="138"/>
      <c r="N20" s="138"/>
      <c r="O20" s="138"/>
      <c r="P20" s="138"/>
      <c r="Q20" s="196"/>
      <c r="R20" s="204"/>
    </row>
    <row r="21" spans="1:18" ht="15.9" customHeight="1" x14ac:dyDescent="0.2"/>
    <row r="22" spans="1:18" ht="15.9" customHeight="1" x14ac:dyDescent="0.2"/>
    <row r="23" spans="1:18" ht="30" customHeight="1" x14ac:dyDescent="0.2">
      <c r="A23" s="104" t="s">
        <v>2</v>
      </c>
      <c r="B23" s="139"/>
      <c r="C23" s="139"/>
      <c r="D23" s="139"/>
      <c r="E23" s="139"/>
      <c r="F23" s="139"/>
      <c r="G23" s="139"/>
      <c r="H23" s="139"/>
      <c r="I23" s="139"/>
      <c r="J23" s="139"/>
      <c r="K23" s="139"/>
      <c r="L23" s="139"/>
      <c r="M23" s="139"/>
      <c r="N23" s="139"/>
      <c r="O23" s="139"/>
      <c r="P23" s="139"/>
      <c r="Q23" s="139"/>
      <c r="R23" s="139"/>
    </row>
    <row r="24" spans="1:18" ht="6.9" customHeight="1" x14ac:dyDescent="0.2">
      <c r="A24" s="105"/>
      <c r="B24" s="140"/>
      <c r="C24" s="140"/>
      <c r="D24" s="140"/>
      <c r="E24" s="161"/>
      <c r="F24" s="140"/>
      <c r="G24" s="140"/>
      <c r="H24" s="140"/>
      <c r="I24" s="140"/>
      <c r="J24" s="140"/>
      <c r="K24" s="140"/>
      <c r="L24" s="140"/>
      <c r="M24" s="140"/>
      <c r="N24" s="140"/>
      <c r="O24" s="140"/>
      <c r="P24" s="140"/>
      <c r="Q24" s="197"/>
    </row>
    <row r="25" spans="1:18" ht="21.9" customHeight="1" x14ac:dyDescent="0.2">
      <c r="A25" s="110" t="s">
        <v>44</v>
      </c>
      <c r="B25" s="141"/>
      <c r="C25" s="141"/>
      <c r="D25" s="141"/>
      <c r="E25" s="110" t="e">
        <f>" "&amp;LEFT(#REF!,24)</f>
        <v>#REF!</v>
      </c>
      <c r="F25" s="172"/>
      <c r="G25" s="172"/>
      <c r="H25" s="172"/>
      <c r="I25" s="172"/>
      <c r="J25" s="172"/>
      <c r="K25" s="172"/>
      <c r="L25" s="172"/>
      <c r="M25" s="172"/>
      <c r="N25" s="172"/>
      <c r="O25" s="172"/>
      <c r="P25" s="172"/>
      <c r="Q25" s="198"/>
    </row>
    <row r="26" spans="1:18" ht="21.9" customHeight="1" x14ac:dyDescent="0.2">
      <c r="A26" s="107"/>
      <c r="B26" s="142"/>
      <c r="C26" s="142"/>
      <c r="D26" s="142"/>
      <c r="E26" s="110" t="e">
        <f>" "&amp;MID(#REF!,25,24)</f>
        <v>#REF!</v>
      </c>
      <c r="F26" s="172"/>
      <c r="G26" s="172"/>
      <c r="H26" s="172"/>
      <c r="I26" s="172"/>
      <c r="J26" s="172"/>
      <c r="K26" s="172"/>
      <c r="L26" s="172"/>
      <c r="M26" s="172"/>
      <c r="N26" s="172"/>
      <c r="O26" s="172"/>
      <c r="P26" s="172"/>
      <c r="Q26" s="198"/>
    </row>
    <row r="27" spans="1:18" ht="21.9" customHeight="1" x14ac:dyDescent="0.2">
      <c r="A27" s="107"/>
      <c r="B27" s="142"/>
      <c r="C27" s="142"/>
      <c r="D27" s="142"/>
      <c r="E27" s="110" t="e">
        <f>" "&amp;MID(#REF!,49,23)</f>
        <v>#REF!</v>
      </c>
      <c r="F27" s="172"/>
      <c r="G27" s="172"/>
      <c r="H27" s="172"/>
      <c r="I27" s="172"/>
      <c r="J27" s="172"/>
      <c r="K27" s="172"/>
      <c r="L27" s="172"/>
      <c r="M27" s="172"/>
      <c r="N27" s="172"/>
      <c r="O27" s="172"/>
      <c r="P27" s="172"/>
      <c r="Q27" s="198"/>
    </row>
    <row r="28" spans="1:18" ht="6.9" customHeight="1" x14ac:dyDescent="0.2">
      <c r="A28" s="108"/>
      <c r="B28" s="143"/>
      <c r="C28" s="143"/>
      <c r="D28" s="143"/>
      <c r="E28" s="246"/>
      <c r="F28" s="173"/>
      <c r="G28" s="173"/>
      <c r="H28" s="173"/>
      <c r="I28" s="173"/>
      <c r="J28" s="173"/>
      <c r="K28" s="173"/>
      <c r="L28" s="173"/>
      <c r="M28" s="173"/>
      <c r="N28" s="173"/>
      <c r="O28" s="173"/>
      <c r="P28" s="173"/>
      <c r="Q28" s="199"/>
    </row>
    <row r="29" spans="1:18" ht="6.9" customHeight="1" x14ac:dyDescent="0.2">
      <c r="A29" s="109"/>
      <c r="B29" s="144"/>
      <c r="C29" s="144"/>
      <c r="D29" s="144"/>
      <c r="E29" s="247"/>
      <c r="F29" s="174"/>
      <c r="G29" s="174"/>
      <c r="H29" s="174"/>
      <c r="I29" s="174"/>
      <c r="J29" s="174"/>
      <c r="K29" s="174"/>
      <c r="L29" s="174"/>
      <c r="M29" s="174"/>
      <c r="N29" s="174"/>
      <c r="O29" s="174"/>
      <c r="P29" s="174"/>
      <c r="Q29" s="200"/>
    </row>
    <row r="30" spans="1:18" ht="21.9" customHeight="1" x14ac:dyDescent="0.2">
      <c r="A30" s="110" t="s">
        <v>34</v>
      </c>
      <c r="B30" s="141"/>
      <c r="C30" s="141"/>
      <c r="D30" s="141"/>
      <c r="E30" s="110" t="e">
        <f>" "&amp;LEFT(#REF!,24)</f>
        <v>#REF!</v>
      </c>
      <c r="F30" s="172"/>
      <c r="G30" s="172"/>
      <c r="H30" s="172"/>
      <c r="I30" s="172"/>
      <c r="J30" s="172"/>
      <c r="K30" s="172"/>
      <c r="L30" s="172"/>
      <c r="M30" s="172"/>
      <c r="N30" s="172"/>
      <c r="O30" s="172"/>
      <c r="P30" s="172"/>
      <c r="Q30" s="198"/>
    </row>
    <row r="31" spans="1:18" ht="21.9" customHeight="1" x14ac:dyDescent="0.2">
      <c r="A31" s="107"/>
      <c r="B31" s="142"/>
      <c r="C31" s="142"/>
      <c r="D31" s="142"/>
      <c r="E31" s="110" t="e">
        <f>" "&amp;MID(#REF!,25,23)</f>
        <v>#REF!</v>
      </c>
      <c r="F31" s="172"/>
      <c r="G31" s="172"/>
      <c r="H31" s="172"/>
      <c r="I31" s="172"/>
      <c r="J31" s="172"/>
      <c r="K31" s="172"/>
      <c r="L31" s="172"/>
      <c r="M31" s="172"/>
      <c r="N31" s="172"/>
      <c r="O31" s="172"/>
      <c r="P31" s="172"/>
      <c r="Q31" s="198"/>
    </row>
    <row r="32" spans="1:18" ht="21.9" customHeight="1" x14ac:dyDescent="0.2">
      <c r="A32" s="107"/>
      <c r="B32" s="142"/>
      <c r="C32" s="142"/>
      <c r="D32" s="142"/>
      <c r="E32" s="110" t="e">
        <f>" "&amp;MID(#REF!,47,23)</f>
        <v>#REF!</v>
      </c>
      <c r="F32" s="172"/>
      <c r="G32" s="172"/>
      <c r="H32" s="172"/>
      <c r="I32" s="172"/>
      <c r="J32" s="172"/>
      <c r="K32" s="172"/>
      <c r="L32" s="172"/>
      <c r="M32" s="172"/>
      <c r="N32" s="172"/>
      <c r="O32" s="172"/>
      <c r="P32" s="172"/>
      <c r="Q32" s="198"/>
    </row>
    <row r="33" spans="1:17" ht="6.9" customHeight="1" x14ac:dyDescent="0.2">
      <c r="A33" s="108"/>
      <c r="B33" s="143"/>
      <c r="C33" s="143"/>
      <c r="D33" s="143"/>
      <c r="E33" s="248"/>
      <c r="F33" s="173"/>
      <c r="G33" s="173"/>
      <c r="H33" s="173"/>
      <c r="I33" s="173"/>
      <c r="J33" s="173"/>
      <c r="K33" s="173"/>
      <c r="L33" s="173"/>
      <c r="M33" s="173"/>
      <c r="N33" s="173"/>
      <c r="O33" s="173"/>
      <c r="P33" s="173"/>
      <c r="Q33" s="199"/>
    </row>
    <row r="34" spans="1:17" ht="6.9" customHeight="1" x14ac:dyDescent="0.2">
      <c r="A34" s="109"/>
      <c r="B34" s="144"/>
      <c r="C34" s="144"/>
      <c r="D34" s="144"/>
      <c r="E34" s="247"/>
      <c r="F34" s="174"/>
      <c r="G34" s="174"/>
      <c r="H34" s="174"/>
      <c r="I34" s="174"/>
      <c r="J34" s="174"/>
      <c r="K34" s="174"/>
      <c r="L34" s="174"/>
      <c r="M34" s="174"/>
      <c r="N34" s="174"/>
      <c r="O34" s="174"/>
      <c r="P34" s="174"/>
      <c r="Q34" s="200"/>
    </row>
    <row r="35" spans="1:17" ht="21.9" customHeight="1" x14ac:dyDescent="0.2">
      <c r="A35" s="110" t="s">
        <v>46</v>
      </c>
      <c r="B35" s="141"/>
      <c r="C35" s="141"/>
      <c r="D35" s="141"/>
      <c r="E35" s="110" t="e">
        <f>" "&amp;LEFT(#REF!,24)</f>
        <v>#REF!</v>
      </c>
      <c r="F35" s="172"/>
      <c r="G35" s="172"/>
      <c r="H35" s="172"/>
      <c r="I35" s="172"/>
      <c r="J35" s="172"/>
      <c r="K35" s="172"/>
      <c r="L35" s="172"/>
      <c r="M35" s="172"/>
      <c r="N35" s="172"/>
      <c r="O35" s="172"/>
      <c r="P35" s="172"/>
      <c r="Q35" s="198"/>
    </row>
    <row r="36" spans="1:17" ht="21.9" customHeight="1" x14ac:dyDescent="0.2">
      <c r="A36" s="107"/>
      <c r="B36" s="142"/>
      <c r="C36" s="142"/>
      <c r="D36" s="142"/>
      <c r="E36" s="249" t="e">
        <f>" "&amp;MID(#REF!,25,23)</f>
        <v>#REF!</v>
      </c>
      <c r="F36" s="172"/>
      <c r="G36" s="172"/>
      <c r="H36" s="172"/>
      <c r="I36" s="172"/>
      <c r="J36" s="172"/>
      <c r="K36" s="172"/>
      <c r="L36" s="172"/>
      <c r="M36" s="172"/>
      <c r="N36" s="172"/>
      <c r="O36" s="172"/>
      <c r="P36" s="172"/>
      <c r="Q36" s="198"/>
    </row>
    <row r="37" spans="1:17" ht="21.9" customHeight="1" x14ac:dyDescent="0.2">
      <c r="A37" s="107"/>
      <c r="B37" s="142"/>
      <c r="C37" s="142"/>
      <c r="D37" s="142"/>
      <c r="E37" s="110" t="e">
        <f>" "&amp;MID(#REF!,47,23)</f>
        <v>#REF!</v>
      </c>
      <c r="F37" s="172"/>
      <c r="G37" s="172"/>
      <c r="H37" s="172"/>
      <c r="I37" s="172"/>
      <c r="J37" s="172"/>
      <c r="K37" s="172"/>
      <c r="L37" s="172"/>
      <c r="M37" s="172"/>
      <c r="N37" s="172"/>
      <c r="O37" s="172"/>
      <c r="P37" s="172"/>
      <c r="Q37" s="198"/>
    </row>
    <row r="38" spans="1:17" ht="6.9" customHeight="1" x14ac:dyDescent="0.2">
      <c r="A38" s="108"/>
      <c r="B38" s="143"/>
      <c r="C38" s="143"/>
      <c r="D38" s="143"/>
      <c r="E38" s="246"/>
      <c r="F38" s="173"/>
      <c r="G38" s="173"/>
      <c r="H38" s="173"/>
      <c r="I38" s="173"/>
      <c r="J38" s="173"/>
      <c r="K38" s="173"/>
      <c r="L38" s="173"/>
      <c r="M38" s="173"/>
      <c r="N38" s="173"/>
      <c r="O38" s="173"/>
      <c r="P38" s="173"/>
      <c r="Q38" s="199"/>
    </row>
    <row r="39" spans="1:17" ht="6.9" customHeight="1" x14ac:dyDescent="0.2">
      <c r="A39" s="109"/>
      <c r="B39" s="144"/>
      <c r="C39" s="144"/>
      <c r="D39" s="144"/>
      <c r="E39" s="247"/>
      <c r="F39" s="174"/>
      <c r="G39" s="174"/>
      <c r="H39" s="174"/>
      <c r="I39" s="174"/>
      <c r="J39" s="174"/>
      <c r="K39" s="174"/>
      <c r="L39" s="174"/>
      <c r="M39" s="174"/>
      <c r="N39" s="174"/>
      <c r="O39" s="174"/>
      <c r="P39" s="174"/>
      <c r="Q39" s="200"/>
    </row>
    <row r="40" spans="1:17" ht="21.9" customHeight="1" x14ac:dyDescent="0.2">
      <c r="A40" s="110" t="s">
        <v>48</v>
      </c>
      <c r="B40" s="141"/>
      <c r="C40" s="141"/>
      <c r="D40" s="141"/>
      <c r="E40" s="110" t="e">
        <f>" "&amp;LEFT(#REF!,23)</f>
        <v>#REF!</v>
      </c>
      <c r="F40" s="172"/>
      <c r="G40" s="172"/>
      <c r="H40" s="172"/>
      <c r="I40" s="172"/>
      <c r="J40" s="172"/>
      <c r="K40" s="172"/>
      <c r="L40" s="172"/>
      <c r="M40" s="172"/>
      <c r="N40" s="172"/>
      <c r="O40" s="172"/>
      <c r="P40" s="172"/>
      <c r="Q40" s="198"/>
    </row>
    <row r="41" spans="1:17" ht="21.9" customHeight="1" x14ac:dyDescent="0.2">
      <c r="A41" s="107"/>
      <c r="B41" s="142"/>
      <c r="C41" s="142"/>
      <c r="D41" s="142"/>
      <c r="E41" s="110" t="e">
        <f>" "&amp;MID(#REF!,24,23)</f>
        <v>#REF!</v>
      </c>
      <c r="F41" s="172"/>
      <c r="G41" s="172"/>
      <c r="H41" s="172"/>
      <c r="I41" s="172"/>
      <c r="J41" s="172"/>
      <c r="K41" s="172"/>
      <c r="L41" s="172"/>
      <c r="M41" s="172"/>
      <c r="N41" s="172"/>
      <c r="O41" s="172"/>
      <c r="P41" s="172"/>
      <c r="Q41" s="198"/>
    </row>
    <row r="42" spans="1:17" ht="21.9" customHeight="1" x14ac:dyDescent="0.2">
      <c r="A42" s="107"/>
      <c r="B42" s="142"/>
      <c r="C42" s="142"/>
      <c r="D42" s="142"/>
      <c r="E42" s="110" t="e">
        <f>" "&amp;MID(#REF!,47,23)</f>
        <v>#REF!</v>
      </c>
      <c r="F42" s="172"/>
      <c r="G42" s="172"/>
      <c r="H42" s="172"/>
      <c r="I42" s="172"/>
      <c r="J42" s="172"/>
      <c r="K42" s="172"/>
      <c r="L42" s="172"/>
      <c r="M42" s="172"/>
      <c r="N42" s="172"/>
      <c r="O42" s="172"/>
      <c r="P42" s="172"/>
      <c r="Q42" s="198"/>
    </row>
    <row r="43" spans="1:17" ht="6.9" customHeight="1" x14ac:dyDescent="0.2">
      <c r="A43" s="108"/>
      <c r="B43" s="143"/>
      <c r="C43" s="143"/>
      <c r="D43" s="143"/>
      <c r="E43" s="250"/>
      <c r="F43" s="175"/>
      <c r="G43" s="175"/>
      <c r="H43" s="175"/>
      <c r="I43" s="175"/>
      <c r="J43" s="175"/>
      <c r="K43" s="175"/>
      <c r="L43" s="175"/>
      <c r="M43" s="175"/>
      <c r="N43" s="175"/>
      <c r="O43" s="175"/>
      <c r="P43" s="175"/>
      <c r="Q43" s="201"/>
    </row>
    <row r="44" spans="1:17" ht="15.9" customHeight="1" x14ac:dyDescent="0.2"/>
    <row r="45" spans="1:17" ht="15.9" customHeight="1" x14ac:dyDescent="0.2"/>
    <row r="46" spans="1:17" ht="15.9" customHeight="1" x14ac:dyDescent="0.2"/>
    <row r="47" spans="1:17" ht="15.9" customHeight="1" x14ac:dyDescent="0.2"/>
    <row r="48" spans="1:17" ht="15.9" customHeight="1" x14ac:dyDescent="0.2">
      <c r="A48" s="96"/>
    </row>
    <row r="49" spans="1:23" ht="15.9" customHeight="1" x14ac:dyDescent="0.2">
      <c r="J49" s="97"/>
      <c r="K49" s="97"/>
      <c r="L49" s="97"/>
    </row>
    <row r="50" spans="1:23" ht="15.9" customHeight="1" x14ac:dyDescent="0.2">
      <c r="J50" s="97"/>
      <c r="K50" s="97"/>
      <c r="L50" s="97"/>
      <c r="M50" s="97"/>
      <c r="N50" s="97"/>
      <c r="O50" s="97"/>
      <c r="P50" s="97"/>
      <c r="Q50" s="97"/>
    </row>
    <row r="51" spans="1:23" ht="15.9" customHeight="1" x14ac:dyDescent="0.2">
      <c r="J51" s="97"/>
      <c r="K51" s="97"/>
      <c r="L51" s="97"/>
      <c r="M51" s="97"/>
      <c r="N51" s="97"/>
      <c r="O51" s="97"/>
      <c r="P51" s="97"/>
      <c r="Q51" s="97"/>
    </row>
    <row r="52" spans="1:23" ht="15.9" customHeight="1" x14ac:dyDescent="0.2">
      <c r="J52" s="97"/>
      <c r="K52" s="97"/>
      <c r="L52" s="97"/>
      <c r="M52" s="97"/>
      <c r="N52" s="97"/>
      <c r="O52" s="97"/>
      <c r="P52" s="97"/>
      <c r="Q52" s="97"/>
    </row>
    <row r="53" spans="1:23" ht="6.9" customHeight="1" x14ac:dyDescent="0.2">
      <c r="A53" s="111"/>
      <c r="B53" s="111"/>
      <c r="C53" s="111"/>
      <c r="D53" s="111"/>
      <c r="E53" s="111"/>
      <c r="F53" s="111"/>
      <c r="G53" s="111"/>
      <c r="H53" s="111"/>
      <c r="I53" s="111"/>
      <c r="J53" s="111"/>
      <c r="K53" s="111"/>
      <c r="L53" s="111"/>
      <c r="M53" s="111"/>
      <c r="N53" s="111"/>
      <c r="O53" s="111"/>
      <c r="P53" s="111"/>
      <c r="Q53" s="111"/>
    </row>
    <row r="54" spans="1:23" ht="24.9" customHeight="1" x14ac:dyDescent="0.2">
      <c r="A54" s="112" t="s">
        <v>25</v>
      </c>
      <c r="B54" s="114"/>
      <c r="C54" s="114"/>
      <c r="D54" s="114"/>
      <c r="E54" s="112" t="e">
        <f>" "&amp;LEFT(#REF!,24)</f>
        <v>#REF!</v>
      </c>
      <c r="F54" s="114"/>
      <c r="G54" s="114"/>
      <c r="H54" s="114"/>
      <c r="I54" s="114"/>
      <c r="J54" s="114"/>
      <c r="K54" s="114"/>
      <c r="L54" s="114"/>
      <c r="M54" s="114"/>
      <c r="N54" s="114"/>
      <c r="O54" s="114"/>
      <c r="P54" s="114"/>
      <c r="Q54" s="114"/>
      <c r="U54" s="207" t="s">
        <v>20</v>
      </c>
      <c r="V54" s="207"/>
      <c r="W54" s="207" t="s">
        <v>56</v>
      </c>
    </row>
    <row r="55" spans="1:23" ht="24.9" customHeight="1" x14ac:dyDescent="0.2">
      <c r="A55" s="113" t="e">
        <f>"  ("&amp;U55&amp;"→"&amp;W55&amp;")"</f>
        <v>#REF!</v>
      </c>
      <c r="B55" s="124"/>
      <c r="C55" s="114"/>
      <c r="D55" s="114"/>
      <c r="E55" s="112" t="e">
        <f>" "&amp;MID(#REF!,25,24)</f>
        <v>#REF!</v>
      </c>
      <c r="F55" s="114"/>
      <c r="G55" s="114"/>
      <c r="H55" s="114"/>
      <c r="I55" s="114"/>
      <c r="J55" s="114"/>
      <c r="K55" s="114"/>
      <c r="L55" s="114"/>
      <c r="M55" s="114"/>
      <c r="N55" s="114"/>
      <c r="O55" s="114"/>
      <c r="P55" s="114"/>
      <c r="Q55" s="114"/>
      <c r="U55" s="207" t="e">
        <f>IF(#REF!&lt;0,"▲",)&amp;TEXT(ABS(ROUND(#REF!,1)),"#0.0")</f>
        <v>#REF!</v>
      </c>
      <c r="V55" s="207"/>
      <c r="W55" s="207" t="e">
        <f>IF(#REF!&lt;0,"▲",)&amp;TEXT(ABS(ROUND(#REF!,1)),"#0.0")</f>
        <v>#REF!</v>
      </c>
    </row>
    <row r="56" spans="1:23" ht="24.9" customHeight="1" x14ac:dyDescent="0.2">
      <c r="A56" s="114" t="s">
        <v>39</v>
      </c>
      <c r="B56" s="114"/>
      <c r="C56" s="114"/>
      <c r="D56" s="114"/>
      <c r="E56" s="112" t="e">
        <f>" "&amp;MID(#REF!,49,23)</f>
        <v>#REF!</v>
      </c>
      <c r="F56" s="114"/>
      <c r="G56" s="114"/>
      <c r="H56" s="114"/>
      <c r="I56" s="114"/>
      <c r="J56" s="114"/>
      <c r="K56" s="114"/>
      <c r="L56" s="114"/>
      <c r="M56" s="114"/>
      <c r="N56" s="114"/>
      <c r="O56" s="114"/>
      <c r="P56" s="114"/>
      <c r="Q56" s="114"/>
    </row>
    <row r="57" spans="1:23" ht="6.9" customHeight="1" x14ac:dyDescent="0.2">
      <c r="A57" s="115"/>
      <c r="B57" s="114"/>
      <c r="C57" s="114"/>
      <c r="D57" s="114"/>
      <c r="E57" s="114"/>
      <c r="F57" s="114"/>
      <c r="G57" s="114"/>
      <c r="H57" s="114"/>
      <c r="I57" s="114"/>
      <c r="J57" s="114"/>
      <c r="K57" s="114"/>
      <c r="L57" s="114"/>
      <c r="M57" s="114"/>
      <c r="N57" s="114"/>
      <c r="O57" s="114"/>
      <c r="P57" s="114"/>
      <c r="Q57" s="114"/>
    </row>
    <row r="58" spans="1:23" s="93" customFormat="1" ht="21.9" customHeight="1" x14ac:dyDescent="0.2">
      <c r="A58" s="116" t="s">
        <v>47</v>
      </c>
      <c r="B58" s="118"/>
      <c r="C58" s="118"/>
      <c r="D58" s="118"/>
      <c r="E58" s="118"/>
      <c r="F58" s="176" t="s">
        <v>40</v>
      </c>
      <c r="G58" s="116" t="e">
        <f>LEFT(#REF!,22)</f>
        <v>#REF!</v>
      </c>
      <c r="H58" s="118"/>
      <c r="I58" s="118"/>
      <c r="J58" s="118"/>
      <c r="K58" s="118"/>
      <c r="L58" s="118"/>
      <c r="M58" s="118"/>
      <c r="N58" s="118"/>
      <c r="O58" s="118"/>
      <c r="P58" s="118"/>
      <c r="Q58" s="118"/>
      <c r="U58" s="207" t="s">
        <v>20</v>
      </c>
      <c r="V58" s="207"/>
      <c r="W58" s="207" t="s">
        <v>56</v>
      </c>
    </row>
    <row r="59" spans="1:23" s="93" customFormat="1" ht="21.9" customHeight="1" x14ac:dyDescent="0.2">
      <c r="A59" s="117" t="s">
        <v>63</v>
      </c>
      <c r="B59" s="118"/>
      <c r="C59" s="156" t="e">
        <f>" ("&amp;U59&amp;"→"&amp;W59&amp;")"</f>
        <v>#REF!</v>
      </c>
      <c r="D59" s="157"/>
      <c r="E59" s="157"/>
      <c r="F59" s="177"/>
      <c r="G59" s="116" t="e">
        <f>MID(#REF!,23,23)</f>
        <v>#REF!</v>
      </c>
      <c r="H59" s="118"/>
      <c r="I59" s="118"/>
      <c r="J59" s="118"/>
      <c r="K59" s="118"/>
      <c r="L59" s="118"/>
      <c r="M59" s="118"/>
      <c r="N59" s="118"/>
      <c r="O59" s="118"/>
      <c r="P59" s="118"/>
      <c r="Q59" s="118"/>
      <c r="U59" s="207" t="e">
        <f>IF(#REF!&lt;0,"▲",)&amp;TEXT(ABS(ROUND(#REF!,1)),"#0.0")</f>
        <v>#REF!</v>
      </c>
      <c r="V59" s="207"/>
      <c r="W59" s="207" t="e">
        <f>IF(#REF!&lt;0,"▲",)&amp;TEXT(ABS(ROUND(#REF!,1)),"#0.0")</f>
        <v>#REF!</v>
      </c>
    </row>
    <row r="60" spans="1:23" s="93" customFormat="1" ht="21.9" customHeight="1" x14ac:dyDescent="0.2">
      <c r="A60" s="117"/>
      <c r="B60" s="118"/>
      <c r="C60" s="118"/>
      <c r="D60" s="118"/>
      <c r="E60" s="118"/>
      <c r="F60" s="178"/>
      <c r="G60" s="116" t="e">
        <f>MID(#REF!,46,22)</f>
        <v>#REF!</v>
      </c>
      <c r="H60" s="118"/>
      <c r="I60" s="118"/>
      <c r="J60" s="118"/>
      <c r="K60" s="118"/>
      <c r="L60" s="118"/>
      <c r="M60" s="118"/>
      <c r="N60" s="118"/>
      <c r="O60" s="118"/>
      <c r="P60" s="118"/>
      <c r="Q60" s="118"/>
      <c r="U60" s="223"/>
      <c r="V60" s="223"/>
      <c r="W60" s="223"/>
    </row>
    <row r="61" spans="1:23" s="93" customFormat="1" ht="6.9" customHeight="1" x14ac:dyDescent="0.2">
      <c r="A61" s="118"/>
      <c r="B61" s="118"/>
      <c r="C61" s="118"/>
      <c r="D61" s="118"/>
      <c r="E61" s="118"/>
      <c r="F61" s="178"/>
      <c r="G61" s="153"/>
      <c r="H61" s="118"/>
      <c r="I61" s="118"/>
      <c r="J61" s="118"/>
      <c r="K61" s="118"/>
      <c r="L61" s="118"/>
      <c r="M61" s="118"/>
      <c r="N61" s="118"/>
      <c r="O61" s="118"/>
      <c r="P61" s="118"/>
      <c r="Q61" s="118"/>
      <c r="U61" s="223"/>
      <c r="V61" s="223"/>
      <c r="W61" s="223"/>
    </row>
    <row r="62" spans="1:23" s="93" customFormat="1" ht="21.9" customHeight="1" x14ac:dyDescent="0.2">
      <c r="A62" s="116" t="s">
        <v>49</v>
      </c>
      <c r="B62" s="118"/>
      <c r="C62" s="118"/>
      <c r="D62" s="118"/>
      <c r="E62" s="118"/>
      <c r="F62" s="176" t="s">
        <v>40</v>
      </c>
      <c r="G62" s="116" t="e">
        <f>LEFT(#REF!,22)</f>
        <v>#REF!</v>
      </c>
      <c r="H62" s="118"/>
      <c r="I62" s="118"/>
      <c r="J62" s="118"/>
      <c r="K62" s="118"/>
      <c r="L62" s="118"/>
      <c r="M62" s="118"/>
      <c r="N62" s="118"/>
      <c r="O62" s="118"/>
      <c r="P62" s="118"/>
      <c r="Q62" s="118"/>
      <c r="U62" s="223"/>
      <c r="V62" s="223"/>
      <c r="W62" s="223"/>
    </row>
    <row r="63" spans="1:23" s="93" customFormat="1" ht="21.9" customHeight="1" x14ac:dyDescent="0.2">
      <c r="A63" s="117"/>
      <c r="B63" s="118"/>
      <c r="C63" s="156" t="e">
        <f>" ("&amp;U63&amp;"→"&amp;W63&amp;")"</f>
        <v>#REF!</v>
      </c>
      <c r="D63" s="157"/>
      <c r="E63" s="157"/>
      <c r="F63" s="177"/>
      <c r="G63" s="116" t="e">
        <f>MID(#REF!,23,22)</f>
        <v>#REF!</v>
      </c>
      <c r="H63" s="118"/>
      <c r="I63" s="118"/>
      <c r="J63" s="118"/>
      <c r="K63" s="118"/>
      <c r="L63" s="118"/>
      <c r="M63" s="118"/>
      <c r="N63" s="118"/>
      <c r="O63" s="118"/>
      <c r="P63" s="118"/>
      <c r="Q63" s="118"/>
      <c r="U63" s="223" t="e">
        <f>IF(#REF!&lt;0,"▲",)&amp;TEXT(ABS(ROUND(#REF!,1)),"#0.0")</f>
        <v>#REF!</v>
      </c>
      <c r="V63" s="223"/>
      <c r="W63" s="207" t="e">
        <f>IF(#REF!&lt;0,"▲",)&amp;TEXT(ABS(ROUND(#REF!,1)),"#0.0")</f>
        <v>#REF!</v>
      </c>
    </row>
    <row r="64" spans="1:23" s="93" customFormat="1" ht="21.9" customHeight="1" x14ac:dyDescent="0.2">
      <c r="A64" s="117"/>
      <c r="B64" s="118"/>
      <c r="C64" s="157"/>
      <c r="D64" s="157"/>
      <c r="E64" s="157"/>
      <c r="F64" s="177"/>
      <c r="G64" s="116" t="e">
        <f>MID(#REF!,45,22)</f>
        <v>#REF!</v>
      </c>
      <c r="H64" s="118"/>
      <c r="I64" s="118"/>
      <c r="J64" s="118"/>
      <c r="K64" s="118"/>
      <c r="L64" s="118"/>
      <c r="M64" s="118"/>
      <c r="N64" s="118"/>
      <c r="O64" s="118"/>
      <c r="P64" s="118"/>
      <c r="Q64" s="118"/>
      <c r="U64" s="223"/>
      <c r="V64" s="223"/>
      <c r="W64" s="223"/>
    </row>
    <row r="65" spans="1:104" s="93" customFormat="1" ht="6.9" customHeight="1" x14ac:dyDescent="0.2">
      <c r="A65" s="118"/>
      <c r="B65" s="118"/>
      <c r="C65" s="118"/>
      <c r="D65" s="118"/>
      <c r="E65" s="118"/>
      <c r="F65" s="178"/>
      <c r="G65" s="118"/>
      <c r="H65" s="118"/>
      <c r="I65" s="118"/>
      <c r="J65" s="118"/>
      <c r="K65" s="118"/>
      <c r="L65" s="118"/>
      <c r="M65" s="118"/>
      <c r="N65" s="118"/>
      <c r="O65" s="118"/>
      <c r="P65" s="118"/>
      <c r="Q65" s="118"/>
      <c r="U65" s="223"/>
      <c r="V65" s="223"/>
      <c r="W65" s="223"/>
    </row>
    <row r="66" spans="1:104" ht="21.9" customHeight="1" x14ac:dyDescent="0.2">
      <c r="A66" s="116" t="s">
        <v>66</v>
      </c>
      <c r="B66" s="118"/>
      <c r="C66" s="118"/>
      <c r="D66" s="118"/>
      <c r="E66" s="118"/>
      <c r="F66" s="176" t="s">
        <v>40</v>
      </c>
      <c r="G66" s="116" t="e">
        <f>LEFT(#REF!,22)</f>
        <v>#REF!</v>
      </c>
      <c r="H66" s="118"/>
      <c r="I66" s="118"/>
      <c r="J66" s="118"/>
      <c r="K66" s="118"/>
      <c r="L66" s="118"/>
      <c r="M66" s="118"/>
      <c r="N66" s="118"/>
      <c r="O66" s="118"/>
      <c r="P66" s="118"/>
      <c r="Q66" s="118"/>
      <c r="R66" s="150"/>
      <c r="U66" s="207"/>
      <c r="V66" s="207"/>
      <c r="W66" s="207"/>
    </row>
    <row r="67" spans="1:104" ht="21.9" customHeight="1" x14ac:dyDescent="0.2">
      <c r="A67" s="117"/>
      <c r="B67" s="118"/>
      <c r="C67" s="156" t="e">
        <f>" ("&amp;U67&amp;"→"&amp;W67&amp;")"</f>
        <v>#REF!</v>
      </c>
      <c r="D67" s="157"/>
      <c r="E67" s="157"/>
      <c r="F67" s="177"/>
      <c r="G67" s="116" t="e">
        <f>MID(#REF!,23,22)</f>
        <v>#REF!</v>
      </c>
      <c r="H67" s="118"/>
      <c r="I67" s="118"/>
      <c r="J67" s="118"/>
      <c r="K67" s="118"/>
      <c r="L67" s="118"/>
      <c r="M67" s="118"/>
      <c r="N67" s="118"/>
      <c r="O67" s="118"/>
      <c r="P67" s="118"/>
      <c r="Q67" s="118"/>
      <c r="R67" s="150"/>
      <c r="U67" s="223" t="e">
        <f>IF(#REF!&lt;0,"▲",)&amp;TEXT(ABS(ROUND(#REF!,1)),"#0.0")</f>
        <v>#REF!</v>
      </c>
      <c r="V67" s="207"/>
      <c r="W67" s="207" t="e">
        <f>IF(#REF!&lt;0,"▲",)&amp;TEXT(ABS(ROUND(#REF!,1)),"#0.0")</f>
        <v>#REF!</v>
      </c>
    </row>
    <row r="68" spans="1:104" ht="21.9" customHeight="1" x14ac:dyDescent="0.2">
      <c r="A68" s="119" t="s">
        <v>58</v>
      </c>
      <c r="B68" s="120"/>
      <c r="C68" s="120"/>
      <c r="D68" s="120"/>
      <c r="E68" s="120"/>
      <c r="F68" s="177"/>
      <c r="G68" s="116"/>
      <c r="H68" s="118"/>
      <c r="I68" s="118"/>
      <c r="J68" s="118"/>
      <c r="K68" s="118"/>
      <c r="L68" s="118"/>
      <c r="M68" s="118"/>
      <c r="N68" s="118"/>
      <c r="O68" s="118"/>
      <c r="P68" s="118"/>
      <c r="Q68" s="118"/>
      <c r="R68" s="150"/>
    </row>
    <row r="69" spans="1:104" ht="6.9" customHeight="1" x14ac:dyDescent="0.2">
      <c r="A69" s="120"/>
      <c r="B69" s="120"/>
      <c r="C69" s="120"/>
      <c r="D69" s="120"/>
      <c r="E69" s="120"/>
      <c r="F69" s="179"/>
      <c r="G69" s="127"/>
      <c r="H69" s="127"/>
      <c r="I69" s="127"/>
      <c r="J69" s="127"/>
      <c r="K69" s="127"/>
      <c r="L69" s="127"/>
      <c r="M69" s="127"/>
      <c r="N69" s="127"/>
      <c r="O69" s="127"/>
      <c r="P69" s="127"/>
      <c r="Q69" s="127"/>
      <c r="R69" s="150"/>
    </row>
    <row r="70" spans="1:104" ht="15.9" customHeight="1" x14ac:dyDescent="0.2">
      <c r="A70" s="121"/>
    </row>
    <row r="71" spans="1:104" ht="15.9" customHeight="1" x14ac:dyDescent="0.2">
      <c r="A71" s="121"/>
    </row>
    <row r="72" spans="1:104" ht="15.9" customHeight="1" x14ac:dyDescent="0.2">
      <c r="A72" s="122"/>
    </row>
    <row r="73" spans="1:104" ht="21.9" customHeight="1" x14ac:dyDescent="0.2"/>
    <row r="74" spans="1:104" ht="21.9" customHeight="1" x14ac:dyDescent="0.2"/>
    <row r="75" spans="1:104" ht="21.9" customHeight="1" x14ac:dyDescent="0.2">
      <c r="T75" s="210"/>
      <c r="U75" s="12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c r="AU75" s="123"/>
      <c r="AV75" s="123"/>
      <c r="AW75" s="123"/>
      <c r="AX75" s="123"/>
      <c r="AY75" s="123"/>
      <c r="AZ75" s="123"/>
      <c r="BA75" s="123"/>
      <c r="BB75" s="123"/>
      <c r="BC75" s="123"/>
      <c r="BD75" s="123"/>
      <c r="BE75" s="123"/>
      <c r="BF75" s="123"/>
      <c r="BG75" s="123"/>
      <c r="BH75" s="123"/>
      <c r="BI75" s="123"/>
      <c r="BJ75" s="123"/>
      <c r="BK75" s="123"/>
      <c r="BL75" s="123"/>
      <c r="BM75" s="123"/>
      <c r="BN75" s="123"/>
      <c r="BO75" s="123"/>
      <c r="BP75" s="123"/>
      <c r="BQ75" s="123"/>
      <c r="BR75" s="123"/>
      <c r="BS75" s="123"/>
      <c r="BT75" s="123"/>
      <c r="BU75" s="123"/>
      <c r="BV75" s="123"/>
      <c r="BW75" s="123"/>
      <c r="BX75" s="123"/>
      <c r="BY75" s="123"/>
      <c r="BZ75" s="123"/>
      <c r="CA75" s="123"/>
      <c r="CB75" s="123"/>
      <c r="CC75" s="123"/>
      <c r="CD75" s="123"/>
      <c r="CE75" s="123"/>
      <c r="CF75" s="123"/>
      <c r="CG75" s="123"/>
      <c r="CH75" s="123"/>
      <c r="CI75" s="123"/>
      <c r="CJ75" s="123"/>
      <c r="CK75" s="123"/>
      <c r="CL75" s="123"/>
      <c r="CM75" s="123"/>
      <c r="CN75" s="123"/>
      <c r="CO75" s="123"/>
      <c r="CP75" s="123"/>
      <c r="CQ75" s="123"/>
      <c r="CR75" s="123"/>
      <c r="CS75" s="123"/>
      <c r="CT75" s="123"/>
      <c r="CU75" s="123"/>
      <c r="CV75" s="123"/>
      <c r="CW75" s="123"/>
      <c r="CX75" s="123"/>
    </row>
    <row r="76" spans="1:104" ht="21.9" customHeight="1" x14ac:dyDescent="0.2">
      <c r="T76" s="207"/>
      <c r="U76" s="123"/>
      <c r="V76" s="123"/>
      <c r="W76" s="123"/>
      <c r="X76" s="123"/>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c r="AU76" s="123"/>
      <c r="AV76" s="123"/>
      <c r="AW76" s="123"/>
      <c r="AX76" s="123"/>
      <c r="AY76" s="123"/>
      <c r="AZ76" s="123"/>
      <c r="BA76" s="123"/>
      <c r="BB76" s="123"/>
      <c r="BC76" s="123"/>
      <c r="BD76" s="123"/>
      <c r="BE76" s="123"/>
      <c r="BF76" s="123"/>
      <c r="BG76" s="123"/>
      <c r="BH76" s="123"/>
      <c r="BI76" s="123"/>
      <c r="BJ76" s="123"/>
      <c r="BK76" s="123"/>
      <c r="BL76" s="123"/>
      <c r="BM76" s="123"/>
      <c r="BN76" s="123"/>
      <c r="BO76" s="123"/>
      <c r="BP76" s="123"/>
      <c r="BQ76" s="123"/>
      <c r="BR76" s="123"/>
      <c r="BS76" s="123"/>
      <c r="BT76" s="123"/>
      <c r="BU76" s="123"/>
      <c r="BV76" s="123"/>
      <c r="BW76" s="123"/>
      <c r="BX76" s="123"/>
      <c r="BY76" s="123"/>
      <c r="BZ76" s="123"/>
      <c r="CA76" s="123"/>
      <c r="CB76" s="123"/>
      <c r="CC76" s="123"/>
      <c r="CD76" s="123"/>
      <c r="CE76" s="123"/>
      <c r="CF76" s="123"/>
      <c r="CG76" s="123"/>
      <c r="CH76" s="123"/>
      <c r="CI76" s="123"/>
      <c r="CJ76" s="123"/>
      <c r="CK76" s="123"/>
      <c r="CL76" s="123"/>
      <c r="CM76" s="123"/>
      <c r="CN76" s="123"/>
      <c r="CO76" s="123"/>
      <c r="CP76" s="123"/>
      <c r="CQ76" s="123"/>
      <c r="CR76" s="123"/>
      <c r="CS76" s="123"/>
      <c r="CT76" s="123"/>
      <c r="CU76" s="123"/>
      <c r="CV76" s="123"/>
      <c r="CW76" s="123"/>
      <c r="CX76" s="123"/>
    </row>
    <row r="77" spans="1:104" ht="21.9" customHeight="1" x14ac:dyDescent="0.2">
      <c r="T77" s="207"/>
      <c r="U77" s="230"/>
      <c r="V77" s="230"/>
      <c r="W77" s="230"/>
      <c r="X77" s="230"/>
      <c r="Y77" s="230"/>
      <c r="Z77" s="230"/>
      <c r="AA77" s="230"/>
      <c r="AB77" s="230"/>
      <c r="AC77" s="230"/>
      <c r="AD77" s="230"/>
      <c r="AE77" s="230"/>
      <c r="AF77" s="230"/>
      <c r="AG77" s="230"/>
      <c r="AH77" s="230"/>
      <c r="AI77" s="230"/>
      <c r="AJ77" s="230"/>
      <c r="AK77" s="230"/>
      <c r="AL77" s="230"/>
      <c r="AM77" s="230"/>
      <c r="AN77" s="230"/>
      <c r="AO77" s="230"/>
      <c r="AP77" s="230"/>
      <c r="AQ77" s="230"/>
      <c r="AR77" s="230"/>
      <c r="AS77" s="230"/>
      <c r="AT77" s="230"/>
      <c r="AU77" s="230"/>
      <c r="AV77" s="230"/>
      <c r="AW77" s="230"/>
      <c r="AX77" s="230"/>
      <c r="AY77" s="230"/>
      <c r="AZ77" s="230"/>
      <c r="BA77" s="230"/>
      <c r="BB77" s="230"/>
      <c r="BC77" s="230"/>
      <c r="BD77" s="230"/>
      <c r="BE77" s="230"/>
      <c r="BF77" s="230"/>
      <c r="BG77" s="230"/>
      <c r="BH77" s="230"/>
      <c r="BI77" s="230"/>
      <c r="BJ77" s="230"/>
      <c r="BK77" s="230"/>
      <c r="BL77" s="230"/>
      <c r="BM77" s="230"/>
      <c r="BN77" s="230"/>
      <c r="BO77" s="230"/>
      <c r="BP77" s="230"/>
      <c r="BQ77" s="230"/>
      <c r="BR77" s="230"/>
      <c r="BS77" s="230"/>
      <c r="BT77" s="230"/>
      <c r="BU77" s="230"/>
      <c r="BV77" s="230"/>
      <c r="BW77" s="230"/>
      <c r="BX77" s="230"/>
      <c r="BY77" s="230"/>
      <c r="BZ77" s="230"/>
      <c r="CA77" s="230"/>
      <c r="CB77" s="230"/>
      <c r="CC77" s="230"/>
      <c r="CD77" s="230"/>
      <c r="CE77" s="230"/>
      <c r="CF77" s="230"/>
      <c r="CG77" s="230"/>
      <c r="CH77" s="230"/>
      <c r="CI77" s="230"/>
      <c r="CJ77" s="230"/>
      <c r="CK77" s="230"/>
      <c r="CL77" s="230"/>
      <c r="CM77" s="230"/>
      <c r="CN77" s="230"/>
      <c r="CO77" s="230"/>
      <c r="CP77" s="230"/>
      <c r="CQ77" s="230"/>
      <c r="CR77" s="230"/>
      <c r="CS77" s="230"/>
      <c r="CT77" s="230"/>
      <c r="CU77" s="230"/>
      <c r="CV77" s="230"/>
      <c r="CW77" s="230"/>
      <c r="CX77" s="230"/>
      <c r="CY77" s="224"/>
      <c r="CZ77" s="224"/>
    </row>
    <row r="78" spans="1:104" ht="17.25" customHeight="1" x14ac:dyDescent="0.2">
      <c r="T78" s="208"/>
      <c r="U78" s="214"/>
      <c r="V78" s="214"/>
      <c r="W78" s="214"/>
      <c r="X78" s="214"/>
      <c r="Y78" s="214"/>
      <c r="Z78" s="214"/>
      <c r="AA78" s="214"/>
      <c r="AB78" s="214"/>
      <c r="AC78" s="214"/>
      <c r="AD78" s="214"/>
      <c r="AE78" s="214"/>
      <c r="AF78" s="214"/>
      <c r="AG78" s="214"/>
      <c r="AH78" s="214"/>
      <c r="AI78" s="214"/>
      <c r="AJ78" s="214"/>
      <c r="AK78" s="214"/>
      <c r="AL78" s="214"/>
      <c r="AM78" s="214"/>
      <c r="AN78" s="214"/>
      <c r="AO78" s="214"/>
      <c r="AP78" s="214"/>
      <c r="AQ78" s="214"/>
      <c r="AR78" s="214"/>
      <c r="AS78" s="214"/>
      <c r="AT78" s="214"/>
      <c r="AU78" s="123"/>
      <c r="AV78" s="123"/>
      <c r="AW78" s="123"/>
      <c r="AX78" s="123"/>
      <c r="AY78" s="123"/>
      <c r="AZ78" s="123"/>
      <c r="BA78" s="123"/>
      <c r="BB78" s="123"/>
      <c r="BC78" s="123"/>
      <c r="BD78" s="123"/>
      <c r="BE78" s="123"/>
      <c r="BF78" s="123"/>
      <c r="BG78" s="123"/>
      <c r="BH78" s="123"/>
      <c r="BI78" s="123"/>
      <c r="BJ78" s="123"/>
      <c r="BK78" s="123"/>
      <c r="BL78" s="123"/>
      <c r="BM78" s="123"/>
      <c r="BN78" s="123"/>
      <c r="BO78" s="123"/>
      <c r="BP78" s="123"/>
      <c r="BQ78" s="123"/>
      <c r="BR78" s="123"/>
      <c r="BS78" s="123"/>
      <c r="BT78" s="123"/>
      <c r="BU78" s="123"/>
      <c r="BV78" s="123"/>
      <c r="BW78" s="123"/>
      <c r="BX78" s="123"/>
      <c r="BY78" s="123"/>
      <c r="BZ78" s="123"/>
      <c r="CA78" s="123"/>
      <c r="CB78" s="123"/>
      <c r="CC78" s="123"/>
      <c r="CD78" s="123"/>
      <c r="CE78" s="123"/>
      <c r="CF78" s="123"/>
      <c r="CG78" s="123"/>
      <c r="CH78" s="123"/>
      <c r="CI78" s="123"/>
      <c r="CJ78" s="123"/>
      <c r="CK78" s="123"/>
      <c r="CL78" s="123"/>
      <c r="CM78" s="123"/>
      <c r="CN78" s="123"/>
      <c r="CO78" s="123"/>
      <c r="CP78" s="123"/>
      <c r="CQ78" s="123"/>
      <c r="CR78" s="123"/>
      <c r="CS78" s="123"/>
      <c r="CT78" s="123"/>
      <c r="CU78" s="123"/>
      <c r="CV78" s="123"/>
      <c r="CW78" s="123"/>
      <c r="CX78" s="123"/>
    </row>
    <row r="79" spans="1:104" ht="17.25" customHeight="1" x14ac:dyDescent="0.2">
      <c r="T79" s="207"/>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123"/>
      <c r="AV79" s="123"/>
      <c r="AW79" s="123"/>
      <c r="AX79" s="123"/>
      <c r="AY79" s="123"/>
      <c r="AZ79" s="123"/>
      <c r="BA79" s="123"/>
      <c r="BB79" s="123"/>
      <c r="BC79" s="123"/>
      <c r="BD79" s="123"/>
      <c r="BE79" s="123"/>
      <c r="BF79" s="123"/>
      <c r="BG79" s="123"/>
      <c r="BH79" s="123"/>
      <c r="BI79" s="123"/>
      <c r="BJ79" s="123"/>
      <c r="BK79" s="123"/>
      <c r="BL79" s="123"/>
      <c r="BM79" s="123"/>
      <c r="BN79" s="123"/>
      <c r="BO79" s="123"/>
      <c r="BP79" s="123"/>
      <c r="BQ79" s="123"/>
      <c r="BR79" s="123"/>
      <c r="BS79" s="123"/>
      <c r="BT79" s="123"/>
      <c r="BU79" s="123"/>
      <c r="BV79" s="123"/>
      <c r="BW79" s="123"/>
      <c r="BX79" s="123"/>
      <c r="BY79" s="123"/>
      <c r="BZ79" s="123"/>
      <c r="CA79" s="123"/>
      <c r="CB79" s="123"/>
      <c r="CC79" s="123"/>
      <c r="CD79" s="123"/>
      <c r="CE79" s="123"/>
      <c r="CF79" s="123"/>
      <c r="CG79" s="123"/>
      <c r="CH79" s="123"/>
      <c r="CI79" s="123"/>
      <c r="CJ79" s="123"/>
      <c r="CK79" s="123"/>
      <c r="CL79" s="123"/>
      <c r="CM79" s="123"/>
      <c r="CN79" s="123"/>
      <c r="CO79" s="123"/>
      <c r="CP79" s="123"/>
      <c r="CQ79" s="123"/>
      <c r="CR79" s="123"/>
      <c r="CS79" s="123"/>
      <c r="CT79" s="123"/>
      <c r="CU79" s="123"/>
      <c r="CV79" s="123"/>
      <c r="CW79" s="123"/>
      <c r="CX79" s="123"/>
    </row>
    <row r="80" spans="1:104" ht="17.25" customHeight="1" x14ac:dyDescent="0.2">
      <c r="T80" s="208"/>
      <c r="U80" s="226"/>
      <c r="V80" s="226"/>
      <c r="W80" s="226"/>
      <c r="X80" s="226"/>
      <c r="Y80" s="226"/>
      <c r="Z80" s="226"/>
      <c r="AA80" s="226"/>
      <c r="AB80" s="226"/>
      <c r="AC80" s="226"/>
      <c r="AD80" s="226"/>
      <c r="AE80" s="226"/>
      <c r="AF80" s="226"/>
      <c r="AG80" s="226"/>
      <c r="AH80" s="208"/>
      <c r="AI80" s="208"/>
      <c r="AJ80" s="208"/>
      <c r="AK80" s="208"/>
      <c r="AL80" s="208"/>
      <c r="AM80" s="208"/>
      <c r="AN80" s="208"/>
      <c r="AO80" s="258"/>
      <c r="AP80" s="208"/>
      <c r="AQ80" s="208"/>
      <c r="AR80" s="208"/>
      <c r="AS80" s="208"/>
      <c r="AT80" s="208"/>
      <c r="AU80" s="123"/>
      <c r="AV80" s="123"/>
      <c r="AW80" s="123"/>
      <c r="AX80" s="123"/>
      <c r="AY80" s="123"/>
      <c r="AZ80" s="123"/>
      <c r="BA80" s="123"/>
      <c r="BB80" s="123"/>
      <c r="BC80" s="123"/>
      <c r="BD80" s="123"/>
      <c r="BE80" s="123"/>
      <c r="BF80" s="123"/>
      <c r="BG80" s="123"/>
      <c r="BH80" s="123"/>
      <c r="BI80" s="123"/>
      <c r="BJ80" s="123"/>
      <c r="BK80" s="123"/>
      <c r="BL80" s="123"/>
      <c r="BM80" s="123"/>
      <c r="BN80" s="123"/>
      <c r="BO80" s="123"/>
      <c r="BP80" s="123"/>
      <c r="BQ80" s="123"/>
      <c r="BR80" s="123"/>
      <c r="BS80" s="123"/>
      <c r="BT80" s="123"/>
      <c r="BU80" s="123"/>
      <c r="BV80" s="123"/>
      <c r="BW80" s="123"/>
      <c r="BX80" s="123"/>
      <c r="BY80" s="123"/>
      <c r="BZ80" s="123"/>
      <c r="CA80" s="123"/>
      <c r="CB80" s="123"/>
      <c r="CC80" s="123"/>
      <c r="CD80" s="123"/>
      <c r="CE80" s="123"/>
      <c r="CF80" s="123"/>
      <c r="CG80" s="123"/>
      <c r="CH80" s="123"/>
      <c r="CI80" s="123"/>
      <c r="CJ80" s="123"/>
      <c r="CK80" s="123"/>
      <c r="CL80" s="123"/>
      <c r="CM80" s="123"/>
      <c r="CN80" s="123"/>
      <c r="CO80" s="123"/>
      <c r="CP80" s="123"/>
      <c r="CQ80" s="123"/>
      <c r="CR80" s="123"/>
      <c r="CS80" s="123"/>
      <c r="CT80" s="123"/>
      <c r="CU80" s="123"/>
      <c r="CV80" s="123"/>
      <c r="CW80" s="123"/>
      <c r="CX80" s="123"/>
    </row>
    <row r="81" spans="1:102" ht="21" customHeight="1" x14ac:dyDescent="0.2">
      <c r="A81" s="402" t="s">
        <v>99</v>
      </c>
      <c r="B81" s="402"/>
      <c r="C81" s="402"/>
      <c r="D81" s="402"/>
      <c r="E81" s="402"/>
      <c r="F81" s="402"/>
      <c r="G81" s="402"/>
      <c r="H81" s="402"/>
      <c r="I81" s="402"/>
      <c r="J81" s="402"/>
      <c r="K81" s="402"/>
      <c r="L81" s="402"/>
      <c r="M81" s="402"/>
      <c r="N81" s="402"/>
      <c r="O81" s="402"/>
      <c r="P81" s="402"/>
      <c r="Q81" s="402"/>
      <c r="T81" s="208"/>
      <c r="U81" s="208"/>
      <c r="V81" s="208"/>
      <c r="W81" s="208"/>
      <c r="X81" s="208"/>
      <c r="Y81" s="208"/>
      <c r="Z81" s="254"/>
      <c r="AA81" s="254"/>
      <c r="AB81" s="254"/>
      <c r="AC81" s="254"/>
      <c r="AD81" s="254"/>
      <c r="AE81" s="255"/>
      <c r="AF81" s="255"/>
      <c r="AG81" s="255"/>
      <c r="AH81" s="255"/>
      <c r="AI81" s="255"/>
      <c r="AJ81" s="255"/>
      <c r="AK81" s="255"/>
      <c r="AL81" s="255"/>
      <c r="AM81" s="255"/>
      <c r="AN81" s="255"/>
      <c r="AO81" s="255"/>
      <c r="AP81" s="255"/>
      <c r="AQ81" s="255"/>
      <c r="AR81" s="255"/>
      <c r="AS81" s="255"/>
      <c r="AT81" s="255"/>
      <c r="AU81" s="123"/>
      <c r="AV81" s="123"/>
      <c r="AW81" s="123"/>
      <c r="AX81" s="123"/>
      <c r="AY81" s="123"/>
      <c r="AZ81" s="123"/>
      <c r="BA81" s="123"/>
      <c r="BB81" s="123"/>
      <c r="BC81" s="123"/>
      <c r="BD81" s="123"/>
      <c r="BE81" s="123"/>
      <c r="BF81" s="123"/>
      <c r="BG81" s="123"/>
      <c r="BH81" s="123"/>
      <c r="BI81" s="123"/>
      <c r="BJ81" s="123"/>
      <c r="BK81" s="123"/>
      <c r="BL81" s="123"/>
      <c r="BM81" s="123"/>
      <c r="BN81" s="123"/>
      <c r="BO81" s="123"/>
      <c r="BP81" s="123"/>
      <c r="BQ81" s="123"/>
      <c r="BR81" s="123"/>
      <c r="BS81" s="123"/>
      <c r="BT81" s="123"/>
      <c r="BU81" s="123"/>
      <c r="BV81" s="123"/>
      <c r="BW81" s="123"/>
      <c r="BX81" s="123"/>
      <c r="BY81" s="123"/>
      <c r="BZ81" s="123"/>
      <c r="CA81" s="123"/>
      <c r="CB81" s="123"/>
      <c r="CC81" s="123"/>
      <c r="CD81" s="123"/>
      <c r="CE81" s="123"/>
      <c r="CF81" s="123"/>
      <c r="CG81" s="123"/>
      <c r="CH81" s="123"/>
      <c r="CI81" s="123"/>
      <c r="CJ81" s="123"/>
      <c r="CK81" s="123"/>
      <c r="CL81" s="123"/>
      <c r="CM81" s="123"/>
      <c r="CN81" s="123"/>
      <c r="CO81" s="123"/>
      <c r="CP81" s="123"/>
      <c r="CQ81" s="123"/>
      <c r="CR81" s="123"/>
      <c r="CS81" s="123"/>
      <c r="CT81" s="123"/>
      <c r="CU81" s="123"/>
      <c r="CV81" s="123"/>
      <c r="CW81" s="123"/>
      <c r="CX81" s="123"/>
    </row>
    <row r="82" spans="1:102" s="94" customFormat="1" ht="15.9" customHeight="1" x14ac:dyDescent="0.2"/>
    <row r="83" spans="1:102" s="94" customFormat="1" ht="15.9" customHeight="1" x14ac:dyDescent="0.2">
      <c r="T83" s="209"/>
      <c r="U83" s="208"/>
      <c r="V83" s="208"/>
      <c r="W83" s="208"/>
      <c r="X83" s="208"/>
      <c r="Y83" s="208"/>
      <c r="Z83" s="208"/>
      <c r="AA83" s="208"/>
      <c r="AB83" s="208"/>
      <c r="AC83" s="208"/>
      <c r="AD83" s="208"/>
      <c r="AE83" s="208"/>
      <c r="AF83" s="208"/>
      <c r="AG83" s="208"/>
    </row>
    <row r="84" spans="1:102" s="94" customFormat="1" ht="15.9" customHeight="1" x14ac:dyDescent="0.2">
      <c r="T84" s="95"/>
      <c r="U84" s="95"/>
      <c r="V84" s="95"/>
      <c r="W84" s="95"/>
      <c r="X84" s="95"/>
      <c r="Y84" s="95"/>
      <c r="Z84" s="95"/>
      <c r="AA84" s="95"/>
      <c r="AB84" s="95"/>
      <c r="AC84" s="95"/>
      <c r="AD84" s="95"/>
      <c r="AE84" s="95"/>
      <c r="AF84" s="95"/>
      <c r="AG84" s="95"/>
    </row>
    <row r="85" spans="1:102" ht="21.9" customHeight="1" x14ac:dyDescent="0.2">
      <c r="G85" s="185"/>
      <c r="H85" s="185"/>
      <c r="I85" s="185"/>
      <c r="J85" s="185"/>
      <c r="K85" s="185"/>
      <c r="L85" s="185"/>
      <c r="T85" s="95"/>
      <c r="U85" s="95"/>
      <c r="V85" s="95"/>
      <c r="W85" s="95"/>
      <c r="X85" s="95"/>
      <c r="Y85" s="95"/>
      <c r="Z85" s="95"/>
      <c r="AA85" s="95"/>
      <c r="AB85" s="95"/>
      <c r="AC85" s="95"/>
      <c r="AD85" s="95"/>
      <c r="AE85" s="95"/>
      <c r="AF85" s="95"/>
      <c r="AG85" s="95"/>
    </row>
    <row r="86" spans="1:102" ht="21.9" customHeight="1" x14ac:dyDescent="0.2">
      <c r="G86" s="185"/>
      <c r="H86" s="185"/>
      <c r="I86" s="185"/>
      <c r="J86" s="185"/>
      <c r="K86" s="185"/>
      <c r="L86" s="185"/>
    </row>
    <row r="87" spans="1:102" ht="21.9" customHeight="1" x14ac:dyDescent="0.2">
      <c r="G87" s="186"/>
      <c r="H87" s="186"/>
      <c r="I87" s="186"/>
      <c r="J87" s="186"/>
      <c r="K87" s="186"/>
      <c r="L87" s="186"/>
      <c r="T87" s="210"/>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123"/>
      <c r="BB87" s="123"/>
      <c r="BC87" s="123"/>
      <c r="BD87" s="123"/>
      <c r="BE87" s="123"/>
      <c r="BF87" s="123"/>
      <c r="BG87" s="123"/>
      <c r="BH87" s="123"/>
      <c r="BI87" s="123"/>
      <c r="BJ87" s="123"/>
      <c r="BK87" s="123"/>
      <c r="BL87" s="123"/>
      <c r="BM87" s="123"/>
      <c r="BN87" s="123"/>
      <c r="BO87" s="123"/>
      <c r="BP87" s="123"/>
      <c r="BQ87" s="123"/>
      <c r="BR87" s="123"/>
      <c r="BS87" s="123"/>
      <c r="BT87" s="123"/>
      <c r="BU87" s="123"/>
      <c r="BV87" s="123"/>
      <c r="BW87" s="123"/>
      <c r="BX87" s="123"/>
      <c r="BY87" s="123"/>
      <c r="BZ87" s="123"/>
      <c r="CA87" s="123"/>
      <c r="CB87" s="123"/>
      <c r="CC87" s="123"/>
      <c r="CD87" s="123"/>
      <c r="CE87" s="123"/>
      <c r="CF87" s="123"/>
      <c r="CG87" s="123"/>
      <c r="CH87" s="123"/>
      <c r="CI87" s="123"/>
      <c r="CJ87" s="123"/>
      <c r="CK87" s="123"/>
      <c r="CL87" s="123"/>
      <c r="CM87" s="123"/>
      <c r="CN87" s="123"/>
      <c r="CO87" s="123"/>
      <c r="CP87" s="123"/>
      <c r="CQ87" s="123"/>
      <c r="CR87" s="123"/>
      <c r="CS87" s="123"/>
      <c r="CT87" s="123"/>
    </row>
    <row r="88" spans="1:102" ht="21.9" customHeight="1" x14ac:dyDescent="0.2">
      <c r="T88" s="211"/>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U88" s="123"/>
      <c r="AV88" s="123"/>
      <c r="AW88" s="123"/>
      <c r="AX88" s="123"/>
      <c r="AY88" s="123"/>
      <c r="AZ88" s="123"/>
      <c r="BA88" s="123"/>
      <c r="BB88" s="123"/>
      <c r="BC88" s="123"/>
      <c r="BD88" s="123"/>
      <c r="BE88" s="123"/>
      <c r="BF88" s="123"/>
      <c r="BG88" s="123"/>
      <c r="BH88" s="123"/>
      <c r="BI88" s="123"/>
      <c r="BJ88" s="123"/>
      <c r="BK88" s="123"/>
      <c r="BL88" s="123"/>
      <c r="BM88" s="123"/>
      <c r="BN88" s="123"/>
      <c r="BO88" s="123"/>
      <c r="BP88" s="123"/>
      <c r="BQ88" s="123"/>
      <c r="BR88" s="123"/>
      <c r="BS88" s="123"/>
      <c r="BT88" s="123"/>
      <c r="BU88" s="123"/>
      <c r="BV88" s="123"/>
      <c r="BW88" s="123"/>
      <c r="BX88" s="123"/>
      <c r="BY88" s="123"/>
      <c r="BZ88" s="123"/>
      <c r="CA88" s="123"/>
      <c r="CB88" s="123"/>
      <c r="CC88" s="123"/>
      <c r="CD88" s="123"/>
      <c r="CE88" s="123"/>
      <c r="CF88" s="123"/>
      <c r="CG88" s="123"/>
      <c r="CH88" s="123"/>
      <c r="CI88" s="123"/>
      <c r="CJ88" s="123"/>
      <c r="CK88" s="123"/>
      <c r="CL88" s="123"/>
      <c r="CM88" s="123"/>
      <c r="CN88" s="123"/>
      <c r="CO88" s="123"/>
      <c r="CP88" s="123"/>
      <c r="CQ88" s="123"/>
      <c r="CR88" s="123"/>
      <c r="CS88" s="123"/>
      <c r="CT88" s="123"/>
    </row>
    <row r="89" spans="1:102" ht="21.9" customHeight="1" x14ac:dyDescent="0.2">
      <c r="T89" s="212"/>
      <c r="U89" s="227"/>
      <c r="V89" s="227"/>
      <c r="W89" s="227"/>
      <c r="X89" s="227"/>
      <c r="Y89" s="227"/>
      <c r="Z89" s="227"/>
      <c r="AA89" s="227"/>
      <c r="AB89" s="227"/>
      <c r="AC89" s="227"/>
      <c r="AD89" s="227"/>
      <c r="AE89" s="227"/>
      <c r="AF89" s="227"/>
      <c r="AG89" s="227"/>
      <c r="AH89" s="227"/>
      <c r="AI89" s="227"/>
      <c r="AJ89" s="227"/>
      <c r="AK89" s="227"/>
      <c r="AL89" s="227"/>
      <c r="AM89" s="227"/>
      <c r="AN89" s="227"/>
      <c r="AO89" s="227"/>
      <c r="AP89" s="227"/>
      <c r="AQ89" s="227"/>
      <c r="AR89" s="227"/>
      <c r="AS89" s="227"/>
      <c r="AT89" s="227"/>
      <c r="AU89" s="227"/>
      <c r="AV89" s="227"/>
      <c r="AW89" s="227"/>
      <c r="AX89" s="227"/>
      <c r="AY89" s="227"/>
      <c r="AZ89" s="227"/>
      <c r="BA89" s="227"/>
      <c r="BB89" s="227"/>
      <c r="BC89" s="227"/>
      <c r="BD89" s="227"/>
      <c r="BE89" s="227"/>
      <c r="BF89" s="227"/>
      <c r="BG89" s="227"/>
      <c r="BH89" s="227"/>
      <c r="BI89" s="227"/>
      <c r="BJ89" s="227"/>
      <c r="BK89" s="227"/>
      <c r="BL89" s="227"/>
      <c r="BM89" s="227"/>
      <c r="BN89" s="227"/>
      <c r="BO89" s="227"/>
      <c r="BP89" s="227"/>
      <c r="BQ89" s="227"/>
      <c r="BR89" s="234"/>
      <c r="BS89" s="227"/>
      <c r="BT89" s="227"/>
      <c r="BU89" s="227"/>
      <c r="BV89" s="227"/>
      <c r="BW89" s="227"/>
      <c r="BX89" s="227"/>
      <c r="BY89" s="227"/>
      <c r="BZ89" s="227"/>
      <c r="CA89" s="227"/>
      <c r="CB89" s="227"/>
      <c r="CC89" s="227"/>
      <c r="CD89" s="227"/>
      <c r="CE89" s="227"/>
      <c r="CF89" s="227"/>
      <c r="CG89" s="227"/>
      <c r="CH89" s="227"/>
      <c r="CI89" s="227"/>
      <c r="CJ89" s="227"/>
      <c r="CK89" s="227"/>
      <c r="CL89" s="227"/>
      <c r="CM89" s="227"/>
      <c r="CN89" s="227"/>
      <c r="CO89" s="123"/>
      <c r="CP89" s="123"/>
      <c r="CQ89" s="123"/>
      <c r="CR89" s="123"/>
      <c r="CS89" s="123"/>
      <c r="CT89" s="123"/>
    </row>
    <row r="90" spans="1:102" ht="21.9" customHeight="1" x14ac:dyDescent="0.2">
      <c r="T90" s="213"/>
      <c r="U90" s="228"/>
      <c r="V90" s="228"/>
      <c r="W90" s="228"/>
      <c r="X90" s="228"/>
      <c r="Y90" s="228"/>
      <c r="Z90" s="228"/>
      <c r="AA90" s="228"/>
      <c r="AB90" s="228"/>
      <c r="AC90" s="228"/>
      <c r="AD90" s="228"/>
      <c r="AE90" s="228"/>
      <c r="AF90" s="228"/>
      <c r="AG90" s="228"/>
      <c r="AH90" s="228"/>
      <c r="AI90" s="228"/>
      <c r="AJ90" s="228"/>
      <c r="AK90" s="228"/>
      <c r="AL90" s="228"/>
      <c r="AM90" s="228"/>
      <c r="AN90" s="228"/>
      <c r="AO90" s="228"/>
      <c r="AP90" s="228"/>
      <c r="AQ90" s="228"/>
      <c r="AR90" s="228"/>
      <c r="AS90" s="228"/>
      <c r="AT90" s="228"/>
      <c r="AU90" s="228"/>
      <c r="AV90" s="228"/>
      <c r="AW90" s="228"/>
      <c r="AX90" s="228"/>
      <c r="AY90" s="228"/>
      <c r="AZ90" s="228"/>
      <c r="BA90" s="228"/>
      <c r="BB90" s="228"/>
      <c r="BC90" s="228"/>
      <c r="BD90" s="228"/>
      <c r="BE90" s="228"/>
      <c r="BF90" s="228"/>
      <c r="BG90" s="228"/>
      <c r="BH90" s="228"/>
      <c r="BI90" s="228"/>
      <c r="BJ90" s="228"/>
      <c r="BK90" s="228"/>
      <c r="BL90" s="228"/>
      <c r="BM90" s="228"/>
      <c r="BN90" s="228"/>
      <c r="BO90" s="228"/>
      <c r="BP90" s="228"/>
      <c r="BQ90" s="228"/>
      <c r="BR90" s="228"/>
      <c r="BS90" s="228"/>
      <c r="BT90" s="211"/>
      <c r="BU90" s="211"/>
      <c r="BV90" s="242"/>
      <c r="BW90" s="242"/>
      <c r="BX90" s="242"/>
      <c r="BY90" s="242"/>
      <c r="BZ90" s="242"/>
      <c r="CA90" s="242"/>
      <c r="CB90" s="242"/>
      <c r="CC90" s="228"/>
      <c r="CD90" s="228"/>
      <c r="CE90" s="228"/>
      <c r="CF90" s="228"/>
      <c r="CG90" s="228"/>
      <c r="CH90" s="228"/>
      <c r="CI90" s="208"/>
      <c r="CJ90" s="208"/>
      <c r="CK90" s="208"/>
      <c r="CL90" s="208"/>
      <c r="CM90" s="208"/>
      <c r="CN90" s="208"/>
      <c r="CO90" s="123"/>
      <c r="CP90" s="123"/>
      <c r="CQ90" s="123"/>
      <c r="CR90" s="123"/>
      <c r="CS90" s="123"/>
      <c r="CT90" s="123"/>
    </row>
    <row r="91" spans="1:102" ht="15.75" customHeight="1" x14ac:dyDescent="0.2">
      <c r="T91" s="213"/>
      <c r="U91" s="228"/>
      <c r="V91" s="228"/>
      <c r="W91" s="228"/>
      <c r="X91" s="228"/>
      <c r="Y91" s="228"/>
      <c r="Z91" s="228"/>
      <c r="AA91" s="228"/>
      <c r="AB91" s="228"/>
      <c r="AC91" s="228"/>
      <c r="AD91" s="228"/>
      <c r="AE91" s="228"/>
      <c r="AF91" s="228"/>
      <c r="AG91" s="228"/>
      <c r="AH91" s="228"/>
      <c r="AI91" s="228"/>
      <c r="AJ91" s="228"/>
      <c r="AK91" s="228"/>
      <c r="AL91" s="228"/>
      <c r="AM91" s="228"/>
      <c r="AN91" s="228"/>
      <c r="AO91" s="228"/>
      <c r="AP91" s="228"/>
      <c r="AQ91" s="228"/>
      <c r="AR91" s="228"/>
      <c r="AS91" s="228"/>
      <c r="AT91" s="228"/>
      <c r="AU91" s="228"/>
      <c r="AV91" s="228"/>
      <c r="AW91" s="228"/>
      <c r="AX91" s="228"/>
      <c r="AY91" s="228"/>
      <c r="AZ91" s="228"/>
      <c r="BA91" s="228"/>
      <c r="BB91" s="228"/>
      <c r="BC91" s="228"/>
      <c r="BD91" s="228"/>
      <c r="BE91" s="228"/>
      <c r="BF91" s="228"/>
      <c r="BG91" s="228"/>
      <c r="BH91" s="228"/>
      <c r="BI91" s="228"/>
      <c r="BJ91" s="228"/>
      <c r="BK91" s="228"/>
      <c r="BL91" s="228"/>
      <c r="BM91" s="228"/>
      <c r="BN91" s="228"/>
      <c r="BO91" s="228"/>
      <c r="BP91" s="228"/>
      <c r="BQ91" s="228"/>
      <c r="BR91" s="228"/>
      <c r="BS91" s="228"/>
      <c r="BT91" s="211"/>
      <c r="BU91" s="211"/>
      <c r="BV91" s="242"/>
      <c r="BW91" s="242"/>
      <c r="BX91" s="242"/>
      <c r="BY91" s="242"/>
      <c r="BZ91" s="242"/>
      <c r="CA91" s="242"/>
      <c r="CB91" s="242"/>
      <c r="CC91" s="228"/>
      <c r="CD91" s="228"/>
      <c r="CE91" s="228"/>
      <c r="CF91" s="123"/>
      <c r="CG91" s="123"/>
      <c r="CH91" s="123"/>
      <c r="CI91" s="123"/>
      <c r="CJ91" s="123"/>
      <c r="CK91" s="123"/>
      <c r="CL91" s="123"/>
      <c r="CM91" s="123"/>
      <c r="CN91" s="123"/>
      <c r="CO91" s="123"/>
      <c r="CP91" s="123"/>
      <c r="CQ91" s="123"/>
      <c r="CR91" s="123"/>
      <c r="CS91" s="123"/>
      <c r="CT91" s="123"/>
    </row>
    <row r="92" spans="1:102" ht="21.9" customHeight="1" x14ac:dyDescent="0.2">
      <c r="U92" s="229"/>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row>
    <row r="93" spans="1:102" ht="15.9" customHeight="1" x14ac:dyDescent="0.2"/>
    <row r="94" spans="1:102" ht="15.9" customHeight="1" x14ac:dyDescent="0.2"/>
    <row r="95" spans="1:102" ht="15.9" customHeight="1" x14ac:dyDescent="0.2"/>
    <row r="96" spans="1:102" ht="6.9" customHeight="1" x14ac:dyDescent="0.2">
      <c r="A96" s="111"/>
      <c r="B96" s="111"/>
      <c r="C96" s="111"/>
      <c r="D96" s="111"/>
      <c r="E96" s="111"/>
      <c r="F96" s="111"/>
      <c r="G96" s="111"/>
      <c r="H96" s="111"/>
      <c r="I96" s="111"/>
      <c r="J96" s="111"/>
      <c r="K96" s="111"/>
      <c r="L96" s="111"/>
      <c r="M96" s="111"/>
      <c r="N96" s="111"/>
      <c r="O96" s="111"/>
      <c r="P96" s="111"/>
      <c r="Q96" s="111"/>
    </row>
    <row r="97" spans="1:70" ht="24.9" customHeight="1" x14ac:dyDescent="0.2">
      <c r="A97" s="112" t="s">
        <v>38</v>
      </c>
      <c r="B97" s="114"/>
      <c r="C97" s="114"/>
      <c r="D97" s="114"/>
      <c r="E97" s="114"/>
      <c r="F97" s="114"/>
      <c r="G97" s="114"/>
      <c r="H97" s="114"/>
      <c r="I97" s="114"/>
      <c r="J97" s="114"/>
      <c r="K97" s="114"/>
      <c r="L97" s="114"/>
      <c r="M97" s="114"/>
      <c r="N97" s="114"/>
      <c r="O97" s="114"/>
      <c r="P97" s="114"/>
      <c r="Q97" s="114"/>
    </row>
    <row r="98" spans="1:70" ht="24.9" customHeight="1" x14ac:dyDescent="0.2">
      <c r="A98" s="112"/>
      <c r="B98" s="244" t="e">
        <f>LEFT(#REF!,29)</f>
        <v>#REF!</v>
      </c>
      <c r="C98" s="114"/>
      <c r="D98" s="114"/>
      <c r="E98" s="114"/>
      <c r="F98" s="114"/>
      <c r="G98" s="114"/>
      <c r="H98" s="114"/>
      <c r="I98" s="114"/>
      <c r="J98" s="114"/>
      <c r="K98" s="114"/>
      <c r="L98" s="114"/>
      <c r="M98" s="114"/>
      <c r="N98" s="114"/>
      <c r="O98" s="114"/>
      <c r="P98" s="114"/>
      <c r="Q98" s="114"/>
    </row>
    <row r="99" spans="1:70" ht="24.9" customHeight="1" x14ac:dyDescent="0.2">
      <c r="A99" s="112"/>
      <c r="B99" s="112" t="e">
        <f>MID(#REF!,30,29)</f>
        <v>#REF!</v>
      </c>
      <c r="C99" s="114"/>
      <c r="D99" s="114"/>
      <c r="E99" s="114"/>
      <c r="F99" s="114"/>
      <c r="G99" s="114"/>
      <c r="H99" s="114"/>
      <c r="I99" s="114"/>
      <c r="J99" s="114"/>
      <c r="K99" s="114"/>
      <c r="L99" s="114"/>
      <c r="M99" s="114"/>
      <c r="N99" s="114"/>
      <c r="O99" s="114"/>
      <c r="P99" s="114"/>
      <c r="Q99" s="114"/>
      <c r="T99" s="252"/>
    </row>
    <row r="100" spans="1:70" ht="6.9" customHeight="1" x14ac:dyDescent="0.2">
      <c r="A100" s="111"/>
      <c r="B100" s="111"/>
      <c r="C100" s="111"/>
      <c r="D100" s="111"/>
      <c r="E100" s="111"/>
      <c r="F100" s="111"/>
      <c r="G100" s="111"/>
      <c r="H100" s="111"/>
      <c r="I100" s="111"/>
      <c r="J100" s="111"/>
      <c r="K100" s="111"/>
      <c r="L100" s="111"/>
      <c r="M100" s="111"/>
      <c r="N100" s="111"/>
      <c r="O100" s="111"/>
      <c r="P100" s="111"/>
      <c r="Q100" s="111"/>
    </row>
    <row r="101" spans="1:70" ht="15.9" customHeight="1" x14ac:dyDescent="0.2"/>
    <row r="102" spans="1:70" ht="21.9" customHeight="1" x14ac:dyDescent="0.2">
      <c r="H102" s="96"/>
    </row>
    <row r="103" spans="1:70" ht="21.9" customHeight="1" x14ac:dyDescent="0.2"/>
    <row r="104" spans="1:70" ht="21.9" customHeight="1" x14ac:dyDescent="0.2"/>
    <row r="105" spans="1:70" ht="21.9" customHeight="1" x14ac:dyDescent="0.2"/>
    <row r="106" spans="1:70" ht="21.9" customHeight="1" x14ac:dyDescent="0.2"/>
    <row r="107" spans="1:70" ht="21.9" customHeight="1" x14ac:dyDescent="0.2">
      <c r="T107" s="207"/>
      <c r="U107" s="123"/>
      <c r="V107" s="123"/>
      <c r="W107" s="123"/>
      <c r="X107" s="123"/>
      <c r="Y107" s="123"/>
      <c r="Z107" s="123"/>
      <c r="AA107" s="123"/>
      <c r="AB107" s="123"/>
      <c r="AC107" s="123"/>
      <c r="AD107" s="123"/>
      <c r="AE107" s="123"/>
      <c r="AF107" s="123"/>
      <c r="AG107" s="123"/>
      <c r="AH107" s="123"/>
      <c r="AI107" s="123"/>
      <c r="AJ107" s="123"/>
      <c r="AK107" s="123"/>
      <c r="AL107" s="123"/>
      <c r="AM107" s="123"/>
      <c r="AN107" s="123"/>
      <c r="AO107" s="123"/>
      <c r="AP107" s="123"/>
      <c r="AQ107" s="123"/>
      <c r="AR107" s="123"/>
      <c r="AS107" s="123"/>
      <c r="AT107" s="123"/>
      <c r="AU107" s="123"/>
      <c r="AV107" s="123"/>
      <c r="AW107" s="123"/>
      <c r="AX107" s="123"/>
      <c r="AY107" s="123"/>
      <c r="AZ107" s="123"/>
      <c r="BA107" s="123"/>
      <c r="BB107" s="123"/>
      <c r="BC107" s="123"/>
      <c r="BD107" s="123"/>
      <c r="BE107" s="123"/>
      <c r="BF107" s="123"/>
      <c r="BG107" s="123"/>
      <c r="BH107" s="123"/>
      <c r="BI107" s="123"/>
      <c r="BJ107" s="123"/>
    </row>
    <row r="108" spans="1:70" ht="21.9" customHeight="1" x14ac:dyDescent="0.2">
      <c r="T108" s="207"/>
      <c r="U108" s="123"/>
      <c r="V108" s="123"/>
      <c r="W108" s="123"/>
      <c r="X108" s="123"/>
      <c r="Y108" s="123"/>
      <c r="Z108" s="123"/>
      <c r="AA108" s="123"/>
      <c r="AB108" s="123"/>
      <c r="AC108" s="123"/>
      <c r="AD108" s="123"/>
      <c r="AE108" s="123"/>
      <c r="AF108" s="123"/>
      <c r="AG108" s="123"/>
      <c r="AH108" s="123"/>
      <c r="AI108" s="123"/>
      <c r="AJ108" s="123"/>
      <c r="AK108" s="123"/>
      <c r="AL108" s="123"/>
      <c r="AM108" s="123"/>
      <c r="AN108" s="123"/>
      <c r="AO108" s="123"/>
      <c r="AP108" s="123"/>
      <c r="AQ108" s="123"/>
      <c r="AR108" s="123"/>
      <c r="AS108" s="123"/>
      <c r="AT108" s="123"/>
      <c r="AU108" s="123"/>
      <c r="AV108" s="123"/>
      <c r="AW108" s="123"/>
      <c r="AX108" s="123"/>
      <c r="AY108" s="123"/>
      <c r="AZ108" s="123"/>
      <c r="BA108" s="123"/>
      <c r="BB108" s="123"/>
      <c r="BC108" s="123"/>
      <c r="BD108" s="123"/>
      <c r="BE108" s="123"/>
      <c r="BF108" s="123"/>
      <c r="BG108" s="123"/>
      <c r="BH108" s="123"/>
      <c r="BI108" s="123"/>
      <c r="BJ108" s="123"/>
    </row>
    <row r="109" spans="1:70" ht="18" customHeight="1" x14ac:dyDescent="0.2">
      <c r="T109" s="208"/>
      <c r="U109" s="214"/>
      <c r="V109" s="214"/>
      <c r="W109" s="214"/>
      <c r="X109" s="214"/>
      <c r="Y109" s="214"/>
      <c r="Z109" s="214"/>
      <c r="AA109" s="214"/>
      <c r="AB109" s="214"/>
      <c r="AC109" s="214"/>
      <c r="AD109" s="214"/>
      <c r="AE109" s="214"/>
      <c r="AF109" s="214"/>
      <c r="AG109" s="214"/>
      <c r="AH109" s="214"/>
      <c r="AI109" s="214"/>
      <c r="AJ109" s="214"/>
      <c r="AK109" s="214"/>
      <c r="AL109" s="214"/>
      <c r="AM109" s="214"/>
      <c r="AN109" s="214"/>
      <c r="AO109" s="214"/>
      <c r="AP109" s="214"/>
      <c r="AQ109" s="214"/>
      <c r="AR109" s="214"/>
      <c r="AS109" s="214"/>
      <c r="AT109" s="214"/>
      <c r="AU109" s="208"/>
      <c r="AV109" s="208"/>
      <c r="AW109" s="123"/>
      <c r="AX109" s="123"/>
      <c r="AY109" s="123"/>
      <c r="AZ109" s="123"/>
      <c r="BA109" s="123"/>
      <c r="BB109" s="123"/>
      <c r="BC109" s="123"/>
      <c r="BD109" s="123"/>
      <c r="BE109" s="123"/>
      <c r="BF109" s="123"/>
      <c r="BG109" s="123"/>
      <c r="BH109" s="123"/>
      <c r="BI109" s="123"/>
      <c r="BJ109" s="123"/>
      <c r="BK109" s="91" t="str">
        <f t="shared" ref="BK109:BR110" si="0">IF(BK78="","",BK78)</f>
        <v/>
      </c>
      <c r="BL109" s="91" t="str">
        <f t="shared" si="0"/>
        <v/>
      </c>
      <c r="BM109" s="91" t="str">
        <f t="shared" si="0"/>
        <v/>
      </c>
      <c r="BN109" s="91" t="str">
        <f t="shared" si="0"/>
        <v/>
      </c>
      <c r="BO109" s="91" t="str">
        <f t="shared" si="0"/>
        <v/>
      </c>
      <c r="BP109" s="91" t="str">
        <f t="shared" si="0"/>
        <v/>
      </c>
      <c r="BQ109" s="91" t="str">
        <f t="shared" si="0"/>
        <v/>
      </c>
      <c r="BR109" s="91" t="str">
        <f t="shared" si="0"/>
        <v/>
      </c>
    </row>
    <row r="110" spans="1:70" ht="18" customHeight="1" x14ac:dyDescent="0.2">
      <c r="T110" s="207"/>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08"/>
      <c r="AV110" s="208"/>
      <c r="AW110" s="123"/>
      <c r="AX110" s="123"/>
      <c r="AY110" s="123"/>
      <c r="AZ110" s="123"/>
      <c r="BA110" s="123"/>
      <c r="BB110" s="123"/>
      <c r="BC110" s="123"/>
      <c r="BD110" s="123"/>
      <c r="BE110" s="123"/>
      <c r="BF110" s="123"/>
      <c r="BG110" s="123"/>
      <c r="BH110" s="123"/>
      <c r="BI110" s="123"/>
      <c r="BJ110" s="123"/>
      <c r="BK110" s="91" t="str">
        <f t="shared" si="0"/>
        <v/>
      </c>
      <c r="BL110" s="91" t="str">
        <f t="shared" si="0"/>
        <v/>
      </c>
      <c r="BM110" s="91" t="str">
        <f t="shared" si="0"/>
        <v/>
      </c>
      <c r="BN110" s="91" t="str">
        <f t="shared" si="0"/>
        <v/>
      </c>
      <c r="BO110" s="91" t="str">
        <f t="shared" si="0"/>
        <v/>
      </c>
      <c r="BP110" s="91" t="str">
        <f t="shared" si="0"/>
        <v/>
      </c>
      <c r="BQ110" s="91" t="str">
        <f t="shared" si="0"/>
        <v/>
      </c>
      <c r="BR110" s="91" t="str">
        <f t="shared" si="0"/>
        <v/>
      </c>
    </row>
    <row r="111" spans="1:70" ht="18" customHeight="1" x14ac:dyDescent="0.2">
      <c r="T111" s="208"/>
      <c r="U111" s="226"/>
      <c r="V111" s="226"/>
      <c r="W111" s="226"/>
      <c r="X111" s="226"/>
      <c r="Y111" s="226"/>
      <c r="Z111" s="226"/>
      <c r="AA111" s="226"/>
      <c r="AB111" s="226"/>
      <c r="AC111" s="226"/>
      <c r="AD111" s="226"/>
      <c r="AE111" s="226"/>
      <c r="AF111" s="226"/>
      <c r="AG111" s="226"/>
      <c r="AH111" s="208"/>
      <c r="AI111" s="208"/>
      <c r="AJ111" s="208"/>
      <c r="AK111" s="208"/>
      <c r="AL111" s="208"/>
      <c r="AM111" s="208"/>
      <c r="AN111" s="208"/>
      <c r="AO111" s="208"/>
      <c r="AP111" s="208"/>
      <c r="AQ111" s="208"/>
      <c r="AR111" s="208"/>
      <c r="AS111" s="208"/>
      <c r="AT111" s="208"/>
      <c r="AU111" s="208"/>
      <c r="AV111" s="208"/>
      <c r="AW111" s="123"/>
      <c r="AX111" s="123"/>
      <c r="AY111" s="123"/>
      <c r="AZ111" s="123"/>
      <c r="BA111" s="123"/>
      <c r="BB111" s="123"/>
      <c r="BC111" s="123"/>
      <c r="BD111" s="123"/>
      <c r="BE111" s="123"/>
      <c r="BF111" s="123"/>
      <c r="BG111" s="123"/>
      <c r="BH111" s="123"/>
      <c r="BI111" s="123"/>
      <c r="BJ111" s="123"/>
    </row>
    <row r="112" spans="1:70" ht="15.9" customHeight="1" x14ac:dyDescent="0.2">
      <c r="T112" s="123"/>
      <c r="U112" s="123"/>
      <c r="V112" s="123"/>
      <c r="W112" s="123"/>
      <c r="X112" s="123"/>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23"/>
      <c r="AT112" s="123"/>
      <c r="AU112" s="123"/>
      <c r="AV112" s="123"/>
      <c r="AW112" s="123"/>
      <c r="AX112" s="123"/>
      <c r="AY112" s="123"/>
      <c r="AZ112" s="123"/>
      <c r="BA112" s="123"/>
      <c r="BB112" s="123"/>
      <c r="BC112" s="123"/>
      <c r="BD112" s="123"/>
      <c r="BE112" s="123"/>
      <c r="BF112" s="123"/>
      <c r="BG112" s="123"/>
      <c r="BH112" s="123"/>
      <c r="BI112" s="123"/>
      <c r="BJ112" s="123"/>
    </row>
    <row r="113" spans="1:70" ht="15.9" customHeight="1" x14ac:dyDescent="0.2">
      <c r="T113" s="209"/>
      <c r="U113" s="208"/>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23"/>
      <c r="AY113" s="123"/>
      <c r="AZ113" s="123"/>
      <c r="BA113" s="123"/>
      <c r="BB113" s="123"/>
      <c r="BC113" s="123"/>
      <c r="BD113" s="123"/>
      <c r="BE113" s="123"/>
      <c r="BF113" s="123"/>
      <c r="BG113" s="123"/>
      <c r="BH113" s="123"/>
      <c r="BI113" s="123"/>
      <c r="BJ113" s="123"/>
    </row>
    <row r="114" spans="1:70" ht="15.9" customHeight="1" x14ac:dyDescent="0.2">
      <c r="B114" s="146"/>
      <c r="C114" s="146"/>
      <c r="T114" s="123"/>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c r="AZ114" s="123"/>
      <c r="BA114" s="123"/>
      <c r="BB114" s="123"/>
      <c r="BC114" s="123"/>
      <c r="BD114" s="123"/>
      <c r="BE114" s="123"/>
      <c r="BF114" s="123"/>
      <c r="BG114" s="123"/>
      <c r="BH114" s="123"/>
      <c r="BI114" s="123"/>
      <c r="BJ114" s="123"/>
    </row>
    <row r="115" spans="1:70" ht="6.9" customHeight="1" x14ac:dyDescent="0.2">
      <c r="A115" s="111"/>
      <c r="B115" s="111"/>
      <c r="C115" s="111"/>
      <c r="D115" s="111"/>
      <c r="E115" s="111"/>
      <c r="F115" s="111"/>
      <c r="G115" s="111"/>
      <c r="H115" s="111"/>
      <c r="I115" s="111"/>
      <c r="J115" s="111"/>
      <c r="K115" s="111"/>
      <c r="L115" s="111"/>
      <c r="M115" s="111"/>
      <c r="N115" s="111"/>
      <c r="O115" s="111"/>
      <c r="P115" s="111"/>
      <c r="Q115" s="111"/>
    </row>
    <row r="116" spans="1:70" ht="27" customHeight="1" x14ac:dyDescent="0.2">
      <c r="A116" s="112" t="e">
        <f>" ■ 住宅着工（"&amp;DBCS(TEXT(#REF!,"m月"))&amp;"）"</f>
        <v>#REF!</v>
      </c>
      <c r="B116" s="114"/>
      <c r="C116" s="114"/>
      <c r="D116" s="114"/>
      <c r="E116" s="114"/>
      <c r="F116" s="114"/>
      <c r="G116" s="114"/>
      <c r="H116" s="114"/>
      <c r="I116" s="114"/>
      <c r="J116" s="114"/>
      <c r="K116" s="114"/>
      <c r="L116" s="114"/>
      <c r="M116" s="114"/>
      <c r="N116" s="114"/>
      <c r="O116" s="114"/>
      <c r="P116" s="114"/>
      <c r="Q116" s="114"/>
    </row>
    <row r="117" spans="1:70" ht="27" customHeight="1" x14ac:dyDescent="0.2">
      <c r="A117" s="112"/>
      <c r="B117" s="244" t="e">
        <f>LEFT(#REF!,29)</f>
        <v>#REF!</v>
      </c>
      <c r="C117" s="112"/>
      <c r="D117" s="112"/>
      <c r="E117" s="112"/>
      <c r="F117" s="112"/>
      <c r="G117" s="112"/>
      <c r="H117" s="112"/>
      <c r="I117" s="112"/>
      <c r="J117" s="112"/>
      <c r="K117" s="112"/>
      <c r="L117" s="112"/>
      <c r="M117" s="112"/>
      <c r="N117" s="112"/>
      <c r="O117" s="112"/>
      <c r="P117" s="112"/>
      <c r="Q117" s="112"/>
    </row>
    <row r="118" spans="1:70" ht="27" customHeight="1" x14ac:dyDescent="0.2">
      <c r="A118" s="112"/>
      <c r="B118" s="112" t="e">
        <f>MID(#REF!,30,29)</f>
        <v>#REF!</v>
      </c>
      <c r="C118" s="112"/>
      <c r="D118" s="112"/>
      <c r="E118" s="112"/>
      <c r="F118" s="112"/>
      <c r="G118" s="112"/>
      <c r="H118" s="112"/>
      <c r="I118" s="112"/>
      <c r="J118" s="112"/>
      <c r="K118" s="112"/>
      <c r="L118" s="112"/>
      <c r="M118" s="112"/>
      <c r="N118" s="112"/>
      <c r="O118" s="112"/>
      <c r="P118" s="112"/>
      <c r="Q118" s="112"/>
    </row>
    <row r="119" spans="1:70" ht="6.9" customHeight="1" x14ac:dyDescent="0.2">
      <c r="A119" s="111"/>
      <c r="B119" s="111"/>
      <c r="C119" s="111"/>
      <c r="D119" s="111"/>
      <c r="E119" s="111"/>
      <c r="F119" s="111"/>
      <c r="G119" s="111"/>
      <c r="H119" s="111"/>
      <c r="I119" s="111"/>
      <c r="J119" s="111"/>
      <c r="K119" s="111"/>
      <c r="L119" s="111"/>
      <c r="M119" s="111"/>
      <c r="N119" s="111"/>
      <c r="O119" s="111"/>
      <c r="P119" s="111"/>
      <c r="Q119" s="111"/>
    </row>
    <row r="120" spans="1:70" ht="15.9" customHeight="1" x14ac:dyDescent="0.2"/>
    <row r="121" spans="1:70" ht="15.9" customHeight="1" x14ac:dyDescent="0.2">
      <c r="B121" s="96" t="s">
        <v>35</v>
      </c>
    </row>
    <row r="122" spans="1:70" ht="49.5" customHeight="1" x14ac:dyDescent="0.2">
      <c r="A122" s="123"/>
      <c r="B122" s="403" t="e">
        <f>#REF!</f>
        <v>#REF!</v>
      </c>
      <c r="C122" s="404"/>
      <c r="D122" s="404"/>
      <c r="E122" s="404"/>
      <c r="F122" s="404"/>
      <c r="G122" s="404"/>
      <c r="H122" s="404"/>
      <c r="I122" s="404"/>
      <c r="J122" s="404"/>
      <c r="K122" s="404"/>
      <c r="L122" s="404"/>
      <c r="M122" s="404"/>
      <c r="N122" s="404"/>
      <c r="O122" s="404"/>
      <c r="P122" s="405"/>
      <c r="Q122" s="203"/>
    </row>
    <row r="123" spans="1:70" ht="15.9" customHeight="1" x14ac:dyDescent="0.2"/>
    <row r="124" spans="1:70" ht="21.9" customHeight="1" x14ac:dyDescent="0.2">
      <c r="H124" s="96"/>
    </row>
    <row r="125" spans="1:70" ht="21.9" customHeight="1" x14ac:dyDescent="0.2">
      <c r="H125" s="96"/>
    </row>
    <row r="126" spans="1:70" ht="21.9" customHeight="1" x14ac:dyDescent="0.2">
      <c r="H126" s="96"/>
    </row>
    <row r="127" spans="1:70" ht="21.9" customHeight="1" x14ac:dyDescent="0.2">
      <c r="H127" s="96"/>
    </row>
    <row r="128" spans="1:70" ht="21.9" customHeight="1" x14ac:dyDescent="0.2">
      <c r="H128" s="96"/>
      <c r="T128" s="207"/>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3"/>
      <c r="BC128" s="123"/>
      <c r="BD128" s="123"/>
      <c r="BE128" s="123"/>
      <c r="BF128" s="123"/>
      <c r="BG128" s="123"/>
      <c r="BH128" s="123"/>
      <c r="BI128" s="123"/>
      <c r="BJ128" s="123"/>
      <c r="BK128" s="123"/>
      <c r="BL128" s="123"/>
      <c r="BM128" s="123"/>
      <c r="BN128" s="123"/>
      <c r="BO128" s="123"/>
      <c r="BP128" s="123"/>
      <c r="BQ128" s="123"/>
      <c r="BR128" s="123"/>
    </row>
    <row r="129" spans="1:72" ht="21.9" customHeight="1" x14ac:dyDescent="0.2">
      <c r="T129" s="207"/>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3"/>
      <c r="AY129" s="123"/>
      <c r="AZ129" s="123"/>
      <c r="BA129" s="123"/>
      <c r="BB129" s="123"/>
      <c r="BC129" s="123"/>
      <c r="BD129" s="123"/>
      <c r="BE129" s="123"/>
      <c r="BF129" s="123"/>
      <c r="BG129" s="123"/>
      <c r="BH129" s="123"/>
      <c r="BI129" s="123"/>
      <c r="BJ129" s="123"/>
      <c r="BK129" s="123"/>
      <c r="BL129" s="123"/>
      <c r="BM129" s="123"/>
      <c r="BN129" s="123"/>
      <c r="BO129" s="123"/>
      <c r="BP129" s="123"/>
      <c r="BQ129" s="123"/>
      <c r="BR129" s="123"/>
    </row>
    <row r="130" spans="1:72" s="95" customFormat="1" ht="15.75" customHeight="1" x14ac:dyDescent="0.2">
      <c r="U130" s="230"/>
      <c r="V130" s="230"/>
      <c r="W130" s="230"/>
      <c r="X130" s="230"/>
      <c r="Y130" s="230"/>
      <c r="Z130" s="230"/>
      <c r="AA130" s="230"/>
      <c r="AB130" s="230"/>
      <c r="AC130" s="230"/>
      <c r="AD130" s="230"/>
      <c r="AE130" s="230"/>
      <c r="AF130" s="230"/>
      <c r="AG130" s="230"/>
      <c r="AH130" s="230"/>
      <c r="AI130" s="230"/>
      <c r="AJ130" s="230"/>
      <c r="AK130" s="230"/>
      <c r="AL130" s="230"/>
      <c r="AM130" s="230"/>
      <c r="AN130" s="230"/>
      <c r="AO130" s="230"/>
      <c r="AP130" s="230"/>
      <c r="AQ130" s="230"/>
      <c r="AR130" s="230"/>
      <c r="AS130" s="230"/>
      <c r="AT130" s="230"/>
      <c r="AU130" s="230"/>
      <c r="AV130" s="230"/>
      <c r="AW130" s="230"/>
      <c r="AX130" s="230"/>
      <c r="AY130" s="230"/>
      <c r="AZ130" s="230"/>
      <c r="BA130" s="230"/>
      <c r="BB130" s="230"/>
      <c r="BC130" s="230"/>
      <c r="BD130" s="230"/>
      <c r="BE130" s="230"/>
      <c r="BF130" s="230"/>
      <c r="BG130" s="230"/>
      <c r="BH130" s="230"/>
      <c r="BI130" s="230"/>
      <c r="BJ130" s="230"/>
      <c r="BK130" s="230"/>
      <c r="BL130" s="230"/>
      <c r="BM130" s="230"/>
      <c r="BN130" s="230"/>
      <c r="BO130" s="230"/>
      <c r="BP130" s="230"/>
      <c r="BQ130" s="230"/>
      <c r="BR130" s="230"/>
    </row>
    <row r="131" spans="1:72" s="95" customFormat="1" ht="15.75" customHeight="1" x14ac:dyDescent="0.2">
      <c r="T131" s="214"/>
      <c r="U131" s="214"/>
      <c r="V131" s="214"/>
      <c r="W131" s="214"/>
      <c r="X131" s="214"/>
      <c r="Y131" s="214"/>
      <c r="Z131" s="214"/>
      <c r="AA131" s="214"/>
      <c r="AB131" s="214"/>
      <c r="AC131" s="214"/>
      <c r="AD131" s="214"/>
      <c r="AE131" s="214"/>
      <c r="AF131" s="214"/>
      <c r="AG131" s="214"/>
      <c r="AH131" s="214"/>
      <c r="AI131" s="214"/>
      <c r="AJ131" s="214"/>
      <c r="AK131" s="214"/>
      <c r="AL131" s="214"/>
      <c r="AM131" s="214"/>
      <c r="AN131" s="214"/>
      <c r="AO131" s="214"/>
      <c r="AP131" s="214"/>
      <c r="AQ131" s="214"/>
      <c r="AR131" s="214"/>
      <c r="AS131" s="214"/>
      <c r="AT131" s="214"/>
      <c r="AU131" s="214"/>
      <c r="AV131" s="214"/>
      <c r="AW131" s="214"/>
      <c r="AX131" s="214"/>
      <c r="AY131" s="214"/>
      <c r="AZ131" s="214"/>
      <c r="BA131" s="214"/>
      <c r="BB131" s="214"/>
      <c r="BC131" s="214"/>
      <c r="BD131" s="214"/>
      <c r="BE131" s="214"/>
      <c r="BF131" s="214"/>
      <c r="BG131" s="214"/>
      <c r="BH131" s="214"/>
      <c r="BI131" s="214"/>
      <c r="BJ131" s="214"/>
      <c r="BK131" s="214"/>
      <c r="BL131" s="214"/>
      <c r="BM131" s="214"/>
      <c r="BN131" s="214"/>
      <c r="BO131" s="214"/>
      <c r="BP131" s="214"/>
      <c r="BQ131" s="214"/>
      <c r="BR131" s="214"/>
    </row>
    <row r="132" spans="1:72" ht="21.9" customHeight="1" x14ac:dyDescent="0.2">
      <c r="T132" s="215"/>
      <c r="U132" s="231"/>
      <c r="V132" s="231"/>
      <c r="W132" s="231"/>
      <c r="X132" s="231"/>
      <c r="Y132" s="231"/>
      <c r="Z132" s="231"/>
      <c r="AA132" s="231"/>
      <c r="AB132" s="231"/>
      <c r="AC132" s="231"/>
      <c r="AD132" s="231"/>
      <c r="AE132" s="231"/>
      <c r="AF132" s="231"/>
      <c r="AG132" s="231"/>
      <c r="AH132" s="208"/>
      <c r="AI132" s="208"/>
      <c r="AJ132" s="208"/>
      <c r="AK132" s="208"/>
      <c r="AL132" s="208"/>
      <c r="AM132" s="208"/>
      <c r="AN132" s="208"/>
      <c r="AO132" s="208"/>
      <c r="AP132" s="208"/>
      <c r="AQ132" s="208"/>
      <c r="AR132" s="208"/>
      <c r="AS132" s="208"/>
      <c r="AT132" s="208"/>
      <c r="AU132" s="208"/>
      <c r="AV132" s="208"/>
      <c r="AW132" s="208"/>
      <c r="AX132" s="208"/>
      <c r="AY132" s="208"/>
      <c r="AZ132" s="208"/>
      <c r="BA132" s="208"/>
      <c r="BB132" s="208"/>
      <c r="BC132" s="208"/>
      <c r="BD132" s="208"/>
      <c r="BE132" s="208"/>
      <c r="BF132" s="208"/>
      <c r="BG132" s="208"/>
      <c r="BH132" s="208"/>
      <c r="BI132" s="208"/>
      <c r="BJ132" s="208"/>
      <c r="BK132" s="208"/>
      <c r="BL132" s="208"/>
      <c r="BM132" s="208"/>
      <c r="BN132" s="208"/>
      <c r="BO132" s="208"/>
      <c r="BP132" s="208"/>
      <c r="BQ132" s="208"/>
      <c r="BR132" s="208"/>
    </row>
    <row r="133" spans="1:72" ht="21.9" customHeight="1" x14ac:dyDescent="0.2">
      <c r="T133" s="216"/>
      <c r="U133" s="232"/>
      <c r="V133" s="232"/>
      <c r="W133" s="232"/>
      <c r="X133" s="232"/>
      <c r="Y133" s="232"/>
      <c r="Z133" s="232"/>
      <c r="AA133" s="232"/>
      <c r="AB133" s="232"/>
      <c r="AC133" s="232"/>
      <c r="AD133" s="232"/>
      <c r="AE133" s="232"/>
      <c r="AF133" s="232"/>
      <c r="AG133" s="232"/>
      <c r="AH133" s="208"/>
      <c r="AI133" s="208"/>
      <c r="AJ133" s="208"/>
      <c r="AK133" s="208"/>
      <c r="AL133" s="208"/>
      <c r="AM133" s="258"/>
      <c r="AN133" s="208"/>
      <c r="AO133" s="208"/>
      <c r="AP133" s="258"/>
      <c r="AQ133" s="208"/>
      <c r="AR133" s="208"/>
      <c r="AS133" s="208"/>
      <c r="AT133" s="208"/>
      <c r="AU133" s="208"/>
      <c r="AV133" s="208"/>
      <c r="AW133" s="208"/>
      <c r="AX133" s="208"/>
      <c r="AY133" s="208"/>
      <c r="AZ133" s="208"/>
      <c r="BA133" s="208"/>
      <c r="BB133" s="208"/>
      <c r="BC133" s="208"/>
      <c r="BD133" s="208"/>
      <c r="BE133" s="208"/>
      <c r="BF133" s="208"/>
      <c r="BG133" s="208"/>
      <c r="BH133" s="208"/>
      <c r="BI133" s="208"/>
      <c r="BJ133" s="208"/>
      <c r="BK133" s="208"/>
      <c r="BL133" s="208"/>
      <c r="BM133" s="208"/>
      <c r="BN133" s="208"/>
      <c r="BO133" s="208"/>
      <c r="BP133" s="208"/>
      <c r="BQ133" s="208"/>
      <c r="BR133" s="208"/>
    </row>
    <row r="134" spans="1:72" ht="15.9" customHeight="1" x14ac:dyDescent="0.2">
      <c r="T134" s="123"/>
      <c r="U134" s="123"/>
      <c r="V134" s="123"/>
      <c r="W134" s="123"/>
      <c r="X134" s="123"/>
      <c r="Y134" s="123"/>
      <c r="Z134" s="123"/>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c r="AU134" s="123"/>
      <c r="AV134" s="123"/>
      <c r="AW134" s="123"/>
      <c r="AX134" s="123"/>
      <c r="AY134" s="123"/>
      <c r="AZ134" s="123"/>
      <c r="BA134" s="123"/>
      <c r="BB134" s="123"/>
      <c r="BC134" s="123"/>
      <c r="BD134" s="123"/>
      <c r="BE134" s="123"/>
      <c r="BF134" s="123"/>
      <c r="BG134" s="123"/>
      <c r="BH134" s="123"/>
      <c r="BI134" s="123"/>
      <c r="BJ134" s="123"/>
      <c r="BK134" s="123"/>
      <c r="BL134" s="123"/>
      <c r="BM134" s="123"/>
      <c r="BN134" s="123"/>
      <c r="BO134" s="123"/>
      <c r="BP134" s="123"/>
      <c r="BQ134" s="123"/>
      <c r="BR134" s="123"/>
    </row>
    <row r="135" spans="1:72" ht="15.9" customHeight="1" x14ac:dyDescent="0.2">
      <c r="T135" s="209"/>
      <c r="U135" s="208"/>
      <c r="V135" s="123"/>
      <c r="W135" s="123"/>
      <c r="X135" s="123"/>
      <c r="Y135" s="123"/>
      <c r="Z135" s="123"/>
      <c r="AA135" s="123"/>
      <c r="AB135" s="123"/>
      <c r="AC135" s="123"/>
      <c r="AD135" s="123"/>
      <c r="AE135" s="123"/>
      <c r="AF135" s="123"/>
      <c r="AG135" s="123"/>
      <c r="AH135" s="123"/>
      <c r="AI135" s="123"/>
      <c r="AJ135" s="123"/>
      <c r="AK135" s="123"/>
      <c r="AL135" s="123"/>
      <c r="AM135" s="238"/>
      <c r="AN135" s="238"/>
      <c r="AO135" s="238"/>
      <c r="AP135" s="238"/>
      <c r="AQ135" s="238"/>
      <c r="AR135" s="238"/>
      <c r="AS135" s="238"/>
      <c r="AT135" s="238"/>
      <c r="AU135" s="238"/>
      <c r="AV135" s="238"/>
      <c r="AW135" s="238"/>
      <c r="AX135" s="238"/>
      <c r="AY135" s="238"/>
      <c r="AZ135" s="238"/>
      <c r="BA135" s="238"/>
      <c r="BB135" s="238"/>
      <c r="BC135" s="238"/>
      <c r="BD135" s="238"/>
      <c r="BE135" s="238"/>
      <c r="BF135" s="238"/>
      <c r="BG135" s="238"/>
      <c r="BH135" s="238"/>
      <c r="BI135" s="238"/>
      <c r="BJ135" s="238"/>
      <c r="BK135" s="238"/>
      <c r="BL135" s="238"/>
      <c r="BM135" s="238"/>
      <c r="BN135" s="238"/>
      <c r="BO135" s="238"/>
      <c r="BP135" s="238"/>
      <c r="BQ135" s="238"/>
      <c r="BR135" s="238"/>
      <c r="BS135" s="217"/>
      <c r="BT135" s="217"/>
    </row>
    <row r="136" spans="1:72" ht="15.9" customHeight="1" x14ac:dyDescent="0.2">
      <c r="AM136" s="217"/>
      <c r="AN136" s="217"/>
      <c r="AO136" s="217"/>
      <c r="AP136" s="217"/>
      <c r="AQ136" s="217"/>
      <c r="AR136" s="217"/>
      <c r="AS136" s="217"/>
      <c r="AT136" s="217"/>
      <c r="AU136" s="217"/>
      <c r="AV136" s="217"/>
      <c r="AW136" s="217"/>
      <c r="AX136" s="217"/>
      <c r="AY136" s="217"/>
      <c r="AZ136" s="217"/>
      <c r="BA136" s="217"/>
      <c r="BB136" s="217"/>
      <c r="BC136" s="217"/>
      <c r="BD136" s="217"/>
      <c r="BE136" s="217"/>
      <c r="BF136" s="217"/>
      <c r="BG136" s="217"/>
      <c r="BH136" s="217"/>
      <c r="BI136" s="217"/>
      <c r="BJ136" s="217"/>
      <c r="BK136" s="217"/>
      <c r="BL136" s="217"/>
      <c r="BM136" s="217"/>
      <c r="BN136" s="217"/>
      <c r="BO136" s="217"/>
      <c r="BP136" s="217"/>
      <c r="BQ136" s="217"/>
      <c r="BR136" s="217"/>
      <c r="BS136" s="217"/>
      <c r="BT136" s="217"/>
    </row>
    <row r="137" spans="1:72" ht="15.9" customHeight="1" x14ac:dyDescent="0.2">
      <c r="T137" s="217"/>
      <c r="U137" s="217"/>
      <c r="V137" s="217"/>
      <c r="W137" s="217"/>
      <c r="X137" s="217"/>
      <c r="Y137" s="217"/>
      <c r="Z137" s="217"/>
      <c r="AA137" s="217"/>
      <c r="AB137" s="217"/>
      <c r="AC137" s="217"/>
      <c r="AD137" s="217"/>
      <c r="AE137" s="217"/>
      <c r="AF137" s="217"/>
      <c r="AG137" s="217"/>
      <c r="AH137" s="217"/>
      <c r="AI137" s="217"/>
      <c r="AJ137" s="217"/>
      <c r="AK137" s="217"/>
      <c r="AL137" s="217"/>
    </row>
    <row r="138" spans="1:72" ht="15.9" customHeight="1" x14ac:dyDescent="0.2">
      <c r="T138" s="217"/>
      <c r="U138" s="217"/>
      <c r="V138" s="217"/>
      <c r="W138" s="217"/>
      <c r="X138" s="217"/>
      <c r="Y138" s="217"/>
      <c r="Z138" s="217"/>
      <c r="AA138" s="217"/>
      <c r="AB138" s="217"/>
      <c r="AC138" s="217"/>
      <c r="AD138" s="217"/>
      <c r="AE138" s="217"/>
      <c r="AF138" s="217"/>
      <c r="AG138" s="217"/>
      <c r="AH138" s="217"/>
      <c r="AI138" s="217"/>
      <c r="AJ138" s="217"/>
      <c r="AK138" s="217"/>
      <c r="AL138" s="217"/>
    </row>
    <row r="139" spans="1:72" ht="15.9" customHeight="1" x14ac:dyDescent="0.2">
      <c r="AH139" s="217"/>
      <c r="AI139" s="217"/>
      <c r="AJ139" s="217"/>
      <c r="AK139" s="217"/>
      <c r="AL139" s="217"/>
    </row>
    <row r="140" spans="1:72" ht="6.9" customHeight="1" x14ac:dyDescent="0.2">
      <c r="A140" s="111"/>
      <c r="B140" s="111"/>
      <c r="C140" s="111"/>
      <c r="D140" s="111"/>
      <c r="E140" s="111"/>
      <c r="F140" s="111"/>
      <c r="G140" s="111"/>
      <c r="H140" s="111"/>
      <c r="I140" s="111"/>
      <c r="J140" s="111"/>
      <c r="K140" s="111"/>
      <c r="L140" s="111"/>
      <c r="M140" s="111"/>
      <c r="N140" s="111"/>
      <c r="O140" s="111"/>
      <c r="P140" s="111"/>
      <c r="Q140" s="111"/>
      <c r="R140" s="123"/>
    </row>
    <row r="141" spans="1:72" ht="24.9" customHeight="1" x14ac:dyDescent="0.2">
      <c r="A141" s="112" t="s">
        <v>55</v>
      </c>
      <c r="B141" s="114"/>
      <c r="C141" s="114"/>
      <c r="D141" s="114"/>
      <c r="E141" s="112" t="e">
        <f>" "&amp;LEFT(#REF!,24)</f>
        <v>#REF!</v>
      </c>
      <c r="F141" s="114"/>
      <c r="G141" s="114"/>
      <c r="H141" s="114"/>
      <c r="I141" s="114"/>
      <c r="J141" s="114"/>
      <c r="K141" s="114"/>
      <c r="L141" s="114"/>
      <c r="M141" s="114"/>
      <c r="N141" s="114"/>
      <c r="O141" s="114"/>
      <c r="P141" s="114"/>
      <c r="Q141" s="114"/>
      <c r="U141" s="207" t="s">
        <v>20</v>
      </c>
      <c r="W141" s="207" t="s">
        <v>56</v>
      </c>
    </row>
    <row r="142" spans="1:72" ht="24.9" customHeight="1" x14ac:dyDescent="0.2">
      <c r="A142" s="124" t="e">
        <f>"  ("&amp;U142&amp;"→"&amp;W142&amp;")"</f>
        <v>#REF!</v>
      </c>
      <c r="B142" s="114"/>
      <c r="C142" s="114"/>
      <c r="D142" s="114"/>
      <c r="E142" s="112" t="e">
        <f>" "&amp;MID(#REF!,25,24)</f>
        <v>#REF!</v>
      </c>
      <c r="F142" s="114"/>
      <c r="G142" s="114"/>
      <c r="H142" s="114"/>
      <c r="I142" s="114"/>
      <c r="J142" s="114"/>
      <c r="K142" s="114"/>
      <c r="L142" s="114"/>
      <c r="M142" s="114"/>
      <c r="N142" s="114"/>
      <c r="O142" s="114"/>
      <c r="P142" s="114"/>
      <c r="Q142" s="114"/>
      <c r="U142" s="207" t="e">
        <f>IF(#REF!&lt;0,"▲",)&amp;TEXT(ABS(ROUND(#REF!,1)),"#0.0")</f>
        <v>#REF!</v>
      </c>
      <c r="V142" s="207"/>
      <c r="W142" s="207" t="e">
        <f>IF(#REF!&lt;0,"▲",)&amp;TEXT(ABS(ROUND(#REF!,1)),"#0.0")</f>
        <v>#REF!</v>
      </c>
    </row>
    <row r="143" spans="1:72" ht="24.9" customHeight="1" x14ac:dyDescent="0.2">
      <c r="A143" s="114"/>
      <c r="B143" s="114"/>
      <c r="C143" s="114"/>
      <c r="D143" s="114"/>
      <c r="E143" s="112" t="s">
        <v>8</v>
      </c>
      <c r="F143" s="114"/>
      <c r="G143" s="114"/>
      <c r="H143" s="114"/>
      <c r="I143" s="114"/>
      <c r="J143" s="114"/>
      <c r="K143" s="114"/>
      <c r="L143" s="114"/>
      <c r="M143" s="114"/>
      <c r="N143" s="114"/>
      <c r="O143" s="114"/>
      <c r="P143" s="114"/>
      <c r="Q143" s="114"/>
    </row>
    <row r="144" spans="1:72" ht="6.9" customHeight="1" x14ac:dyDescent="0.2">
      <c r="A144" s="114"/>
      <c r="B144" s="114"/>
      <c r="C144" s="114"/>
      <c r="D144" s="114"/>
      <c r="E144" s="114"/>
      <c r="F144" s="114"/>
      <c r="G144" s="114"/>
      <c r="H144" s="114"/>
      <c r="I144" s="114"/>
      <c r="J144" s="114"/>
      <c r="K144" s="114"/>
      <c r="L144" s="114"/>
      <c r="M144" s="114"/>
      <c r="N144" s="114"/>
      <c r="O144" s="114"/>
      <c r="P144" s="114"/>
      <c r="Q144" s="114"/>
    </row>
    <row r="145" spans="1:96" ht="21.9" customHeight="1" x14ac:dyDescent="0.2">
      <c r="A145" s="116" t="s">
        <v>51</v>
      </c>
      <c r="B145" s="118"/>
      <c r="C145" s="118"/>
      <c r="D145" s="118"/>
      <c r="E145" s="118"/>
      <c r="F145" s="180" t="s">
        <v>52</v>
      </c>
      <c r="G145" s="116" t="e">
        <f>LEFT(#REF!,23)</f>
        <v>#REF!</v>
      </c>
      <c r="H145" s="118"/>
      <c r="I145" s="118"/>
      <c r="J145" s="118"/>
      <c r="K145" s="118"/>
      <c r="L145" s="118"/>
      <c r="M145" s="118"/>
      <c r="N145" s="118"/>
      <c r="O145" s="118"/>
      <c r="P145" s="118"/>
      <c r="Q145" s="118"/>
      <c r="U145" s="207" t="s">
        <v>20</v>
      </c>
      <c r="W145" s="207" t="s">
        <v>56</v>
      </c>
    </row>
    <row r="146" spans="1:96" ht="21.9" customHeight="1" x14ac:dyDescent="0.2">
      <c r="A146" s="116"/>
      <c r="B146" s="118"/>
      <c r="C146" s="156" t="e">
        <f>" ("&amp;U146&amp;"→"&amp;W146&amp;")"</f>
        <v>#REF!</v>
      </c>
      <c r="D146" s="157"/>
      <c r="E146" s="157"/>
      <c r="F146" s="181"/>
      <c r="G146" s="116" t="e">
        <f>MID(#REF!,24,22)</f>
        <v>#REF!</v>
      </c>
      <c r="H146" s="118"/>
      <c r="I146" s="118"/>
      <c r="J146" s="118"/>
      <c r="K146" s="118"/>
      <c r="L146" s="118"/>
      <c r="M146" s="118"/>
      <c r="N146" s="118"/>
      <c r="O146" s="118"/>
      <c r="P146" s="118"/>
      <c r="Q146" s="118"/>
      <c r="U146" s="207" t="e">
        <f>IF(#REF!&lt;0,"▲",)&amp;TEXT(ABS(ROUND(#REF!,1)),"#0.0")</f>
        <v>#REF!</v>
      </c>
      <c r="V146" s="207"/>
      <c r="W146" s="207" t="e">
        <f>IF(#REF!&lt;0,"▲",)&amp;TEXT(ABS(ROUND(#REF!,1)),"#0.0")</f>
        <v>#REF!</v>
      </c>
    </row>
    <row r="147" spans="1:96" ht="21.9" customHeight="1" x14ac:dyDescent="0.2">
      <c r="A147" s="116"/>
      <c r="B147" s="118"/>
      <c r="C147" s="157"/>
      <c r="D147" s="157"/>
      <c r="E147" s="157"/>
      <c r="F147" s="181"/>
      <c r="G147" s="116" t="e">
        <f>MID(#REF!,45,22)</f>
        <v>#REF!</v>
      </c>
      <c r="H147" s="118"/>
      <c r="I147" s="118"/>
      <c r="J147" s="118"/>
      <c r="K147" s="118"/>
      <c r="L147" s="118"/>
      <c r="M147" s="118"/>
      <c r="N147" s="118"/>
      <c r="O147" s="118"/>
      <c r="P147" s="118"/>
      <c r="Q147" s="118"/>
    </row>
    <row r="148" spans="1:96" ht="6.9" customHeight="1" x14ac:dyDescent="0.2">
      <c r="A148" s="118"/>
      <c r="B148" s="118"/>
      <c r="C148" s="118"/>
      <c r="D148" s="118"/>
      <c r="E148" s="118"/>
      <c r="F148" s="126"/>
      <c r="G148" s="118"/>
      <c r="H148" s="118"/>
      <c r="I148" s="118"/>
      <c r="J148" s="118"/>
      <c r="K148" s="118"/>
      <c r="L148" s="118"/>
      <c r="M148" s="118"/>
      <c r="N148" s="118"/>
      <c r="O148" s="118"/>
      <c r="P148" s="118"/>
      <c r="Q148" s="118"/>
    </row>
    <row r="149" spans="1:96" ht="21.9" customHeight="1" x14ac:dyDescent="0.2">
      <c r="A149" s="116" t="s">
        <v>33</v>
      </c>
      <c r="B149" s="118"/>
      <c r="C149" s="118"/>
      <c r="D149" s="118"/>
      <c r="E149" s="118"/>
      <c r="F149" s="180" t="s">
        <v>52</v>
      </c>
      <c r="G149" s="116" t="e">
        <f>LEFT(#REF!,23)</f>
        <v>#REF!</v>
      </c>
      <c r="H149" s="118"/>
      <c r="I149" s="118"/>
      <c r="J149" s="118"/>
      <c r="K149" s="118"/>
      <c r="L149" s="118"/>
      <c r="M149" s="118"/>
      <c r="N149" s="118"/>
      <c r="O149" s="118"/>
      <c r="P149" s="118"/>
      <c r="Q149" s="118"/>
    </row>
    <row r="150" spans="1:96" ht="21.9" customHeight="1" x14ac:dyDescent="0.2">
      <c r="A150" s="116"/>
      <c r="B150" s="118"/>
      <c r="C150" s="156" t="e">
        <f>" ("&amp;U150&amp;"→"&amp;W150&amp;")"</f>
        <v>#REF!</v>
      </c>
      <c r="D150" s="157"/>
      <c r="E150" s="157"/>
      <c r="F150" s="181"/>
      <c r="G150" s="116" t="e">
        <f>MID(#REF!,24,23)</f>
        <v>#REF!</v>
      </c>
      <c r="H150" s="118"/>
      <c r="I150" s="118"/>
      <c r="J150" s="118"/>
      <c r="K150" s="118"/>
      <c r="L150" s="118"/>
      <c r="M150" s="118"/>
      <c r="N150" s="118"/>
      <c r="O150" s="118"/>
      <c r="P150" s="118"/>
      <c r="Q150" s="118"/>
      <c r="U150" s="207" t="e">
        <f>IF(#REF!&lt;0,"▲",)&amp;TEXT(ABS(ROUND(#REF!,1)),"#0.0")</f>
        <v>#REF!</v>
      </c>
      <c r="W150" s="207" t="e">
        <f>IF(#REF!&lt;0,"▲",)&amp;TEXT(ABS(ROUND(#REF!,1)),"#0.0")</f>
        <v>#REF!</v>
      </c>
    </row>
    <row r="151" spans="1:96" ht="21.9" customHeight="1" x14ac:dyDescent="0.2">
      <c r="A151" s="116"/>
      <c r="B151" s="118"/>
      <c r="C151" s="157"/>
      <c r="D151" s="157"/>
      <c r="E151" s="157"/>
      <c r="F151" s="181"/>
      <c r="G151" s="116" t="e">
        <f>MID(#REF!,47,22)</f>
        <v>#REF!</v>
      </c>
      <c r="H151" s="118"/>
      <c r="I151" s="118"/>
      <c r="J151" s="118"/>
      <c r="K151" s="118"/>
      <c r="L151" s="118"/>
      <c r="M151" s="118"/>
      <c r="N151" s="118"/>
      <c r="O151" s="118"/>
      <c r="P151" s="118"/>
      <c r="Q151" s="118"/>
    </row>
    <row r="152" spans="1:96" ht="6.9" customHeight="1" x14ac:dyDescent="0.2">
      <c r="A152" s="125"/>
      <c r="B152" s="125"/>
      <c r="C152" s="158"/>
      <c r="D152" s="158"/>
      <c r="E152" s="158"/>
      <c r="F152" s="182"/>
      <c r="G152" s="125"/>
      <c r="H152" s="125"/>
      <c r="I152" s="125"/>
      <c r="J152" s="125"/>
      <c r="K152" s="125"/>
      <c r="L152" s="125"/>
      <c r="M152" s="125"/>
      <c r="N152" s="125"/>
      <c r="O152" s="125"/>
      <c r="P152" s="125"/>
      <c r="Q152" s="125"/>
    </row>
    <row r="153" spans="1:96" ht="15.9" customHeight="1" x14ac:dyDescent="0.2">
      <c r="H153" s="96"/>
    </row>
    <row r="154" spans="1:96" ht="15.9" customHeight="1" x14ac:dyDescent="0.2">
      <c r="H154" s="96"/>
    </row>
    <row r="155" spans="1:96" ht="21.9" customHeight="1" x14ac:dyDescent="0.2"/>
    <row r="156" spans="1:96" ht="21.9" customHeight="1" x14ac:dyDescent="0.2"/>
    <row r="157" spans="1:96" ht="21.9" customHeight="1" x14ac:dyDescent="0.2"/>
    <row r="158" spans="1:96" ht="21.9" customHeight="1" x14ac:dyDescent="0.2">
      <c r="T158" s="207"/>
    </row>
    <row r="159" spans="1:96" ht="21.9" customHeight="1" x14ac:dyDescent="0.2">
      <c r="S159" s="123"/>
      <c r="T159" s="207"/>
      <c r="U159" s="123"/>
      <c r="V159" s="123"/>
      <c r="W159" s="123"/>
      <c r="X159" s="123"/>
      <c r="Y159" s="123"/>
      <c r="Z159" s="123"/>
      <c r="AA159" s="123"/>
      <c r="AB159" s="123"/>
      <c r="AC159" s="123"/>
      <c r="AD159" s="123"/>
      <c r="AE159" s="123"/>
      <c r="AF159" s="123"/>
      <c r="AG159" s="123"/>
      <c r="AH159" s="123"/>
      <c r="AI159" s="123"/>
      <c r="AJ159" s="123"/>
      <c r="AK159" s="123"/>
      <c r="AL159" s="123"/>
      <c r="AM159" s="123"/>
      <c r="AN159" s="123"/>
      <c r="AO159" s="123"/>
      <c r="AP159" s="123"/>
      <c r="AQ159" s="123"/>
      <c r="AR159" s="123"/>
      <c r="AS159" s="123"/>
      <c r="AT159" s="123"/>
      <c r="AU159" s="123"/>
      <c r="AV159" s="123"/>
      <c r="AW159" s="123"/>
      <c r="AX159" s="123"/>
      <c r="AY159" s="123"/>
      <c r="AZ159" s="123"/>
      <c r="BA159" s="123"/>
      <c r="BB159" s="123"/>
      <c r="BC159" s="123"/>
      <c r="BD159" s="123"/>
      <c r="BE159" s="123"/>
      <c r="BF159" s="123"/>
      <c r="BG159" s="123"/>
      <c r="BH159" s="123"/>
      <c r="BI159" s="123"/>
      <c r="BJ159" s="123"/>
      <c r="BK159" s="123"/>
      <c r="BL159" s="123"/>
      <c r="BM159" s="123"/>
      <c r="BN159" s="123"/>
      <c r="BO159" s="123"/>
      <c r="BP159" s="123"/>
      <c r="BQ159" s="123"/>
      <c r="BR159" s="123"/>
      <c r="BS159" s="123"/>
      <c r="BT159" s="123"/>
      <c r="BU159" s="123"/>
      <c r="BV159" s="123"/>
      <c r="BW159" s="123"/>
      <c r="BX159" s="123"/>
      <c r="BY159" s="123"/>
      <c r="BZ159" s="123"/>
      <c r="CA159" s="123"/>
      <c r="CB159" s="123"/>
      <c r="CC159" s="123"/>
      <c r="CD159" s="123"/>
      <c r="CE159" s="123"/>
      <c r="CF159" s="123"/>
      <c r="CG159" s="123"/>
      <c r="CH159" s="123"/>
      <c r="CI159" s="123"/>
      <c r="CJ159" s="123"/>
      <c r="CK159" s="123"/>
      <c r="CL159" s="123"/>
      <c r="CM159" s="123"/>
      <c r="CN159" s="123"/>
      <c r="CO159" s="123"/>
      <c r="CP159" s="123"/>
      <c r="CQ159" s="123"/>
      <c r="CR159" s="123"/>
    </row>
    <row r="160" spans="1:96" ht="21.9" customHeight="1" x14ac:dyDescent="0.2">
      <c r="S160" s="123"/>
      <c r="T160" s="123"/>
      <c r="U160" s="214"/>
      <c r="V160" s="214"/>
      <c r="W160" s="214"/>
      <c r="X160" s="214"/>
      <c r="Y160" s="214"/>
      <c r="Z160" s="214"/>
      <c r="AA160" s="214"/>
      <c r="AB160" s="214"/>
      <c r="AC160" s="214"/>
      <c r="AD160" s="214"/>
      <c r="AE160" s="214"/>
      <c r="AF160" s="214"/>
      <c r="AG160" s="214"/>
      <c r="AH160" s="214"/>
      <c r="AI160" s="214"/>
      <c r="AJ160" s="214"/>
      <c r="AK160" s="214"/>
      <c r="AL160" s="214"/>
      <c r="AM160" s="214"/>
      <c r="AN160" s="214"/>
      <c r="AO160" s="214"/>
      <c r="AP160" s="214"/>
      <c r="AQ160" s="214"/>
      <c r="AR160" s="214"/>
      <c r="AS160" s="214"/>
      <c r="AT160" s="214"/>
      <c r="AU160" s="214"/>
      <c r="AV160" s="214"/>
      <c r="AW160" s="214"/>
      <c r="AX160" s="214"/>
      <c r="AY160" s="214"/>
      <c r="AZ160" s="214"/>
      <c r="BA160" s="214"/>
      <c r="BB160" s="214"/>
      <c r="BC160" s="214"/>
      <c r="BD160" s="214"/>
      <c r="BE160" s="214"/>
      <c r="BF160" s="214"/>
      <c r="BG160" s="214"/>
      <c r="BH160" s="214"/>
      <c r="BI160" s="214"/>
      <c r="BJ160" s="214"/>
      <c r="BK160" s="214"/>
      <c r="BL160" s="214"/>
      <c r="BM160" s="214"/>
      <c r="BN160" s="214"/>
      <c r="BO160" s="214"/>
      <c r="BP160" s="214"/>
      <c r="BQ160" s="214"/>
      <c r="BR160" s="214"/>
      <c r="BS160" s="214"/>
      <c r="BT160" s="214"/>
      <c r="BU160" s="214"/>
      <c r="BV160" s="214"/>
      <c r="BW160" s="214"/>
      <c r="BX160" s="214"/>
      <c r="BY160" s="214"/>
      <c r="BZ160" s="214"/>
      <c r="CA160" s="214" t="str">
        <f t="shared" ref="CA160:CD161" si="1">IF(CA78="","",CA78)</f>
        <v/>
      </c>
      <c r="CB160" s="214" t="str">
        <f t="shared" si="1"/>
        <v/>
      </c>
      <c r="CC160" s="214" t="str">
        <f t="shared" si="1"/>
        <v/>
      </c>
      <c r="CD160" s="214" t="str">
        <f t="shared" si="1"/>
        <v/>
      </c>
      <c r="CE160" s="123"/>
      <c r="CF160" s="123"/>
      <c r="CG160" s="123"/>
      <c r="CH160" s="123"/>
      <c r="CI160" s="123"/>
      <c r="CJ160" s="123"/>
      <c r="CK160" s="123"/>
      <c r="CL160" s="123"/>
      <c r="CM160" s="123"/>
      <c r="CN160" s="123"/>
      <c r="CO160" s="123"/>
      <c r="CP160" s="123"/>
      <c r="CQ160" s="123"/>
      <c r="CR160" s="123"/>
    </row>
    <row r="161" spans="1:96" ht="21.9" customHeight="1" x14ac:dyDescent="0.2">
      <c r="S161" s="123"/>
      <c r="T161" s="123"/>
      <c r="U161" s="214"/>
      <c r="V161" s="214"/>
      <c r="W161" s="214"/>
      <c r="X161" s="214"/>
      <c r="Y161" s="214"/>
      <c r="Z161" s="214"/>
      <c r="AA161" s="214"/>
      <c r="AB161" s="214"/>
      <c r="AC161" s="214"/>
      <c r="AD161" s="214"/>
      <c r="AE161" s="214"/>
      <c r="AF161" s="214"/>
      <c r="AG161" s="214"/>
      <c r="AH161" s="214"/>
      <c r="AI161" s="214"/>
      <c r="AJ161" s="214"/>
      <c r="AK161" s="214"/>
      <c r="AL161" s="214"/>
      <c r="AM161" s="214"/>
      <c r="AN161" s="214"/>
      <c r="AO161" s="214"/>
      <c r="AP161" s="214"/>
      <c r="AQ161" s="214"/>
      <c r="AR161" s="214"/>
      <c r="AS161" s="214"/>
      <c r="AT161" s="214"/>
      <c r="AU161" s="214"/>
      <c r="AV161" s="214"/>
      <c r="AW161" s="214"/>
      <c r="AX161" s="214"/>
      <c r="AY161" s="214"/>
      <c r="AZ161" s="214"/>
      <c r="BA161" s="214"/>
      <c r="BB161" s="214"/>
      <c r="BC161" s="214"/>
      <c r="BD161" s="214"/>
      <c r="BE161" s="214"/>
      <c r="BF161" s="214"/>
      <c r="BG161" s="214"/>
      <c r="BH161" s="214"/>
      <c r="BI161" s="214"/>
      <c r="BJ161" s="214"/>
      <c r="BK161" s="214"/>
      <c r="BL161" s="214"/>
      <c r="BM161" s="214"/>
      <c r="BN161" s="214"/>
      <c r="BO161" s="214"/>
      <c r="BP161" s="214"/>
      <c r="BQ161" s="214"/>
      <c r="BR161" s="214"/>
      <c r="BS161" s="214"/>
      <c r="BT161" s="214"/>
      <c r="BU161" s="214"/>
      <c r="BV161" s="214"/>
      <c r="BW161" s="214"/>
      <c r="BX161" s="214"/>
      <c r="BY161" s="214"/>
      <c r="BZ161" s="214"/>
      <c r="CA161" s="214" t="str">
        <f t="shared" si="1"/>
        <v/>
      </c>
      <c r="CB161" s="214" t="str">
        <f t="shared" si="1"/>
        <v/>
      </c>
      <c r="CC161" s="214" t="str">
        <f t="shared" si="1"/>
        <v/>
      </c>
      <c r="CD161" s="214" t="str">
        <f t="shared" si="1"/>
        <v/>
      </c>
      <c r="CE161" s="123"/>
      <c r="CF161" s="123"/>
      <c r="CG161" s="123"/>
      <c r="CH161" s="123"/>
      <c r="CI161" s="123"/>
      <c r="CJ161" s="123"/>
      <c r="CK161" s="123"/>
      <c r="CL161" s="123"/>
      <c r="CM161" s="123"/>
      <c r="CN161" s="123"/>
      <c r="CO161" s="123"/>
      <c r="CP161" s="123"/>
      <c r="CQ161" s="123"/>
      <c r="CR161" s="123"/>
    </row>
    <row r="162" spans="1:96" ht="21.9" customHeight="1" x14ac:dyDescent="0.2">
      <c r="S162" s="123"/>
      <c r="T162" s="208"/>
      <c r="U162" s="232"/>
      <c r="V162" s="232"/>
      <c r="W162" s="232"/>
      <c r="X162" s="232"/>
      <c r="Y162" s="232"/>
      <c r="Z162" s="232"/>
      <c r="AA162" s="232"/>
      <c r="AB162" s="232"/>
      <c r="AC162" s="232"/>
      <c r="AD162" s="232"/>
      <c r="AE162" s="232"/>
      <c r="AF162" s="232"/>
      <c r="AG162" s="232"/>
      <c r="AH162" s="208"/>
      <c r="AI162" s="208"/>
      <c r="AJ162" s="208"/>
      <c r="AK162" s="208"/>
      <c r="AL162" s="208"/>
      <c r="AM162" s="208"/>
      <c r="AN162" s="258"/>
      <c r="AO162" s="208"/>
      <c r="AP162" s="208"/>
      <c r="AQ162" s="208"/>
      <c r="AR162" s="208"/>
      <c r="AS162" s="208"/>
      <c r="AT162" s="208"/>
      <c r="AU162" s="208"/>
      <c r="AV162" s="208"/>
      <c r="AW162" s="208"/>
      <c r="AX162" s="208"/>
      <c r="AY162" s="208"/>
      <c r="AZ162" s="208"/>
      <c r="BA162" s="208"/>
      <c r="BB162" s="208"/>
      <c r="BC162" s="208"/>
      <c r="BD162" s="208"/>
      <c r="BE162" s="208"/>
      <c r="BF162" s="208"/>
      <c r="BG162" s="208"/>
      <c r="BH162" s="208"/>
      <c r="BI162" s="208"/>
      <c r="BJ162" s="208"/>
      <c r="BK162" s="208"/>
      <c r="BL162" s="208"/>
      <c r="BM162" s="208"/>
      <c r="BN162" s="208"/>
      <c r="BO162" s="208"/>
      <c r="BP162" s="208"/>
      <c r="BQ162" s="208"/>
      <c r="BR162" s="208"/>
      <c r="BS162" s="208"/>
      <c r="BT162" s="208"/>
      <c r="BU162" s="123"/>
      <c r="BV162" s="123"/>
      <c r="BW162" s="123"/>
      <c r="BX162" s="123"/>
      <c r="BY162" s="123"/>
      <c r="BZ162" s="123"/>
      <c r="CA162" s="123"/>
      <c r="CB162" s="123"/>
      <c r="CC162" s="123"/>
      <c r="CD162" s="123"/>
      <c r="CE162" s="123"/>
      <c r="CF162" s="123"/>
      <c r="CG162" s="123"/>
      <c r="CH162" s="123"/>
      <c r="CI162" s="123"/>
      <c r="CJ162" s="123"/>
      <c r="CK162" s="123"/>
      <c r="CL162" s="123"/>
      <c r="CM162" s="123"/>
      <c r="CN162" s="123"/>
      <c r="CO162" s="123"/>
      <c r="CP162" s="123"/>
      <c r="CQ162" s="123"/>
      <c r="CR162" s="123"/>
    </row>
    <row r="163" spans="1:96" ht="21.9" customHeight="1" x14ac:dyDescent="0.2">
      <c r="B163" s="147"/>
      <c r="C163" s="147"/>
      <c r="S163" s="123"/>
      <c r="T163" s="208"/>
      <c r="U163" s="208"/>
      <c r="V163" s="208"/>
      <c r="W163" s="208"/>
      <c r="X163" s="208"/>
      <c r="Y163" s="208"/>
      <c r="Z163" s="255"/>
      <c r="AA163" s="255"/>
      <c r="AB163" s="255"/>
      <c r="AC163" s="255"/>
      <c r="AD163" s="255"/>
      <c r="AE163" s="255"/>
      <c r="AF163" s="255"/>
      <c r="AG163" s="255"/>
      <c r="AH163" s="255"/>
      <c r="AI163" s="255"/>
      <c r="AJ163" s="255"/>
      <c r="AK163" s="255"/>
      <c r="AL163" s="255"/>
      <c r="AM163" s="255"/>
      <c r="AN163" s="208"/>
      <c r="AO163" s="208"/>
      <c r="AP163" s="208"/>
      <c r="AQ163" s="208"/>
      <c r="AR163" s="208"/>
      <c r="AS163" s="208"/>
      <c r="AT163" s="208"/>
      <c r="AU163" s="123"/>
      <c r="AV163" s="123"/>
      <c r="AW163" s="123"/>
      <c r="AX163" s="123"/>
      <c r="AY163" s="123"/>
      <c r="AZ163" s="123"/>
      <c r="BA163" s="123"/>
      <c r="BB163" s="123"/>
      <c r="BC163" s="123"/>
      <c r="BD163" s="123"/>
      <c r="BE163" s="123"/>
      <c r="BF163" s="123"/>
      <c r="BG163" s="123"/>
      <c r="BH163" s="123"/>
      <c r="BI163" s="123"/>
      <c r="BJ163" s="123"/>
      <c r="BK163" s="123"/>
      <c r="BL163" s="123"/>
      <c r="BM163" s="123"/>
      <c r="BN163" s="123"/>
      <c r="BO163" s="123"/>
      <c r="BP163" s="123"/>
      <c r="BQ163" s="123"/>
      <c r="BR163" s="123"/>
      <c r="BS163" s="123"/>
      <c r="BT163" s="123"/>
      <c r="BU163" s="123"/>
      <c r="BV163" s="123"/>
      <c r="BW163" s="123"/>
      <c r="BX163" s="123"/>
      <c r="BY163" s="123"/>
      <c r="BZ163" s="123"/>
      <c r="CA163" s="123"/>
      <c r="CB163" s="123"/>
      <c r="CC163" s="123"/>
      <c r="CD163" s="123"/>
      <c r="CE163" s="123"/>
      <c r="CF163" s="123"/>
      <c r="CG163" s="123"/>
      <c r="CH163" s="123"/>
      <c r="CI163" s="123"/>
      <c r="CJ163" s="123"/>
      <c r="CK163" s="123"/>
      <c r="CL163" s="123"/>
      <c r="CM163" s="123"/>
      <c r="CN163" s="123"/>
      <c r="CO163" s="123"/>
      <c r="CP163" s="123"/>
      <c r="CQ163" s="123"/>
      <c r="CR163" s="123"/>
    </row>
    <row r="164" spans="1:96" ht="15.9" customHeight="1" x14ac:dyDescent="0.2">
      <c r="B164" s="147"/>
      <c r="C164" s="147"/>
      <c r="S164" s="123"/>
      <c r="T164" s="123"/>
      <c r="U164" s="123"/>
      <c r="V164" s="123"/>
      <c r="W164" s="123"/>
      <c r="X164" s="123"/>
      <c r="Y164" s="123"/>
      <c r="Z164" s="123"/>
      <c r="AA164" s="123"/>
      <c r="AB164" s="123"/>
      <c r="AC164" s="123"/>
      <c r="AD164" s="123"/>
      <c r="AE164" s="123"/>
      <c r="AF164" s="123"/>
      <c r="AG164" s="123"/>
      <c r="AH164" s="123"/>
      <c r="AI164" s="123"/>
      <c r="AJ164" s="123"/>
      <c r="AK164" s="123"/>
      <c r="AL164" s="123"/>
      <c r="AM164" s="123"/>
      <c r="AN164" s="123"/>
      <c r="AO164" s="123"/>
      <c r="AP164" s="123"/>
      <c r="AQ164" s="123"/>
      <c r="AR164" s="123"/>
      <c r="AS164" s="123"/>
      <c r="AT164" s="123"/>
      <c r="AU164" s="123"/>
      <c r="AV164" s="123"/>
      <c r="AW164" s="123"/>
      <c r="AX164" s="123"/>
      <c r="AY164" s="123"/>
      <c r="AZ164" s="123"/>
      <c r="BA164" s="123"/>
      <c r="BB164" s="123"/>
      <c r="BC164" s="123"/>
      <c r="BD164" s="123"/>
      <c r="BE164" s="123"/>
      <c r="BF164" s="123"/>
      <c r="BG164" s="123"/>
      <c r="BH164" s="123"/>
      <c r="BI164" s="123"/>
      <c r="BJ164" s="123"/>
      <c r="BK164" s="123"/>
      <c r="BL164" s="123"/>
      <c r="BM164" s="123"/>
      <c r="BN164" s="123"/>
      <c r="BO164" s="123"/>
      <c r="BP164" s="123"/>
      <c r="BQ164" s="123"/>
      <c r="BR164" s="123"/>
      <c r="BS164" s="123"/>
      <c r="BT164" s="123"/>
      <c r="BU164" s="123"/>
      <c r="BV164" s="123"/>
      <c r="BW164" s="123"/>
      <c r="BX164" s="123"/>
      <c r="BY164" s="123"/>
      <c r="BZ164" s="123"/>
      <c r="CA164" s="123"/>
      <c r="CB164" s="123"/>
      <c r="CC164" s="123"/>
      <c r="CD164" s="123"/>
      <c r="CE164" s="123"/>
      <c r="CF164" s="123"/>
      <c r="CG164" s="123"/>
      <c r="CH164" s="123"/>
      <c r="CI164" s="123"/>
      <c r="CJ164" s="123"/>
      <c r="CK164" s="123"/>
      <c r="CL164" s="123"/>
      <c r="CM164" s="123"/>
      <c r="CN164" s="123"/>
      <c r="CO164" s="123"/>
      <c r="CP164" s="123"/>
      <c r="CQ164" s="123"/>
      <c r="CR164" s="123"/>
    </row>
    <row r="165" spans="1:96" ht="15.9" customHeight="1" x14ac:dyDescent="0.2">
      <c r="C165" s="159"/>
      <c r="D165" s="159"/>
      <c r="E165" s="159"/>
      <c r="F165" s="183"/>
      <c r="G165" s="183"/>
      <c r="H165" s="183"/>
      <c r="I165" s="183"/>
      <c r="J165" s="189"/>
      <c r="K165" s="189"/>
      <c r="L165" s="189"/>
      <c r="M165" s="189"/>
      <c r="N165" s="189"/>
      <c r="O165" s="189"/>
      <c r="P165" s="189"/>
      <c r="Q165" s="189"/>
      <c r="S165" s="123"/>
      <c r="T165" s="209"/>
      <c r="U165" s="208"/>
      <c r="V165" s="123"/>
      <c r="W165" s="123"/>
      <c r="X165" s="123"/>
      <c r="Y165" s="123"/>
      <c r="Z165" s="123"/>
      <c r="AA165" s="123"/>
      <c r="AB165" s="123"/>
      <c r="AC165" s="123"/>
      <c r="AD165" s="123"/>
      <c r="AE165" s="123"/>
      <c r="AF165" s="123"/>
      <c r="AG165" s="123"/>
      <c r="AH165" s="123"/>
      <c r="AI165" s="123"/>
      <c r="AJ165" s="123"/>
      <c r="AK165" s="123"/>
      <c r="AL165" s="123"/>
      <c r="AM165" s="123"/>
      <c r="AN165" s="123"/>
      <c r="AO165" s="123"/>
      <c r="AP165" s="123"/>
      <c r="AQ165" s="123"/>
      <c r="AR165" s="123"/>
      <c r="AS165" s="123"/>
      <c r="AT165" s="123"/>
      <c r="AU165" s="123"/>
      <c r="AV165" s="123"/>
      <c r="AW165" s="123"/>
      <c r="AX165" s="123"/>
      <c r="AY165" s="123"/>
      <c r="AZ165" s="123"/>
      <c r="BA165" s="123"/>
      <c r="BB165" s="123"/>
      <c r="BC165" s="123"/>
      <c r="BD165" s="123"/>
      <c r="BE165" s="123"/>
      <c r="BF165" s="123"/>
      <c r="BG165" s="123"/>
      <c r="BH165" s="123"/>
      <c r="BI165" s="123"/>
      <c r="BJ165" s="123"/>
      <c r="BK165" s="123"/>
      <c r="BL165" s="123"/>
      <c r="BM165" s="123"/>
      <c r="BN165" s="123"/>
      <c r="BO165" s="123"/>
      <c r="BP165" s="123"/>
      <c r="BQ165" s="123"/>
      <c r="BR165" s="123"/>
      <c r="BS165" s="123"/>
      <c r="BT165" s="123"/>
      <c r="BU165" s="123"/>
      <c r="BV165" s="123"/>
      <c r="BW165" s="123"/>
      <c r="BX165" s="123"/>
      <c r="BY165" s="123"/>
      <c r="BZ165" s="123"/>
      <c r="CA165" s="123"/>
      <c r="CB165" s="123"/>
      <c r="CC165" s="123"/>
      <c r="CD165" s="123"/>
      <c r="CE165" s="123"/>
      <c r="CF165" s="123"/>
      <c r="CG165" s="123"/>
      <c r="CH165" s="123"/>
      <c r="CI165" s="123"/>
      <c r="CJ165" s="123"/>
      <c r="CK165" s="123"/>
      <c r="CL165" s="123"/>
      <c r="CM165" s="123"/>
      <c r="CN165" s="123"/>
      <c r="CO165" s="123"/>
      <c r="CP165" s="123"/>
      <c r="CQ165" s="123"/>
      <c r="CR165" s="123"/>
    </row>
    <row r="166" spans="1:96" ht="6.9" customHeight="1" x14ac:dyDescent="0.2">
      <c r="A166" s="126"/>
      <c r="B166" s="148"/>
      <c r="C166" s="148"/>
      <c r="D166" s="148"/>
      <c r="E166" s="148"/>
      <c r="F166" s="148"/>
      <c r="G166" s="148"/>
      <c r="H166" s="148"/>
      <c r="I166" s="148"/>
      <c r="J166" s="148"/>
      <c r="K166" s="148"/>
      <c r="L166" s="148"/>
      <c r="M166" s="148"/>
      <c r="N166" s="148"/>
      <c r="O166" s="148"/>
      <c r="P166" s="148"/>
      <c r="Q166" s="148"/>
    </row>
    <row r="167" spans="1:96" ht="24.9" customHeight="1" x14ac:dyDescent="0.2">
      <c r="A167" s="112" t="e">
        <f>" ■ 新車登録台数（"&amp;DBCS(TEXT(#REF!,"m月"))&amp;"）"</f>
        <v>#REF!</v>
      </c>
      <c r="B167" s="114"/>
      <c r="C167" s="114"/>
      <c r="D167" s="114"/>
      <c r="E167" s="114"/>
      <c r="F167" s="114"/>
      <c r="G167" s="114"/>
      <c r="H167" s="114"/>
      <c r="I167" s="114"/>
      <c r="J167" s="114"/>
      <c r="K167" s="114"/>
      <c r="L167" s="114"/>
      <c r="M167" s="114"/>
      <c r="N167" s="114"/>
      <c r="O167" s="114"/>
      <c r="P167" s="114"/>
      <c r="Q167" s="114"/>
    </row>
    <row r="168" spans="1:96" ht="24.9" customHeight="1" x14ac:dyDescent="0.2">
      <c r="A168" s="112"/>
      <c r="B168" s="244" t="e">
        <f>LEFT(#REF!,29)</f>
        <v>#REF!</v>
      </c>
      <c r="C168" s="148"/>
      <c r="D168" s="148"/>
      <c r="E168" s="148"/>
      <c r="F168" s="148"/>
      <c r="G168" s="148"/>
      <c r="H168" s="148"/>
      <c r="I168" s="148"/>
      <c r="J168" s="148"/>
      <c r="K168" s="148"/>
      <c r="L168" s="148"/>
      <c r="M168" s="148"/>
      <c r="N168" s="148"/>
      <c r="O168" s="148"/>
      <c r="P168" s="148"/>
      <c r="Q168" s="148"/>
      <c r="T168" s="218"/>
    </row>
    <row r="169" spans="1:96" ht="24.9" customHeight="1" x14ac:dyDescent="0.2">
      <c r="A169" s="112"/>
      <c r="B169" s="112" t="e">
        <f>MID(#REF!,30,29)</f>
        <v>#REF!</v>
      </c>
      <c r="C169" s="148"/>
      <c r="D169" s="148"/>
      <c r="E169" s="148"/>
      <c r="F169" s="148"/>
      <c r="G169" s="148"/>
      <c r="H169" s="148"/>
      <c r="I169" s="148"/>
      <c r="J169" s="148"/>
      <c r="K169" s="148"/>
      <c r="L169" s="148"/>
      <c r="M169" s="148"/>
      <c r="N169" s="148"/>
      <c r="O169" s="148"/>
      <c r="P169" s="148"/>
      <c r="Q169" s="148"/>
    </row>
    <row r="170" spans="1:96" ht="6.9" customHeight="1" x14ac:dyDescent="0.2">
      <c r="A170" s="126"/>
      <c r="B170" s="148"/>
      <c r="C170" s="148"/>
      <c r="D170" s="148"/>
      <c r="E170" s="148"/>
      <c r="F170" s="148"/>
      <c r="G170" s="148"/>
      <c r="H170" s="148"/>
      <c r="I170" s="148"/>
      <c r="J170" s="148"/>
      <c r="K170" s="148"/>
      <c r="L170" s="148"/>
      <c r="M170" s="148"/>
      <c r="N170" s="148"/>
      <c r="O170" s="148"/>
      <c r="P170" s="148"/>
      <c r="Q170" s="148"/>
    </row>
    <row r="171" spans="1:96" ht="21.9" customHeight="1" x14ac:dyDescent="0.2"/>
    <row r="172" spans="1:96" ht="21.9" customHeight="1" x14ac:dyDescent="0.2"/>
    <row r="173" spans="1:96" ht="21.9" customHeight="1" x14ac:dyDescent="0.2"/>
    <row r="174" spans="1:96" ht="21.9" customHeight="1" x14ac:dyDescent="0.2"/>
    <row r="175" spans="1:96" ht="21.9" customHeight="1" x14ac:dyDescent="0.2">
      <c r="T175" s="207"/>
      <c r="U175" s="123"/>
      <c r="V175" s="123"/>
      <c r="W175" s="123"/>
      <c r="X175" s="123"/>
      <c r="Y175" s="123"/>
      <c r="Z175" s="123"/>
      <c r="AA175" s="123"/>
      <c r="AB175" s="123"/>
      <c r="AC175" s="123"/>
      <c r="AD175" s="123"/>
      <c r="AE175" s="123"/>
      <c r="AF175" s="123"/>
      <c r="AG175" s="123"/>
      <c r="AH175" s="123"/>
      <c r="AI175" s="123"/>
      <c r="AJ175" s="123"/>
      <c r="AK175" s="123"/>
      <c r="AL175" s="123"/>
      <c r="AM175" s="123"/>
      <c r="AN175" s="123"/>
      <c r="AO175" s="123"/>
      <c r="AP175" s="123"/>
      <c r="AQ175" s="123"/>
      <c r="AR175" s="123"/>
      <c r="AS175" s="123"/>
      <c r="AT175" s="123"/>
      <c r="AU175" s="123"/>
      <c r="AV175" s="123"/>
      <c r="AW175" s="123"/>
      <c r="AX175" s="123"/>
      <c r="AY175" s="123"/>
      <c r="AZ175" s="123"/>
      <c r="BA175" s="123"/>
      <c r="BB175" s="123"/>
      <c r="BC175" s="123"/>
      <c r="BD175" s="123"/>
      <c r="BE175" s="123"/>
      <c r="BF175" s="123"/>
      <c r="BG175" s="123"/>
      <c r="BH175" s="123"/>
      <c r="BI175" s="123"/>
      <c r="BJ175" s="123"/>
      <c r="BK175" s="123"/>
      <c r="BL175" s="123"/>
      <c r="BM175" s="123"/>
      <c r="BN175" s="123"/>
      <c r="BO175" s="123"/>
      <c r="BP175" s="123"/>
      <c r="BQ175" s="123"/>
      <c r="BR175" s="123"/>
      <c r="BS175" s="123"/>
      <c r="BT175" s="123"/>
      <c r="BU175" s="123"/>
      <c r="BV175" s="123"/>
      <c r="BW175" s="123"/>
      <c r="BX175" s="123"/>
      <c r="BY175" s="123"/>
      <c r="BZ175" s="123"/>
      <c r="CA175" s="123"/>
      <c r="CB175" s="123"/>
      <c r="CC175" s="123"/>
      <c r="CD175" s="123"/>
      <c r="CE175" s="123"/>
      <c r="CF175" s="123"/>
    </row>
    <row r="176" spans="1:96" ht="21.9" customHeight="1" x14ac:dyDescent="0.2">
      <c r="T176" s="207"/>
      <c r="U176" s="123"/>
      <c r="V176" s="123"/>
      <c r="W176" s="123"/>
      <c r="X176" s="123"/>
      <c r="Y176" s="123"/>
      <c r="Z176" s="123"/>
      <c r="AA176" s="123"/>
      <c r="AB176" s="123"/>
      <c r="AC176" s="123"/>
      <c r="AD176" s="123"/>
      <c r="AE176" s="123"/>
      <c r="AF176" s="123"/>
      <c r="AG176" s="123"/>
      <c r="AH176" s="123"/>
      <c r="AI176" s="123"/>
      <c r="AJ176" s="123"/>
      <c r="AK176" s="123"/>
      <c r="AL176" s="123"/>
      <c r="AM176" s="123"/>
      <c r="AN176" s="123"/>
      <c r="AO176" s="123"/>
      <c r="AP176" s="123"/>
      <c r="AQ176" s="123"/>
      <c r="AR176" s="123"/>
      <c r="AS176" s="123"/>
      <c r="AT176" s="123"/>
      <c r="AU176" s="123"/>
      <c r="AV176" s="123"/>
      <c r="AW176" s="123"/>
      <c r="AX176" s="123"/>
      <c r="AY176" s="123"/>
      <c r="AZ176" s="123"/>
      <c r="BA176" s="123"/>
      <c r="BB176" s="123"/>
      <c r="BC176" s="123"/>
      <c r="BD176" s="123"/>
      <c r="BE176" s="123"/>
      <c r="BF176" s="123"/>
      <c r="BG176" s="123"/>
      <c r="BH176" s="123"/>
      <c r="BI176" s="123"/>
      <c r="BJ176" s="123"/>
      <c r="BK176" s="123"/>
      <c r="BL176" s="123"/>
      <c r="BM176" s="123"/>
      <c r="BN176" s="123"/>
      <c r="BO176" s="123"/>
      <c r="BP176" s="123"/>
      <c r="BQ176" s="123"/>
      <c r="BR176" s="123"/>
      <c r="BS176" s="123"/>
      <c r="BT176" s="123"/>
      <c r="BU176" s="123"/>
      <c r="BV176" s="123"/>
      <c r="BW176" s="123"/>
      <c r="BX176" s="123"/>
      <c r="BY176" s="123"/>
      <c r="BZ176" s="123"/>
      <c r="CA176" s="123"/>
      <c r="CB176" s="123"/>
      <c r="CC176" s="123"/>
      <c r="CD176" s="123"/>
      <c r="CE176" s="123"/>
      <c r="CF176" s="123"/>
    </row>
    <row r="177" spans="1:84" ht="18.75" customHeight="1" x14ac:dyDescent="0.2">
      <c r="T177" s="123"/>
      <c r="U177" s="214"/>
      <c r="V177" s="214"/>
      <c r="W177" s="214"/>
      <c r="X177" s="214"/>
      <c r="Y177" s="214"/>
      <c r="Z177" s="214"/>
      <c r="AA177" s="214"/>
      <c r="AB177" s="214"/>
      <c r="AC177" s="214"/>
      <c r="AD177" s="214"/>
      <c r="AE177" s="214"/>
      <c r="AF177" s="214"/>
      <c r="AG177" s="214"/>
      <c r="AH177" s="214"/>
      <c r="AI177" s="214"/>
      <c r="AJ177" s="214"/>
      <c r="AK177" s="214"/>
      <c r="AL177" s="214"/>
      <c r="AM177" s="214"/>
      <c r="AN177" s="214"/>
      <c r="AO177" s="214"/>
      <c r="AP177" s="214"/>
      <c r="AQ177" s="214"/>
      <c r="AR177" s="214"/>
      <c r="AS177" s="214"/>
      <c r="AT177" s="214"/>
      <c r="AU177" s="214"/>
      <c r="AV177" s="214"/>
      <c r="AW177" s="214"/>
      <c r="AX177" s="214"/>
      <c r="AY177" s="214"/>
      <c r="AZ177" s="214"/>
      <c r="BA177" s="214"/>
      <c r="BB177" s="214"/>
      <c r="BC177" s="214"/>
      <c r="BD177" s="214"/>
      <c r="BE177" s="214"/>
      <c r="BF177" s="214"/>
      <c r="BG177" s="214"/>
      <c r="BH177" s="214"/>
      <c r="BI177" s="214"/>
      <c r="BJ177" s="214"/>
      <c r="BK177" s="214"/>
      <c r="BL177" s="214"/>
      <c r="BM177" s="214"/>
      <c r="BN177" s="214"/>
      <c r="BO177" s="214"/>
      <c r="BP177" s="214"/>
      <c r="BQ177" s="214"/>
      <c r="BR177" s="214"/>
      <c r="BS177" s="214"/>
      <c r="BT177" s="214"/>
      <c r="BU177" s="214"/>
      <c r="BV177" s="214"/>
      <c r="BW177" s="214"/>
      <c r="BX177" s="214"/>
      <c r="BY177" s="214"/>
      <c r="BZ177" s="214"/>
      <c r="CA177" s="214"/>
      <c r="CB177" s="214"/>
      <c r="CC177" s="214"/>
      <c r="CD177" s="214"/>
      <c r="CE177" s="214"/>
      <c r="CF177" s="214"/>
    </row>
    <row r="178" spans="1:84" ht="18.75" customHeight="1" x14ac:dyDescent="0.2">
      <c r="T178" s="123"/>
      <c r="U178" s="214"/>
      <c r="V178" s="214"/>
      <c r="W178" s="214"/>
      <c r="X178" s="214"/>
      <c r="Y178" s="214"/>
      <c r="Z178" s="214"/>
      <c r="AA178" s="214"/>
      <c r="AB178" s="214"/>
      <c r="AC178" s="214"/>
      <c r="AD178" s="214"/>
      <c r="AE178" s="214"/>
      <c r="AF178" s="214"/>
      <c r="AG178" s="214"/>
      <c r="AH178" s="214"/>
      <c r="AI178" s="214"/>
      <c r="AJ178" s="214"/>
      <c r="AK178" s="214"/>
      <c r="AL178" s="214"/>
      <c r="AM178" s="214"/>
      <c r="AN178" s="214"/>
      <c r="AO178" s="214"/>
      <c r="AP178" s="214"/>
      <c r="AQ178" s="214"/>
      <c r="AR178" s="214"/>
      <c r="AS178" s="214"/>
      <c r="AT178" s="214"/>
      <c r="AU178" s="214"/>
      <c r="AV178" s="214"/>
      <c r="AW178" s="214"/>
      <c r="AX178" s="214"/>
      <c r="AY178" s="214"/>
      <c r="AZ178" s="214"/>
      <c r="BA178" s="214"/>
      <c r="BB178" s="214"/>
      <c r="BC178" s="214"/>
      <c r="BD178" s="214"/>
      <c r="BE178" s="214"/>
      <c r="BF178" s="214"/>
      <c r="BG178" s="214"/>
      <c r="BH178" s="214"/>
      <c r="BI178" s="214"/>
      <c r="BJ178" s="214"/>
      <c r="BK178" s="214"/>
      <c r="BL178" s="214"/>
      <c r="BM178" s="214"/>
      <c r="BN178" s="214"/>
      <c r="BO178" s="214"/>
      <c r="BP178" s="214"/>
      <c r="BQ178" s="214"/>
      <c r="BR178" s="214"/>
      <c r="BS178" s="214"/>
      <c r="BT178" s="214"/>
      <c r="BU178" s="214"/>
      <c r="BV178" s="214"/>
      <c r="BW178" s="214"/>
      <c r="BX178" s="214"/>
      <c r="BY178" s="214"/>
      <c r="BZ178" s="214"/>
      <c r="CA178" s="214"/>
      <c r="CB178" s="214"/>
      <c r="CC178" s="214"/>
      <c r="CD178" s="214"/>
      <c r="CE178" s="214"/>
      <c r="CF178" s="214"/>
    </row>
    <row r="179" spans="1:84" ht="21.9" customHeight="1" x14ac:dyDescent="0.2">
      <c r="T179" s="208"/>
      <c r="U179" s="226"/>
      <c r="V179" s="226"/>
      <c r="W179" s="226"/>
      <c r="X179" s="226"/>
      <c r="Y179" s="226"/>
      <c r="Z179" s="226"/>
      <c r="AA179" s="226"/>
      <c r="AB179" s="226"/>
      <c r="AC179" s="226"/>
      <c r="AD179" s="226"/>
      <c r="AE179" s="226"/>
      <c r="AF179" s="226"/>
      <c r="AG179" s="226"/>
      <c r="AH179" s="208"/>
      <c r="AI179" s="208"/>
      <c r="AJ179" s="208"/>
      <c r="AK179" s="208"/>
      <c r="AL179" s="208"/>
      <c r="AM179" s="208"/>
      <c r="AN179" s="208"/>
      <c r="AO179" s="208"/>
      <c r="AP179" s="208"/>
      <c r="AQ179" s="208"/>
      <c r="AR179" s="208"/>
      <c r="AS179" s="208"/>
      <c r="AT179" s="208"/>
      <c r="AU179" s="208"/>
      <c r="AV179" s="208"/>
      <c r="AW179" s="208"/>
      <c r="AX179" s="123"/>
      <c r="AY179" s="123"/>
      <c r="AZ179" s="123"/>
      <c r="BA179" s="123"/>
      <c r="BB179" s="123"/>
      <c r="BC179" s="123"/>
      <c r="BD179" s="123"/>
      <c r="BE179" s="123"/>
      <c r="BF179" s="123"/>
      <c r="BG179" s="123"/>
      <c r="BH179" s="123"/>
      <c r="BI179" s="123"/>
      <c r="BJ179" s="123"/>
      <c r="BK179" s="123"/>
      <c r="BL179" s="123"/>
      <c r="BM179" s="123"/>
      <c r="BN179" s="123"/>
      <c r="BO179" s="123"/>
      <c r="BP179" s="123"/>
      <c r="BQ179" s="123"/>
      <c r="BR179" s="123"/>
      <c r="BS179" s="123"/>
      <c r="BT179" s="123"/>
      <c r="BU179" s="123"/>
      <c r="BV179" s="123"/>
      <c r="BW179" s="123"/>
      <c r="BX179" s="123"/>
      <c r="BY179" s="123"/>
      <c r="BZ179" s="123"/>
      <c r="CA179" s="123"/>
      <c r="CB179" s="123"/>
      <c r="CC179" s="123"/>
      <c r="CD179" s="123"/>
      <c r="CE179" s="123"/>
      <c r="CF179" s="123"/>
    </row>
    <row r="180" spans="1:84" ht="15.9" customHeight="1" x14ac:dyDescent="0.2">
      <c r="B180" s="146"/>
      <c r="C180" s="146"/>
      <c r="T180" s="123"/>
      <c r="U180" s="123"/>
      <c r="V180" s="123"/>
      <c r="W180" s="123"/>
      <c r="X180" s="123"/>
      <c r="Y180" s="123"/>
      <c r="Z180" s="123"/>
      <c r="AA180" s="123"/>
      <c r="AB180" s="123"/>
      <c r="AC180" s="123"/>
      <c r="AD180" s="123"/>
      <c r="AE180" s="123"/>
      <c r="AF180" s="123"/>
      <c r="AG180" s="123"/>
      <c r="AH180" s="123"/>
      <c r="AI180" s="123"/>
      <c r="AJ180" s="123"/>
      <c r="AK180" s="123"/>
      <c r="AL180" s="123"/>
      <c r="AM180" s="123"/>
      <c r="AN180" s="123"/>
      <c r="AO180" s="123"/>
      <c r="AP180" s="123"/>
      <c r="AQ180" s="123"/>
      <c r="AR180" s="123"/>
      <c r="AS180" s="123"/>
      <c r="AT180" s="123"/>
      <c r="AU180" s="123"/>
      <c r="AV180" s="123"/>
      <c r="AW180" s="123"/>
      <c r="AX180" s="123"/>
      <c r="AY180" s="123"/>
      <c r="AZ180" s="123"/>
      <c r="BA180" s="123"/>
      <c r="BB180" s="123"/>
      <c r="BC180" s="123"/>
      <c r="BD180" s="123"/>
      <c r="BE180" s="123"/>
      <c r="BF180" s="123"/>
      <c r="BG180" s="123"/>
      <c r="BH180" s="123"/>
      <c r="BI180" s="123"/>
      <c r="BJ180" s="123"/>
      <c r="BK180" s="123"/>
      <c r="BL180" s="123"/>
      <c r="BM180" s="123"/>
      <c r="BN180" s="123"/>
      <c r="BO180" s="123"/>
      <c r="BP180" s="123"/>
      <c r="BQ180" s="123"/>
      <c r="BR180" s="123"/>
      <c r="BS180" s="123"/>
      <c r="BT180" s="123"/>
      <c r="BU180" s="123"/>
      <c r="BV180" s="123"/>
      <c r="BW180" s="123"/>
      <c r="BX180" s="123"/>
      <c r="BY180" s="123"/>
      <c r="BZ180" s="123"/>
      <c r="CA180" s="123"/>
      <c r="CB180" s="123"/>
      <c r="CC180" s="123"/>
      <c r="CD180" s="123"/>
      <c r="CE180" s="123"/>
      <c r="CF180" s="123"/>
    </row>
    <row r="181" spans="1:84" ht="15.9" customHeight="1" x14ac:dyDescent="0.2">
      <c r="B181" s="146"/>
      <c r="C181" s="146"/>
      <c r="T181" s="209"/>
      <c r="U181" s="208"/>
      <c r="V181" s="123"/>
      <c r="W181" s="123"/>
      <c r="X181" s="123"/>
      <c r="Y181" s="123"/>
      <c r="Z181" s="123"/>
      <c r="AA181" s="123"/>
      <c r="AB181" s="123"/>
      <c r="AC181" s="123"/>
      <c r="AD181" s="123"/>
      <c r="AE181" s="123"/>
      <c r="AF181" s="123"/>
      <c r="AG181" s="123"/>
      <c r="AH181" s="123"/>
      <c r="AI181" s="123"/>
      <c r="AJ181" s="123"/>
      <c r="AK181" s="123"/>
      <c r="AL181" s="123"/>
      <c r="AM181" s="123"/>
      <c r="AN181" s="123"/>
      <c r="AO181" s="123"/>
      <c r="AP181" s="123"/>
      <c r="AQ181" s="123"/>
      <c r="AR181" s="123"/>
      <c r="AS181" s="123"/>
      <c r="AT181" s="123"/>
      <c r="AU181" s="123"/>
      <c r="AV181" s="123"/>
      <c r="AW181" s="123"/>
      <c r="AX181" s="123"/>
      <c r="AY181" s="123"/>
      <c r="AZ181" s="123"/>
      <c r="BA181" s="123"/>
      <c r="BB181" s="123"/>
      <c r="BC181" s="123"/>
      <c r="BD181" s="123"/>
      <c r="BE181" s="123"/>
      <c r="BF181" s="123"/>
      <c r="BG181" s="123"/>
      <c r="BH181" s="123"/>
      <c r="BI181" s="123"/>
      <c r="BJ181" s="123"/>
      <c r="BK181" s="123"/>
      <c r="BL181" s="123"/>
      <c r="BM181" s="123"/>
      <c r="BN181" s="123"/>
      <c r="BO181" s="123"/>
      <c r="BP181" s="123"/>
      <c r="BQ181" s="123"/>
      <c r="BR181" s="123"/>
      <c r="BS181" s="123"/>
      <c r="BT181" s="123"/>
      <c r="BU181" s="123"/>
      <c r="BV181" s="123"/>
      <c r="BW181" s="123"/>
      <c r="BX181" s="123"/>
      <c r="BY181" s="123"/>
      <c r="BZ181" s="123"/>
      <c r="CA181" s="123"/>
      <c r="CB181" s="123"/>
      <c r="CC181" s="123"/>
      <c r="CD181" s="123"/>
      <c r="CE181" s="123"/>
      <c r="CF181" s="123"/>
    </row>
    <row r="182" spans="1:84" ht="15.9" customHeight="1" x14ac:dyDescent="0.2">
      <c r="B182" s="146"/>
      <c r="C182" s="146"/>
    </row>
    <row r="183" spans="1:84" ht="15.9" customHeight="1" x14ac:dyDescent="0.2"/>
    <row r="184" spans="1:84" ht="15.9" customHeight="1" x14ac:dyDescent="0.2"/>
    <row r="185" spans="1:84" ht="15.9" customHeight="1" x14ac:dyDescent="0.2"/>
    <row r="186" spans="1:84" ht="6.9" customHeight="1" x14ac:dyDescent="0.2">
      <c r="A186" s="111"/>
      <c r="B186" s="111"/>
      <c r="C186" s="160"/>
      <c r="D186" s="160"/>
      <c r="E186" s="160"/>
      <c r="F186" s="160"/>
      <c r="G186" s="160"/>
      <c r="H186" s="160"/>
      <c r="I186" s="160"/>
      <c r="J186" s="160"/>
      <c r="K186" s="160"/>
      <c r="L186" s="160"/>
      <c r="M186" s="160"/>
      <c r="N186" s="160"/>
      <c r="O186" s="160"/>
      <c r="P186" s="160"/>
      <c r="Q186" s="160"/>
    </row>
    <row r="187" spans="1:84" ht="24.9" customHeight="1" x14ac:dyDescent="0.2">
      <c r="A187" s="112" t="s">
        <v>26</v>
      </c>
      <c r="B187" s="114"/>
      <c r="C187" s="114"/>
      <c r="D187" s="114"/>
      <c r="E187" s="114"/>
      <c r="F187" s="184" t="s">
        <v>52</v>
      </c>
      <c r="G187" s="112" t="e">
        <f>LEFT(#REF!,21)</f>
        <v>#REF!</v>
      </c>
      <c r="H187" s="114"/>
      <c r="I187" s="114"/>
      <c r="J187" s="114"/>
      <c r="K187" s="114"/>
      <c r="L187" s="114"/>
      <c r="M187" s="114"/>
      <c r="N187" s="114"/>
      <c r="O187" s="114"/>
      <c r="P187" s="114"/>
      <c r="Q187" s="114"/>
      <c r="U187" s="207" t="s">
        <v>20</v>
      </c>
      <c r="W187" s="207" t="s">
        <v>56</v>
      </c>
    </row>
    <row r="188" spans="1:84" ht="24.9" customHeight="1" x14ac:dyDescent="0.2">
      <c r="A188" s="113" t="e">
        <f>"  ("&amp;U188&amp;"→"&amp;W188&amp;")"</f>
        <v>#REF!</v>
      </c>
      <c r="B188" s="114"/>
      <c r="C188" s="114"/>
      <c r="D188" s="114"/>
      <c r="E188" s="114"/>
      <c r="F188" s="184"/>
      <c r="G188" s="112" t="e">
        <f>MID(#REF!,22,20)</f>
        <v>#REF!</v>
      </c>
      <c r="H188" s="114"/>
      <c r="I188" s="114"/>
      <c r="J188" s="114"/>
      <c r="K188" s="114"/>
      <c r="L188" s="114"/>
      <c r="M188" s="114"/>
      <c r="N188" s="114"/>
      <c r="O188" s="114"/>
      <c r="P188" s="114"/>
      <c r="Q188" s="114"/>
      <c r="U188" s="207" t="e">
        <f>IF(#REF!&lt;0,"▲",)&amp;TEXT(ABS(ROUND(#REF!,1)),"#0.0")</f>
        <v>#REF!</v>
      </c>
      <c r="V188" s="207"/>
      <c r="W188" s="207" t="e">
        <f>IF(#REF!&lt;0,"▲",)&amp;TEXT(ABS(ROUND(#REF!,1)),"#0.0")</f>
        <v>#REF!</v>
      </c>
    </row>
    <row r="189" spans="1:84" ht="24.9" customHeight="1" x14ac:dyDescent="0.2">
      <c r="A189" s="112"/>
      <c r="B189" s="114"/>
      <c r="C189" s="114"/>
      <c r="D189" s="114"/>
      <c r="E189" s="114"/>
      <c r="F189" s="184"/>
      <c r="G189" s="112" t="e">
        <f>MID(#REF!,41,20)</f>
        <v>#REF!</v>
      </c>
      <c r="H189" s="114"/>
      <c r="I189" s="114"/>
      <c r="J189" s="114"/>
      <c r="K189" s="114"/>
      <c r="L189" s="114"/>
      <c r="M189" s="114"/>
      <c r="N189" s="114"/>
      <c r="O189" s="114"/>
      <c r="P189" s="114"/>
      <c r="Q189" s="114"/>
    </row>
    <row r="190" spans="1:84" ht="6.9" customHeight="1" x14ac:dyDescent="0.2">
      <c r="A190" s="114"/>
      <c r="B190" s="114"/>
      <c r="C190" s="114"/>
      <c r="D190" s="114"/>
      <c r="E190" s="114"/>
      <c r="F190" s="114"/>
      <c r="G190" s="114"/>
      <c r="H190" s="114"/>
      <c r="I190" s="114"/>
      <c r="J190" s="114"/>
      <c r="K190" s="114"/>
      <c r="L190" s="114"/>
      <c r="M190" s="114"/>
      <c r="N190" s="114"/>
      <c r="O190" s="114"/>
      <c r="P190" s="114"/>
      <c r="Q190" s="114"/>
    </row>
    <row r="191" spans="1:84" ht="21.9" customHeight="1" x14ac:dyDescent="0.2">
      <c r="A191" s="116" t="s">
        <v>17</v>
      </c>
      <c r="B191" s="118"/>
      <c r="C191" s="118"/>
      <c r="D191" s="118"/>
      <c r="E191" s="118"/>
      <c r="F191" s="118"/>
      <c r="G191" s="180" t="s">
        <v>52</v>
      </c>
      <c r="H191" s="116" t="e">
        <f>LEFT(#REF!,21)</f>
        <v>#REF!</v>
      </c>
      <c r="I191" s="118"/>
      <c r="J191" s="118"/>
      <c r="K191" s="118"/>
      <c r="L191" s="118"/>
      <c r="M191" s="118"/>
      <c r="N191" s="118"/>
      <c r="O191" s="118"/>
      <c r="P191" s="118"/>
      <c r="Q191" s="118"/>
      <c r="U191" s="207" t="s">
        <v>20</v>
      </c>
      <c r="W191" s="207" t="s">
        <v>56</v>
      </c>
    </row>
    <row r="192" spans="1:84" ht="21.9" customHeight="1" x14ac:dyDescent="0.2">
      <c r="A192" s="116"/>
      <c r="B192" s="118"/>
      <c r="C192" s="156" t="e">
        <f>" ("&amp;U192&amp;"→"&amp;W192&amp;")"</f>
        <v>#REF!</v>
      </c>
      <c r="D192" s="157"/>
      <c r="E192" s="157"/>
      <c r="F192" s="157"/>
      <c r="G192" s="180"/>
      <c r="H192" s="116" t="e">
        <f>MID(#REF!,22,20)</f>
        <v>#REF!</v>
      </c>
      <c r="I192" s="118"/>
      <c r="J192" s="118"/>
      <c r="K192" s="118"/>
      <c r="L192" s="118"/>
      <c r="M192" s="118"/>
      <c r="N192" s="118"/>
      <c r="O192" s="118"/>
      <c r="P192" s="118"/>
      <c r="Q192" s="118"/>
      <c r="U192" s="207" t="e">
        <f>IF(#REF!&lt;0,"▲",)&amp;TEXT(ABS(ROUND(#REF!,1)),"#0.0")</f>
        <v>#REF!</v>
      </c>
      <c r="V192" s="207"/>
      <c r="W192" s="207" t="e">
        <f>IF(#REF!&lt;0,"▲",)&amp;TEXT(ABS(ROUND(#REF!,1)),"#0.0")</f>
        <v>#REF!</v>
      </c>
    </row>
    <row r="193" spans="1:83" ht="21.9" customHeight="1" x14ac:dyDescent="0.2">
      <c r="A193" s="116"/>
      <c r="B193" s="118"/>
      <c r="C193" s="156"/>
      <c r="D193" s="157"/>
      <c r="E193" s="157"/>
      <c r="F193" s="157"/>
      <c r="G193" s="180"/>
      <c r="H193" s="116" t="e">
        <f>MID(#REF!,41,20)</f>
        <v>#REF!</v>
      </c>
      <c r="I193" s="118"/>
      <c r="J193" s="118"/>
      <c r="K193" s="118"/>
      <c r="L193" s="118"/>
      <c r="M193" s="118"/>
      <c r="N193" s="118"/>
      <c r="O193" s="118"/>
      <c r="P193" s="118"/>
      <c r="Q193" s="118"/>
      <c r="U193" s="207"/>
      <c r="V193" s="207"/>
      <c r="W193" s="207"/>
    </row>
    <row r="194" spans="1:83" ht="6.9" customHeight="1" x14ac:dyDescent="0.2">
      <c r="A194" s="118"/>
      <c r="B194" s="118"/>
      <c r="C194" s="118"/>
      <c r="D194" s="118"/>
      <c r="E194" s="118"/>
      <c r="F194" s="118"/>
      <c r="G194" s="126"/>
      <c r="H194" s="118"/>
      <c r="I194" s="118"/>
      <c r="J194" s="118"/>
      <c r="K194" s="118"/>
      <c r="L194" s="118"/>
      <c r="M194" s="118"/>
      <c r="N194" s="118"/>
      <c r="O194" s="118"/>
      <c r="P194" s="118"/>
      <c r="Q194" s="118"/>
      <c r="U194" s="207"/>
      <c r="V194" s="207"/>
      <c r="W194" s="207"/>
    </row>
    <row r="195" spans="1:83" ht="21.9" customHeight="1" x14ac:dyDescent="0.2">
      <c r="A195" s="116" t="s">
        <v>71</v>
      </c>
      <c r="B195" s="118"/>
      <c r="C195" s="118"/>
      <c r="D195" s="118"/>
      <c r="E195" s="118"/>
      <c r="F195" s="118"/>
      <c r="G195" s="180" t="s">
        <v>52</v>
      </c>
      <c r="H195" s="116" t="e">
        <f>LEFT(#REF!,20)</f>
        <v>#REF!</v>
      </c>
      <c r="I195" s="118"/>
      <c r="J195" s="118"/>
      <c r="K195" s="118"/>
      <c r="L195" s="118"/>
      <c r="M195" s="118"/>
      <c r="N195" s="118"/>
      <c r="O195" s="118"/>
      <c r="P195" s="118"/>
      <c r="Q195" s="118"/>
      <c r="U195" s="207"/>
      <c r="V195" s="207"/>
      <c r="W195" s="207"/>
    </row>
    <row r="196" spans="1:83" ht="21.9" customHeight="1" x14ac:dyDescent="0.2">
      <c r="A196" s="116"/>
      <c r="B196" s="118"/>
      <c r="C196" s="156" t="e">
        <f>" ("&amp;U196&amp;"→"&amp;W196&amp;")"</f>
        <v>#REF!</v>
      </c>
      <c r="D196" s="157"/>
      <c r="E196" s="157"/>
      <c r="F196" s="157"/>
      <c r="G196" s="181"/>
      <c r="H196" s="251" t="e">
        <f>MID(#REF!,21,20)</f>
        <v>#REF!</v>
      </c>
      <c r="I196" s="118"/>
      <c r="J196" s="118"/>
      <c r="K196" s="118"/>
      <c r="L196" s="118"/>
      <c r="M196" s="118"/>
      <c r="N196" s="118"/>
      <c r="O196" s="118"/>
      <c r="P196" s="118"/>
      <c r="Q196" s="118"/>
      <c r="U196" s="207" t="e">
        <f>IF(#REF!&lt;0,"▲",)&amp;TEXT(ABS(ROUND(#REF!,1)),"#0.0")</f>
        <v>#REF!</v>
      </c>
      <c r="V196" s="207"/>
      <c r="W196" s="207" t="e">
        <f>IF(#REF!&lt;0,"▲",)&amp;TEXT(ABS(ROUND(#REF!,1)),"#0.0")</f>
        <v>#REF!</v>
      </c>
    </row>
    <row r="197" spans="1:83" ht="6.9" customHeight="1" x14ac:dyDescent="0.2">
      <c r="A197" s="127"/>
      <c r="B197" s="127"/>
      <c r="C197" s="127"/>
      <c r="D197" s="127"/>
      <c r="E197" s="127"/>
      <c r="F197" s="127"/>
      <c r="G197" s="187"/>
      <c r="H197" s="127"/>
      <c r="I197" s="127"/>
      <c r="J197" s="127"/>
      <c r="K197" s="127"/>
      <c r="L197" s="127"/>
      <c r="M197" s="127"/>
      <c r="N197" s="127"/>
      <c r="O197" s="127"/>
      <c r="P197" s="127"/>
      <c r="Q197" s="127"/>
    </row>
    <row r="198" spans="1:83" ht="15.9" customHeight="1" x14ac:dyDescent="0.2"/>
    <row r="199" spans="1:83" ht="15.9" customHeight="1" x14ac:dyDescent="0.2"/>
    <row r="200" spans="1:83" ht="15.9" customHeight="1" x14ac:dyDescent="0.2"/>
    <row r="201" spans="1:83" ht="21.9" customHeight="1" x14ac:dyDescent="0.2">
      <c r="B201" s="150"/>
      <c r="C201" s="150"/>
      <c r="D201" s="150"/>
      <c r="E201" s="150"/>
      <c r="F201" s="150"/>
      <c r="G201" s="150"/>
      <c r="H201" s="185" t="s">
        <v>41</v>
      </c>
      <c r="I201" s="150"/>
      <c r="J201" s="150"/>
      <c r="K201" s="150"/>
      <c r="L201" s="150"/>
      <c r="M201" s="150"/>
      <c r="N201" s="150"/>
      <c r="O201" s="150"/>
      <c r="P201" s="150"/>
      <c r="Q201" s="150"/>
    </row>
    <row r="202" spans="1:83" ht="21.9" customHeight="1" x14ac:dyDescent="0.2">
      <c r="B202" s="150"/>
      <c r="C202" s="150"/>
      <c r="D202" s="150"/>
      <c r="E202" s="150"/>
      <c r="F202" s="150"/>
      <c r="G202" s="150"/>
      <c r="H202" s="150"/>
      <c r="I202" s="150"/>
      <c r="J202" s="150"/>
      <c r="K202" s="150"/>
      <c r="L202" s="150"/>
      <c r="M202" s="150"/>
      <c r="N202" s="150"/>
      <c r="O202" s="150"/>
      <c r="P202" s="150"/>
      <c r="Q202" s="150"/>
      <c r="T202" s="207"/>
    </row>
    <row r="203" spans="1:83" ht="21.9" customHeight="1" x14ac:dyDescent="0.2">
      <c r="B203" s="150"/>
      <c r="C203" s="150"/>
      <c r="D203" s="150"/>
      <c r="E203" s="150"/>
      <c r="F203" s="150"/>
      <c r="G203" s="150"/>
      <c r="H203" s="150"/>
      <c r="I203" s="150"/>
      <c r="J203" s="150"/>
      <c r="K203" s="150"/>
      <c r="L203" s="150"/>
      <c r="M203" s="150"/>
      <c r="N203" s="150"/>
      <c r="O203" s="150"/>
      <c r="P203" s="150"/>
      <c r="Q203" s="150"/>
    </row>
    <row r="204" spans="1:83" ht="21.9" customHeight="1" x14ac:dyDescent="0.2">
      <c r="B204" s="150"/>
      <c r="C204" s="150"/>
      <c r="D204" s="150"/>
      <c r="E204" s="150"/>
      <c r="F204" s="150"/>
      <c r="G204" s="150"/>
      <c r="H204" s="150"/>
      <c r="I204" s="150"/>
      <c r="J204" s="150"/>
      <c r="K204" s="150"/>
      <c r="L204" s="150"/>
      <c r="M204" s="150"/>
      <c r="N204" s="150"/>
      <c r="O204" s="150"/>
      <c r="P204" s="150"/>
      <c r="Q204" s="150"/>
    </row>
    <row r="205" spans="1:83" ht="21.9" customHeight="1" x14ac:dyDescent="0.2">
      <c r="B205" s="150"/>
      <c r="C205" s="150"/>
      <c r="D205" s="150"/>
      <c r="E205" s="150"/>
      <c r="F205" s="150"/>
      <c r="G205" s="150"/>
      <c r="H205" s="150"/>
      <c r="I205" s="150"/>
      <c r="J205" s="150"/>
      <c r="K205" s="150"/>
      <c r="L205" s="150"/>
      <c r="M205" s="150"/>
      <c r="N205" s="150"/>
      <c r="O205" s="150"/>
      <c r="P205" s="150"/>
      <c r="Q205" s="150"/>
      <c r="T205" s="207"/>
    </row>
    <row r="206" spans="1:83" ht="21.9" customHeight="1" x14ac:dyDescent="0.2">
      <c r="B206" s="150"/>
      <c r="C206" s="150"/>
      <c r="D206" s="150"/>
      <c r="E206" s="150"/>
      <c r="F206" s="150"/>
      <c r="G206" s="150"/>
      <c r="H206" s="150"/>
      <c r="I206" s="150"/>
      <c r="J206" s="150"/>
      <c r="K206" s="150"/>
      <c r="L206" s="150"/>
      <c r="M206" s="150"/>
      <c r="N206" s="150"/>
      <c r="O206" s="150"/>
      <c r="P206" s="150"/>
      <c r="Q206" s="150"/>
      <c r="T206" s="207"/>
      <c r="U206" s="123"/>
      <c r="V206" s="123"/>
      <c r="W206" s="123"/>
      <c r="X206" s="123"/>
      <c r="Y206" s="123"/>
      <c r="Z206" s="123"/>
      <c r="AA206" s="123"/>
      <c r="AB206" s="123"/>
      <c r="AC206" s="123"/>
      <c r="AD206" s="123"/>
      <c r="AE206" s="123"/>
      <c r="AF206" s="123"/>
      <c r="AG206" s="123"/>
      <c r="AH206" s="123"/>
      <c r="AI206" s="123"/>
      <c r="AJ206" s="123"/>
      <c r="AK206" s="123"/>
      <c r="AL206" s="123"/>
      <c r="AM206" s="123"/>
      <c r="AN206" s="123"/>
      <c r="AO206" s="123"/>
      <c r="AP206" s="123"/>
      <c r="AQ206" s="123"/>
      <c r="AR206" s="123"/>
      <c r="AS206" s="123"/>
      <c r="AT206" s="123"/>
      <c r="AU206" s="123"/>
      <c r="AV206" s="123"/>
      <c r="AW206" s="123"/>
      <c r="AX206" s="123"/>
      <c r="AY206" s="123"/>
      <c r="AZ206" s="123"/>
      <c r="BA206" s="123"/>
      <c r="BB206" s="123"/>
      <c r="BC206" s="123"/>
      <c r="BD206" s="123"/>
      <c r="BE206" s="123"/>
      <c r="BF206" s="123"/>
      <c r="BG206" s="123"/>
      <c r="BH206" s="123"/>
      <c r="BI206" s="123"/>
      <c r="BJ206" s="123"/>
      <c r="BK206" s="123"/>
      <c r="BL206" s="123"/>
      <c r="BM206" s="123"/>
      <c r="BN206" s="123"/>
      <c r="BO206" s="123"/>
      <c r="BP206" s="123"/>
      <c r="BQ206" s="123"/>
      <c r="BR206" s="123"/>
      <c r="BS206" s="123"/>
      <c r="BT206" s="123"/>
      <c r="BU206" s="123"/>
      <c r="BV206" s="123"/>
      <c r="BW206" s="123"/>
      <c r="BX206" s="123"/>
      <c r="BY206" s="123"/>
      <c r="BZ206" s="123"/>
      <c r="CA206" s="123"/>
      <c r="CB206" s="123"/>
      <c r="CC206" s="123"/>
      <c r="CD206" s="123"/>
      <c r="CE206" s="123"/>
    </row>
    <row r="207" spans="1:83" s="95" customFormat="1" ht="18" customHeight="1" x14ac:dyDescent="0.2">
      <c r="B207" s="151"/>
      <c r="C207" s="151"/>
      <c r="D207" s="151"/>
      <c r="E207" s="151"/>
      <c r="F207" s="151"/>
      <c r="G207" s="151"/>
      <c r="H207" s="151"/>
      <c r="I207" s="151"/>
      <c r="J207" s="151"/>
      <c r="K207" s="151"/>
      <c r="L207" s="151"/>
      <c r="M207" s="151"/>
      <c r="N207" s="151"/>
      <c r="O207" s="151"/>
      <c r="P207" s="151"/>
      <c r="Q207" s="151"/>
      <c r="U207" s="230"/>
      <c r="V207" s="230"/>
      <c r="W207" s="230"/>
      <c r="X207" s="230"/>
      <c r="Y207" s="230"/>
      <c r="Z207" s="230"/>
      <c r="AA207" s="230"/>
      <c r="AB207" s="230"/>
      <c r="AC207" s="230"/>
      <c r="AD207" s="230"/>
      <c r="AE207" s="230"/>
      <c r="AF207" s="230"/>
      <c r="AG207" s="230"/>
      <c r="AH207" s="230"/>
      <c r="AI207" s="230"/>
      <c r="AJ207" s="230"/>
      <c r="AK207" s="230"/>
      <c r="AL207" s="230"/>
      <c r="AM207" s="230"/>
      <c r="AN207" s="230"/>
      <c r="AO207" s="230"/>
      <c r="AP207" s="230"/>
      <c r="AQ207" s="230"/>
      <c r="AR207" s="230"/>
      <c r="AS207" s="230"/>
      <c r="AT207" s="230"/>
      <c r="AU207" s="230"/>
      <c r="AV207" s="230"/>
      <c r="AW207" s="230"/>
      <c r="AX207" s="230"/>
      <c r="AY207" s="230"/>
      <c r="AZ207" s="230"/>
      <c r="BA207" s="230"/>
      <c r="BB207" s="230"/>
      <c r="BC207" s="230"/>
      <c r="BD207" s="230"/>
      <c r="BE207" s="230"/>
      <c r="BF207" s="230"/>
      <c r="BG207" s="230"/>
      <c r="BH207" s="230"/>
      <c r="BI207" s="230"/>
      <c r="BJ207" s="230"/>
      <c r="BK207" s="230"/>
      <c r="BL207" s="230"/>
      <c r="BM207" s="230"/>
      <c r="BN207" s="230"/>
      <c r="BO207" s="230"/>
      <c r="BP207" s="230"/>
      <c r="BQ207" s="230" t="str">
        <f t="shared" ref="BQ207:BV208" si="2">IF(BQ78="","",BQ78)</f>
        <v/>
      </c>
      <c r="BR207" s="230" t="str">
        <f t="shared" si="2"/>
        <v/>
      </c>
      <c r="BS207" s="230" t="str">
        <f t="shared" si="2"/>
        <v/>
      </c>
      <c r="BT207" s="230" t="str">
        <f t="shared" si="2"/>
        <v/>
      </c>
      <c r="BU207" s="230" t="str">
        <f t="shared" si="2"/>
        <v/>
      </c>
      <c r="BV207" s="230" t="str">
        <f t="shared" si="2"/>
        <v/>
      </c>
    </row>
    <row r="208" spans="1:83" s="95" customFormat="1" ht="18" customHeight="1" x14ac:dyDescent="0.2">
      <c r="B208" s="151"/>
      <c r="C208" s="151"/>
      <c r="D208" s="151"/>
      <c r="E208" s="151"/>
      <c r="F208" s="151"/>
      <c r="G208" s="151"/>
      <c r="H208" s="151"/>
      <c r="I208" s="151"/>
      <c r="J208" s="151"/>
      <c r="K208" s="151"/>
      <c r="L208" s="151"/>
      <c r="M208" s="151"/>
      <c r="N208" s="151"/>
      <c r="O208" s="151"/>
      <c r="P208" s="151"/>
      <c r="Q208" s="151"/>
      <c r="U208" s="214"/>
      <c r="V208" s="214"/>
      <c r="W208" s="214"/>
      <c r="X208" s="214"/>
      <c r="Y208" s="214"/>
      <c r="Z208" s="214"/>
      <c r="AA208" s="214"/>
      <c r="AB208" s="214"/>
      <c r="AC208" s="214"/>
      <c r="AD208" s="214"/>
      <c r="AE208" s="214"/>
      <c r="AF208" s="214"/>
      <c r="AG208" s="214"/>
      <c r="AH208" s="214"/>
      <c r="AI208" s="214"/>
      <c r="AJ208" s="214"/>
      <c r="AK208" s="214"/>
      <c r="AL208" s="214"/>
      <c r="AM208" s="214"/>
      <c r="AN208" s="214"/>
      <c r="AO208" s="214"/>
      <c r="AP208" s="214"/>
      <c r="AQ208" s="214"/>
      <c r="AR208" s="214"/>
      <c r="AS208" s="214"/>
      <c r="AT208" s="214"/>
      <c r="AU208" s="214"/>
      <c r="AV208" s="214"/>
      <c r="AW208" s="214"/>
      <c r="AX208" s="214"/>
      <c r="AY208" s="214"/>
      <c r="AZ208" s="214"/>
      <c r="BA208" s="214"/>
      <c r="BB208" s="214"/>
      <c r="BC208" s="214"/>
      <c r="BD208" s="214"/>
      <c r="BE208" s="214"/>
      <c r="BF208" s="214"/>
      <c r="BG208" s="214"/>
      <c r="BH208" s="214"/>
      <c r="BI208" s="214"/>
      <c r="BJ208" s="214"/>
      <c r="BK208" s="214"/>
      <c r="BL208" s="214"/>
      <c r="BM208" s="214"/>
      <c r="BN208" s="214"/>
      <c r="BO208" s="214"/>
      <c r="BP208" s="214"/>
      <c r="BQ208" s="214" t="str">
        <f t="shared" si="2"/>
        <v/>
      </c>
      <c r="BR208" s="214" t="str">
        <f t="shared" si="2"/>
        <v/>
      </c>
      <c r="BS208" s="214" t="str">
        <f t="shared" si="2"/>
        <v/>
      </c>
      <c r="BT208" s="214" t="str">
        <f t="shared" si="2"/>
        <v/>
      </c>
      <c r="BU208" s="214" t="str">
        <f t="shared" si="2"/>
        <v/>
      </c>
      <c r="BV208" s="214" t="str">
        <f t="shared" si="2"/>
        <v/>
      </c>
    </row>
    <row r="209" spans="2:83" ht="21.9" customHeight="1" x14ac:dyDescent="0.2">
      <c r="B209" s="150"/>
      <c r="C209" s="150"/>
      <c r="D209" s="150"/>
      <c r="E209" s="150"/>
      <c r="F209" s="150"/>
      <c r="G209" s="150"/>
      <c r="H209" s="150"/>
      <c r="I209" s="150"/>
      <c r="J209" s="150"/>
      <c r="K209" s="150"/>
      <c r="L209" s="150"/>
      <c r="M209" s="150"/>
      <c r="N209" s="150"/>
      <c r="O209" s="150"/>
      <c r="P209" s="150"/>
      <c r="Q209" s="150"/>
      <c r="T209" s="208"/>
      <c r="U209" s="232"/>
      <c r="V209" s="232"/>
      <c r="W209" s="232"/>
      <c r="X209" s="232"/>
      <c r="Y209" s="232"/>
      <c r="Z209" s="232"/>
      <c r="AA209" s="232"/>
      <c r="AB209" s="232"/>
      <c r="AC209" s="232"/>
      <c r="AD209" s="232"/>
      <c r="AE209" s="232"/>
      <c r="AF209" s="232"/>
      <c r="AG209" s="232"/>
      <c r="AH209" s="208"/>
      <c r="AI209" s="208"/>
      <c r="AJ209" s="208"/>
      <c r="AK209" s="208"/>
      <c r="AL209" s="208"/>
      <c r="AM209" s="208"/>
      <c r="AN209" s="208"/>
      <c r="AO209" s="208"/>
      <c r="AP209" s="208"/>
      <c r="AQ209" s="208"/>
      <c r="AR209" s="208"/>
      <c r="AS209" s="208"/>
      <c r="AT209" s="208"/>
      <c r="AU209" s="208"/>
      <c r="AV209" s="208"/>
      <c r="AW209" s="208"/>
      <c r="AX209" s="208"/>
      <c r="AY209" s="208"/>
      <c r="AZ209" s="208"/>
      <c r="BA209" s="208"/>
      <c r="BB209" s="208"/>
      <c r="BC209" s="208"/>
      <c r="BD209" s="208"/>
      <c r="BE209" s="208"/>
      <c r="BF209" s="208"/>
      <c r="BG209" s="208"/>
      <c r="BH209" s="208"/>
      <c r="BI209" s="208"/>
      <c r="BJ209" s="208"/>
      <c r="BK209" s="208"/>
      <c r="BL209" s="208"/>
      <c r="BM209" s="208"/>
      <c r="BN209" s="208"/>
      <c r="BO209" s="208"/>
      <c r="BP209" s="208"/>
      <c r="BQ209" s="208"/>
      <c r="BR209" s="208"/>
      <c r="BS209" s="208"/>
      <c r="BT209" s="208"/>
      <c r="BU209" s="208"/>
      <c r="BV209" s="208"/>
      <c r="BW209" s="123"/>
      <c r="BX209" s="123"/>
      <c r="BY209" s="123"/>
      <c r="BZ209" s="123"/>
      <c r="CA209" s="123"/>
      <c r="CB209" s="123"/>
      <c r="CC209" s="123"/>
      <c r="CD209" s="123"/>
      <c r="CE209" s="123"/>
    </row>
    <row r="210" spans="2:83" ht="15.9" customHeight="1" x14ac:dyDescent="0.2">
      <c r="B210" s="150"/>
      <c r="C210" s="150"/>
      <c r="D210" s="150"/>
      <c r="E210" s="150"/>
      <c r="F210" s="150"/>
      <c r="G210" s="150"/>
      <c r="H210" s="150"/>
      <c r="I210" s="150"/>
      <c r="J210" s="150"/>
      <c r="K210" s="150"/>
      <c r="L210" s="150"/>
      <c r="M210" s="150"/>
      <c r="N210" s="150"/>
      <c r="O210" s="150"/>
      <c r="P210" s="150"/>
      <c r="Q210" s="150"/>
      <c r="T210" s="123"/>
      <c r="U210" s="123"/>
      <c r="V210" s="123"/>
      <c r="W210" s="123"/>
      <c r="X210" s="123"/>
      <c r="Y210" s="123"/>
      <c r="Z210" s="123"/>
      <c r="AA210" s="123"/>
      <c r="AB210" s="123"/>
      <c r="AC210" s="123"/>
      <c r="AD210" s="123"/>
      <c r="AE210" s="123"/>
      <c r="AF210" s="123"/>
      <c r="AG210" s="123"/>
      <c r="AH210" s="123"/>
      <c r="AI210" s="123"/>
      <c r="AJ210" s="123"/>
      <c r="AK210" s="123"/>
      <c r="AL210" s="123"/>
      <c r="AM210" s="123"/>
      <c r="AN210" s="123"/>
      <c r="AO210" s="123"/>
      <c r="AP210" s="123"/>
      <c r="AQ210" s="123"/>
      <c r="AR210" s="123"/>
      <c r="AS210" s="123"/>
      <c r="AT210" s="123"/>
      <c r="AU210" s="123"/>
      <c r="AV210" s="123"/>
      <c r="AW210" s="123"/>
      <c r="AX210" s="123"/>
      <c r="AY210" s="123"/>
      <c r="AZ210" s="123"/>
      <c r="BA210" s="123"/>
      <c r="BB210" s="123"/>
      <c r="BC210" s="123"/>
      <c r="BD210" s="123"/>
      <c r="BE210" s="123"/>
      <c r="BF210" s="123"/>
      <c r="BG210" s="123"/>
      <c r="BH210" s="123"/>
      <c r="BI210" s="123"/>
      <c r="BJ210" s="123"/>
      <c r="BK210" s="123"/>
      <c r="BL210" s="123"/>
      <c r="BM210" s="123"/>
      <c r="BN210" s="123"/>
      <c r="BO210" s="123"/>
      <c r="BP210" s="123"/>
      <c r="BQ210" s="123"/>
      <c r="BR210" s="123"/>
      <c r="BS210" s="123"/>
      <c r="BT210" s="123"/>
      <c r="BU210" s="123"/>
      <c r="BV210" s="123"/>
      <c r="BW210" s="123"/>
      <c r="BX210" s="123"/>
      <c r="BY210" s="123"/>
      <c r="BZ210" s="123"/>
      <c r="CA210" s="123"/>
      <c r="CB210" s="123"/>
      <c r="CC210" s="123"/>
      <c r="CD210" s="123"/>
      <c r="CE210" s="123"/>
    </row>
    <row r="211" spans="2:83" ht="15.9" customHeight="1" x14ac:dyDescent="0.2">
      <c r="B211" s="150"/>
      <c r="C211" s="150"/>
      <c r="D211" s="150"/>
      <c r="E211" s="150"/>
      <c r="F211" s="150"/>
      <c r="G211" s="150"/>
      <c r="H211" s="150"/>
      <c r="I211" s="150"/>
      <c r="J211" s="150"/>
      <c r="K211" s="150"/>
      <c r="L211" s="150"/>
      <c r="M211" s="150"/>
      <c r="N211" s="150"/>
      <c r="O211" s="150"/>
      <c r="P211" s="150"/>
      <c r="Q211" s="150"/>
      <c r="T211" s="209"/>
      <c r="U211" s="208"/>
      <c r="V211" s="123"/>
      <c r="W211" s="123"/>
      <c r="X211" s="123"/>
      <c r="Y211" s="123"/>
      <c r="Z211" s="123"/>
      <c r="AA211" s="123"/>
      <c r="AB211" s="123"/>
      <c r="AC211" s="123"/>
      <c r="AD211" s="123"/>
      <c r="AE211" s="123"/>
      <c r="AF211" s="123"/>
      <c r="AG211" s="123"/>
      <c r="AH211" s="123"/>
      <c r="AI211" s="123"/>
      <c r="AJ211" s="123"/>
      <c r="AK211" s="123"/>
      <c r="AL211" s="123"/>
      <c r="AM211" s="123"/>
      <c r="AN211" s="123"/>
      <c r="AO211" s="123"/>
      <c r="AP211" s="123"/>
      <c r="AQ211" s="123"/>
      <c r="AR211" s="123"/>
      <c r="AS211" s="123"/>
      <c r="AT211" s="123"/>
      <c r="AU211" s="123"/>
      <c r="AV211" s="123"/>
      <c r="AW211" s="123"/>
      <c r="AX211" s="123"/>
      <c r="AY211" s="123"/>
      <c r="AZ211" s="123"/>
      <c r="BA211" s="123"/>
      <c r="BB211" s="123"/>
      <c r="BC211" s="123"/>
      <c r="BD211" s="123"/>
      <c r="BE211" s="123"/>
      <c r="BF211" s="123"/>
      <c r="BG211" s="123"/>
      <c r="BH211" s="123"/>
      <c r="BI211" s="123"/>
      <c r="BJ211" s="123"/>
      <c r="BK211" s="123"/>
      <c r="BL211" s="123"/>
      <c r="BM211" s="123"/>
      <c r="BN211" s="123"/>
      <c r="BO211" s="123"/>
      <c r="BP211" s="123"/>
      <c r="BQ211" s="123"/>
      <c r="BR211" s="123"/>
      <c r="BS211" s="123"/>
      <c r="BT211" s="123"/>
      <c r="BU211" s="123"/>
      <c r="BV211" s="123"/>
      <c r="BW211" s="123"/>
      <c r="BX211" s="123"/>
      <c r="BY211" s="123"/>
      <c r="BZ211" s="123"/>
      <c r="CA211" s="123"/>
      <c r="CB211" s="123"/>
      <c r="CC211" s="123"/>
      <c r="CD211" s="123"/>
      <c r="CE211" s="123"/>
    </row>
    <row r="212" spans="2:83" ht="15.9" customHeight="1" x14ac:dyDescent="0.2">
      <c r="B212" s="150"/>
      <c r="C212" s="150"/>
      <c r="D212" s="150"/>
      <c r="E212" s="150"/>
      <c r="F212" s="150"/>
      <c r="G212" s="150"/>
      <c r="H212" s="150"/>
      <c r="I212" s="150"/>
      <c r="J212" s="150"/>
      <c r="K212" s="150"/>
      <c r="L212" s="150"/>
      <c r="M212" s="150"/>
      <c r="N212" s="150"/>
      <c r="O212" s="150"/>
      <c r="P212" s="150"/>
      <c r="Q212" s="150"/>
    </row>
    <row r="213" spans="2:83" ht="21.9" customHeight="1" x14ac:dyDescent="0.2">
      <c r="B213" s="150"/>
      <c r="C213" s="150"/>
      <c r="D213" s="150"/>
      <c r="E213" s="150"/>
      <c r="F213" s="150"/>
      <c r="G213" s="185" t="s">
        <v>37</v>
      </c>
      <c r="I213" s="150"/>
      <c r="J213" s="150"/>
      <c r="K213" s="150"/>
      <c r="L213" s="150"/>
      <c r="M213" s="150"/>
      <c r="N213" s="150"/>
      <c r="O213" s="150"/>
      <c r="P213" s="150"/>
      <c r="Q213" s="150"/>
    </row>
    <row r="214" spans="2:83" ht="21.9" customHeight="1" x14ac:dyDescent="0.2">
      <c r="B214" s="150"/>
      <c r="C214" s="150"/>
      <c r="D214" s="150"/>
      <c r="E214" s="150"/>
      <c r="F214" s="150"/>
      <c r="G214" s="150"/>
      <c r="H214" s="150"/>
      <c r="I214" s="150"/>
      <c r="J214" s="150"/>
      <c r="K214" s="150"/>
      <c r="L214" s="150"/>
      <c r="M214" s="150"/>
      <c r="N214" s="150"/>
      <c r="O214" s="150"/>
      <c r="P214" s="150"/>
      <c r="Q214" s="150"/>
    </row>
    <row r="215" spans="2:83" ht="21.9" customHeight="1" x14ac:dyDescent="0.2">
      <c r="B215" s="150"/>
      <c r="C215" s="150"/>
      <c r="D215" s="150"/>
      <c r="E215" s="150"/>
      <c r="F215" s="150"/>
      <c r="G215" s="150"/>
      <c r="H215" s="150"/>
      <c r="I215" s="150"/>
      <c r="J215" s="150"/>
      <c r="K215" s="150"/>
      <c r="L215" s="150"/>
      <c r="M215" s="150"/>
      <c r="N215" s="150"/>
      <c r="O215" s="150"/>
      <c r="P215" s="150"/>
      <c r="Q215" s="150"/>
    </row>
    <row r="216" spans="2:83" ht="21.9" customHeight="1" x14ac:dyDescent="0.2">
      <c r="B216" s="150"/>
      <c r="C216" s="150"/>
      <c r="D216" s="150"/>
      <c r="E216" s="150"/>
      <c r="F216" s="150"/>
      <c r="G216" s="150"/>
      <c r="H216" s="150"/>
      <c r="I216" s="150"/>
      <c r="J216" s="150"/>
      <c r="K216" s="150"/>
      <c r="L216" s="150"/>
      <c r="M216" s="150"/>
      <c r="N216" s="150"/>
      <c r="O216" s="150"/>
      <c r="P216" s="150"/>
      <c r="Q216" s="150"/>
    </row>
    <row r="217" spans="2:83" ht="21.9" customHeight="1" x14ac:dyDescent="0.2">
      <c r="B217" s="150"/>
      <c r="C217" s="150"/>
      <c r="D217" s="150"/>
      <c r="E217" s="150"/>
      <c r="F217" s="150"/>
      <c r="G217" s="150"/>
      <c r="H217" s="150"/>
      <c r="I217" s="150"/>
      <c r="J217" s="150"/>
      <c r="K217" s="150"/>
      <c r="L217" s="150"/>
      <c r="M217" s="150"/>
      <c r="N217" s="150"/>
      <c r="O217" s="150"/>
      <c r="P217" s="150"/>
      <c r="Q217" s="150"/>
      <c r="T217" s="207"/>
      <c r="U217" s="123"/>
      <c r="V217" s="123"/>
      <c r="W217" s="123"/>
      <c r="X217" s="123"/>
      <c r="Y217" s="123"/>
      <c r="Z217" s="123"/>
      <c r="AA217" s="123"/>
      <c r="AB217" s="123"/>
      <c r="AC217" s="123"/>
      <c r="AD217" s="123"/>
      <c r="AE217" s="123"/>
      <c r="AF217" s="123"/>
      <c r="AG217" s="123"/>
      <c r="AH217" s="123"/>
      <c r="AI217" s="123"/>
      <c r="AJ217" s="123"/>
      <c r="AK217" s="123"/>
      <c r="AL217" s="123"/>
      <c r="AM217" s="123"/>
      <c r="AN217" s="123"/>
      <c r="AO217" s="123"/>
      <c r="AP217" s="123"/>
      <c r="AQ217" s="123"/>
      <c r="AR217" s="123"/>
      <c r="AS217" s="123"/>
      <c r="AT217" s="123"/>
      <c r="AU217" s="123"/>
      <c r="AV217" s="123"/>
      <c r="AW217" s="123"/>
      <c r="AX217" s="123"/>
      <c r="AY217" s="123"/>
      <c r="AZ217" s="123"/>
      <c r="BA217" s="123"/>
      <c r="BB217" s="123"/>
      <c r="BC217" s="123"/>
      <c r="BD217" s="123"/>
      <c r="BE217" s="123"/>
      <c r="BF217" s="123"/>
      <c r="BG217" s="123"/>
      <c r="BH217" s="123"/>
      <c r="BI217" s="123"/>
      <c r="BJ217" s="123"/>
      <c r="BK217" s="123"/>
      <c r="BL217" s="123"/>
      <c r="BM217" s="123"/>
      <c r="BN217" s="123"/>
      <c r="BO217" s="123"/>
      <c r="BP217" s="123"/>
      <c r="BQ217" s="123"/>
      <c r="BR217" s="123"/>
      <c r="BS217" s="123"/>
      <c r="BT217" s="123"/>
      <c r="BU217" s="123"/>
      <c r="BV217" s="123"/>
      <c r="BW217" s="123"/>
      <c r="BX217" s="123"/>
      <c r="BY217" s="123"/>
      <c r="BZ217" s="123"/>
      <c r="CA217" s="123"/>
      <c r="CB217" s="123"/>
      <c r="CC217" s="123"/>
      <c r="CD217" s="123"/>
      <c r="CE217" s="123"/>
    </row>
    <row r="218" spans="2:83" ht="21.9" customHeight="1" x14ac:dyDescent="0.2">
      <c r="B218" s="150"/>
      <c r="C218" s="150"/>
      <c r="D218" s="150"/>
      <c r="E218" s="150"/>
      <c r="F218" s="150"/>
      <c r="G218" s="150"/>
      <c r="H218" s="150"/>
      <c r="I218" s="150"/>
      <c r="J218" s="150"/>
      <c r="K218" s="150"/>
      <c r="L218" s="150"/>
      <c r="M218" s="150"/>
      <c r="N218" s="150"/>
      <c r="O218" s="150"/>
      <c r="P218" s="150"/>
      <c r="Q218" s="150"/>
      <c r="T218" s="207"/>
      <c r="U218" s="123"/>
      <c r="V218" s="123"/>
      <c r="W218" s="123"/>
      <c r="X218" s="123"/>
      <c r="Y218" s="123"/>
      <c r="Z218" s="123"/>
      <c r="AA218" s="123"/>
      <c r="AB218" s="123"/>
      <c r="AC218" s="123"/>
      <c r="AD218" s="123"/>
      <c r="AE218" s="123"/>
      <c r="AF218" s="123"/>
      <c r="AG218" s="123"/>
      <c r="AH218" s="123"/>
      <c r="AI218" s="123"/>
      <c r="AJ218" s="123"/>
      <c r="AK218" s="123"/>
      <c r="AL218" s="123"/>
      <c r="AM218" s="123"/>
      <c r="AN218" s="123"/>
      <c r="AO218" s="123"/>
      <c r="AP218" s="123"/>
      <c r="AQ218" s="123"/>
      <c r="AR218" s="123"/>
      <c r="AS218" s="123"/>
      <c r="AT218" s="123"/>
      <c r="AU218" s="123"/>
      <c r="AV218" s="123"/>
      <c r="AW218" s="123"/>
      <c r="AX218" s="123"/>
      <c r="AY218" s="123"/>
      <c r="AZ218" s="123"/>
      <c r="BA218" s="123"/>
      <c r="BB218" s="123"/>
      <c r="BC218" s="123"/>
      <c r="BD218" s="123"/>
      <c r="BE218" s="123"/>
      <c r="BF218" s="123"/>
      <c r="BG218" s="123"/>
      <c r="BH218" s="123"/>
      <c r="BI218" s="123"/>
      <c r="BJ218" s="123"/>
      <c r="BK218" s="123"/>
      <c r="BL218" s="123"/>
      <c r="BM218" s="123"/>
      <c r="BN218" s="123"/>
      <c r="BO218" s="123"/>
      <c r="BP218" s="123"/>
      <c r="BQ218" s="123"/>
      <c r="BR218" s="123"/>
      <c r="BS218" s="123"/>
      <c r="BT218" s="123"/>
      <c r="BU218" s="123"/>
      <c r="BV218" s="123"/>
      <c r="BW218" s="123"/>
      <c r="BX218" s="123"/>
      <c r="BY218" s="123"/>
      <c r="BZ218" s="123"/>
      <c r="CA218" s="123"/>
      <c r="CB218" s="123"/>
      <c r="CC218" s="123"/>
      <c r="CD218" s="123"/>
      <c r="CE218" s="123"/>
    </row>
    <row r="219" spans="2:83" s="95" customFormat="1" ht="18.75" customHeight="1" x14ac:dyDescent="0.2">
      <c r="B219" s="151"/>
      <c r="C219" s="151"/>
      <c r="D219" s="151"/>
      <c r="E219" s="151"/>
      <c r="F219" s="151"/>
      <c r="G219" s="151"/>
      <c r="H219" s="151"/>
      <c r="I219" s="151"/>
      <c r="J219" s="151"/>
      <c r="K219" s="151"/>
      <c r="L219" s="151"/>
      <c r="M219" s="151"/>
      <c r="N219" s="151"/>
      <c r="O219" s="151"/>
      <c r="P219" s="151"/>
      <c r="Q219" s="151"/>
      <c r="U219" s="230"/>
      <c r="V219" s="230"/>
      <c r="W219" s="230"/>
      <c r="X219" s="230"/>
      <c r="Y219" s="230"/>
      <c r="Z219" s="230"/>
      <c r="AA219" s="230"/>
      <c r="AB219" s="230"/>
      <c r="AC219" s="230"/>
      <c r="AD219" s="230"/>
      <c r="AE219" s="230"/>
      <c r="AF219" s="230"/>
      <c r="AG219" s="230"/>
      <c r="AH219" s="230"/>
      <c r="AI219" s="230"/>
      <c r="AJ219" s="230"/>
      <c r="AK219" s="230"/>
      <c r="AL219" s="230"/>
      <c r="AM219" s="230"/>
      <c r="AN219" s="230"/>
      <c r="AO219" s="230"/>
      <c r="AP219" s="230"/>
      <c r="AQ219" s="230"/>
      <c r="AR219" s="230"/>
      <c r="AS219" s="230"/>
      <c r="AT219" s="230"/>
      <c r="AU219" s="230"/>
      <c r="AV219" s="230"/>
      <c r="AW219" s="230"/>
      <c r="AX219" s="230"/>
      <c r="AY219" s="230"/>
      <c r="AZ219" s="230"/>
      <c r="BA219" s="230"/>
      <c r="BB219" s="230"/>
      <c r="BC219" s="230"/>
      <c r="BD219" s="230"/>
      <c r="BE219" s="230"/>
      <c r="BF219" s="230"/>
      <c r="BG219" s="230"/>
      <c r="BH219" s="230"/>
      <c r="BI219" s="230"/>
      <c r="BJ219" s="230"/>
      <c r="BK219" s="230"/>
      <c r="BL219" s="230"/>
      <c r="BM219" s="230"/>
      <c r="BN219" s="230"/>
      <c r="BO219" s="230"/>
      <c r="BP219" s="230"/>
      <c r="BQ219" s="230" t="str">
        <f t="shared" ref="BQ219:BV220" si="3">IF(BQ78="","",BQ78)</f>
        <v/>
      </c>
      <c r="BR219" s="230" t="str">
        <f t="shared" si="3"/>
        <v/>
      </c>
      <c r="BS219" s="230" t="str">
        <f t="shared" si="3"/>
        <v/>
      </c>
      <c r="BT219" s="230" t="str">
        <f t="shared" si="3"/>
        <v/>
      </c>
      <c r="BU219" s="230" t="str">
        <f t="shared" si="3"/>
        <v/>
      </c>
      <c r="BV219" s="230" t="str">
        <f t="shared" si="3"/>
        <v/>
      </c>
    </row>
    <row r="220" spans="2:83" s="95" customFormat="1" ht="18.75" customHeight="1" x14ac:dyDescent="0.2">
      <c r="B220" s="151"/>
      <c r="C220" s="151"/>
      <c r="D220" s="151"/>
      <c r="E220" s="151"/>
      <c r="F220" s="151"/>
      <c r="G220" s="151"/>
      <c r="H220" s="151"/>
      <c r="I220" s="151"/>
      <c r="J220" s="151"/>
      <c r="K220" s="151"/>
      <c r="L220" s="151"/>
      <c r="M220" s="151"/>
      <c r="N220" s="151"/>
      <c r="O220" s="151"/>
      <c r="P220" s="151"/>
      <c r="Q220" s="151"/>
      <c r="U220" s="214"/>
      <c r="V220" s="214"/>
      <c r="W220" s="214"/>
      <c r="X220" s="214"/>
      <c r="Y220" s="214"/>
      <c r="Z220" s="214"/>
      <c r="AA220" s="214"/>
      <c r="AB220" s="214"/>
      <c r="AC220" s="214"/>
      <c r="AD220" s="214"/>
      <c r="AE220" s="214"/>
      <c r="AF220" s="214"/>
      <c r="AG220" s="214"/>
      <c r="AH220" s="214"/>
      <c r="AI220" s="214"/>
      <c r="AJ220" s="214"/>
      <c r="AK220" s="214"/>
      <c r="AL220" s="214"/>
      <c r="AM220" s="214"/>
      <c r="AN220" s="214"/>
      <c r="AO220" s="214"/>
      <c r="AP220" s="214"/>
      <c r="AQ220" s="214"/>
      <c r="AR220" s="214"/>
      <c r="AS220" s="214"/>
      <c r="AT220" s="214"/>
      <c r="AU220" s="214"/>
      <c r="AV220" s="214"/>
      <c r="AW220" s="214"/>
      <c r="AX220" s="214"/>
      <c r="AY220" s="214"/>
      <c r="AZ220" s="214"/>
      <c r="BA220" s="214"/>
      <c r="BB220" s="214"/>
      <c r="BC220" s="214"/>
      <c r="BD220" s="214"/>
      <c r="BE220" s="214"/>
      <c r="BF220" s="214"/>
      <c r="BG220" s="214"/>
      <c r="BH220" s="214"/>
      <c r="BI220" s="214"/>
      <c r="BJ220" s="214"/>
      <c r="BK220" s="214"/>
      <c r="BL220" s="214"/>
      <c r="BM220" s="214"/>
      <c r="BN220" s="214"/>
      <c r="BO220" s="214"/>
      <c r="BP220" s="214"/>
      <c r="BQ220" s="214" t="str">
        <f t="shared" si="3"/>
        <v/>
      </c>
      <c r="BR220" s="214" t="str">
        <f t="shared" si="3"/>
        <v/>
      </c>
      <c r="BS220" s="214" t="str">
        <f t="shared" si="3"/>
        <v/>
      </c>
      <c r="BT220" s="214" t="str">
        <f t="shared" si="3"/>
        <v/>
      </c>
      <c r="BU220" s="214" t="str">
        <f t="shared" si="3"/>
        <v/>
      </c>
      <c r="BV220" s="214" t="str">
        <f t="shared" si="3"/>
        <v/>
      </c>
    </row>
    <row r="221" spans="2:83" ht="21.9" customHeight="1" x14ac:dyDescent="0.2">
      <c r="B221" s="150"/>
      <c r="C221" s="150"/>
      <c r="D221" s="150"/>
      <c r="E221" s="150"/>
      <c r="F221" s="150"/>
      <c r="G221" s="150"/>
      <c r="H221" s="150"/>
      <c r="I221" s="150"/>
      <c r="J221" s="150"/>
      <c r="K221" s="150"/>
      <c r="L221" s="150"/>
      <c r="M221" s="150"/>
      <c r="N221" s="150"/>
      <c r="O221" s="150"/>
      <c r="P221" s="150"/>
      <c r="Q221" s="150"/>
      <c r="T221" s="208"/>
      <c r="U221" s="253"/>
      <c r="V221" s="253"/>
      <c r="W221" s="253"/>
      <c r="X221" s="253"/>
      <c r="Y221" s="253"/>
      <c r="Z221" s="253"/>
      <c r="AA221" s="253"/>
      <c r="AB221" s="253"/>
      <c r="AC221" s="256"/>
      <c r="AD221" s="256"/>
      <c r="AE221" s="256"/>
      <c r="AF221" s="256"/>
      <c r="AG221" s="256"/>
      <c r="AH221" s="257"/>
      <c r="AI221" s="257"/>
      <c r="AJ221" s="257"/>
      <c r="AK221" s="257"/>
      <c r="AL221" s="257"/>
      <c r="AM221" s="257"/>
      <c r="AN221" s="257"/>
      <c r="AO221" s="208"/>
      <c r="AP221" s="208"/>
      <c r="AQ221" s="208"/>
      <c r="AR221" s="208"/>
      <c r="AS221" s="208"/>
      <c r="AT221" s="208"/>
      <c r="AU221" s="208"/>
      <c r="AV221" s="208"/>
      <c r="AW221" s="208"/>
      <c r="AX221" s="208"/>
      <c r="AY221" s="208"/>
      <c r="AZ221" s="208"/>
      <c r="BA221" s="208"/>
      <c r="BB221" s="208"/>
      <c r="BC221" s="208"/>
      <c r="BD221" s="208"/>
      <c r="BE221" s="208"/>
      <c r="BF221" s="208"/>
      <c r="BG221" s="208"/>
      <c r="BH221" s="208"/>
      <c r="BI221" s="208"/>
      <c r="BJ221" s="208"/>
      <c r="BK221" s="208"/>
      <c r="BL221" s="208"/>
      <c r="BM221" s="208"/>
      <c r="BN221" s="208"/>
      <c r="BO221" s="208"/>
      <c r="BP221" s="208"/>
      <c r="BQ221" s="208"/>
      <c r="BR221" s="208"/>
      <c r="BS221" s="208"/>
      <c r="BT221" s="208"/>
      <c r="BU221" s="208"/>
      <c r="BV221" s="208"/>
      <c r="BW221" s="123"/>
      <c r="BX221" s="123"/>
      <c r="BY221" s="123"/>
      <c r="BZ221" s="123"/>
      <c r="CA221" s="123"/>
      <c r="CB221" s="123"/>
      <c r="CC221" s="123"/>
      <c r="CD221" s="123"/>
      <c r="CE221" s="123"/>
    </row>
    <row r="222" spans="2:83" ht="15.9" customHeight="1" x14ac:dyDescent="0.2">
      <c r="B222" s="150"/>
      <c r="C222" s="150"/>
      <c r="D222" s="150"/>
      <c r="E222" s="150"/>
      <c r="F222" s="150"/>
      <c r="G222" s="150"/>
      <c r="H222" s="150"/>
      <c r="I222" s="150"/>
      <c r="J222" s="150"/>
      <c r="K222" s="150"/>
      <c r="L222" s="150"/>
      <c r="M222" s="150"/>
      <c r="N222" s="150"/>
      <c r="O222" s="150"/>
      <c r="P222" s="150"/>
      <c r="Q222" s="150"/>
      <c r="T222" s="208"/>
      <c r="U222" s="232"/>
      <c r="V222" s="232"/>
      <c r="W222" s="232"/>
      <c r="X222" s="232"/>
      <c r="Y222" s="232"/>
      <c r="Z222" s="232"/>
      <c r="AA222" s="232"/>
      <c r="AB222" s="232"/>
      <c r="AC222" s="232"/>
      <c r="AD222" s="232"/>
      <c r="AE222" s="232"/>
      <c r="AF222" s="232"/>
      <c r="AG222" s="232"/>
      <c r="AH222" s="123"/>
      <c r="AI222" s="123"/>
      <c r="AJ222" s="123"/>
      <c r="AK222" s="123"/>
      <c r="AL222" s="123"/>
      <c r="AM222" s="123"/>
      <c r="AN222" s="123"/>
      <c r="AO222" s="123"/>
      <c r="AP222" s="123"/>
      <c r="AQ222" s="123"/>
      <c r="AR222" s="123"/>
      <c r="AS222" s="123"/>
      <c r="AT222" s="123"/>
      <c r="AU222" s="123"/>
      <c r="AV222" s="123"/>
      <c r="AW222" s="123"/>
      <c r="AX222" s="123"/>
      <c r="AY222" s="123"/>
      <c r="AZ222" s="123"/>
      <c r="BA222" s="123"/>
      <c r="BB222" s="123"/>
      <c r="BC222" s="123"/>
      <c r="BD222" s="123"/>
      <c r="BE222" s="123"/>
      <c r="BF222" s="123"/>
      <c r="BG222" s="123"/>
      <c r="BH222" s="123"/>
      <c r="BI222" s="123"/>
      <c r="BJ222" s="123"/>
      <c r="BK222" s="123"/>
      <c r="BL222" s="123"/>
      <c r="BM222" s="123"/>
      <c r="BN222" s="123"/>
      <c r="BO222" s="123"/>
      <c r="BP222" s="123"/>
      <c r="BQ222" s="123"/>
      <c r="BR222" s="123"/>
      <c r="BS222" s="123"/>
      <c r="BT222" s="123"/>
      <c r="BU222" s="123"/>
      <c r="BV222" s="123"/>
      <c r="BW222" s="123"/>
      <c r="BX222" s="123"/>
      <c r="BY222" s="123"/>
      <c r="BZ222" s="123"/>
      <c r="CA222" s="123"/>
      <c r="CB222" s="123"/>
      <c r="CC222" s="123"/>
      <c r="CD222" s="123"/>
      <c r="CE222" s="123"/>
    </row>
    <row r="223" spans="2:83" ht="15.9" customHeight="1" x14ac:dyDescent="0.2">
      <c r="T223" s="209"/>
      <c r="U223" s="208"/>
      <c r="V223" s="123"/>
      <c r="W223" s="123"/>
      <c r="X223" s="123"/>
      <c r="Y223" s="123"/>
      <c r="Z223" s="123"/>
      <c r="AA223" s="123"/>
      <c r="AB223" s="123"/>
      <c r="AC223" s="123"/>
      <c r="AD223" s="123"/>
      <c r="AE223" s="123"/>
      <c r="AF223" s="123"/>
      <c r="AG223" s="123"/>
      <c r="AH223" s="123"/>
      <c r="AI223" s="123"/>
      <c r="AJ223" s="123"/>
      <c r="AK223" s="123"/>
      <c r="AL223" s="123"/>
      <c r="AM223" s="123"/>
      <c r="AN223" s="123"/>
      <c r="AO223" s="123"/>
      <c r="AP223" s="123"/>
      <c r="AQ223" s="123"/>
      <c r="AR223" s="123"/>
      <c r="AS223" s="123"/>
      <c r="AT223" s="123"/>
      <c r="AU223" s="123"/>
      <c r="AV223" s="123"/>
      <c r="AW223" s="123"/>
      <c r="AX223" s="123"/>
      <c r="AY223" s="123"/>
      <c r="AZ223" s="123"/>
      <c r="BA223" s="123"/>
      <c r="BB223" s="123"/>
      <c r="BC223" s="123"/>
      <c r="BD223" s="123"/>
      <c r="BE223" s="123"/>
      <c r="BF223" s="123"/>
      <c r="BG223" s="123"/>
      <c r="BH223" s="123"/>
      <c r="BI223" s="123"/>
      <c r="BJ223" s="123"/>
      <c r="BK223" s="123"/>
      <c r="BL223" s="123"/>
      <c r="BM223" s="123"/>
      <c r="BN223" s="123"/>
      <c r="BO223" s="123"/>
      <c r="BP223" s="123"/>
      <c r="BQ223" s="123"/>
      <c r="BR223" s="123"/>
      <c r="BS223" s="123"/>
      <c r="BT223" s="123"/>
      <c r="BU223" s="123"/>
      <c r="BV223" s="123"/>
      <c r="BW223" s="123"/>
      <c r="BX223" s="123"/>
      <c r="BY223" s="123"/>
      <c r="BZ223" s="123"/>
      <c r="CA223" s="123"/>
      <c r="CB223" s="123"/>
      <c r="CC223" s="123"/>
      <c r="CD223" s="123"/>
      <c r="CE223" s="123"/>
    </row>
    <row r="224" spans="2:83" ht="15.9" customHeight="1" x14ac:dyDescent="0.2"/>
    <row r="225" spans="1:89" ht="15.9" customHeight="1" x14ac:dyDescent="0.2"/>
    <row r="226" spans="1:89" ht="15.9" customHeight="1" x14ac:dyDescent="0.2"/>
    <row r="227" spans="1:89" ht="6.9" customHeight="1" x14ac:dyDescent="0.2">
      <c r="A227" s="128"/>
      <c r="B227" s="152"/>
      <c r="C227" s="152"/>
      <c r="D227" s="152"/>
      <c r="E227" s="152"/>
      <c r="F227" s="152"/>
      <c r="G227" s="152"/>
      <c r="H227" s="152"/>
      <c r="I227" s="152"/>
      <c r="J227" s="152"/>
      <c r="K227" s="152"/>
      <c r="L227" s="152"/>
      <c r="M227" s="152"/>
      <c r="N227" s="152"/>
      <c r="O227" s="152"/>
      <c r="P227" s="152"/>
      <c r="Q227" s="152"/>
    </row>
    <row r="228" spans="1:89" ht="24.9" customHeight="1" x14ac:dyDescent="0.2">
      <c r="A228" s="112" t="e">
        <f>#REF!</f>
        <v>#REF!</v>
      </c>
      <c r="B228" s="114"/>
      <c r="C228" s="114"/>
      <c r="D228" s="114"/>
      <c r="E228" s="114"/>
      <c r="F228" s="114"/>
      <c r="G228" s="114"/>
      <c r="H228" s="114"/>
      <c r="I228" s="114"/>
      <c r="J228" s="114"/>
      <c r="K228" s="114"/>
      <c r="L228" s="114"/>
      <c r="M228" s="114"/>
      <c r="N228" s="114"/>
      <c r="O228" s="114"/>
      <c r="P228" s="114"/>
      <c r="Q228" s="114"/>
    </row>
    <row r="229" spans="1:89" ht="21.9" customHeight="1" x14ac:dyDescent="0.2">
      <c r="A229" s="116" t="e">
        <f>#REF!</f>
        <v>#REF!</v>
      </c>
      <c r="B229" s="126"/>
      <c r="C229" s="126"/>
      <c r="D229" s="126"/>
      <c r="E229" s="126"/>
      <c r="F229" s="126"/>
      <c r="G229" s="126"/>
      <c r="H229" s="126"/>
      <c r="I229" s="126"/>
      <c r="J229" s="126"/>
      <c r="K229" s="126"/>
      <c r="L229" s="126"/>
      <c r="M229" s="126"/>
      <c r="N229" s="126"/>
      <c r="O229" s="126"/>
      <c r="P229" s="126"/>
      <c r="Q229" s="126"/>
    </row>
    <row r="230" spans="1:89" ht="6.9" customHeight="1" x14ac:dyDescent="0.2">
      <c r="A230" s="128"/>
      <c r="B230" s="152"/>
      <c r="C230" s="152"/>
      <c r="D230" s="152"/>
      <c r="E230" s="152"/>
      <c r="F230" s="152"/>
      <c r="G230" s="152"/>
      <c r="H230" s="152"/>
      <c r="I230" s="152"/>
      <c r="J230" s="152"/>
      <c r="K230" s="152"/>
      <c r="L230" s="152"/>
      <c r="M230" s="152"/>
      <c r="N230" s="152"/>
      <c r="O230" s="152"/>
      <c r="P230" s="152"/>
      <c r="Q230" s="152"/>
    </row>
    <row r="231" spans="1:89" ht="21.9" customHeight="1" x14ac:dyDescent="0.2">
      <c r="A231" s="116" t="e">
        <f>#REF!</f>
        <v>#REF!</v>
      </c>
      <c r="B231" s="118"/>
      <c r="C231" s="118"/>
      <c r="D231" s="118"/>
      <c r="E231" s="118"/>
      <c r="F231" s="118"/>
      <c r="G231" s="118"/>
      <c r="H231" s="118"/>
      <c r="I231" s="118"/>
      <c r="J231" s="118"/>
      <c r="K231" s="118"/>
      <c r="L231" s="118"/>
      <c r="M231" s="118"/>
      <c r="N231" s="118"/>
      <c r="O231" s="118"/>
      <c r="P231" s="118"/>
      <c r="Q231" s="118"/>
    </row>
    <row r="232" spans="1:89" ht="21.9" customHeight="1" x14ac:dyDescent="0.2">
      <c r="A232" s="116" t="e">
        <f>#REF!</f>
        <v>#REF!</v>
      </c>
      <c r="B232" s="118"/>
      <c r="C232" s="118"/>
      <c r="D232" s="118"/>
      <c r="E232" s="118"/>
      <c r="F232" s="118"/>
      <c r="G232" s="118"/>
      <c r="H232" s="118"/>
      <c r="I232" s="118"/>
      <c r="J232" s="126"/>
      <c r="K232" s="126"/>
      <c r="L232" s="126"/>
      <c r="M232" s="126"/>
      <c r="N232" s="126"/>
      <c r="O232" s="126"/>
      <c r="P232" s="126"/>
      <c r="Q232" s="126"/>
      <c r="T232" s="219"/>
      <c r="U232" s="219"/>
      <c r="V232" s="219"/>
      <c r="W232" s="219"/>
      <c r="X232" s="219"/>
      <c r="Y232" s="219"/>
      <c r="Z232" s="219"/>
      <c r="AA232" s="219"/>
      <c r="AB232" s="219"/>
      <c r="AC232" s="219"/>
      <c r="AD232" s="219"/>
      <c r="AE232" s="219"/>
      <c r="AF232" s="219"/>
      <c r="AG232" s="219"/>
      <c r="AM232" s="219"/>
      <c r="AN232" s="219"/>
      <c r="AO232" s="219"/>
      <c r="AP232" s="219"/>
      <c r="AQ232" s="219"/>
      <c r="AR232" s="219"/>
      <c r="AS232" s="219"/>
      <c r="AT232" s="219"/>
      <c r="AU232" s="219"/>
      <c r="AV232" s="219"/>
      <c r="AW232" s="219"/>
      <c r="AX232" s="219"/>
      <c r="AY232" s="219"/>
      <c r="AZ232" s="219"/>
      <c r="BA232" s="219"/>
      <c r="BB232" s="219"/>
      <c r="BC232" s="219"/>
      <c r="BD232" s="219"/>
      <c r="BE232" s="219"/>
      <c r="BF232" s="219"/>
      <c r="BG232" s="219"/>
      <c r="BH232" s="219"/>
      <c r="BI232" s="219"/>
      <c r="BJ232" s="219"/>
      <c r="BK232" s="219"/>
      <c r="BL232" s="219"/>
      <c r="BM232" s="219"/>
      <c r="BN232" s="219"/>
      <c r="BO232" s="219"/>
      <c r="BP232" s="219"/>
      <c r="BQ232" s="219"/>
      <c r="BR232" s="219"/>
      <c r="BS232" s="219"/>
      <c r="BT232" s="219"/>
      <c r="BU232" s="219"/>
      <c r="BV232" s="219"/>
      <c r="BW232" s="219"/>
      <c r="BX232" s="219"/>
      <c r="BY232" s="219"/>
      <c r="BZ232" s="219"/>
      <c r="CA232" s="219"/>
      <c r="CB232" s="219"/>
      <c r="CC232" s="219"/>
    </row>
    <row r="233" spans="1:89" ht="21.9" customHeight="1" x14ac:dyDescent="0.2">
      <c r="A233" s="116" t="e">
        <f>#REF!</f>
        <v>#REF!</v>
      </c>
      <c r="B233" s="118"/>
      <c r="C233" s="118"/>
      <c r="D233" s="118"/>
      <c r="E233" s="118"/>
      <c r="F233" s="118"/>
      <c r="G233" s="118"/>
      <c r="H233" s="118"/>
      <c r="I233" s="118"/>
      <c r="J233" s="126"/>
      <c r="K233" s="126"/>
      <c r="L233" s="126"/>
      <c r="M233" s="126"/>
      <c r="N233" s="126"/>
      <c r="O233" s="126"/>
      <c r="P233" s="126"/>
      <c r="Q233" s="126"/>
      <c r="T233" s="219"/>
      <c r="U233" s="219"/>
      <c r="V233" s="219"/>
      <c r="W233" s="219"/>
      <c r="X233" s="219"/>
      <c r="Y233" s="219"/>
      <c r="Z233" s="219"/>
      <c r="AA233" s="219"/>
      <c r="AB233" s="219"/>
      <c r="AC233" s="219"/>
      <c r="AD233" s="219"/>
      <c r="AE233" s="219"/>
      <c r="AF233" s="219"/>
      <c r="AG233" s="219"/>
      <c r="AM233" s="219"/>
      <c r="AN233" s="219"/>
      <c r="AO233" s="219"/>
      <c r="AP233" s="219"/>
      <c r="AQ233" s="219"/>
      <c r="AR233" s="219"/>
      <c r="AS233" s="219"/>
      <c r="AT233" s="219"/>
      <c r="AU233" s="219"/>
      <c r="AV233" s="219"/>
      <c r="AW233" s="219"/>
      <c r="AX233" s="219"/>
      <c r="AY233" s="219"/>
      <c r="AZ233" s="219"/>
      <c r="BA233" s="219"/>
      <c r="BB233" s="219"/>
      <c r="BC233" s="219"/>
      <c r="BD233" s="219"/>
      <c r="BE233" s="219"/>
      <c r="BF233" s="219"/>
      <c r="BG233" s="219"/>
      <c r="BH233" s="219"/>
      <c r="BI233" s="219"/>
      <c r="BJ233" s="219"/>
      <c r="BK233" s="219"/>
      <c r="BL233" s="219"/>
      <c r="BM233" s="219"/>
      <c r="BN233" s="219"/>
      <c r="BO233" s="219"/>
      <c r="BP233" s="219"/>
      <c r="BQ233" s="219"/>
      <c r="BR233" s="219"/>
      <c r="BS233" s="219"/>
      <c r="BT233" s="219"/>
      <c r="BU233" s="219"/>
      <c r="BV233" s="219"/>
      <c r="BW233" s="219"/>
      <c r="BX233" s="219"/>
      <c r="BY233" s="219"/>
      <c r="BZ233" s="219"/>
      <c r="CA233" s="219"/>
      <c r="CB233" s="219"/>
      <c r="CC233" s="219"/>
    </row>
    <row r="234" spans="1:89" ht="6.9" customHeight="1" x14ac:dyDescent="0.2">
      <c r="A234" s="132"/>
      <c r="B234" s="132"/>
      <c r="C234" s="132"/>
      <c r="D234" s="132"/>
      <c r="E234" s="132"/>
      <c r="F234" s="132"/>
      <c r="G234" s="132"/>
      <c r="H234" s="132"/>
      <c r="I234" s="132"/>
      <c r="J234" s="132"/>
      <c r="K234" s="132"/>
      <c r="L234" s="132"/>
      <c r="M234" s="132"/>
      <c r="N234" s="132"/>
      <c r="O234" s="132"/>
      <c r="P234" s="132"/>
      <c r="Q234" s="132"/>
    </row>
    <row r="235" spans="1:89" ht="8.1" customHeight="1" x14ac:dyDescent="0.2">
      <c r="AH235" s="219"/>
      <c r="AI235" s="219"/>
      <c r="AJ235" s="219"/>
      <c r="AK235" s="219"/>
      <c r="AL235" s="219"/>
    </row>
    <row r="236" spans="1:89" ht="21.9" customHeight="1" x14ac:dyDescent="0.2"/>
    <row r="237" spans="1:89" ht="21.9" customHeight="1" x14ac:dyDescent="0.2"/>
    <row r="238" spans="1:89" ht="21.9" customHeight="1" x14ac:dyDescent="0.2"/>
    <row r="239" spans="1:89" ht="21.9" customHeight="1" x14ac:dyDescent="0.2">
      <c r="T239" s="207"/>
      <c r="U239" s="123"/>
      <c r="V239" s="123"/>
      <c r="W239" s="123"/>
      <c r="X239" s="123"/>
      <c r="Y239" s="123"/>
      <c r="Z239" s="123"/>
      <c r="AA239" s="123"/>
      <c r="AB239" s="123"/>
      <c r="AC239" s="123"/>
      <c r="AD239" s="123"/>
      <c r="AE239" s="123"/>
      <c r="AF239" s="123"/>
      <c r="AG239" s="123"/>
      <c r="AH239" s="123"/>
      <c r="AI239" s="123"/>
      <c r="AJ239" s="123"/>
      <c r="AK239" s="123"/>
      <c r="AL239" s="123"/>
      <c r="AM239" s="123"/>
      <c r="AN239" s="123"/>
      <c r="AO239" s="123"/>
      <c r="AP239" s="123"/>
      <c r="AQ239" s="123"/>
      <c r="AR239" s="123"/>
      <c r="AS239" s="123"/>
      <c r="AT239" s="123"/>
      <c r="AU239" s="123"/>
      <c r="AV239" s="123"/>
      <c r="AW239" s="123"/>
      <c r="AX239" s="123"/>
      <c r="AY239" s="123"/>
      <c r="AZ239" s="123"/>
      <c r="BA239" s="123"/>
      <c r="BB239" s="123"/>
      <c r="BC239" s="123"/>
      <c r="BD239" s="123"/>
      <c r="BE239" s="123"/>
      <c r="BF239" s="123"/>
      <c r="BG239" s="123"/>
      <c r="BH239" s="123"/>
      <c r="BI239" s="123"/>
      <c r="BJ239" s="123"/>
      <c r="BK239" s="123"/>
      <c r="BL239" s="123"/>
      <c r="BM239" s="123"/>
      <c r="BN239" s="123"/>
      <c r="BO239" s="123"/>
      <c r="BP239" s="123"/>
      <c r="BQ239" s="123"/>
      <c r="BR239" s="123"/>
      <c r="BS239" s="123"/>
      <c r="BT239" s="123"/>
      <c r="BU239" s="123"/>
      <c r="BV239" s="123"/>
      <c r="BW239" s="123"/>
      <c r="BX239" s="123"/>
      <c r="BY239" s="123"/>
      <c r="BZ239" s="123"/>
      <c r="CA239" s="123"/>
      <c r="CB239" s="123"/>
      <c r="CC239" s="123"/>
      <c r="CD239" s="123"/>
      <c r="CE239" s="123"/>
      <c r="CF239" s="123"/>
      <c r="CG239" s="123"/>
      <c r="CH239" s="123"/>
      <c r="CI239" s="123"/>
      <c r="CJ239" s="123"/>
      <c r="CK239" s="123"/>
    </row>
    <row r="240" spans="1:89" ht="21.9" customHeight="1" x14ac:dyDescent="0.2">
      <c r="T240" s="207"/>
      <c r="U240" s="123"/>
      <c r="V240" s="123"/>
      <c r="W240" s="123"/>
      <c r="X240" s="123"/>
      <c r="Y240" s="123"/>
      <c r="Z240" s="123"/>
      <c r="AA240" s="123"/>
      <c r="AB240" s="123"/>
      <c r="AC240" s="123"/>
      <c r="AD240" s="123"/>
      <c r="AE240" s="123"/>
      <c r="AF240" s="123"/>
      <c r="AG240" s="123"/>
      <c r="AH240" s="123"/>
      <c r="AI240" s="123"/>
      <c r="AJ240" s="123"/>
      <c r="AK240" s="123"/>
      <c r="AL240" s="123"/>
      <c r="AM240" s="123"/>
      <c r="AN240" s="123"/>
      <c r="AO240" s="123"/>
      <c r="AP240" s="123"/>
      <c r="AQ240" s="123"/>
      <c r="AR240" s="123"/>
      <c r="AS240" s="123"/>
      <c r="AT240" s="123"/>
      <c r="AU240" s="123"/>
      <c r="AV240" s="123"/>
      <c r="AW240" s="123"/>
      <c r="AX240" s="123"/>
      <c r="AY240" s="123"/>
      <c r="AZ240" s="123"/>
      <c r="BA240" s="123"/>
      <c r="BB240" s="123"/>
      <c r="BC240" s="123"/>
      <c r="BD240" s="123"/>
      <c r="BE240" s="123"/>
      <c r="BF240" s="123"/>
      <c r="BG240" s="123"/>
      <c r="BH240" s="123"/>
      <c r="BI240" s="123"/>
      <c r="BJ240" s="123"/>
      <c r="BK240" s="123"/>
      <c r="BL240" s="123"/>
      <c r="BM240" s="123"/>
      <c r="BN240" s="123"/>
      <c r="BO240" s="123"/>
      <c r="BP240" s="123"/>
      <c r="BQ240" s="123"/>
      <c r="BR240" s="123"/>
      <c r="BS240" s="123"/>
      <c r="BT240" s="123"/>
      <c r="BU240" s="123"/>
      <c r="BV240" s="123"/>
      <c r="BW240" s="123"/>
      <c r="BX240" s="123"/>
      <c r="BY240" s="123"/>
      <c r="BZ240" s="123"/>
      <c r="CA240" s="123"/>
      <c r="CB240" s="123"/>
      <c r="CC240" s="123"/>
      <c r="CD240" s="123"/>
      <c r="CE240" s="123"/>
      <c r="CF240" s="123"/>
      <c r="CG240" s="123"/>
      <c r="CH240" s="123"/>
      <c r="CI240" s="123"/>
      <c r="CJ240" s="123"/>
      <c r="CK240" s="123"/>
    </row>
    <row r="241" spans="1:102" s="95" customFormat="1" ht="15.75" customHeight="1" x14ac:dyDescent="0.2">
      <c r="U241" s="230"/>
      <c r="V241" s="230"/>
      <c r="W241" s="230"/>
      <c r="X241" s="230"/>
      <c r="Y241" s="230"/>
      <c r="Z241" s="230"/>
      <c r="AA241" s="230"/>
      <c r="AB241" s="230"/>
      <c r="AC241" s="230"/>
      <c r="AD241" s="230"/>
      <c r="AE241" s="230"/>
      <c r="AF241" s="230"/>
      <c r="AG241" s="230"/>
      <c r="AH241" s="230"/>
      <c r="AI241" s="230"/>
      <c r="AJ241" s="230"/>
      <c r="AK241" s="230"/>
      <c r="AL241" s="230"/>
      <c r="AM241" s="230"/>
      <c r="AN241" s="230"/>
      <c r="AO241" s="230"/>
      <c r="AP241" s="230"/>
      <c r="AQ241" s="230"/>
      <c r="AR241" s="230"/>
      <c r="AS241" s="230"/>
      <c r="AT241" s="230"/>
      <c r="AU241" s="230"/>
      <c r="AV241" s="230"/>
      <c r="AW241" s="230"/>
      <c r="AX241" s="230"/>
      <c r="AY241" s="230"/>
      <c r="AZ241" s="230"/>
      <c r="BA241" s="230"/>
      <c r="BB241" s="230"/>
      <c r="BC241" s="230"/>
      <c r="BD241" s="230"/>
      <c r="BE241" s="230"/>
      <c r="BF241" s="230"/>
      <c r="BG241" s="230"/>
      <c r="BH241" s="230"/>
      <c r="BI241" s="230"/>
      <c r="BJ241" s="230"/>
      <c r="BK241" s="230"/>
      <c r="BL241" s="230"/>
      <c r="BM241" s="230"/>
      <c r="BN241" s="230"/>
      <c r="BO241" s="230"/>
      <c r="BP241" s="230"/>
      <c r="BQ241" s="230"/>
      <c r="BR241" s="230"/>
      <c r="BS241" s="230"/>
      <c r="BT241" s="230"/>
      <c r="BU241" s="230"/>
      <c r="BV241" s="230"/>
      <c r="BW241" s="230"/>
      <c r="BX241" s="230"/>
      <c r="BY241" s="230"/>
      <c r="BZ241" s="230"/>
      <c r="CA241" s="230"/>
      <c r="CB241" s="230"/>
      <c r="CC241" s="230"/>
      <c r="CD241" s="230"/>
      <c r="CE241" s="230"/>
      <c r="CF241" s="230"/>
      <c r="CG241" s="230"/>
      <c r="CH241" s="230"/>
      <c r="CI241" s="230"/>
      <c r="CJ241" s="230"/>
      <c r="CK241" s="230"/>
    </row>
    <row r="242" spans="1:102" ht="15.75" customHeight="1" x14ac:dyDescent="0.2">
      <c r="T242" s="214"/>
      <c r="U242" s="214"/>
      <c r="V242" s="214"/>
      <c r="W242" s="214"/>
      <c r="X242" s="214"/>
      <c r="Y242" s="214"/>
      <c r="Z242" s="214"/>
      <c r="AA242" s="214"/>
      <c r="AB242" s="214"/>
      <c r="AC242" s="214"/>
      <c r="AD242" s="214"/>
      <c r="AE242" s="214"/>
      <c r="AF242" s="214"/>
      <c r="AG242" s="214"/>
      <c r="AH242" s="214"/>
      <c r="AI242" s="214"/>
      <c r="AJ242" s="214"/>
      <c r="AK242" s="214"/>
      <c r="AL242" s="214"/>
      <c r="AM242" s="214"/>
      <c r="AN242" s="214"/>
      <c r="AO242" s="214"/>
      <c r="AP242" s="214"/>
      <c r="AQ242" s="214"/>
      <c r="AR242" s="214"/>
      <c r="AS242" s="214"/>
      <c r="AT242" s="214"/>
      <c r="AU242" s="214"/>
      <c r="AV242" s="214"/>
      <c r="AW242" s="214"/>
      <c r="AX242" s="214"/>
      <c r="AY242" s="214"/>
      <c r="AZ242" s="214"/>
      <c r="BA242" s="214"/>
      <c r="BB242" s="214"/>
      <c r="BC242" s="214"/>
      <c r="BD242" s="214"/>
      <c r="BE242" s="214"/>
      <c r="BF242" s="214"/>
      <c r="BG242" s="214"/>
      <c r="BH242" s="214"/>
      <c r="BI242" s="214"/>
      <c r="BJ242" s="214"/>
      <c r="BK242" s="214"/>
      <c r="BL242" s="214"/>
      <c r="BM242" s="214"/>
      <c r="BN242" s="214"/>
      <c r="BO242" s="214"/>
      <c r="BP242" s="214"/>
      <c r="BQ242" s="214"/>
      <c r="BR242" s="214"/>
      <c r="BS242" s="214"/>
      <c r="BT242" s="214"/>
      <c r="BU242" s="214"/>
      <c r="BV242" s="214"/>
      <c r="BW242" s="214"/>
      <c r="BX242" s="214"/>
      <c r="BY242" s="214"/>
      <c r="BZ242" s="214"/>
      <c r="CA242" s="214"/>
      <c r="CB242" s="214"/>
      <c r="CC242" s="214"/>
      <c r="CD242" s="214"/>
      <c r="CE242" s="214"/>
      <c r="CF242" s="214"/>
      <c r="CG242" s="214"/>
      <c r="CH242" s="214"/>
      <c r="CI242" s="214"/>
      <c r="CJ242" s="214"/>
      <c r="CK242" s="214"/>
      <c r="CL242" s="214"/>
      <c r="CM242" s="214"/>
      <c r="CN242" s="214"/>
      <c r="CO242" s="214"/>
      <c r="CP242" s="214"/>
      <c r="CQ242" s="214"/>
      <c r="CR242" s="214"/>
      <c r="CS242" s="214"/>
      <c r="CT242" s="214"/>
      <c r="CU242" s="214"/>
      <c r="CV242" s="214"/>
      <c r="CW242" s="214"/>
      <c r="CX242" s="214"/>
    </row>
    <row r="243" spans="1:102" ht="15.75" customHeight="1" x14ac:dyDescent="0.2">
      <c r="T243" s="214"/>
      <c r="U243" s="214"/>
      <c r="V243" s="214"/>
      <c r="W243" s="214"/>
      <c r="X243" s="214"/>
      <c r="Y243" s="214"/>
      <c r="Z243" s="214"/>
      <c r="AA243" s="214"/>
      <c r="AB243" s="214"/>
      <c r="AC243" s="214"/>
      <c r="AD243" s="214"/>
      <c r="AE243" s="214"/>
      <c r="AF243" s="214"/>
      <c r="AG243" s="214"/>
      <c r="AH243" s="214"/>
      <c r="AI243" s="214"/>
      <c r="AJ243" s="214"/>
      <c r="AK243" s="214"/>
      <c r="AL243" s="214"/>
      <c r="AM243" s="214"/>
      <c r="AN243" s="214"/>
      <c r="AO243" s="214"/>
      <c r="AP243" s="214"/>
      <c r="AQ243" s="214"/>
      <c r="AR243" s="214"/>
      <c r="AS243" s="214"/>
      <c r="AT243" s="214"/>
      <c r="AU243" s="214"/>
      <c r="AV243" s="214"/>
      <c r="AW243" s="214"/>
      <c r="AX243" s="214"/>
      <c r="AY243" s="214"/>
      <c r="AZ243" s="214"/>
      <c r="BA243" s="214"/>
      <c r="BB243" s="214"/>
      <c r="BC243" s="214"/>
      <c r="BD243" s="214"/>
      <c r="BE243" s="214"/>
      <c r="BF243" s="214"/>
      <c r="BG243" s="214"/>
      <c r="BH243" s="214"/>
      <c r="BI243" s="214"/>
      <c r="BJ243" s="214"/>
      <c r="BK243" s="214"/>
      <c r="BL243" s="214"/>
      <c r="BM243" s="214"/>
      <c r="BN243" s="214"/>
      <c r="BO243" s="214"/>
      <c r="BP243" s="214"/>
      <c r="BQ243" s="214"/>
      <c r="BR243" s="214"/>
      <c r="BS243" s="214"/>
      <c r="BT243" s="214"/>
      <c r="BU243" s="214"/>
      <c r="BV243" s="214"/>
      <c r="BW243" s="214"/>
      <c r="BX243" s="214"/>
      <c r="BY243" s="214"/>
      <c r="BZ243" s="214"/>
      <c r="CA243" s="214"/>
      <c r="CB243" s="214"/>
      <c r="CC243" s="214"/>
      <c r="CD243" s="214"/>
      <c r="CE243" s="214"/>
      <c r="CF243" s="214"/>
      <c r="CG243" s="214"/>
      <c r="CH243" s="214"/>
      <c r="CI243" s="214"/>
      <c r="CJ243" s="214"/>
      <c r="CK243" s="214"/>
      <c r="CL243" s="214"/>
      <c r="CM243" s="214"/>
      <c r="CN243" s="214"/>
      <c r="CO243" s="214"/>
      <c r="CP243" s="214"/>
      <c r="CQ243" s="214"/>
      <c r="CR243" s="214"/>
      <c r="CS243" s="214"/>
      <c r="CT243" s="214"/>
      <c r="CU243" s="214"/>
      <c r="CV243" s="214"/>
      <c r="CW243" s="214"/>
      <c r="CX243" s="214"/>
    </row>
    <row r="244" spans="1:102" ht="21.9" customHeight="1" x14ac:dyDescent="0.2">
      <c r="T244" s="220"/>
      <c r="U244" s="233"/>
      <c r="V244" s="233"/>
      <c r="W244" s="233"/>
      <c r="X244" s="233"/>
      <c r="Y244" s="233"/>
      <c r="Z244" s="233"/>
      <c r="AA244" s="233"/>
      <c r="AB244" s="233"/>
      <c r="AC244" s="233"/>
      <c r="AD244" s="233"/>
      <c r="AE244" s="233"/>
      <c r="AF244" s="233"/>
      <c r="AG244" s="233"/>
      <c r="AH244" s="208"/>
      <c r="AI244" s="208"/>
      <c r="AJ244" s="208"/>
      <c r="AK244" s="208"/>
      <c r="AL244" s="208"/>
      <c r="AM244" s="255"/>
      <c r="AN244" s="208"/>
      <c r="AO244" s="208"/>
      <c r="AP244" s="208"/>
      <c r="AQ244" s="208"/>
      <c r="AR244" s="208"/>
      <c r="AS244" s="208"/>
      <c r="AT244" s="208"/>
      <c r="AU244" s="208"/>
      <c r="AV244" s="208"/>
      <c r="AW244" s="208"/>
      <c r="AX244" s="208"/>
      <c r="AY244" s="208"/>
      <c r="AZ244" s="208"/>
      <c r="BA244" s="208"/>
      <c r="BB244" s="208"/>
      <c r="BC244" s="208"/>
      <c r="BD244" s="208"/>
      <c r="BE244" s="208"/>
      <c r="BF244" s="208"/>
      <c r="BG244" s="208"/>
      <c r="BH244" s="208"/>
      <c r="BI244" s="208"/>
      <c r="BJ244" s="208"/>
      <c r="BK244" s="208"/>
      <c r="BL244" s="208"/>
      <c r="BM244" s="208"/>
      <c r="BN244" s="208"/>
      <c r="BO244" s="208"/>
      <c r="BP244" s="208"/>
      <c r="BQ244" s="208"/>
      <c r="BR244" s="208"/>
      <c r="BS244" s="208"/>
      <c r="BT244" s="208"/>
      <c r="BU244" s="208"/>
      <c r="BV244" s="208"/>
      <c r="BW244" s="208"/>
      <c r="BX244" s="208"/>
      <c r="BY244" s="208"/>
      <c r="BZ244" s="208"/>
      <c r="CA244" s="208"/>
      <c r="CB244" s="208"/>
      <c r="CC244" s="208"/>
      <c r="CD244" s="208"/>
      <c r="CE244" s="208"/>
      <c r="CF244" s="208"/>
      <c r="CG244" s="208"/>
      <c r="CH244" s="208"/>
      <c r="CI244" s="208"/>
      <c r="CJ244" s="208"/>
      <c r="CK244" s="208"/>
    </row>
    <row r="245" spans="1:102" ht="21.9" customHeight="1" x14ac:dyDescent="0.2">
      <c r="T245" s="220"/>
      <c r="U245" s="233"/>
      <c r="V245" s="233"/>
      <c r="W245" s="233"/>
      <c r="X245" s="233"/>
      <c r="Y245" s="233"/>
      <c r="Z245" s="233"/>
      <c r="AA245" s="233"/>
      <c r="AB245" s="233"/>
      <c r="AC245" s="233"/>
      <c r="AD245" s="233"/>
      <c r="AE245" s="233"/>
      <c r="AF245" s="233"/>
      <c r="AG245" s="237"/>
      <c r="AH245" s="208"/>
      <c r="AI245" s="208"/>
      <c r="AJ245" s="208"/>
      <c r="AK245" s="208"/>
      <c r="AL245" s="208"/>
      <c r="AM245" s="208"/>
      <c r="AN245" s="208"/>
      <c r="AO245" s="208"/>
      <c r="AP245" s="208"/>
      <c r="AQ245" s="208"/>
      <c r="AR245" s="208"/>
      <c r="AS245" s="208"/>
      <c r="AT245" s="208"/>
      <c r="AU245" s="208"/>
      <c r="AV245" s="208"/>
      <c r="AW245" s="208"/>
      <c r="AX245" s="208"/>
      <c r="AY245" s="208"/>
      <c r="AZ245" s="208"/>
      <c r="BA245" s="208"/>
      <c r="BB245" s="208"/>
      <c r="BC245" s="208"/>
      <c r="BD245" s="208"/>
      <c r="BE245" s="208"/>
      <c r="BF245" s="208"/>
      <c r="BG245" s="208"/>
      <c r="BH245" s="208"/>
      <c r="BI245" s="208"/>
      <c r="BJ245" s="208"/>
      <c r="BK245" s="208"/>
      <c r="BL245" s="208"/>
      <c r="BM245" s="208"/>
      <c r="BN245" s="208"/>
      <c r="BO245" s="208"/>
      <c r="BP245" s="208"/>
      <c r="BQ245" s="208"/>
      <c r="BR245" s="208"/>
      <c r="BS245" s="208"/>
      <c r="BT245" s="208"/>
      <c r="BU245" s="208"/>
      <c r="BV245" s="208"/>
      <c r="BW245" s="208"/>
      <c r="BX245" s="208"/>
      <c r="BY245" s="208"/>
      <c r="BZ245" s="208"/>
      <c r="CA245" s="208"/>
      <c r="CB245" s="208"/>
      <c r="CC245" s="208"/>
      <c r="CD245" s="208"/>
      <c r="CE245" s="208"/>
      <c r="CF245" s="208"/>
      <c r="CG245" s="208"/>
      <c r="CH245" s="208"/>
      <c r="CI245" s="208"/>
      <c r="CJ245" s="208"/>
      <c r="CK245" s="208"/>
    </row>
    <row r="246" spans="1:102" ht="8.1" customHeight="1" x14ac:dyDescent="0.2">
      <c r="T246" s="123"/>
      <c r="U246" s="123"/>
      <c r="V246" s="123"/>
      <c r="W246" s="123"/>
      <c r="X246" s="123"/>
      <c r="Y246" s="123"/>
      <c r="Z246" s="123"/>
      <c r="AA246" s="123"/>
      <c r="AB246" s="123"/>
      <c r="AC246" s="123"/>
      <c r="AD246" s="123"/>
      <c r="AE246" s="123"/>
      <c r="AF246" s="123"/>
      <c r="AG246" s="123"/>
      <c r="AH246" s="123"/>
      <c r="AI246" s="123"/>
      <c r="AJ246" s="123"/>
      <c r="AK246" s="123"/>
      <c r="AL246" s="123"/>
      <c r="AM246" s="123"/>
      <c r="AN246" s="123"/>
      <c r="AO246" s="123"/>
      <c r="AP246" s="123"/>
      <c r="AQ246" s="123"/>
      <c r="AR246" s="123"/>
      <c r="AS246" s="123"/>
      <c r="AT246" s="123"/>
      <c r="AU246" s="123"/>
      <c r="AV246" s="123"/>
      <c r="AW246" s="123"/>
      <c r="AX246" s="123"/>
      <c r="AY246" s="123"/>
      <c r="AZ246" s="123"/>
      <c r="BA246" s="123"/>
      <c r="BB246" s="123"/>
      <c r="BC246" s="123"/>
      <c r="BD246" s="123"/>
      <c r="BE246" s="123"/>
      <c r="BF246" s="123"/>
      <c r="BG246" s="123"/>
      <c r="BH246" s="123"/>
      <c r="BI246" s="123"/>
      <c r="BJ246" s="123"/>
      <c r="BK246" s="123"/>
      <c r="BL246" s="123"/>
      <c r="BM246" s="123"/>
      <c r="BN246" s="123"/>
      <c r="BO246" s="123"/>
      <c r="BP246" s="123"/>
      <c r="BQ246" s="123"/>
      <c r="BR246" s="123"/>
      <c r="BS246" s="123"/>
      <c r="BT246" s="123"/>
      <c r="BU246" s="123"/>
      <c r="BV246" s="123"/>
      <c r="BW246" s="123"/>
      <c r="BX246" s="123"/>
      <c r="BY246" s="123"/>
      <c r="BZ246" s="123"/>
      <c r="CA246" s="123"/>
      <c r="CB246" s="123"/>
      <c r="CC246" s="123"/>
      <c r="CD246" s="123"/>
      <c r="CE246" s="123"/>
      <c r="CF246" s="123"/>
      <c r="CG246" s="123"/>
      <c r="CH246" s="123"/>
      <c r="CI246" s="123"/>
      <c r="CJ246" s="123"/>
      <c r="CK246" s="123"/>
    </row>
    <row r="247" spans="1:102" ht="6.9" customHeight="1" x14ac:dyDescent="0.2">
      <c r="A247" s="126"/>
      <c r="B247" s="118"/>
      <c r="C247" s="118"/>
      <c r="D247" s="118"/>
      <c r="E247" s="118"/>
      <c r="F247" s="118"/>
      <c r="G247" s="118"/>
      <c r="H247" s="118"/>
      <c r="I247" s="118"/>
      <c r="J247" s="118"/>
      <c r="K247" s="118"/>
      <c r="L247" s="118"/>
      <c r="M247" s="118"/>
      <c r="N247" s="118"/>
      <c r="O247" s="118"/>
      <c r="P247" s="118"/>
      <c r="Q247" s="118"/>
      <c r="T247" s="123"/>
      <c r="U247" s="123"/>
      <c r="V247" s="123"/>
      <c r="W247" s="123"/>
      <c r="X247" s="123"/>
      <c r="Y247" s="123"/>
      <c r="Z247" s="123"/>
      <c r="AA247" s="123"/>
      <c r="AB247" s="123"/>
      <c r="AC247" s="123"/>
      <c r="AD247" s="123"/>
      <c r="AE247" s="123"/>
      <c r="AF247" s="123"/>
      <c r="AG247" s="123"/>
      <c r="AH247" s="123"/>
      <c r="AI247" s="123"/>
      <c r="AJ247" s="123"/>
      <c r="AK247" s="123"/>
      <c r="AL247" s="123"/>
      <c r="AM247" s="123"/>
      <c r="AN247" s="123"/>
      <c r="AO247" s="123"/>
      <c r="AP247" s="123"/>
      <c r="AQ247" s="123"/>
      <c r="AR247" s="123"/>
      <c r="AS247" s="123"/>
      <c r="AT247" s="123"/>
      <c r="AU247" s="123"/>
      <c r="AV247" s="123"/>
      <c r="AW247" s="123"/>
      <c r="AX247" s="123"/>
      <c r="AY247" s="123"/>
      <c r="AZ247" s="123"/>
      <c r="BA247" s="123"/>
      <c r="BB247" s="123"/>
      <c r="BC247" s="123"/>
      <c r="BD247" s="123"/>
      <c r="BE247" s="123"/>
      <c r="BF247" s="123"/>
      <c r="BG247" s="123"/>
      <c r="BH247" s="123"/>
      <c r="BI247" s="123"/>
      <c r="BJ247" s="123"/>
      <c r="BK247" s="123"/>
      <c r="BL247" s="123"/>
      <c r="BM247" s="123"/>
      <c r="BN247" s="123"/>
      <c r="BO247" s="123"/>
      <c r="BP247" s="123"/>
      <c r="BQ247" s="123"/>
      <c r="BR247" s="123"/>
      <c r="BS247" s="123"/>
      <c r="BT247" s="123"/>
      <c r="BU247" s="241"/>
      <c r="BV247" s="241"/>
      <c r="BW247" s="241"/>
      <c r="BX247" s="241"/>
      <c r="BY247" s="241"/>
      <c r="BZ247" s="241"/>
      <c r="CA247" s="241"/>
      <c r="CB247" s="241"/>
      <c r="CC247" s="241"/>
      <c r="CD247" s="123"/>
      <c r="CE247" s="123"/>
      <c r="CF247" s="123"/>
      <c r="CG247" s="123"/>
      <c r="CH247" s="123"/>
      <c r="CI247" s="123"/>
      <c r="CJ247" s="123"/>
      <c r="CK247" s="123"/>
    </row>
    <row r="248" spans="1:102" ht="24.9" customHeight="1" x14ac:dyDescent="0.2">
      <c r="A248" s="112" t="e">
        <f>" ■ 雇用情勢（"&amp;DBCS(TEXT(#REF!,"m月"))&amp;"）"</f>
        <v>#REF!</v>
      </c>
      <c r="B248" s="118"/>
      <c r="C248" s="118"/>
      <c r="D248" s="118"/>
      <c r="E248" s="118"/>
      <c r="F248" s="118"/>
      <c r="G248" s="118"/>
      <c r="H248" s="118"/>
      <c r="I248" s="118"/>
      <c r="J248" s="118"/>
      <c r="K248" s="118"/>
      <c r="L248" s="118"/>
      <c r="M248" s="118"/>
      <c r="N248" s="118"/>
      <c r="O248" s="118"/>
      <c r="P248" s="118"/>
      <c r="Q248" s="118"/>
      <c r="T248" s="209"/>
      <c r="U248" s="208"/>
      <c r="V248" s="123"/>
      <c r="W248" s="123"/>
      <c r="X248" s="123"/>
      <c r="Y248" s="123"/>
      <c r="Z248" s="123"/>
      <c r="AA248" s="123"/>
      <c r="AB248" s="123"/>
      <c r="AC248" s="123"/>
      <c r="AD248" s="123"/>
      <c r="AE248" s="123"/>
      <c r="AF248" s="123"/>
      <c r="AG248" s="123"/>
      <c r="AH248" s="123"/>
      <c r="AI248" s="123"/>
      <c r="AJ248" s="123"/>
      <c r="AK248" s="123"/>
      <c r="AL248" s="123"/>
      <c r="AM248" s="123"/>
      <c r="AN248" s="123"/>
      <c r="AO248" s="123"/>
      <c r="AP248" s="123"/>
      <c r="AQ248" s="123"/>
      <c r="AR248" s="123"/>
      <c r="AS248" s="123"/>
      <c r="AT248" s="123"/>
      <c r="AU248" s="123"/>
      <c r="AV248" s="123"/>
      <c r="AW248" s="123"/>
      <c r="AX248" s="123"/>
      <c r="AY248" s="123"/>
      <c r="AZ248" s="123"/>
      <c r="BA248" s="123"/>
      <c r="BB248" s="123"/>
      <c r="BC248" s="123"/>
      <c r="BD248" s="123"/>
      <c r="BE248" s="123"/>
      <c r="BF248" s="123"/>
      <c r="BG248" s="123"/>
      <c r="BH248" s="123"/>
      <c r="BI248" s="123"/>
      <c r="BJ248" s="123"/>
      <c r="BK248" s="123"/>
      <c r="BL248" s="123"/>
      <c r="BM248" s="123"/>
      <c r="BN248" s="123"/>
      <c r="BO248" s="123"/>
      <c r="BP248" s="123"/>
      <c r="BQ248" s="123"/>
      <c r="BR248" s="123"/>
      <c r="BS248" s="123"/>
      <c r="BT248" s="123"/>
      <c r="BU248" s="123"/>
      <c r="BV248" s="123"/>
      <c r="BW248" s="123"/>
      <c r="BX248" s="123"/>
      <c r="BY248" s="123"/>
      <c r="BZ248" s="123"/>
      <c r="CA248" s="123"/>
      <c r="CB248" s="123"/>
      <c r="CC248" s="123"/>
      <c r="CD248" s="123"/>
      <c r="CE248" s="123"/>
      <c r="CF248" s="123"/>
      <c r="CG248" s="123"/>
      <c r="CH248" s="123"/>
      <c r="CI248" s="123"/>
      <c r="CJ248" s="123"/>
      <c r="CK248" s="123"/>
    </row>
    <row r="249" spans="1:102" ht="21.9" customHeight="1" x14ac:dyDescent="0.2">
      <c r="A249" s="116" t="e">
        <f>#REF!</f>
        <v>#REF!</v>
      </c>
      <c r="B249" s="153"/>
      <c r="C249" s="153"/>
      <c r="D249" s="153"/>
      <c r="E249" s="153"/>
      <c r="F249" s="153"/>
      <c r="G249" s="153"/>
      <c r="H249" s="153"/>
      <c r="I249" s="153"/>
      <c r="J249" s="153"/>
      <c r="K249" s="153"/>
      <c r="L249" s="153"/>
      <c r="M249" s="153"/>
      <c r="N249" s="153"/>
      <c r="O249" s="153"/>
      <c r="P249" s="153"/>
      <c r="Q249" s="153"/>
    </row>
    <row r="250" spans="1:102" ht="21.9" customHeight="1" x14ac:dyDescent="0.2">
      <c r="A250" s="243" t="e">
        <f>#REF!</f>
        <v>#REF!</v>
      </c>
      <c r="B250" s="154"/>
      <c r="C250" s="154"/>
      <c r="D250" s="154"/>
      <c r="E250" s="154"/>
      <c r="F250" s="154"/>
      <c r="G250" s="154"/>
      <c r="H250" s="154"/>
      <c r="I250" s="154"/>
      <c r="J250" s="154"/>
      <c r="K250" s="154"/>
      <c r="L250" s="154"/>
      <c r="M250" s="154"/>
      <c r="N250" s="154"/>
      <c r="O250" s="154"/>
      <c r="P250" s="154"/>
      <c r="Q250" s="154"/>
    </row>
    <row r="251" spans="1:102" ht="21.9" customHeight="1" x14ac:dyDescent="0.2">
      <c r="A251" s="243" t="e">
        <f>#REF!</f>
        <v>#REF!</v>
      </c>
      <c r="B251" s="154"/>
      <c r="C251" s="154"/>
      <c r="D251" s="154"/>
      <c r="E251" s="154"/>
      <c r="F251" s="154"/>
      <c r="G251" s="154"/>
      <c r="H251" s="154"/>
      <c r="I251" s="154"/>
      <c r="J251" s="154"/>
      <c r="K251" s="154"/>
      <c r="L251" s="154"/>
      <c r="M251" s="154"/>
      <c r="N251" s="154"/>
      <c r="O251" s="154"/>
      <c r="P251" s="154"/>
      <c r="Q251" s="154"/>
    </row>
    <row r="252" spans="1:102" ht="21.9" customHeight="1" x14ac:dyDescent="0.2">
      <c r="A252" s="116" t="e">
        <f>#REF!</f>
        <v>#REF!</v>
      </c>
      <c r="B252" s="153"/>
      <c r="C252" s="153"/>
      <c r="D252" s="153"/>
      <c r="E252" s="153"/>
      <c r="F252" s="153"/>
      <c r="G252" s="153"/>
      <c r="H252" s="153"/>
      <c r="I252" s="153"/>
      <c r="J252" s="153"/>
      <c r="K252" s="153"/>
      <c r="L252" s="153"/>
      <c r="M252" s="153"/>
      <c r="N252" s="153"/>
      <c r="O252" s="153"/>
      <c r="P252" s="153"/>
      <c r="Q252" s="153"/>
    </row>
    <row r="253" spans="1:102" ht="6.9" customHeight="1" x14ac:dyDescent="0.2">
      <c r="A253" s="126"/>
      <c r="B253" s="118"/>
      <c r="C253" s="118"/>
      <c r="D253" s="118"/>
      <c r="E253" s="118"/>
      <c r="F253" s="118"/>
      <c r="G253" s="118"/>
      <c r="H253" s="118"/>
      <c r="I253" s="118"/>
      <c r="J253" s="118"/>
      <c r="K253" s="118"/>
      <c r="L253" s="118"/>
      <c r="M253" s="118"/>
      <c r="N253" s="118"/>
      <c r="O253" s="118"/>
      <c r="P253" s="118"/>
      <c r="Q253" s="118"/>
      <c r="BU253" s="96"/>
      <c r="BV253" s="96"/>
      <c r="BW253" s="96"/>
      <c r="BX253" s="96"/>
      <c r="BY253" s="96"/>
      <c r="BZ253" s="96"/>
      <c r="CA253" s="96"/>
      <c r="CB253" s="96"/>
      <c r="CC253" s="96"/>
    </row>
    <row r="254" spans="1:102" s="96" customFormat="1" ht="8.1" customHeight="1" x14ac:dyDescent="0.2">
      <c r="A254" s="133"/>
      <c r="B254" s="133"/>
      <c r="C254" s="133"/>
      <c r="D254" s="133"/>
      <c r="E254" s="133"/>
      <c r="F254" s="133"/>
      <c r="G254" s="133"/>
      <c r="H254" s="133"/>
      <c r="I254" s="133"/>
      <c r="J254" s="133"/>
      <c r="K254" s="133"/>
      <c r="L254" s="133"/>
      <c r="M254" s="133"/>
      <c r="N254" s="133"/>
      <c r="O254" s="133"/>
      <c r="P254" s="133"/>
      <c r="Q254" s="133"/>
      <c r="T254" s="91"/>
      <c r="U254" s="91"/>
      <c r="V254" s="91"/>
      <c r="W254" s="91"/>
      <c r="X254" s="91"/>
      <c r="Y254" s="91"/>
      <c r="Z254" s="91"/>
      <c r="AA254" s="91"/>
      <c r="AB254" s="91"/>
      <c r="AC254" s="91"/>
      <c r="AD254" s="91"/>
      <c r="AE254" s="91"/>
      <c r="AF254" s="91"/>
      <c r="AG254" s="91"/>
      <c r="AH254" s="91"/>
      <c r="AI254" s="91"/>
      <c r="AJ254" s="91"/>
      <c r="AK254" s="91"/>
      <c r="AL254" s="91"/>
      <c r="AM254" s="91"/>
      <c r="AN254" s="91"/>
      <c r="AO254" s="91"/>
      <c r="AP254" s="91"/>
      <c r="AQ254" s="91"/>
      <c r="AR254" s="91"/>
      <c r="AS254" s="91"/>
      <c r="AT254" s="91"/>
      <c r="AU254" s="91"/>
      <c r="AV254" s="91"/>
      <c r="AW254" s="91"/>
      <c r="AX254" s="91"/>
      <c r="AY254" s="91"/>
      <c r="AZ254" s="91"/>
      <c r="BA254" s="91"/>
      <c r="BB254" s="91"/>
      <c r="BC254" s="91"/>
      <c r="BD254" s="91"/>
      <c r="BE254" s="91"/>
      <c r="BF254" s="91"/>
      <c r="BG254" s="91"/>
      <c r="BH254" s="91"/>
      <c r="BI254" s="91"/>
      <c r="BJ254" s="91"/>
      <c r="BK254" s="91"/>
      <c r="BL254" s="91"/>
      <c r="BM254" s="91"/>
      <c r="BN254" s="91"/>
      <c r="BO254" s="91"/>
      <c r="BP254" s="91"/>
      <c r="BQ254" s="91"/>
      <c r="BR254" s="91"/>
      <c r="BS254" s="91"/>
      <c r="BT254" s="91"/>
      <c r="BU254" s="91"/>
      <c r="BV254" s="91"/>
    </row>
    <row r="255" spans="1:102" s="96" customFormat="1" ht="21.9" customHeight="1" x14ac:dyDescent="0.2">
      <c r="T255" s="91"/>
      <c r="U255" s="91"/>
      <c r="V255" s="91"/>
      <c r="W255" s="91"/>
      <c r="X255" s="91"/>
      <c r="Y255" s="91"/>
      <c r="Z255" s="91"/>
      <c r="AA255" s="91"/>
      <c r="AB255" s="91"/>
      <c r="AC255" s="91"/>
      <c r="AD255" s="91"/>
      <c r="AE255" s="91"/>
      <c r="AF255" s="91"/>
      <c r="AG255" s="91"/>
      <c r="AH255" s="91"/>
      <c r="AI255" s="91"/>
      <c r="AJ255" s="91"/>
      <c r="AK255" s="91"/>
      <c r="AL255" s="91"/>
      <c r="AM255" s="91"/>
      <c r="AN255" s="91"/>
      <c r="AO255" s="91"/>
      <c r="AP255" s="91"/>
      <c r="AQ255" s="91"/>
      <c r="AR255" s="91"/>
      <c r="AS255" s="91"/>
      <c r="AT255" s="91"/>
      <c r="AU255" s="91"/>
      <c r="AV255" s="91"/>
      <c r="AW255" s="91"/>
      <c r="AX255" s="91"/>
      <c r="AY255" s="91"/>
      <c r="AZ255" s="91"/>
      <c r="BA255" s="91"/>
      <c r="BB255" s="91"/>
      <c r="BC255" s="91"/>
      <c r="BD255" s="91"/>
      <c r="BE255" s="91"/>
      <c r="BF255" s="91"/>
      <c r="BG255" s="91"/>
      <c r="BH255" s="91"/>
      <c r="BI255" s="91"/>
      <c r="BJ255" s="91"/>
      <c r="BK255" s="91"/>
      <c r="BL255" s="91"/>
      <c r="BM255" s="91"/>
      <c r="BN255" s="91"/>
      <c r="BO255" s="91"/>
      <c r="BP255" s="91"/>
      <c r="BQ255" s="91"/>
      <c r="BR255" s="91"/>
      <c r="BS255" s="91"/>
      <c r="BT255" s="91"/>
    </row>
    <row r="256" spans="1:102" s="96" customFormat="1" ht="21.9" customHeight="1" x14ac:dyDescent="0.2">
      <c r="T256" s="207"/>
      <c r="U256" s="123"/>
      <c r="V256" s="123"/>
      <c r="W256" s="123"/>
      <c r="X256" s="123"/>
      <c r="Y256" s="123"/>
      <c r="Z256" s="123"/>
      <c r="AA256" s="123"/>
      <c r="AB256" s="123"/>
      <c r="AC256" s="123"/>
      <c r="AD256" s="123"/>
      <c r="AE256" s="123"/>
      <c r="AF256" s="123"/>
      <c r="AG256" s="123"/>
      <c r="AH256" s="123"/>
      <c r="AI256" s="123"/>
      <c r="AJ256" s="123"/>
      <c r="AK256" s="123"/>
      <c r="AL256" s="123"/>
      <c r="AM256" s="123"/>
      <c r="AN256" s="123"/>
      <c r="AO256" s="123"/>
      <c r="AP256" s="123"/>
      <c r="AQ256" s="123"/>
      <c r="AR256" s="123"/>
      <c r="AS256" s="123"/>
      <c r="AT256" s="123"/>
      <c r="AU256" s="123"/>
      <c r="AV256" s="123"/>
      <c r="AW256" s="123"/>
      <c r="AX256" s="123"/>
      <c r="AY256" s="123"/>
      <c r="AZ256" s="123"/>
      <c r="BA256" s="123"/>
      <c r="BB256" s="123"/>
      <c r="BC256" s="123"/>
      <c r="BD256" s="123"/>
      <c r="BE256" s="123"/>
      <c r="BF256" s="123"/>
      <c r="BG256" s="123"/>
      <c r="BH256" s="123"/>
      <c r="BI256" s="123"/>
      <c r="BJ256" s="123"/>
      <c r="BK256" s="123"/>
      <c r="BL256" s="123"/>
      <c r="BM256" s="123"/>
      <c r="BN256" s="123"/>
      <c r="BO256" s="123"/>
      <c r="BP256" s="123"/>
      <c r="BQ256" s="123"/>
      <c r="BR256" s="123"/>
      <c r="BS256" s="123"/>
      <c r="BT256" s="123"/>
    </row>
    <row r="257" spans="1:91" s="96" customFormat="1" ht="21.9" customHeight="1" x14ac:dyDescent="0.2">
      <c r="T257" s="210"/>
      <c r="AI257" s="123"/>
      <c r="AJ257" s="123"/>
      <c r="AK257" s="123"/>
      <c r="AL257" s="123"/>
      <c r="AM257" s="123"/>
      <c r="AN257" s="123"/>
      <c r="AO257" s="123"/>
      <c r="AP257" s="123"/>
      <c r="AQ257" s="123"/>
      <c r="AR257" s="123"/>
      <c r="AS257" s="123"/>
      <c r="AT257" s="123"/>
      <c r="AU257" s="123"/>
      <c r="AV257" s="123"/>
      <c r="AW257" s="123"/>
      <c r="AX257" s="123"/>
      <c r="AY257" s="123"/>
      <c r="AZ257" s="123"/>
      <c r="BA257" s="123"/>
      <c r="BB257" s="123"/>
      <c r="BC257" s="123"/>
      <c r="BD257" s="123"/>
      <c r="BE257" s="123"/>
      <c r="BF257" s="123"/>
      <c r="BG257" s="123"/>
      <c r="BH257" s="123"/>
      <c r="BI257" s="123"/>
      <c r="BJ257" s="123"/>
      <c r="BK257" s="123"/>
      <c r="BL257" s="123"/>
      <c r="BM257" s="123"/>
      <c r="BN257" s="123"/>
      <c r="BO257" s="123"/>
      <c r="BP257" s="123"/>
      <c r="BQ257" s="123"/>
      <c r="BR257" s="123"/>
      <c r="BS257" s="123"/>
      <c r="BT257" s="123"/>
    </row>
    <row r="258" spans="1:91" s="96" customFormat="1" ht="21.9" customHeight="1" x14ac:dyDescent="0.2">
      <c r="T258" s="212"/>
      <c r="U258" s="234"/>
      <c r="V258" s="234"/>
      <c r="W258" s="234"/>
      <c r="X258" s="234"/>
      <c r="Y258" s="234"/>
      <c r="Z258" s="234"/>
      <c r="AA258" s="234"/>
      <c r="AB258" s="234"/>
      <c r="AC258" s="234"/>
      <c r="AD258" s="234"/>
      <c r="AE258" s="234"/>
      <c r="AF258" s="234"/>
      <c r="AG258" s="234"/>
      <c r="AH258" s="234"/>
      <c r="AI258" s="234"/>
      <c r="AJ258" s="234"/>
      <c r="AK258" s="234"/>
      <c r="AL258" s="234"/>
      <c r="AM258" s="234"/>
      <c r="AN258" s="234"/>
      <c r="AO258" s="234"/>
      <c r="AP258" s="234"/>
      <c r="AQ258" s="234"/>
      <c r="AR258" s="234"/>
      <c r="AS258" s="234"/>
      <c r="AT258" s="234"/>
      <c r="AU258" s="234"/>
      <c r="AV258" s="234"/>
      <c r="AW258" s="234"/>
      <c r="AX258" s="234"/>
      <c r="AY258" s="234"/>
      <c r="AZ258" s="234"/>
      <c r="BA258" s="234"/>
      <c r="BB258" s="234"/>
      <c r="BC258" s="234"/>
      <c r="BD258" s="234"/>
      <c r="BE258" s="234"/>
      <c r="BF258" s="234"/>
      <c r="BG258" s="234"/>
      <c r="BH258" s="234"/>
      <c r="BI258" s="234"/>
      <c r="BJ258" s="234"/>
      <c r="BK258" s="234"/>
      <c r="BL258" s="234"/>
      <c r="BM258" s="234"/>
      <c r="BN258" s="234"/>
      <c r="BO258" s="234"/>
      <c r="BP258" s="234"/>
      <c r="BQ258" s="234"/>
      <c r="BR258" s="234"/>
      <c r="BS258" s="234"/>
      <c r="BT258" s="234"/>
      <c r="BU258" s="234"/>
      <c r="BV258" s="234"/>
      <c r="BW258" s="234"/>
      <c r="BX258" s="234"/>
      <c r="BY258" s="234"/>
      <c r="BZ258" s="234"/>
      <c r="CA258" s="234"/>
      <c r="CB258" s="234"/>
      <c r="CC258" s="227"/>
      <c r="CD258" s="234"/>
      <c r="CE258" s="227"/>
      <c r="CF258" s="227"/>
      <c r="CG258" s="227"/>
      <c r="CH258" s="227"/>
      <c r="CI258" s="227"/>
      <c r="CJ258" s="227"/>
      <c r="CK258" s="227"/>
      <c r="CL258" s="227"/>
      <c r="CM258" s="227"/>
    </row>
    <row r="259" spans="1:91" s="96" customFormat="1" ht="21.9" customHeight="1" x14ac:dyDescent="0.2">
      <c r="T259" s="221"/>
      <c r="U259" s="235"/>
      <c r="V259" s="235"/>
      <c r="W259" s="235"/>
      <c r="X259" s="235"/>
      <c r="Y259" s="235"/>
      <c r="Z259" s="235"/>
      <c r="AA259" s="235"/>
      <c r="AB259" s="235"/>
      <c r="AC259" s="235"/>
      <c r="AD259" s="236"/>
      <c r="AE259" s="236"/>
      <c r="AF259" s="236"/>
      <c r="AG259" s="236"/>
      <c r="AH259" s="236"/>
      <c r="AI259" s="236"/>
      <c r="AJ259" s="236"/>
      <c r="AK259" s="236"/>
      <c r="AL259" s="236"/>
      <c r="AM259" s="236"/>
      <c r="AN259" s="236"/>
      <c r="AO259" s="236"/>
      <c r="AP259" s="236"/>
      <c r="AQ259" s="236"/>
      <c r="AR259" s="236"/>
      <c r="AS259" s="236"/>
      <c r="AT259" s="236"/>
      <c r="AU259" s="236"/>
      <c r="AV259" s="236"/>
      <c r="AW259" s="236"/>
      <c r="AX259" s="236"/>
      <c r="AY259" s="236"/>
      <c r="AZ259" s="236"/>
      <c r="BA259" s="236"/>
      <c r="BB259" s="236"/>
      <c r="BC259" s="236"/>
      <c r="BD259" s="236"/>
      <c r="BE259" s="236"/>
      <c r="BF259" s="236"/>
      <c r="BG259" s="236"/>
      <c r="BH259" s="236"/>
      <c r="BI259" s="236"/>
      <c r="BJ259" s="236"/>
      <c r="BK259" s="236"/>
      <c r="BL259" s="236"/>
      <c r="BM259" s="236"/>
      <c r="BN259" s="236"/>
      <c r="BO259" s="236"/>
      <c r="BP259" s="236"/>
      <c r="BQ259" s="236"/>
      <c r="BR259" s="236"/>
      <c r="BS259" s="236"/>
      <c r="BT259" s="236"/>
      <c r="BU259" s="236"/>
      <c r="BV259" s="236"/>
      <c r="BW259" s="236"/>
      <c r="BX259" s="236"/>
      <c r="BY259" s="236"/>
      <c r="BZ259" s="236"/>
      <c r="CA259" s="236"/>
      <c r="CB259" s="236"/>
      <c r="CC259" s="236"/>
      <c r="CD259" s="236"/>
      <c r="CE259" s="236"/>
      <c r="CF259" s="236"/>
      <c r="CG259" s="236"/>
      <c r="CH259" s="236"/>
      <c r="CI259" s="236"/>
      <c r="CJ259" s="236"/>
      <c r="CK259" s="236"/>
      <c r="CL259" s="236"/>
      <c r="CM259" s="236"/>
    </row>
    <row r="260" spans="1:91" s="96" customFormat="1" ht="21.9" customHeight="1" x14ac:dyDescent="0.2">
      <c r="T260" s="221"/>
      <c r="U260" s="235"/>
      <c r="V260" s="235"/>
      <c r="W260" s="235"/>
      <c r="X260" s="235"/>
      <c r="Y260" s="235"/>
      <c r="Z260" s="235"/>
      <c r="AA260" s="235"/>
      <c r="AB260" s="235"/>
      <c r="AC260" s="235"/>
      <c r="AD260" s="236"/>
      <c r="AE260" s="236"/>
      <c r="AF260" s="236"/>
      <c r="AG260" s="236"/>
      <c r="AH260" s="236"/>
      <c r="AI260" s="236"/>
      <c r="AJ260" s="236"/>
      <c r="AK260" s="236"/>
      <c r="AL260" s="236"/>
      <c r="AM260" s="236"/>
      <c r="AN260" s="236"/>
      <c r="AO260" s="236"/>
      <c r="AP260" s="236"/>
      <c r="AQ260" s="236"/>
      <c r="AR260" s="236"/>
      <c r="AS260" s="236"/>
      <c r="AT260" s="236"/>
      <c r="AU260" s="236"/>
      <c r="AV260" s="236"/>
      <c r="AW260" s="236"/>
      <c r="AX260" s="236"/>
      <c r="AY260" s="236"/>
      <c r="AZ260" s="236"/>
      <c r="BA260" s="236"/>
      <c r="BB260" s="236"/>
      <c r="BC260" s="236"/>
      <c r="BD260" s="236"/>
      <c r="BE260" s="236"/>
      <c r="BF260" s="236"/>
      <c r="BG260" s="236"/>
      <c r="BH260" s="236"/>
      <c r="BI260" s="236"/>
      <c r="BJ260" s="236"/>
      <c r="BK260" s="236"/>
      <c r="BL260" s="236"/>
      <c r="BM260" s="236"/>
      <c r="BN260" s="236"/>
      <c r="BO260" s="236"/>
      <c r="BP260" s="236"/>
      <c r="BQ260" s="236"/>
      <c r="BR260" s="236"/>
      <c r="BS260" s="236"/>
      <c r="BT260" s="236"/>
      <c r="BU260" s="236"/>
      <c r="BV260" s="236"/>
      <c r="BW260" s="236"/>
      <c r="BX260" s="236"/>
      <c r="BY260" s="236"/>
      <c r="BZ260" s="236"/>
      <c r="CA260" s="236"/>
      <c r="CB260" s="236"/>
      <c r="CC260" s="236"/>
      <c r="CD260" s="236"/>
      <c r="CE260" s="236"/>
      <c r="CF260" s="236"/>
      <c r="CG260" s="236"/>
      <c r="CH260" s="236"/>
      <c r="CI260" s="236"/>
      <c r="CJ260" s="236"/>
      <c r="CK260" s="236"/>
      <c r="CL260" s="236"/>
      <c r="CM260" s="236"/>
    </row>
    <row r="261" spans="1:91" s="96" customFormat="1" ht="21.9" customHeight="1" x14ac:dyDescent="0.2">
      <c r="T261" s="188"/>
      <c r="U261" s="188"/>
      <c r="V261" s="222"/>
      <c r="W261" s="222"/>
      <c r="X261" s="222"/>
      <c r="Y261" s="222"/>
      <c r="Z261" s="222"/>
      <c r="AA261" s="222"/>
      <c r="AB261" s="222"/>
      <c r="AC261" s="222"/>
      <c r="AD261" s="222"/>
      <c r="AE261" s="222"/>
      <c r="AF261" s="222"/>
      <c r="AG261" s="222"/>
      <c r="AH261" s="222"/>
      <c r="AI261" s="222"/>
      <c r="AJ261" s="222"/>
      <c r="AK261" s="222"/>
      <c r="AL261" s="222"/>
      <c r="AM261" s="222"/>
      <c r="AN261" s="222"/>
      <c r="AO261" s="222"/>
      <c r="AP261" s="222"/>
      <c r="AQ261" s="222"/>
      <c r="AR261" s="222"/>
      <c r="AS261" s="222"/>
      <c r="AT261" s="222"/>
      <c r="AU261" s="222"/>
      <c r="AV261" s="222"/>
      <c r="AW261" s="222"/>
      <c r="AX261" s="222"/>
      <c r="AY261" s="222"/>
      <c r="AZ261" s="222"/>
      <c r="BA261" s="222"/>
      <c r="BB261" s="222"/>
      <c r="BC261" s="222"/>
      <c r="BD261" s="222"/>
      <c r="BE261" s="222"/>
      <c r="BF261" s="222"/>
      <c r="BG261" s="222"/>
    </row>
    <row r="262" spans="1:91" s="96" customFormat="1" ht="21.9" customHeight="1" x14ac:dyDescent="0.2">
      <c r="B262" s="155"/>
      <c r="C262" s="155"/>
      <c r="D262" s="155"/>
      <c r="T262" s="209"/>
      <c r="U262" s="208"/>
      <c r="V262" s="222"/>
      <c r="W262" s="222"/>
      <c r="X262" s="222"/>
      <c r="Y262" s="222"/>
      <c r="Z262" s="222"/>
      <c r="AA262" s="222"/>
      <c r="AB262" s="222"/>
      <c r="AC262" s="222"/>
      <c r="AD262" s="222"/>
      <c r="AE262" s="222"/>
      <c r="AF262" s="222"/>
      <c r="AG262" s="222"/>
      <c r="AH262" s="222"/>
      <c r="AI262" s="222"/>
      <c r="AJ262" s="222"/>
      <c r="AK262" s="222"/>
      <c r="AL262" s="222"/>
      <c r="AM262" s="222"/>
      <c r="AN262" s="222"/>
      <c r="AO262" s="222"/>
      <c r="AP262" s="222"/>
      <c r="AQ262" s="222"/>
      <c r="AR262" s="222"/>
      <c r="AS262" s="222"/>
      <c r="AT262" s="222"/>
      <c r="AU262" s="222"/>
      <c r="AV262" s="222"/>
      <c r="AW262" s="222"/>
      <c r="AX262" s="222"/>
      <c r="AY262" s="222"/>
      <c r="AZ262" s="222"/>
      <c r="BA262" s="222"/>
      <c r="BB262" s="222"/>
      <c r="BC262" s="222"/>
      <c r="BD262" s="222"/>
      <c r="BE262" s="222"/>
      <c r="BF262" s="222"/>
      <c r="BG262" s="222"/>
    </row>
    <row r="263" spans="1:91" s="96" customFormat="1" ht="6.9" customHeight="1" x14ac:dyDescent="0.2">
      <c r="B263" s="155"/>
      <c r="C263" s="155"/>
      <c r="D263" s="155"/>
      <c r="T263" s="188"/>
      <c r="U263" s="188"/>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c r="BC263" s="97"/>
      <c r="BD263" s="97"/>
      <c r="BE263" s="97"/>
      <c r="BF263" s="97"/>
      <c r="BG263" s="97"/>
    </row>
    <row r="264" spans="1:91" s="96" customFormat="1" ht="15.9" customHeight="1" x14ac:dyDescent="0.2">
      <c r="B264" s="96" t="e">
        <f>"ハローワーク別有効求人倍率（原数値・全数）"&amp;DBCS(TEXT(#REF!,"ggge年m月"))</f>
        <v>#REF!</v>
      </c>
      <c r="T264" s="97"/>
      <c r="U264" s="97"/>
      <c r="V264" s="97"/>
      <c r="W264" s="97"/>
      <c r="X264" s="97"/>
      <c r="Y264" s="97"/>
      <c r="Z264" s="97"/>
      <c r="AA264" s="97"/>
      <c r="AB264" s="97"/>
      <c r="AC264" s="97"/>
      <c r="AD264" s="97"/>
      <c r="AE264" s="97"/>
      <c r="AF264" s="97"/>
      <c r="AG264" s="97"/>
      <c r="AH264" s="97"/>
      <c r="AI264" s="97"/>
      <c r="AJ264" s="97"/>
      <c r="AK264" s="97"/>
      <c r="AL264" s="97"/>
      <c r="AM264" s="97"/>
      <c r="AN264" s="97"/>
      <c r="AO264" s="97"/>
      <c r="AP264" s="97"/>
      <c r="AQ264" s="97"/>
      <c r="AR264" s="97"/>
      <c r="AS264" s="97"/>
      <c r="AT264" s="97"/>
      <c r="AU264" s="97"/>
      <c r="AV264" s="97"/>
      <c r="AW264" s="97"/>
      <c r="AX264" s="97"/>
      <c r="AY264" s="97"/>
      <c r="AZ264" s="97"/>
      <c r="BA264" s="97"/>
      <c r="BB264" s="97"/>
      <c r="BC264" s="97"/>
      <c r="BD264" s="97"/>
      <c r="BE264" s="97"/>
      <c r="BF264" s="97"/>
      <c r="BG264" s="97"/>
      <c r="BU264" s="97"/>
      <c r="BV264" s="97"/>
      <c r="BW264" s="97"/>
      <c r="BX264" s="97"/>
      <c r="BY264" s="97"/>
      <c r="BZ264" s="97"/>
      <c r="CA264" s="97"/>
      <c r="CB264" s="97"/>
      <c r="CC264" s="97"/>
    </row>
    <row r="265" spans="1:91" s="97" customFormat="1" ht="15.9" customHeight="1" x14ac:dyDescent="0.2">
      <c r="B265" s="372" t="s">
        <v>6</v>
      </c>
      <c r="C265" s="373"/>
      <c r="D265" s="372" t="s">
        <v>5</v>
      </c>
      <c r="E265" s="373"/>
      <c r="F265" s="372" t="s">
        <v>7</v>
      </c>
      <c r="G265" s="373"/>
      <c r="H265" s="372" t="s">
        <v>11</v>
      </c>
      <c r="I265" s="375"/>
      <c r="J265" s="376" t="s">
        <v>14</v>
      </c>
      <c r="K265" s="377"/>
      <c r="L265" s="374" t="s">
        <v>4</v>
      </c>
      <c r="M265" s="373"/>
      <c r="N265" s="372" t="s">
        <v>13</v>
      </c>
      <c r="O265" s="373"/>
      <c r="P265" s="372" t="s">
        <v>15</v>
      </c>
      <c r="Q265" s="373"/>
      <c r="BH265" s="259"/>
      <c r="BI265" s="259"/>
      <c r="BJ265" s="259"/>
      <c r="BK265" s="96"/>
      <c r="BL265" s="96"/>
      <c r="BM265" s="96"/>
      <c r="BN265" s="96"/>
      <c r="BO265" s="96"/>
      <c r="BP265" s="96"/>
      <c r="BQ265" s="96"/>
      <c r="BR265" s="96"/>
      <c r="BS265" s="96"/>
      <c r="BT265" s="96"/>
    </row>
    <row r="266" spans="1:91" s="97" customFormat="1" ht="15.9" customHeight="1" x14ac:dyDescent="0.2">
      <c r="A266" s="134"/>
      <c r="B266" s="411" t="e">
        <f>#REF!</f>
        <v>#REF!</v>
      </c>
      <c r="C266" s="412"/>
      <c r="D266" s="408" t="e">
        <f>#REF!</f>
        <v>#REF!</v>
      </c>
      <c r="E266" s="409"/>
      <c r="F266" s="408" t="e">
        <f>#REF!</f>
        <v>#REF!</v>
      </c>
      <c r="G266" s="410"/>
      <c r="H266" s="413" t="e">
        <f>#REF!</f>
        <v>#REF!</v>
      </c>
      <c r="I266" s="414"/>
      <c r="J266" s="415" t="e">
        <f>#REF!</f>
        <v>#REF!</v>
      </c>
      <c r="K266" s="416"/>
      <c r="L266" s="406" t="e">
        <f>#REF!</f>
        <v>#REF!</v>
      </c>
      <c r="M266" s="407"/>
      <c r="N266" s="408" t="e">
        <f>#REF!</f>
        <v>#REF!</v>
      </c>
      <c r="O266" s="409"/>
      <c r="P266" s="408" t="e">
        <f>#REF!</f>
        <v>#REF!</v>
      </c>
      <c r="Q266" s="410"/>
      <c r="R266" s="134"/>
      <c r="S266" s="134"/>
      <c r="T266" s="91"/>
      <c r="U266" s="91"/>
      <c r="V266" s="91"/>
      <c r="W266" s="91"/>
      <c r="X266" s="91"/>
      <c r="Y266" s="91"/>
      <c r="Z266" s="91"/>
      <c r="AA266" s="91"/>
      <c r="AB266" s="91"/>
      <c r="AC266" s="91"/>
      <c r="AD266" s="91"/>
      <c r="AE266" s="91"/>
      <c r="AF266" s="91"/>
      <c r="AG266" s="91"/>
      <c r="AH266" s="91"/>
      <c r="AI266" s="91"/>
      <c r="AJ266" s="91"/>
      <c r="AK266" s="91"/>
      <c r="AL266" s="91"/>
      <c r="AM266" s="91"/>
      <c r="AN266" s="91"/>
      <c r="AO266" s="91"/>
      <c r="AP266" s="91"/>
      <c r="AQ266" s="91"/>
      <c r="AR266" s="91"/>
      <c r="AS266" s="91"/>
      <c r="AT266" s="91"/>
      <c r="AU266" s="91"/>
      <c r="AV266" s="91"/>
      <c r="AW266" s="91"/>
      <c r="AX266" s="91"/>
      <c r="AY266" s="91"/>
      <c r="AZ266" s="91"/>
      <c r="BA266" s="91"/>
      <c r="BB266" s="91"/>
      <c r="BC266" s="91"/>
      <c r="BD266" s="91"/>
      <c r="BE266" s="91"/>
      <c r="BF266" s="91"/>
      <c r="BG266" s="91"/>
      <c r="BH266" s="240"/>
      <c r="BI266" s="240"/>
      <c r="BJ266" s="240"/>
      <c r="BK266" s="96"/>
      <c r="BL266" s="96"/>
      <c r="BM266" s="96"/>
      <c r="BN266" s="96"/>
      <c r="BO266" s="96"/>
      <c r="BP266" s="96"/>
      <c r="BQ266" s="96"/>
      <c r="BR266" s="96"/>
      <c r="BS266" s="96"/>
      <c r="BT266" s="96"/>
    </row>
    <row r="267" spans="1:91" s="97" customFormat="1" ht="15.9" customHeight="1" x14ac:dyDescent="0.2">
      <c r="A267" s="134"/>
      <c r="B267" s="376" t="s">
        <v>16</v>
      </c>
      <c r="C267" s="377"/>
      <c r="D267" s="380" t="s">
        <v>18</v>
      </c>
      <c r="E267" s="381"/>
      <c r="F267" s="382" t="s">
        <v>27</v>
      </c>
      <c r="G267" s="373"/>
      <c r="H267" s="382" t="s">
        <v>19</v>
      </c>
      <c r="I267" s="373"/>
      <c r="J267" s="382" t="s">
        <v>21</v>
      </c>
      <c r="K267" s="375"/>
      <c r="L267" s="383" t="s">
        <v>22</v>
      </c>
      <c r="M267" s="384"/>
      <c r="N267" s="383" t="s">
        <v>24</v>
      </c>
      <c r="O267" s="377"/>
      <c r="P267" s="192"/>
      <c r="Q267" s="192"/>
      <c r="R267" s="188"/>
      <c r="S267" s="142"/>
      <c r="T267" s="91"/>
      <c r="U267" s="91"/>
      <c r="V267" s="91"/>
      <c r="W267" s="91"/>
      <c r="X267" s="91"/>
      <c r="Y267" s="91"/>
      <c r="Z267" s="91"/>
      <c r="AA267" s="91"/>
      <c r="AB267" s="91"/>
      <c r="AC267" s="91"/>
      <c r="AD267" s="91"/>
      <c r="AE267" s="91"/>
      <c r="AF267" s="91"/>
      <c r="AG267" s="91"/>
      <c r="AH267" s="91"/>
      <c r="AI267" s="91"/>
      <c r="AJ267" s="91"/>
      <c r="AK267" s="91"/>
      <c r="AL267" s="91"/>
      <c r="AM267" s="91"/>
      <c r="AN267" s="91"/>
      <c r="AO267" s="91"/>
      <c r="AP267" s="91"/>
      <c r="AQ267" s="91"/>
      <c r="AR267" s="91"/>
      <c r="AS267" s="91"/>
      <c r="AT267" s="91"/>
      <c r="AU267" s="91"/>
      <c r="AV267" s="91"/>
      <c r="AW267" s="91"/>
      <c r="AX267" s="91"/>
      <c r="AY267" s="91"/>
      <c r="AZ267" s="91"/>
      <c r="BA267" s="91"/>
      <c r="BB267" s="91"/>
      <c r="BC267" s="91"/>
      <c r="BD267" s="91"/>
      <c r="BE267" s="91"/>
      <c r="BF267" s="91"/>
      <c r="BG267" s="91"/>
      <c r="BH267" s="240"/>
      <c r="BI267" s="240"/>
      <c r="BJ267" s="240"/>
      <c r="BK267" s="96"/>
      <c r="BL267" s="96"/>
      <c r="BM267" s="96"/>
      <c r="BN267" s="96"/>
      <c r="BO267" s="96"/>
      <c r="BP267" s="96"/>
      <c r="BQ267" s="96"/>
      <c r="BR267" s="96"/>
      <c r="BS267" s="96"/>
      <c r="BT267" s="96"/>
    </row>
    <row r="268" spans="1:91" s="97" customFormat="1" ht="15.9" customHeight="1" x14ac:dyDescent="0.2">
      <c r="A268" s="134"/>
      <c r="B268" s="415" t="e">
        <f>#REF!</f>
        <v>#REF!</v>
      </c>
      <c r="C268" s="417"/>
      <c r="D268" s="418" t="e">
        <f>#REF!</f>
        <v>#REF!</v>
      </c>
      <c r="E268" s="409"/>
      <c r="F268" s="408" t="e">
        <f>#REF!</f>
        <v>#REF!</v>
      </c>
      <c r="G268" s="409"/>
      <c r="H268" s="408" t="e">
        <f>#REF!</f>
        <v>#REF!</v>
      </c>
      <c r="I268" s="410"/>
      <c r="J268" s="408" t="e">
        <f>#REF!</f>
        <v>#REF!</v>
      </c>
      <c r="K268" s="419"/>
      <c r="L268" s="415" t="e">
        <f>#REF!</f>
        <v>#REF!</v>
      </c>
      <c r="M268" s="417"/>
      <c r="N268" s="415" t="e">
        <f>#REF!</f>
        <v>#REF!</v>
      </c>
      <c r="O268" s="416"/>
      <c r="P268" s="188"/>
      <c r="Q268" s="188"/>
      <c r="R268" s="188"/>
      <c r="S268" s="142"/>
      <c r="T268" s="134"/>
      <c r="U268" s="134"/>
      <c r="V268" s="91"/>
      <c r="W268" s="91"/>
      <c r="X268" s="91"/>
      <c r="Y268" s="91"/>
      <c r="Z268" s="91"/>
      <c r="AA268" s="91"/>
      <c r="AB268" s="91"/>
      <c r="AC268" s="91"/>
      <c r="AD268" s="91"/>
      <c r="AE268" s="91"/>
      <c r="AF268" s="91"/>
      <c r="AG268" s="91"/>
      <c r="AH268" s="91"/>
      <c r="AI268" s="91"/>
      <c r="AJ268" s="91"/>
      <c r="AK268" s="91"/>
      <c r="AL268" s="91"/>
      <c r="AM268" s="91"/>
      <c r="AN268" s="91"/>
      <c r="AO268" s="91"/>
      <c r="AP268" s="91"/>
      <c r="AQ268" s="91"/>
      <c r="AR268" s="91"/>
      <c r="AS268" s="91"/>
      <c r="AT268" s="91"/>
      <c r="AU268" s="91"/>
      <c r="AV268" s="91"/>
      <c r="AW268" s="91"/>
      <c r="AX268" s="91"/>
      <c r="AY268" s="91"/>
      <c r="AZ268" s="91"/>
      <c r="BA268" s="91"/>
      <c r="BB268" s="91"/>
      <c r="BC268" s="91"/>
      <c r="BD268" s="91"/>
      <c r="BE268" s="91"/>
      <c r="BF268" s="91"/>
      <c r="BG268" s="91"/>
      <c r="BH268" s="91"/>
      <c r="BI268" s="91"/>
      <c r="BJ268" s="91"/>
      <c r="BQ268" s="96"/>
      <c r="BR268" s="96"/>
    </row>
    <row r="269" spans="1:91" s="97" customFormat="1" ht="6.9" customHeight="1" x14ac:dyDescent="0.2">
      <c r="A269" s="134"/>
      <c r="B269" s="142"/>
      <c r="C269" s="142"/>
      <c r="D269" s="134"/>
      <c r="E269" s="142"/>
      <c r="F269" s="142"/>
      <c r="G269" s="134"/>
      <c r="H269" s="134"/>
      <c r="I269" s="188"/>
      <c r="J269" s="134"/>
      <c r="K269" s="142"/>
      <c r="L269" s="142"/>
      <c r="M269" s="134"/>
      <c r="N269" s="134"/>
      <c r="O269" s="188"/>
      <c r="P269" s="134"/>
      <c r="Q269" s="188"/>
      <c r="T269" s="134"/>
      <c r="U269" s="134"/>
      <c r="V269" s="91"/>
      <c r="W269" s="91"/>
      <c r="X269" s="91"/>
      <c r="Y269" s="91"/>
      <c r="Z269" s="91"/>
      <c r="AA269" s="91"/>
      <c r="AB269" s="91"/>
      <c r="AC269" s="91"/>
      <c r="AD269" s="91"/>
      <c r="AE269" s="91"/>
      <c r="AF269" s="91"/>
      <c r="AG269" s="91"/>
      <c r="AH269" s="91"/>
      <c r="AI269" s="91"/>
      <c r="AJ269" s="91"/>
      <c r="AK269" s="91"/>
      <c r="AL269" s="91"/>
      <c r="AM269" s="91"/>
      <c r="AN269" s="91"/>
      <c r="AO269" s="91"/>
      <c r="AP269" s="91"/>
      <c r="AQ269" s="91"/>
      <c r="AR269" s="91"/>
      <c r="AS269" s="91"/>
      <c r="AT269" s="91"/>
      <c r="AU269" s="91"/>
      <c r="AV269" s="91"/>
      <c r="AW269" s="91"/>
      <c r="AX269" s="91"/>
      <c r="AY269" s="91"/>
      <c r="AZ269" s="91"/>
      <c r="BA269" s="91"/>
      <c r="BB269" s="91"/>
      <c r="BC269" s="91"/>
      <c r="BD269" s="91"/>
      <c r="BE269" s="91"/>
      <c r="BF269" s="91"/>
      <c r="BG269" s="91"/>
      <c r="BH269" s="91"/>
      <c r="BI269" s="91"/>
      <c r="BJ269" s="91"/>
      <c r="BU269" s="91"/>
      <c r="BV269" s="91"/>
      <c r="BW269" s="91"/>
      <c r="BX269" s="91"/>
      <c r="BY269" s="91"/>
      <c r="BZ269" s="91"/>
      <c r="CA269" s="91"/>
      <c r="CB269" s="91"/>
      <c r="CC269" s="91"/>
    </row>
    <row r="270" spans="1:91" x14ac:dyDescent="0.2">
      <c r="BH270" s="97"/>
      <c r="BI270" s="97"/>
      <c r="BJ270" s="97"/>
      <c r="BK270" s="97"/>
      <c r="BL270" s="97"/>
      <c r="BM270" s="97"/>
      <c r="BN270" s="97"/>
      <c r="BO270" s="97"/>
      <c r="BP270" s="97"/>
      <c r="BQ270" s="97"/>
      <c r="BR270" s="97"/>
      <c r="BS270" s="97"/>
      <c r="BT270" s="97"/>
    </row>
    <row r="271" spans="1:91" x14ac:dyDescent="0.2">
      <c r="BK271" s="97"/>
      <c r="BL271" s="97"/>
      <c r="BM271" s="97"/>
      <c r="BN271" s="97"/>
      <c r="BO271" s="97"/>
      <c r="BP271" s="97"/>
      <c r="BQ271" s="97"/>
      <c r="BR271" s="97"/>
      <c r="BS271" s="97"/>
      <c r="BT271" s="97"/>
    </row>
    <row r="272" spans="1:91" x14ac:dyDescent="0.2">
      <c r="BQ272" s="97"/>
      <c r="BR272" s="97"/>
    </row>
  </sheetData>
  <mergeCells count="36">
    <mergeCell ref="L268:M268"/>
    <mergeCell ref="N268:O268"/>
    <mergeCell ref="B268:C268"/>
    <mergeCell ref="D268:E268"/>
    <mergeCell ref="F268:G268"/>
    <mergeCell ref="H268:I268"/>
    <mergeCell ref="J268:K268"/>
    <mergeCell ref="L266:M266"/>
    <mergeCell ref="N266:O266"/>
    <mergeCell ref="P266:Q266"/>
    <mergeCell ref="B267:C267"/>
    <mergeCell ref="D267:E267"/>
    <mergeCell ref="F267:G267"/>
    <mergeCell ref="H267:I267"/>
    <mergeCell ref="J267:K267"/>
    <mergeCell ref="L267:M267"/>
    <mergeCell ref="N267:O267"/>
    <mergeCell ref="B266:C266"/>
    <mergeCell ref="D266:E266"/>
    <mergeCell ref="F266:G266"/>
    <mergeCell ref="H266:I266"/>
    <mergeCell ref="J266:K266"/>
    <mergeCell ref="B122:P122"/>
    <mergeCell ref="B265:C265"/>
    <mergeCell ref="D265:E265"/>
    <mergeCell ref="F265:G265"/>
    <mergeCell ref="H265:I265"/>
    <mergeCell ref="J265:K265"/>
    <mergeCell ref="L265:M265"/>
    <mergeCell ref="N265:O265"/>
    <mergeCell ref="P265:Q265"/>
    <mergeCell ref="A4:Q4"/>
    <mergeCell ref="L8:Q8"/>
    <mergeCell ref="L9:Q9"/>
    <mergeCell ref="L10:Q10"/>
    <mergeCell ref="A81:Q81"/>
  </mergeCells>
  <phoneticPr fontId="28"/>
  <conditionalFormatting sqref="P113">
    <cfRule type="expression" dxfId="5" priority="5">
      <formula>#REF!&lt;&gt;#REF!</formula>
    </cfRule>
  </conditionalFormatting>
  <conditionalFormatting sqref="P135">
    <cfRule type="expression" dxfId="4" priority="6">
      <formula>#REF!&lt;&gt;#REF!</formula>
    </cfRule>
  </conditionalFormatting>
  <conditionalFormatting sqref="P154">
    <cfRule type="expression" dxfId="3" priority="4">
      <formula>#REF!&lt;&gt;#REF!</formula>
    </cfRule>
  </conditionalFormatting>
  <conditionalFormatting sqref="P182">
    <cfRule type="expression" dxfId="2" priority="3">
      <formula>#REF!&lt;&gt;#REF!</formula>
    </cfRule>
  </conditionalFormatting>
  <conditionalFormatting sqref="P199">
    <cfRule type="expression" dxfId="1" priority="2">
      <formula>#REF!&lt;&gt;#REF!</formula>
    </cfRule>
  </conditionalFormatting>
  <conditionalFormatting sqref="P211">
    <cfRule type="expression" dxfId="0" priority="1">
      <formula>#REF!&lt;&gt;#REF!</formula>
    </cfRule>
  </conditionalFormatting>
  <pageMargins left="0.59055118110236227" right="0.59055118110236227" top="0.39370078740157483" bottom="0.19685039370078741" header="0.27559055118110237" footer="0.27559055118110237"/>
  <pageSetup paperSize="9" scale="98" orientation="portrait" r:id="rId1"/>
  <headerFooter alignWithMargins="0">
    <oddFooter>&amp;C&amp;P</oddFooter>
  </headerFooter>
  <rowBreaks count="5" manualBreakCount="5">
    <brk id="49" max="16383" man="1"/>
    <brk id="91" max="16" man="1"/>
    <brk id="136" max="16383" man="1"/>
    <brk id="182" max="16383" man="1"/>
    <brk id="22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R46"/>
  <sheetViews>
    <sheetView showGridLines="0" view="pageBreakPreview" zoomScaleSheetLayoutView="100" workbookViewId="0"/>
  </sheetViews>
  <sheetFormatPr defaultColWidth="9" defaultRowHeight="12.6" x14ac:dyDescent="0.15"/>
  <cols>
    <col min="1" max="1" width="3" style="1" customWidth="1"/>
    <col min="2" max="2" width="15.88671875" style="1" customWidth="1"/>
    <col min="3" max="3" width="7.77734375" style="1" customWidth="1"/>
    <col min="4" max="5" width="9.6640625" style="1" customWidth="1"/>
    <col min="6" max="6" width="7.77734375" style="1" customWidth="1"/>
    <col min="7" max="8" width="9.6640625" style="1" customWidth="1"/>
    <col min="9" max="9" width="7.77734375" style="1" customWidth="1"/>
    <col min="10" max="18" width="6.44140625" style="1" customWidth="1"/>
    <col min="19" max="19" width="9" style="1" customWidth="1"/>
    <col min="20" max="16384" width="9" style="1"/>
  </cols>
  <sheetData>
    <row r="1" spans="1:18" ht="13.5" customHeight="1" x14ac:dyDescent="0.15">
      <c r="A1" s="2" t="s">
        <v>111</v>
      </c>
      <c r="B1" s="13"/>
      <c r="C1" s="13"/>
      <c r="D1" s="13"/>
      <c r="E1" s="13"/>
      <c r="F1" s="13"/>
      <c r="G1" s="13"/>
      <c r="H1" s="13"/>
      <c r="I1" s="13"/>
      <c r="J1" s="13"/>
      <c r="K1" s="13"/>
      <c r="L1" s="13"/>
      <c r="M1" s="13"/>
      <c r="N1" s="13"/>
      <c r="O1" s="13"/>
      <c r="P1" s="13"/>
      <c r="Q1" s="13"/>
      <c r="R1" s="13"/>
    </row>
    <row r="2" spans="1:18" ht="13.5" customHeight="1" x14ac:dyDescent="0.15">
      <c r="A2" s="3"/>
      <c r="B2" s="3"/>
      <c r="C2" s="3"/>
      <c r="D2" s="3"/>
      <c r="E2" s="3"/>
      <c r="F2" s="3"/>
      <c r="G2" s="3"/>
      <c r="H2" s="3"/>
      <c r="I2" s="3"/>
      <c r="J2" s="3"/>
      <c r="K2" s="3"/>
      <c r="L2" s="3"/>
      <c r="M2" s="3"/>
      <c r="N2" s="3"/>
      <c r="O2" s="3"/>
      <c r="P2" s="3"/>
      <c r="Q2" s="3"/>
      <c r="R2" s="3"/>
    </row>
    <row r="3" spans="1:18" ht="13.5" customHeight="1" x14ac:dyDescent="0.15">
      <c r="A3" s="3"/>
      <c r="B3" s="3"/>
      <c r="C3" s="3"/>
      <c r="D3" s="3"/>
      <c r="E3" s="3"/>
      <c r="F3" s="3"/>
      <c r="G3" s="3"/>
      <c r="H3" s="3"/>
      <c r="I3" s="3"/>
      <c r="J3" s="3"/>
      <c r="K3" s="3"/>
      <c r="L3" s="3"/>
      <c r="M3" s="3"/>
      <c r="N3" s="3"/>
      <c r="O3" s="3"/>
      <c r="P3" s="3"/>
      <c r="Q3" s="3"/>
      <c r="R3" s="90" t="s">
        <v>43</v>
      </c>
    </row>
    <row r="4" spans="1:18" ht="13.5" customHeight="1" x14ac:dyDescent="0.15">
      <c r="A4" s="4"/>
      <c r="B4" s="296" t="s">
        <v>70</v>
      </c>
      <c r="C4" s="298" t="s">
        <v>79</v>
      </c>
      <c r="D4" s="293" t="s">
        <v>77</v>
      </c>
      <c r="E4" s="294"/>
      <c r="F4" s="295"/>
      <c r="G4" s="293" t="s">
        <v>76</v>
      </c>
      <c r="H4" s="294"/>
      <c r="I4" s="295"/>
      <c r="J4" s="293" t="s">
        <v>50</v>
      </c>
      <c r="K4" s="294"/>
      <c r="L4" s="295"/>
      <c r="M4" s="293" t="s">
        <v>1</v>
      </c>
      <c r="N4" s="294"/>
      <c r="O4" s="295"/>
      <c r="P4" s="293" t="s">
        <v>9</v>
      </c>
      <c r="Q4" s="294"/>
      <c r="R4" s="295"/>
    </row>
    <row r="5" spans="1:18" ht="13.5" customHeight="1" x14ac:dyDescent="0.15">
      <c r="A5" s="5"/>
      <c r="B5" s="297"/>
      <c r="C5" s="299"/>
      <c r="D5" s="29" t="s">
        <v>74</v>
      </c>
      <c r="E5" s="41" t="s">
        <v>69</v>
      </c>
      <c r="F5" s="54" t="s">
        <v>73</v>
      </c>
      <c r="G5" s="29" t="s">
        <v>74</v>
      </c>
      <c r="H5" s="41" t="s">
        <v>69</v>
      </c>
      <c r="I5" s="54" t="s">
        <v>73</v>
      </c>
      <c r="J5" s="28" t="s">
        <v>67</v>
      </c>
      <c r="K5" s="69" t="s">
        <v>68</v>
      </c>
      <c r="L5" s="53" t="s">
        <v>59</v>
      </c>
      <c r="M5" s="28" t="s">
        <v>67</v>
      </c>
      <c r="N5" s="69" t="s">
        <v>68</v>
      </c>
      <c r="O5" s="53" t="s">
        <v>59</v>
      </c>
      <c r="P5" s="28" t="s">
        <v>67</v>
      </c>
      <c r="Q5" s="69" t="s">
        <v>68</v>
      </c>
      <c r="R5" s="53" t="s">
        <v>59</v>
      </c>
    </row>
    <row r="6" spans="1:18" ht="13.5" customHeight="1" x14ac:dyDescent="0.15">
      <c r="A6" s="6"/>
      <c r="B6" s="14" t="s">
        <v>61</v>
      </c>
      <c r="C6" s="300">
        <v>78</v>
      </c>
      <c r="D6" s="30">
        <v>30957627</v>
      </c>
      <c r="E6" s="42">
        <v>31250170</v>
      </c>
      <c r="F6" s="302">
        <v>-0.93613250743915444</v>
      </c>
      <c r="G6" s="55">
        <v>28070143</v>
      </c>
      <c r="H6" s="57">
        <v>29565291</v>
      </c>
      <c r="I6" s="302">
        <v>-5.0571056445884466</v>
      </c>
      <c r="J6" s="60">
        <v>16</v>
      </c>
      <c r="K6" s="70">
        <v>42</v>
      </c>
      <c r="L6" s="79">
        <v>20</v>
      </c>
      <c r="M6" s="60">
        <v>2</v>
      </c>
      <c r="N6" s="70">
        <v>63</v>
      </c>
      <c r="O6" s="79">
        <v>12</v>
      </c>
      <c r="P6" s="60">
        <v>20</v>
      </c>
      <c r="Q6" s="70">
        <v>42</v>
      </c>
      <c r="R6" s="79">
        <v>16</v>
      </c>
    </row>
    <row r="7" spans="1:18" ht="13.5" customHeight="1" x14ac:dyDescent="0.15">
      <c r="A7" s="7"/>
      <c r="B7" s="15"/>
      <c r="C7" s="301"/>
      <c r="D7" s="31" t="s">
        <v>65</v>
      </c>
      <c r="E7" s="43" t="s">
        <v>65</v>
      </c>
      <c r="F7" s="303"/>
      <c r="G7" s="37" t="s">
        <v>65</v>
      </c>
      <c r="H7" s="49" t="s">
        <v>65</v>
      </c>
      <c r="I7" s="304"/>
      <c r="J7" s="61"/>
      <c r="K7" s="71">
        <v>-5.0999999999999996</v>
      </c>
      <c r="L7" s="80"/>
      <c r="M7" s="61"/>
      <c r="N7" s="71">
        <v>-13</v>
      </c>
      <c r="O7" s="80"/>
      <c r="P7" s="61"/>
      <c r="Q7" s="71">
        <v>5.0999999999999996</v>
      </c>
      <c r="R7" s="80"/>
    </row>
    <row r="8" spans="1:18" ht="13.5" customHeight="1" x14ac:dyDescent="0.15">
      <c r="A8" s="324" t="s">
        <v>57</v>
      </c>
      <c r="B8" s="8" t="s">
        <v>60</v>
      </c>
      <c r="C8" s="300">
        <v>11</v>
      </c>
      <c r="D8" s="30">
        <v>1872574</v>
      </c>
      <c r="E8" s="42">
        <v>1814778</v>
      </c>
      <c r="F8" s="302">
        <v>3.1847421557898485</v>
      </c>
      <c r="G8" s="307" t="s">
        <v>65</v>
      </c>
      <c r="H8" s="309" t="s">
        <v>65</v>
      </c>
      <c r="I8" s="311" t="s">
        <v>65</v>
      </c>
      <c r="J8" s="60">
        <v>6</v>
      </c>
      <c r="K8" s="70">
        <v>4</v>
      </c>
      <c r="L8" s="79">
        <v>1</v>
      </c>
      <c r="M8" s="60">
        <v>1</v>
      </c>
      <c r="N8" s="70">
        <v>10</v>
      </c>
      <c r="O8" s="79">
        <v>0</v>
      </c>
      <c r="P8" s="60">
        <v>3</v>
      </c>
      <c r="Q8" s="70">
        <v>6</v>
      </c>
      <c r="R8" s="79">
        <v>2</v>
      </c>
    </row>
    <row r="9" spans="1:18" ht="13.5" customHeight="1" x14ac:dyDescent="0.15">
      <c r="A9" s="324"/>
      <c r="B9" s="16"/>
      <c r="C9" s="305"/>
      <c r="D9" s="32">
        <v>6.0488292594261184</v>
      </c>
      <c r="E9" s="44">
        <v>5.8072580085164338</v>
      </c>
      <c r="F9" s="306"/>
      <c r="G9" s="308"/>
      <c r="H9" s="310"/>
      <c r="I9" s="312"/>
      <c r="J9" s="62"/>
      <c r="K9" s="72">
        <v>45.5</v>
      </c>
      <c r="L9" s="81"/>
      <c r="M9" s="62"/>
      <c r="N9" s="72">
        <v>9.1</v>
      </c>
      <c r="O9" s="81"/>
      <c r="P9" s="62"/>
      <c r="Q9" s="72">
        <v>9.1</v>
      </c>
      <c r="R9" s="81"/>
    </row>
    <row r="10" spans="1:18" ht="13.5" customHeight="1" x14ac:dyDescent="0.15">
      <c r="A10" s="324"/>
      <c r="B10" s="17" t="s">
        <v>101</v>
      </c>
      <c r="C10" s="313">
        <v>6</v>
      </c>
      <c r="D10" s="33">
        <v>906810</v>
      </c>
      <c r="E10" s="45">
        <v>833859</v>
      </c>
      <c r="F10" s="314">
        <v>8.7486013822480686</v>
      </c>
      <c r="G10" s="33">
        <v>828024</v>
      </c>
      <c r="H10" s="45">
        <v>715654</v>
      </c>
      <c r="I10" s="314">
        <v>15.701721781754856</v>
      </c>
      <c r="J10" s="63">
        <v>1</v>
      </c>
      <c r="K10" s="73">
        <v>4</v>
      </c>
      <c r="L10" s="82">
        <v>1</v>
      </c>
      <c r="M10" s="63">
        <v>0</v>
      </c>
      <c r="N10" s="73">
        <v>6</v>
      </c>
      <c r="O10" s="82">
        <v>0</v>
      </c>
      <c r="P10" s="63">
        <v>2</v>
      </c>
      <c r="Q10" s="73">
        <v>3</v>
      </c>
      <c r="R10" s="82">
        <v>1</v>
      </c>
    </row>
    <row r="11" spans="1:18" ht="13.5" customHeight="1" x14ac:dyDescent="0.15">
      <c r="A11" s="324"/>
      <c r="B11" s="16"/>
      <c r="C11" s="305"/>
      <c r="D11" s="32">
        <v>2.9291973832490452</v>
      </c>
      <c r="E11" s="44">
        <v>2.6683342842614937</v>
      </c>
      <c r="F11" s="306"/>
      <c r="G11" s="32">
        <v>2.9498389089075894</v>
      </c>
      <c r="H11" s="44">
        <v>2.4205883852115648</v>
      </c>
      <c r="I11" s="315"/>
      <c r="J11" s="62"/>
      <c r="K11" s="72">
        <v>0</v>
      </c>
      <c r="L11" s="81"/>
      <c r="M11" s="62"/>
      <c r="N11" s="72">
        <v>0</v>
      </c>
      <c r="O11" s="81"/>
      <c r="P11" s="62"/>
      <c r="Q11" s="72">
        <v>16.7</v>
      </c>
      <c r="R11" s="81"/>
    </row>
    <row r="12" spans="1:18" ht="13.5" customHeight="1" x14ac:dyDescent="0.15">
      <c r="A12" s="324"/>
      <c r="B12" s="18" t="s">
        <v>53</v>
      </c>
      <c r="C12" s="316">
        <v>9</v>
      </c>
      <c r="D12" s="34">
        <v>2887282</v>
      </c>
      <c r="E12" s="46">
        <v>3480936</v>
      </c>
      <c r="F12" s="317">
        <v>-17.054435933323688</v>
      </c>
      <c r="G12" s="34">
        <v>2800821</v>
      </c>
      <c r="H12" s="46">
        <v>3323697</v>
      </c>
      <c r="I12" s="317">
        <v>-15.731758941925207</v>
      </c>
      <c r="J12" s="64">
        <v>2</v>
      </c>
      <c r="K12" s="74">
        <v>6</v>
      </c>
      <c r="L12" s="83">
        <v>1</v>
      </c>
      <c r="M12" s="64">
        <v>1</v>
      </c>
      <c r="N12" s="74">
        <v>5</v>
      </c>
      <c r="O12" s="83">
        <v>3</v>
      </c>
      <c r="P12" s="64">
        <v>6</v>
      </c>
      <c r="Q12" s="74">
        <v>2</v>
      </c>
      <c r="R12" s="83">
        <v>1</v>
      </c>
    </row>
    <row r="13" spans="1:18" ht="13.5" customHeight="1" x14ac:dyDescent="0.15">
      <c r="A13" s="324"/>
      <c r="B13" s="16"/>
      <c r="C13" s="305"/>
      <c r="D13" s="32">
        <v>9.3265611088343423</v>
      </c>
      <c r="E13" s="44">
        <v>11.138934604195754</v>
      </c>
      <c r="F13" s="306"/>
      <c r="G13" s="32">
        <v>9.9779363432526864</v>
      </c>
      <c r="H13" s="44">
        <v>11.241888334533897</v>
      </c>
      <c r="I13" s="315"/>
      <c r="J13" s="62"/>
      <c r="K13" s="72">
        <v>11.1</v>
      </c>
      <c r="L13" s="81"/>
      <c r="M13" s="62"/>
      <c r="N13" s="72">
        <v>-22.2</v>
      </c>
      <c r="O13" s="81"/>
      <c r="P13" s="62"/>
      <c r="Q13" s="72">
        <v>55.6</v>
      </c>
      <c r="R13" s="81"/>
    </row>
    <row r="14" spans="1:18" ht="13.5" customHeight="1" x14ac:dyDescent="0.15">
      <c r="A14" s="324"/>
      <c r="B14" s="18" t="s">
        <v>72</v>
      </c>
      <c r="C14" s="316">
        <v>11</v>
      </c>
      <c r="D14" s="34">
        <v>1430389</v>
      </c>
      <c r="E14" s="46">
        <v>1591036</v>
      </c>
      <c r="F14" s="317">
        <v>-10.097005975980437</v>
      </c>
      <c r="G14" s="34">
        <v>1754242</v>
      </c>
      <c r="H14" s="46">
        <v>2008987</v>
      </c>
      <c r="I14" s="317">
        <v>-12.680271201356703</v>
      </c>
      <c r="J14" s="64">
        <v>0</v>
      </c>
      <c r="K14" s="74">
        <v>5</v>
      </c>
      <c r="L14" s="83">
        <v>6</v>
      </c>
      <c r="M14" s="64">
        <v>0</v>
      </c>
      <c r="N14" s="74">
        <v>7</v>
      </c>
      <c r="O14" s="83">
        <v>4</v>
      </c>
      <c r="P14" s="64">
        <v>3</v>
      </c>
      <c r="Q14" s="74">
        <v>5</v>
      </c>
      <c r="R14" s="83">
        <v>3</v>
      </c>
    </row>
    <row r="15" spans="1:18" ht="13.5" customHeight="1" x14ac:dyDescent="0.15">
      <c r="A15" s="324"/>
      <c r="B15" s="16"/>
      <c r="C15" s="305"/>
      <c r="D15" s="32">
        <v>4.6204736558134769</v>
      </c>
      <c r="E15" s="44">
        <v>5.0912875033959821</v>
      </c>
      <c r="F15" s="306"/>
      <c r="G15" s="32">
        <v>6.2494943470719049</v>
      </c>
      <c r="H15" s="44">
        <v>6.7950861704692844</v>
      </c>
      <c r="I15" s="315"/>
      <c r="J15" s="62"/>
      <c r="K15" s="72">
        <v>-54.5</v>
      </c>
      <c r="L15" s="81"/>
      <c r="M15" s="62"/>
      <c r="N15" s="72">
        <v>-36.4</v>
      </c>
      <c r="O15" s="81"/>
      <c r="P15" s="62"/>
      <c r="Q15" s="72">
        <v>0</v>
      </c>
      <c r="R15" s="81"/>
    </row>
    <row r="16" spans="1:18" ht="13.5" customHeight="1" x14ac:dyDescent="0.15">
      <c r="A16" s="324"/>
      <c r="B16" s="318" t="s">
        <v>108</v>
      </c>
      <c r="C16" s="316">
        <v>10</v>
      </c>
      <c r="D16" s="34">
        <v>1333006</v>
      </c>
      <c r="E16" s="46">
        <v>1437147</v>
      </c>
      <c r="F16" s="317">
        <v>-7.2463707609590386</v>
      </c>
      <c r="G16" s="34">
        <v>1394308</v>
      </c>
      <c r="H16" s="46">
        <v>2271774</v>
      </c>
      <c r="I16" s="317">
        <v>-38.624704746158734</v>
      </c>
      <c r="J16" s="64">
        <v>1</v>
      </c>
      <c r="K16" s="74">
        <v>6</v>
      </c>
      <c r="L16" s="83">
        <v>3</v>
      </c>
      <c r="M16" s="64">
        <v>0</v>
      </c>
      <c r="N16" s="74">
        <v>9</v>
      </c>
      <c r="O16" s="83">
        <v>1</v>
      </c>
      <c r="P16" s="64">
        <v>2</v>
      </c>
      <c r="Q16" s="74">
        <v>6</v>
      </c>
      <c r="R16" s="83">
        <v>2</v>
      </c>
    </row>
    <row r="17" spans="1:18" ht="13.5" customHeight="1" x14ac:dyDescent="0.15">
      <c r="A17" s="324"/>
      <c r="B17" s="319"/>
      <c r="C17" s="305"/>
      <c r="D17" s="32">
        <v>4.3059049713338817</v>
      </c>
      <c r="E17" s="44">
        <v>4.5988453822811204</v>
      </c>
      <c r="F17" s="306"/>
      <c r="G17" s="32">
        <v>4.9672279902528462</v>
      </c>
      <c r="H17" s="44">
        <v>7.6839223398815868</v>
      </c>
      <c r="I17" s="315"/>
      <c r="J17" s="62"/>
      <c r="K17" s="72">
        <v>-20</v>
      </c>
      <c r="L17" s="81"/>
      <c r="M17" s="62"/>
      <c r="N17" s="72">
        <v>-10</v>
      </c>
      <c r="O17" s="81"/>
      <c r="P17" s="62"/>
      <c r="Q17" s="72">
        <v>0</v>
      </c>
      <c r="R17" s="81"/>
    </row>
    <row r="18" spans="1:18" ht="13.5" customHeight="1" x14ac:dyDescent="0.15">
      <c r="A18" s="324"/>
      <c r="B18" s="318" t="s">
        <v>103</v>
      </c>
      <c r="C18" s="316">
        <v>15</v>
      </c>
      <c r="D18" s="34">
        <v>10704774</v>
      </c>
      <c r="E18" s="46">
        <v>11261398</v>
      </c>
      <c r="F18" s="317">
        <v>-4.942761103017574</v>
      </c>
      <c r="G18" s="34">
        <v>9755101</v>
      </c>
      <c r="H18" s="46">
        <v>10332842</v>
      </c>
      <c r="I18" s="317">
        <v>-5.5913077931512021</v>
      </c>
      <c r="J18" s="64">
        <v>3</v>
      </c>
      <c r="K18" s="74">
        <v>7</v>
      </c>
      <c r="L18" s="83">
        <v>5</v>
      </c>
      <c r="M18" s="64">
        <v>0</v>
      </c>
      <c r="N18" s="74">
        <v>12</v>
      </c>
      <c r="O18" s="83">
        <v>2</v>
      </c>
      <c r="P18" s="64">
        <v>1</v>
      </c>
      <c r="Q18" s="74">
        <v>11</v>
      </c>
      <c r="R18" s="83">
        <v>3</v>
      </c>
    </row>
    <row r="19" spans="1:18" ht="13.5" customHeight="1" x14ac:dyDescent="0.15">
      <c r="A19" s="324"/>
      <c r="B19" s="319"/>
      <c r="C19" s="305"/>
      <c r="D19" s="32">
        <v>34.578793781577637</v>
      </c>
      <c r="E19" s="44">
        <v>36.036277562650056</v>
      </c>
      <c r="F19" s="306"/>
      <c r="G19" s="32">
        <v>34.752587473458902</v>
      </c>
      <c r="H19" s="44">
        <v>34.949231516104476</v>
      </c>
      <c r="I19" s="315"/>
      <c r="J19" s="62"/>
      <c r="K19" s="72">
        <v>-13.3</v>
      </c>
      <c r="L19" s="81"/>
      <c r="M19" s="62"/>
      <c r="N19" s="72">
        <v>-14.3</v>
      </c>
      <c r="O19" s="81"/>
      <c r="P19" s="62"/>
      <c r="Q19" s="72">
        <v>-13.3</v>
      </c>
      <c r="R19" s="81"/>
    </row>
    <row r="20" spans="1:18" ht="13.5" customHeight="1" x14ac:dyDescent="0.15">
      <c r="A20" s="324"/>
      <c r="B20" s="18" t="s">
        <v>106</v>
      </c>
      <c r="C20" s="316">
        <v>9</v>
      </c>
      <c r="D20" s="34">
        <v>3484618</v>
      </c>
      <c r="E20" s="46">
        <v>3385435</v>
      </c>
      <c r="F20" s="317">
        <v>2.9296973653311937</v>
      </c>
      <c r="G20" s="34">
        <v>3229556</v>
      </c>
      <c r="H20" s="46">
        <v>3370760</v>
      </c>
      <c r="I20" s="317">
        <v>-4.1890849541349695</v>
      </c>
      <c r="J20" s="64">
        <v>1</v>
      </c>
      <c r="K20" s="74">
        <v>6</v>
      </c>
      <c r="L20" s="83">
        <v>2</v>
      </c>
      <c r="M20" s="64">
        <v>0</v>
      </c>
      <c r="N20" s="74">
        <v>8</v>
      </c>
      <c r="O20" s="83">
        <v>1</v>
      </c>
      <c r="P20" s="64">
        <v>2</v>
      </c>
      <c r="Q20" s="74">
        <v>4</v>
      </c>
      <c r="R20" s="83">
        <v>3</v>
      </c>
    </row>
    <row r="21" spans="1:18" ht="13.5" customHeight="1" x14ac:dyDescent="0.15">
      <c r="A21" s="324"/>
      <c r="B21" s="16"/>
      <c r="C21" s="305"/>
      <c r="D21" s="32">
        <v>11.25608884686155</v>
      </c>
      <c r="E21" s="44">
        <v>10.833333066668118</v>
      </c>
      <c r="F21" s="306"/>
      <c r="G21" s="32">
        <v>11.505306545819877</v>
      </c>
      <c r="H21" s="44">
        <v>11.401071614684936</v>
      </c>
      <c r="I21" s="315"/>
      <c r="J21" s="62"/>
      <c r="K21" s="72">
        <v>-11.1</v>
      </c>
      <c r="L21" s="81"/>
      <c r="M21" s="62"/>
      <c r="N21" s="72">
        <v>-11.1</v>
      </c>
      <c r="O21" s="81"/>
      <c r="P21" s="62"/>
      <c r="Q21" s="72">
        <v>-11.1</v>
      </c>
      <c r="R21" s="81"/>
    </row>
    <row r="22" spans="1:18" ht="13.5" customHeight="1" x14ac:dyDescent="0.15">
      <c r="A22" s="324"/>
      <c r="B22" s="18" t="s">
        <v>107</v>
      </c>
      <c r="C22" s="316">
        <v>7</v>
      </c>
      <c r="D22" s="34">
        <v>8338174</v>
      </c>
      <c r="E22" s="46">
        <v>7445581</v>
      </c>
      <c r="F22" s="317">
        <v>11.988224961893508</v>
      </c>
      <c r="G22" s="34">
        <v>8308091</v>
      </c>
      <c r="H22" s="46">
        <v>7541577</v>
      </c>
      <c r="I22" s="317">
        <v>10.163842389993505</v>
      </c>
      <c r="J22" s="64">
        <v>2</v>
      </c>
      <c r="K22" s="74">
        <v>4</v>
      </c>
      <c r="L22" s="83">
        <v>1</v>
      </c>
      <c r="M22" s="64">
        <v>0</v>
      </c>
      <c r="N22" s="74">
        <v>6</v>
      </c>
      <c r="O22" s="83">
        <v>1</v>
      </c>
      <c r="P22" s="64">
        <v>1</v>
      </c>
      <c r="Q22" s="74">
        <v>5</v>
      </c>
      <c r="R22" s="83">
        <v>1</v>
      </c>
    </row>
    <row r="23" spans="1:18" ht="13.5" customHeight="1" x14ac:dyDescent="0.15">
      <c r="A23" s="325"/>
      <c r="B23" s="19"/>
      <c r="C23" s="301"/>
      <c r="D23" s="35">
        <v>26.934150992903945</v>
      </c>
      <c r="E23" s="47">
        <v>23.825729588031042</v>
      </c>
      <c r="F23" s="303"/>
      <c r="G23" s="35">
        <v>29.597608391236196</v>
      </c>
      <c r="H23" s="58">
        <v>25.508211639114258</v>
      </c>
      <c r="I23" s="304"/>
      <c r="J23" s="61"/>
      <c r="K23" s="71">
        <v>14.3</v>
      </c>
      <c r="L23" s="80"/>
      <c r="M23" s="61"/>
      <c r="N23" s="71">
        <v>-14.3</v>
      </c>
      <c r="O23" s="80"/>
      <c r="P23" s="61"/>
      <c r="Q23" s="71">
        <v>0</v>
      </c>
      <c r="R23" s="80"/>
    </row>
    <row r="24" spans="1:18" ht="13.5" customHeight="1" x14ac:dyDescent="0.15">
      <c r="A24" s="8" t="s">
        <v>23</v>
      </c>
      <c r="B24" s="20"/>
      <c r="C24" s="300">
        <v>8</v>
      </c>
      <c r="D24" s="30">
        <v>1278956</v>
      </c>
      <c r="E24" s="42">
        <v>4258692</v>
      </c>
      <c r="F24" s="302">
        <v>-69.968337696175254</v>
      </c>
      <c r="G24" s="30">
        <v>1648425</v>
      </c>
      <c r="H24" s="42">
        <v>658931</v>
      </c>
      <c r="I24" s="302">
        <v>150.16655765171163</v>
      </c>
      <c r="J24" s="60">
        <v>1</v>
      </c>
      <c r="K24" s="70">
        <v>6</v>
      </c>
      <c r="L24" s="79">
        <v>1</v>
      </c>
      <c r="M24" s="60">
        <v>0</v>
      </c>
      <c r="N24" s="70">
        <v>8</v>
      </c>
      <c r="O24" s="79">
        <v>0</v>
      </c>
      <c r="P24" s="60">
        <v>1</v>
      </c>
      <c r="Q24" s="70">
        <v>7</v>
      </c>
      <c r="R24" s="79">
        <v>0</v>
      </c>
    </row>
    <row r="25" spans="1:18" ht="13.5" customHeight="1" x14ac:dyDescent="0.15">
      <c r="A25" s="9"/>
      <c r="B25" s="21"/>
      <c r="C25" s="301"/>
      <c r="D25" s="36" t="s">
        <v>65</v>
      </c>
      <c r="E25" s="48" t="s">
        <v>65</v>
      </c>
      <c r="F25" s="303"/>
      <c r="G25" s="56" t="s">
        <v>65</v>
      </c>
      <c r="H25" s="59" t="s">
        <v>65</v>
      </c>
      <c r="I25" s="304"/>
      <c r="J25" s="61"/>
      <c r="K25" s="71">
        <v>0</v>
      </c>
      <c r="L25" s="80"/>
      <c r="M25" s="61"/>
      <c r="N25" s="71">
        <v>0</v>
      </c>
      <c r="O25" s="80"/>
      <c r="P25" s="61"/>
      <c r="Q25" s="71">
        <v>12.5</v>
      </c>
      <c r="R25" s="80"/>
    </row>
    <row r="26" spans="1:18" ht="13.5" customHeight="1" x14ac:dyDescent="0.15">
      <c r="A26" s="7"/>
      <c r="B26" s="14" t="s">
        <v>61</v>
      </c>
      <c r="C26" s="300">
        <v>21</v>
      </c>
      <c r="D26" s="30">
        <v>4251707</v>
      </c>
      <c r="E26" s="42">
        <v>4173165</v>
      </c>
      <c r="F26" s="302">
        <v>1.8820727193868549</v>
      </c>
      <c r="G26" s="307" t="s">
        <v>65</v>
      </c>
      <c r="H26" s="309" t="s">
        <v>65</v>
      </c>
      <c r="I26" s="322" t="s">
        <v>65</v>
      </c>
      <c r="J26" s="60">
        <v>4</v>
      </c>
      <c r="K26" s="70">
        <v>12</v>
      </c>
      <c r="L26" s="79">
        <v>5</v>
      </c>
      <c r="M26" s="60">
        <v>1</v>
      </c>
      <c r="N26" s="70">
        <v>17</v>
      </c>
      <c r="O26" s="79">
        <v>3</v>
      </c>
      <c r="P26" s="60">
        <v>3</v>
      </c>
      <c r="Q26" s="70">
        <v>14</v>
      </c>
      <c r="R26" s="79">
        <v>4</v>
      </c>
    </row>
    <row r="27" spans="1:18" ht="13.5" customHeight="1" x14ac:dyDescent="0.15">
      <c r="A27" s="7"/>
      <c r="B27" s="15"/>
      <c r="C27" s="301"/>
      <c r="D27" s="37" t="s">
        <v>65</v>
      </c>
      <c r="E27" s="49" t="s">
        <v>65</v>
      </c>
      <c r="F27" s="303"/>
      <c r="G27" s="320"/>
      <c r="H27" s="321"/>
      <c r="I27" s="323"/>
      <c r="J27" s="61"/>
      <c r="K27" s="71">
        <v>-4.8</v>
      </c>
      <c r="L27" s="84"/>
      <c r="M27" s="61"/>
      <c r="N27" s="71">
        <v>-9.5</v>
      </c>
      <c r="O27" s="84"/>
      <c r="P27" s="61"/>
      <c r="Q27" s="71">
        <v>-4.8</v>
      </c>
      <c r="R27" s="84"/>
    </row>
    <row r="28" spans="1:18" ht="13.5" customHeight="1" x14ac:dyDescent="0.15">
      <c r="A28" s="324" t="s">
        <v>10</v>
      </c>
      <c r="B28" s="22" t="s">
        <v>42</v>
      </c>
      <c r="C28" s="326">
        <v>10</v>
      </c>
      <c r="D28" s="38">
        <v>3620116</v>
      </c>
      <c r="E28" s="50">
        <v>3536355</v>
      </c>
      <c r="F28" s="328">
        <v>2.3685687664275719</v>
      </c>
      <c r="G28" s="329" t="s">
        <v>65</v>
      </c>
      <c r="H28" s="331" t="s">
        <v>65</v>
      </c>
      <c r="I28" s="333" t="s">
        <v>65</v>
      </c>
      <c r="J28" s="65">
        <v>2</v>
      </c>
      <c r="K28" s="75">
        <v>7</v>
      </c>
      <c r="L28" s="85">
        <v>1</v>
      </c>
      <c r="M28" s="89">
        <v>1</v>
      </c>
      <c r="N28" s="75">
        <v>8</v>
      </c>
      <c r="O28" s="85">
        <v>1</v>
      </c>
      <c r="P28" s="89">
        <v>2</v>
      </c>
      <c r="Q28" s="75">
        <v>7</v>
      </c>
      <c r="R28" s="85">
        <v>1</v>
      </c>
    </row>
    <row r="29" spans="1:18" ht="13.5" customHeight="1" x14ac:dyDescent="0.15">
      <c r="A29" s="324"/>
      <c r="B29" s="23"/>
      <c r="C29" s="327"/>
      <c r="D29" s="39">
        <v>85.145001760469384</v>
      </c>
      <c r="E29" s="51">
        <v>84.740358936203094</v>
      </c>
      <c r="F29" s="306"/>
      <c r="G29" s="330"/>
      <c r="H29" s="332"/>
      <c r="I29" s="334"/>
      <c r="J29" s="66"/>
      <c r="K29" s="76">
        <v>10</v>
      </c>
      <c r="L29" s="86"/>
      <c r="M29" s="66"/>
      <c r="N29" s="76">
        <v>0</v>
      </c>
      <c r="O29" s="86"/>
      <c r="P29" s="66"/>
      <c r="Q29" s="76">
        <v>10</v>
      </c>
      <c r="R29" s="86"/>
    </row>
    <row r="30" spans="1:18" ht="13.5" customHeight="1" x14ac:dyDescent="0.15">
      <c r="A30" s="324"/>
      <c r="B30" s="18" t="s">
        <v>102</v>
      </c>
      <c r="C30" s="335">
        <v>11</v>
      </c>
      <c r="D30" s="34">
        <v>631591</v>
      </c>
      <c r="E30" s="46">
        <v>636810</v>
      </c>
      <c r="F30" s="317">
        <v>-0.81955371303841673</v>
      </c>
      <c r="G30" s="337" t="s">
        <v>65</v>
      </c>
      <c r="H30" s="338" t="s">
        <v>65</v>
      </c>
      <c r="I30" s="339" t="s">
        <v>65</v>
      </c>
      <c r="J30" s="64">
        <v>2</v>
      </c>
      <c r="K30" s="74">
        <v>5</v>
      </c>
      <c r="L30" s="83">
        <v>4</v>
      </c>
      <c r="M30" s="64">
        <v>0</v>
      </c>
      <c r="N30" s="74">
        <v>9</v>
      </c>
      <c r="O30" s="83">
        <v>2</v>
      </c>
      <c r="P30" s="64">
        <v>1</v>
      </c>
      <c r="Q30" s="74">
        <v>7</v>
      </c>
      <c r="R30" s="83">
        <v>3</v>
      </c>
    </row>
    <row r="31" spans="1:18" ht="13.5" customHeight="1" x14ac:dyDescent="0.15">
      <c r="A31" s="325"/>
      <c r="B31" s="19"/>
      <c r="C31" s="336"/>
      <c r="D31" s="35">
        <v>14.854998239530618</v>
      </c>
      <c r="E31" s="47">
        <v>15.259641063796902</v>
      </c>
      <c r="F31" s="303"/>
      <c r="G31" s="320"/>
      <c r="H31" s="321"/>
      <c r="I31" s="323"/>
      <c r="J31" s="61"/>
      <c r="K31" s="71">
        <v>-18.2</v>
      </c>
      <c r="L31" s="80"/>
      <c r="M31" s="61"/>
      <c r="N31" s="71">
        <v>-18.2</v>
      </c>
      <c r="O31" s="80"/>
      <c r="P31" s="61"/>
      <c r="Q31" s="71">
        <v>-18.2</v>
      </c>
      <c r="R31" s="80"/>
    </row>
    <row r="32" spans="1:18" ht="13.5" customHeight="1" x14ac:dyDescent="0.15">
      <c r="A32" s="6"/>
      <c r="B32" s="14" t="s">
        <v>61</v>
      </c>
      <c r="C32" s="300">
        <v>35</v>
      </c>
      <c r="D32" s="30">
        <v>2091933</v>
      </c>
      <c r="E32" s="42">
        <v>1883237</v>
      </c>
      <c r="F32" s="302">
        <v>11.081770377281245</v>
      </c>
      <c r="G32" s="307" t="s">
        <v>65</v>
      </c>
      <c r="H32" s="309" t="s">
        <v>65</v>
      </c>
      <c r="I32" s="322" t="s">
        <v>65</v>
      </c>
      <c r="J32" s="60">
        <v>18</v>
      </c>
      <c r="K32" s="70">
        <v>14</v>
      </c>
      <c r="L32" s="79">
        <v>2</v>
      </c>
      <c r="M32" s="60">
        <v>5</v>
      </c>
      <c r="N32" s="70">
        <v>26</v>
      </c>
      <c r="O32" s="79">
        <v>3</v>
      </c>
      <c r="P32" s="60">
        <v>11</v>
      </c>
      <c r="Q32" s="70">
        <v>20</v>
      </c>
      <c r="R32" s="79">
        <v>3</v>
      </c>
    </row>
    <row r="33" spans="1:18" ht="13.5" customHeight="1" x14ac:dyDescent="0.15">
      <c r="A33" s="10"/>
      <c r="B33" s="15"/>
      <c r="C33" s="301"/>
      <c r="D33" s="31" t="s">
        <v>65</v>
      </c>
      <c r="E33" s="43" t="s">
        <v>65</v>
      </c>
      <c r="F33" s="303"/>
      <c r="G33" s="320"/>
      <c r="H33" s="321"/>
      <c r="I33" s="323"/>
      <c r="J33" s="61"/>
      <c r="K33" s="71">
        <v>47.1</v>
      </c>
      <c r="L33" s="80"/>
      <c r="M33" s="61"/>
      <c r="N33" s="71">
        <v>5.9</v>
      </c>
      <c r="O33" s="80"/>
      <c r="P33" s="61"/>
      <c r="Q33" s="71">
        <v>23.5</v>
      </c>
      <c r="R33" s="80"/>
    </row>
    <row r="34" spans="1:18" ht="13.5" customHeight="1" x14ac:dyDescent="0.15">
      <c r="A34" s="324" t="s">
        <v>28</v>
      </c>
      <c r="B34" s="8" t="s">
        <v>100</v>
      </c>
      <c r="C34" s="300">
        <v>12</v>
      </c>
      <c r="D34" s="30">
        <v>317987</v>
      </c>
      <c r="E34" s="42">
        <v>279299</v>
      </c>
      <c r="F34" s="302">
        <v>13.851821882641886</v>
      </c>
      <c r="G34" s="307" t="s">
        <v>65</v>
      </c>
      <c r="H34" s="309" t="s">
        <v>65</v>
      </c>
      <c r="I34" s="322" t="s">
        <v>65</v>
      </c>
      <c r="J34" s="60">
        <v>7</v>
      </c>
      <c r="K34" s="70">
        <v>5</v>
      </c>
      <c r="L34" s="79">
        <v>0</v>
      </c>
      <c r="M34" s="60">
        <v>0</v>
      </c>
      <c r="N34" s="70">
        <v>11</v>
      </c>
      <c r="O34" s="79">
        <v>1</v>
      </c>
      <c r="P34" s="60">
        <v>3</v>
      </c>
      <c r="Q34" s="70">
        <v>8</v>
      </c>
      <c r="R34" s="79">
        <v>1</v>
      </c>
    </row>
    <row r="35" spans="1:18" ht="13.5" customHeight="1" x14ac:dyDescent="0.15">
      <c r="A35" s="324"/>
      <c r="B35" s="16"/>
      <c r="C35" s="305"/>
      <c r="D35" s="32">
        <v>15.200630230509294</v>
      </c>
      <c r="E35" s="44">
        <v>14.830793999905481</v>
      </c>
      <c r="F35" s="306"/>
      <c r="G35" s="308"/>
      <c r="H35" s="310"/>
      <c r="I35" s="340"/>
      <c r="J35" s="62"/>
      <c r="K35" s="72">
        <v>58.3</v>
      </c>
      <c r="L35" s="81"/>
      <c r="M35" s="62"/>
      <c r="N35" s="72">
        <v>-8.3000000000000007</v>
      </c>
      <c r="O35" s="81"/>
      <c r="P35" s="62"/>
      <c r="Q35" s="72">
        <v>16.7</v>
      </c>
      <c r="R35" s="81"/>
    </row>
    <row r="36" spans="1:18" ht="13.5" customHeight="1" x14ac:dyDescent="0.15">
      <c r="A36" s="324"/>
      <c r="B36" s="18" t="s">
        <v>105</v>
      </c>
      <c r="C36" s="316">
        <v>5</v>
      </c>
      <c r="D36" s="34">
        <v>351141</v>
      </c>
      <c r="E36" s="46">
        <v>296369</v>
      </c>
      <c r="F36" s="317">
        <v>18.481015220890185</v>
      </c>
      <c r="G36" s="337" t="s">
        <v>65</v>
      </c>
      <c r="H36" s="338" t="s">
        <v>65</v>
      </c>
      <c r="I36" s="339" t="s">
        <v>65</v>
      </c>
      <c r="J36" s="64">
        <v>2</v>
      </c>
      <c r="K36" s="74">
        <v>3</v>
      </c>
      <c r="L36" s="83">
        <v>0</v>
      </c>
      <c r="M36" s="64">
        <v>2</v>
      </c>
      <c r="N36" s="74">
        <v>3</v>
      </c>
      <c r="O36" s="83">
        <v>0</v>
      </c>
      <c r="P36" s="64">
        <v>2</v>
      </c>
      <c r="Q36" s="74">
        <v>3</v>
      </c>
      <c r="R36" s="83">
        <v>0</v>
      </c>
    </row>
    <row r="37" spans="1:18" ht="13.5" customHeight="1" x14ac:dyDescent="0.15">
      <c r="A37" s="324"/>
      <c r="B37" s="24"/>
      <c r="C37" s="305"/>
      <c r="D37" s="32">
        <v>16.785480223314991</v>
      </c>
      <c r="E37" s="44">
        <v>15.737212045005489</v>
      </c>
      <c r="F37" s="306"/>
      <c r="G37" s="308"/>
      <c r="H37" s="310"/>
      <c r="I37" s="340"/>
      <c r="J37" s="62"/>
      <c r="K37" s="72">
        <v>40</v>
      </c>
      <c r="L37" s="81"/>
      <c r="M37" s="62"/>
      <c r="N37" s="72">
        <v>40</v>
      </c>
      <c r="O37" s="81"/>
      <c r="P37" s="62"/>
      <c r="Q37" s="72">
        <v>40</v>
      </c>
      <c r="R37" s="81"/>
    </row>
    <row r="38" spans="1:18" ht="13.5" customHeight="1" x14ac:dyDescent="0.15">
      <c r="A38" s="324"/>
      <c r="B38" s="18" t="s">
        <v>85</v>
      </c>
      <c r="C38" s="316">
        <v>5</v>
      </c>
      <c r="D38" s="34">
        <v>982207</v>
      </c>
      <c r="E38" s="46">
        <v>958225</v>
      </c>
      <c r="F38" s="317">
        <v>2.5027524850635245</v>
      </c>
      <c r="G38" s="337" t="s">
        <v>65</v>
      </c>
      <c r="H38" s="338" t="s">
        <v>65</v>
      </c>
      <c r="I38" s="339" t="s">
        <v>65</v>
      </c>
      <c r="J38" s="64">
        <v>1</v>
      </c>
      <c r="K38" s="74">
        <v>3</v>
      </c>
      <c r="L38" s="83">
        <v>1</v>
      </c>
      <c r="M38" s="64">
        <v>1</v>
      </c>
      <c r="N38" s="74">
        <v>4</v>
      </c>
      <c r="O38" s="83">
        <v>0</v>
      </c>
      <c r="P38" s="64">
        <v>1</v>
      </c>
      <c r="Q38" s="74">
        <v>3</v>
      </c>
      <c r="R38" s="83">
        <v>1</v>
      </c>
    </row>
    <row r="39" spans="1:18" ht="13.5" customHeight="1" x14ac:dyDescent="0.15">
      <c r="A39" s="324"/>
      <c r="B39" s="16"/>
      <c r="C39" s="305"/>
      <c r="D39" s="32">
        <v>46.952125139763076</v>
      </c>
      <c r="E39" s="44">
        <v>50.881806166722512</v>
      </c>
      <c r="F39" s="306"/>
      <c r="G39" s="308"/>
      <c r="H39" s="310"/>
      <c r="I39" s="340"/>
      <c r="J39" s="62"/>
      <c r="K39" s="72">
        <v>0</v>
      </c>
      <c r="L39" s="81"/>
      <c r="M39" s="62"/>
      <c r="N39" s="72">
        <v>20</v>
      </c>
      <c r="O39" s="81"/>
      <c r="P39" s="62"/>
      <c r="Q39" s="72">
        <v>0</v>
      </c>
      <c r="R39" s="81"/>
    </row>
    <row r="40" spans="1:18" ht="13.5" customHeight="1" x14ac:dyDescent="0.15">
      <c r="A40" s="324"/>
      <c r="B40" s="18" t="s">
        <v>104</v>
      </c>
      <c r="C40" s="316">
        <v>5</v>
      </c>
      <c r="D40" s="34">
        <v>188614</v>
      </c>
      <c r="E40" s="46">
        <v>123255</v>
      </c>
      <c r="F40" s="317">
        <v>53.027463388909183</v>
      </c>
      <c r="G40" s="341" t="s">
        <v>65</v>
      </c>
      <c r="H40" s="342" t="s">
        <v>65</v>
      </c>
      <c r="I40" s="343" t="s">
        <v>65</v>
      </c>
      <c r="J40" s="64">
        <v>2</v>
      </c>
      <c r="K40" s="74">
        <v>1</v>
      </c>
      <c r="L40" s="83">
        <v>1</v>
      </c>
      <c r="M40" s="64">
        <v>0</v>
      </c>
      <c r="N40" s="74">
        <v>4</v>
      </c>
      <c r="O40" s="83">
        <v>0</v>
      </c>
      <c r="P40" s="64">
        <v>2</v>
      </c>
      <c r="Q40" s="74">
        <v>2</v>
      </c>
      <c r="R40" s="83">
        <v>0</v>
      </c>
    </row>
    <row r="41" spans="1:18" ht="13.5" customHeight="1" x14ac:dyDescent="0.15">
      <c r="A41" s="324"/>
      <c r="B41" s="18"/>
      <c r="C41" s="305"/>
      <c r="D41" s="32">
        <v>9.0162543446659136</v>
      </c>
      <c r="E41" s="44">
        <v>6.5448480462097978</v>
      </c>
      <c r="F41" s="306"/>
      <c r="G41" s="308"/>
      <c r="H41" s="310"/>
      <c r="I41" s="340"/>
      <c r="J41" s="62"/>
      <c r="K41" s="72">
        <v>25</v>
      </c>
      <c r="L41" s="81"/>
      <c r="M41" s="62"/>
      <c r="N41" s="72">
        <v>0</v>
      </c>
      <c r="O41" s="81"/>
      <c r="P41" s="62"/>
      <c r="Q41" s="72">
        <v>50</v>
      </c>
      <c r="R41" s="81"/>
    </row>
    <row r="42" spans="1:18" ht="13.5" customHeight="1" x14ac:dyDescent="0.15">
      <c r="A42" s="324"/>
      <c r="B42" s="25" t="s">
        <v>32</v>
      </c>
      <c r="C42" s="313">
        <v>8</v>
      </c>
      <c r="D42" s="33">
        <v>251984</v>
      </c>
      <c r="E42" s="45">
        <v>226089</v>
      </c>
      <c r="F42" s="314">
        <v>11.453454170702699</v>
      </c>
      <c r="G42" s="341" t="s">
        <v>65</v>
      </c>
      <c r="H42" s="342" t="s">
        <v>65</v>
      </c>
      <c r="I42" s="343" t="s">
        <v>65</v>
      </c>
      <c r="J42" s="64">
        <v>6</v>
      </c>
      <c r="K42" s="74">
        <v>2</v>
      </c>
      <c r="L42" s="83">
        <v>0</v>
      </c>
      <c r="M42" s="64">
        <v>2</v>
      </c>
      <c r="N42" s="74">
        <v>4</v>
      </c>
      <c r="O42" s="83">
        <v>2</v>
      </c>
      <c r="P42" s="64">
        <v>3</v>
      </c>
      <c r="Q42" s="74">
        <v>4</v>
      </c>
      <c r="R42" s="83">
        <v>1</v>
      </c>
    </row>
    <row r="43" spans="1:18" ht="13.5" customHeight="1" x14ac:dyDescent="0.15">
      <c r="A43" s="348"/>
      <c r="B43" s="16"/>
      <c r="C43" s="305"/>
      <c r="D43" s="40">
        <v>12.04551006174672</v>
      </c>
      <c r="E43" s="52">
        <v>12.005339742156723</v>
      </c>
      <c r="F43" s="358"/>
      <c r="G43" s="359"/>
      <c r="H43" s="360"/>
      <c r="I43" s="361"/>
      <c r="J43" s="62"/>
      <c r="K43" s="72">
        <v>75</v>
      </c>
      <c r="L43" s="81"/>
      <c r="M43" s="62"/>
      <c r="N43" s="72">
        <v>0</v>
      </c>
      <c r="O43" s="81"/>
      <c r="P43" s="62"/>
      <c r="Q43" s="72">
        <v>25</v>
      </c>
      <c r="R43" s="81"/>
    </row>
    <row r="44" spans="1:18" ht="13.5" customHeight="1" x14ac:dyDescent="0.15">
      <c r="A44" s="11" t="s">
        <v>3</v>
      </c>
      <c r="B44" s="26"/>
      <c r="C44" s="349">
        <v>142</v>
      </c>
      <c r="D44" s="350" t="s">
        <v>65</v>
      </c>
      <c r="E44" s="352" t="s">
        <v>65</v>
      </c>
      <c r="F44" s="354" t="s">
        <v>65</v>
      </c>
      <c r="G44" s="356" t="s">
        <v>65</v>
      </c>
      <c r="H44" s="344" t="s">
        <v>65</v>
      </c>
      <c r="I44" s="346" t="s">
        <v>65</v>
      </c>
      <c r="J44" s="67">
        <v>39</v>
      </c>
      <c r="K44" s="77">
        <v>74</v>
      </c>
      <c r="L44" s="87">
        <v>28</v>
      </c>
      <c r="M44" s="67">
        <v>8</v>
      </c>
      <c r="N44" s="77">
        <v>114</v>
      </c>
      <c r="O44" s="87">
        <v>18</v>
      </c>
      <c r="P44" s="67">
        <v>35</v>
      </c>
      <c r="Q44" s="77">
        <v>83</v>
      </c>
      <c r="R44" s="87">
        <v>23</v>
      </c>
    </row>
    <row r="45" spans="1:18" ht="13.5" customHeight="1" x14ac:dyDescent="0.15">
      <c r="A45" s="9"/>
      <c r="B45" s="21"/>
      <c r="C45" s="301"/>
      <c r="D45" s="351"/>
      <c r="E45" s="353"/>
      <c r="F45" s="355"/>
      <c r="G45" s="357"/>
      <c r="H45" s="345"/>
      <c r="I45" s="347"/>
      <c r="J45" s="68"/>
      <c r="K45" s="78">
        <v>7.8</v>
      </c>
      <c r="L45" s="88"/>
      <c r="M45" s="68"/>
      <c r="N45" s="78">
        <v>-7.1</v>
      </c>
      <c r="O45" s="88"/>
      <c r="P45" s="68"/>
      <c r="Q45" s="78">
        <v>8.5</v>
      </c>
      <c r="R45" s="88"/>
    </row>
    <row r="46" spans="1:18" ht="13.5" customHeight="1" x14ac:dyDescent="0.15">
      <c r="A46" s="12"/>
      <c r="B46" s="27" t="s">
        <v>109</v>
      </c>
      <c r="C46" s="3"/>
      <c r="D46" s="3"/>
      <c r="E46" s="3"/>
      <c r="F46" s="27"/>
      <c r="G46" s="3"/>
      <c r="H46" s="3"/>
      <c r="I46" s="3"/>
      <c r="J46" s="27" t="s">
        <v>78</v>
      </c>
      <c r="K46" s="12"/>
      <c r="L46" s="12"/>
      <c r="M46" s="12"/>
      <c r="N46" s="12"/>
      <c r="O46" s="12"/>
      <c r="P46" s="12"/>
      <c r="Q46" s="12"/>
      <c r="R46" s="12"/>
    </row>
  </sheetData>
  <mergeCells count="96">
    <mergeCell ref="H44:H45"/>
    <mergeCell ref="I44:I45"/>
    <mergeCell ref="A8:A23"/>
    <mergeCell ref="A34:A43"/>
    <mergeCell ref="C44:C45"/>
    <mergeCell ref="D44:D45"/>
    <mergeCell ref="E44:E45"/>
    <mergeCell ref="F44:F45"/>
    <mergeCell ref="G44:G45"/>
    <mergeCell ref="C42:C43"/>
    <mergeCell ref="F42:F43"/>
    <mergeCell ref="G42:G43"/>
    <mergeCell ref="H42:H43"/>
    <mergeCell ref="I42:I43"/>
    <mergeCell ref="C40:C41"/>
    <mergeCell ref="F40:F41"/>
    <mergeCell ref="G40:G41"/>
    <mergeCell ref="H40:H41"/>
    <mergeCell ref="I40:I41"/>
    <mergeCell ref="C38:C39"/>
    <mergeCell ref="F38:F39"/>
    <mergeCell ref="G38:G39"/>
    <mergeCell ref="H38:H39"/>
    <mergeCell ref="I38:I39"/>
    <mergeCell ref="C36:C37"/>
    <mergeCell ref="F36:F37"/>
    <mergeCell ref="G36:G37"/>
    <mergeCell ref="H36:H37"/>
    <mergeCell ref="I36:I37"/>
    <mergeCell ref="C34:C35"/>
    <mergeCell ref="F34:F35"/>
    <mergeCell ref="G34:G35"/>
    <mergeCell ref="H34:H35"/>
    <mergeCell ref="I34:I35"/>
    <mergeCell ref="C32:C33"/>
    <mergeCell ref="F32:F33"/>
    <mergeCell ref="G32:G33"/>
    <mergeCell ref="H32:H33"/>
    <mergeCell ref="I32:I33"/>
    <mergeCell ref="I28:I29"/>
    <mergeCell ref="C30:C31"/>
    <mergeCell ref="F30:F31"/>
    <mergeCell ref="G30:G31"/>
    <mergeCell ref="H30:H31"/>
    <mergeCell ref="I30:I31"/>
    <mergeCell ref="A28:A31"/>
    <mergeCell ref="C28:C29"/>
    <mergeCell ref="F28:F29"/>
    <mergeCell ref="G28:G29"/>
    <mergeCell ref="H28:H29"/>
    <mergeCell ref="C26:C27"/>
    <mergeCell ref="F26:F27"/>
    <mergeCell ref="G26:G27"/>
    <mergeCell ref="H26:H27"/>
    <mergeCell ref="I26:I27"/>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C8:C9"/>
    <mergeCell ref="F8:F9"/>
    <mergeCell ref="G8:G9"/>
    <mergeCell ref="H8:H9"/>
    <mergeCell ref="I8:I9"/>
    <mergeCell ref="C6:C7"/>
    <mergeCell ref="F6:F7"/>
    <mergeCell ref="I6:I7"/>
    <mergeCell ref="D4:F4"/>
    <mergeCell ref="G4:I4"/>
    <mergeCell ref="J4:L4"/>
    <mergeCell ref="M4:O4"/>
    <mergeCell ref="P4:R4"/>
    <mergeCell ref="B4:B5"/>
    <mergeCell ref="C4:C5"/>
  </mergeCells>
  <phoneticPr fontId="21"/>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R46"/>
  <sheetViews>
    <sheetView showGridLines="0" view="pageBreakPreview" zoomScaleSheetLayoutView="100" workbookViewId="0">
      <selection activeCell="C4" sqref="C4:C5"/>
    </sheetView>
  </sheetViews>
  <sheetFormatPr defaultColWidth="9" defaultRowHeight="12.6" x14ac:dyDescent="0.15"/>
  <cols>
    <col min="1" max="1" width="3" style="1" customWidth="1"/>
    <col min="2" max="2" width="15.88671875" style="1" customWidth="1"/>
    <col min="3" max="3" width="7.77734375" style="1" customWidth="1"/>
    <col min="4" max="5" width="9.6640625" style="1" customWidth="1"/>
    <col min="6" max="6" width="7.77734375" style="1" customWidth="1"/>
    <col min="7" max="8" width="9.6640625" style="1" customWidth="1"/>
    <col min="9" max="9" width="7.77734375" style="1" customWidth="1"/>
    <col min="10" max="18" width="6.44140625" style="1" customWidth="1"/>
    <col min="19" max="19" width="9" style="1" customWidth="1"/>
    <col min="20" max="16384" width="9" style="1"/>
  </cols>
  <sheetData>
    <row r="1" spans="1:18" ht="13.5" customHeight="1" x14ac:dyDescent="0.15">
      <c r="A1" s="2" t="s">
        <v>112</v>
      </c>
      <c r="B1" s="13"/>
      <c r="C1" s="13"/>
      <c r="D1" s="13"/>
      <c r="E1" s="13"/>
      <c r="F1" s="13"/>
      <c r="G1" s="13"/>
      <c r="H1" s="13"/>
      <c r="I1" s="13"/>
      <c r="J1" s="13"/>
      <c r="K1" s="13"/>
      <c r="L1" s="13"/>
      <c r="M1" s="13"/>
      <c r="N1" s="13"/>
      <c r="O1" s="13"/>
      <c r="P1" s="13"/>
      <c r="Q1" s="13"/>
      <c r="R1" s="13"/>
    </row>
    <row r="2" spans="1:18" ht="13.5" customHeight="1" x14ac:dyDescent="0.15">
      <c r="A2" s="3"/>
      <c r="B2" s="3"/>
      <c r="C2" s="3"/>
      <c r="D2" s="3"/>
      <c r="E2" s="3"/>
      <c r="F2" s="3"/>
      <c r="G2" s="3"/>
      <c r="H2" s="3"/>
      <c r="I2" s="3"/>
      <c r="J2" s="3"/>
      <c r="K2" s="3"/>
      <c r="L2" s="3"/>
      <c r="M2" s="3"/>
      <c r="N2" s="3"/>
      <c r="O2" s="3"/>
      <c r="P2" s="3"/>
      <c r="Q2" s="3"/>
      <c r="R2" s="3"/>
    </row>
    <row r="3" spans="1:18" ht="13.5" customHeight="1" x14ac:dyDescent="0.15">
      <c r="A3" s="3"/>
      <c r="B3" s="3"/>
      <c r="C3" s="3"/>
      <c r="D3" s="3"/>
      <c r="E3" s="3"/>
      <c r="F3" s="3"/>
      <c r="G3" s="3"/>
      <c r="H3" s="3"/>
      <c r="I3" s="3"/>
      <c r="J3" s="3"/>
      <c r="K3" s="3"/>
      <c r="L3" s="3"/>
      <c r="M3" s="3"/>
      <c r="N3" s="3"/>
      <c r="O3" s="3"/>
      <c r="P3" s="3"/>
      <c r="Q3" s="3"/>
      <c r="R3" s="90" t="s">
        <v>43</v>
      </c>
    </row>
    <row r="4" spans="1:18" ht="13.5" customHeight="1" x14ac:dyDescent="0.15">
      <c r="A4" s="4"/>
      <c r="B4" s="296" t="s">
        <v>70</v>
      </c>
      <c r="C4" s="298" t="s">
        <v>79</v>
      </c>
      <c r="D4" s="293" t="s">
        <v>77</v>
      </c>
      <c r="E4" s="294"/>
      <c r="F4" s="295"/>
      <c r="G4" s="293" t="s">
        <v>76</v>
      </c>
      <c r="H4" s="294"/>
      <c r="I4" s="295"/>
      <c r="J4" s="293" t="s">
        <v>50</v>
      </c>
      <c r="K4" s="294"/>
      <c r="L4" s="295"/>
      <c r="M4" s="293" t="s">
        <v>1</v>
      </c>
      <c r="N4" s="294"/>
      <c r="O4" s="295"/>
      <c r="P4" s="293" t="s">
        <v>9</v>
      </c>
      <c r="Q4" s="294"/>
      <c r="R4" s="295"/>
    </row>
    <row r="5" spans="1:18" ht="13.5" customHeight="1" x14ac:dyDescent="0.15">
      <c r="A5" s="5"/>
      <c r="B5" s="297"/>
      <c r="C5" s="299"/>
      <c r="D5" s="29" t="s">
        <v>74</v>
      </c>
      <c r="E5" s="41" t="s">
        <v>69</v>
      </c>
      <c r="F5" s="54" t="s">
        <v>73</v>
      </c>
      <c r="G5" s="29" t="s">
        <v>74</v>
      </c>
      <c r="H5" s="41" t="s">
        <v>69</v>
      </c>
      <c r="I5" s="54" t="s">
        <v>73</v>
      </c>
      <c r="J5" s="28" t="s">
        <v>67</v>
      </c>
      <c r="K5" s="69" t="s">
        <v>68</v>
      </c>
      <c r="L5" s="53" t="s">
        <v>59</v>
      </c>
      <c r="M5" s="28" t="s">
        <v>67</v>
      </c>
      <c r="N5" s="69" t="s">
        <v>68</v>
      </c>
      <c r="O5" s="53" t="s">
        <v>59</v>
      </c>
      <c r="P5" s="28" t="s">
        <v>67</v>
      </c>
      <c r="Q5" s="69" t="s">
        <v>68</v>
      </c>
      <c r="R5" s="53" t="s">
        <v>59</v>
      </c>
    </row>
    <row r="6" spans="1:18" ht="13.5" customHeight="1" x14ac:dyDescent="0.15">
      <c r="A6" s="6"/>
      <c r="B6" s="14" t="s">
        <v>61</v>
      </c>
      <c r="C6" s="300">
        <v>78</v>
      </c>
      <c r="D6" s="30">
        <v>34545513</v>
      </c>
      <c r="E6" s="42">
        <v>36305278</v>
      </c>
      <c r="F6" s="302">
        <v>-4.8471326951414682</v>
      </c>
      <c r="G6" s="55">
        <v>30954678</v>
      </c>
      <c r="H6" s="57">
        <v>32979338</v>
      </c>
      <c r="I6" s="302">
        <v>-6.1391772024047384</v>
      </c>
      <c r="J6" s="60">
        <v>20</v>
      </c>
      <c r="K6" s="70">
        <v>36</v>
      </c>
      <c r="L6" s="79">
        <v>22</v>
      </c>
      <c r="M6" s="60">
        <v>3</v>
      </c>
      <c r="N6" s="70">
        <v>61</v>
      </c>
      <c r="O6" s="79">
        <v>13</v>
      </c>
      <c r="P6" s="60">
        <v>18</v>
      </c>
      <c r="Q6" s="70">
        <v>42</v>
      </c>
      <c r="R6" s="79">
        <v>18</v>
      </c>
    </row>
    <row r="7" spans="1:18" ht="13.5" customHeight="1" x14ac:dyDescent="0.15">
      <c r="A7" s="7"/>
      <c r="B7" s="15"/>
      <c r="C7" s="301"/>
      <c r="D7" s="31" t="s">
        <v>65</v>
      </c>
      <c r="E7" s="43" t="s">
        <v>65</v>
      </c>
      <c r="F7" s="303"/>
      <c r="G7" s="37" t="s">
        <v>65</v>
      </c>
      <c r="H7" s="49" t="s">
        <v>65</v>
      </c>
      <c r="I7" s="304"/>
      <c r="J7" s="61"/>
      <c r="K7" s="71">
        <v>-2.6</v>
      </c>
      <c r="L7" s="80"/>
      <c r="M7" s="61"/>
      <c r="N7" s="71">
        <v>-13</v>
      </c>
      <c r="O7" s="80"/>
      <c r="P7" s="61"/>
      <c r="Q7" s="71">
        <v>0</v>
      </c>
      <c r="R7" s="80"/>
    </row>
    <row r="8" spans="1:18" ht="13.5" customHeight="1" x14ac:dyDescent="0.15">
      <c r="A8" s="324" t="s">
        <v>57</v>
      </c>
      <c r="B8" s="8" t="s">
        <v>60</v>
      </c>
      <c r="C8" s="300">
        <v>11</v>
      </c>
      <c r="D8" s="30">
        <v>1895100</v>
      </c>
      <c r="E8" s="42">
        <v>1901512</v>
      </c>
      <c r="F8" s="302">
        <v>-0.33720533975068179</v>
      </c>
      <c r="G8" s="307" t="s">
        <v>65</v>
      </c>
      <c r="H8" s="309" t="s">
        <v>65</v>
      </c>
      <c r="I8" s="311" t="s">
        <v>65</v>
      </c>
      <c r="J8" s="60">
        <v>5</v>
      </c>
      <c r="K8" s="70">
        <v>4</v>
      </c>
      <c r="L8" s="79">
        <v>2</v>
      </c>
      <c r="M8" s="60">
        <v>1</v>
      </c>
      <c r="N8" s="70">
        <v>9</v>
      </c>
      <c r="O8" s="79">
        <v>1</v>
      </c>
      <c r="P8" s="60">
        <v>2</v>
      </c>
      <c r="Q8" s="70">
        <v>7</v>
      </c>
      <c r="R8" s="79">
        <v>2</v>
      </c>
    </row>
    <row r="9" spans="1:18" ht="13.5" customHeight="1" x14ac:dyDescent="0.15">
      <c r="A9" s="324"/>
      <c r="B9" s="16"/>
      <c r="C9" s="305"/>
      <c r="D9" s="32">
        <v>5.4858065069116213</v>
      </c>
      <c r="E9" s="44">
        <v>5.2375635300189689</v>
      </c>
      <c r="F9" s="306"/>
      <c r="G9" s="308"/>
      <c r="H9" s="310"/>
      <c r="I9" s="312"/>
      <c r="J9" s="62"/>
      <c r="K9" s="72">
        <v>27.3</v>
      </c>
      <c r="L9" s="81"/>
      <c r="M9" s="62"/>
      <c r="N9" s="72">
        <v>0</v>
      </c>
      <c r="O9" s="81"/>
      <c r="P9" s="62"/>
      <c r="Q9" s="72">
        <v>0</v>
      </c>
      <c r="R9" s="81"/>
    </row>
    <row r="10" spans="1:18" ht="13.5" customHeight="1" x14ac:dyDescent="0.15">
      <c r="A10" s="324"/>
      <c r="B10" s="17" t="s">
        <v>101</v>
      </c>
      <c r="C10" s="313">
        <v>6</v>
      </c>
      <c r="D10" s="33">
        <v>951966</v>
      </c>
      <c r="E10" s="45">
        <v>913311</v>
      </c>
      <c r="F10" s="314">
        <v>4.2324027631332513</v>
      </c>
      <c r="G10" s="33">
        <v>1000611</v>
      </c>
      <c r="H10" s="45">
        <v>771163</v>
      </c>
      <c r="I10" s="314">
        <v>29.753502177879369</v>
      </c>
      <c r="J10" s="63">
        <v>1</v>
      </c>
      <c r="K10" s="73">
        <v>4</v>
      </c>
      <c r="L10" s="82">
        <v>1</v>
      </c>
      <c r="M10" s="63">
        <v>0</v>
      </c>
      <c r="N10" s="73">
        <v>5</v>
      </c>
      <c r="O10" s="82">
        <v>1</v>
      </c>
      <c r="P10" s="63">
        <v>2</v>
      </c>
      <c r="Q10" s="73">
        <v>3</v>
      </c>
      <c r="R10" s="82">
        <v>1</v>
      </c>
    </row>
    <row r="11" spans="1:18" ht="13.5" customHeight="1" x14ac:dyDescent="0.15">
      <c r="A11" s="324"/>
      <c r="B11" s="16"/>
      <c r="C11" s="305"/>
      <c r="D11" s="32">
        <v>2.7556863897201351</v>
      </c>
      <c r="E11" s="44">
        <v>2.5156424914305848</v>
      </c>
      <c r="F11" s="306"/>
      <c r="G11" s="32">
        <v>3.232503339236803</v>
      </c>
      <c r="H11" s="44">
        <v>2.3383216485424905</v>
      </c>
      <c r="I11" s="315"/>
      <c r="J11" s="62"/>
      <c r="K11" s="72">
        <v>0</v>
      </c>
      <c r="L11" s="81"/>
      <c r="M11" s="62"/>
      <c r="N11" s="72">
        <v>-16.7</v>
      </c>
      <c r="O11" s="81"/>
      <c r="P11" s="62"/>
      <c r="Q11" s="72">
        <v>16.7</v>
      </c>
      <c r="R11" s="81"/>
    </row>
    <row r="12" spans="1:18" ht="13.5" customHeight="1" x14ac:dyDescent="0.15">
      <c r="A12" s="324"/>
      <c r="B12" s="18" t="s">
        <v>53</v>
      </c>
      <c r="C12" s="316">
        <v>9</v>
      </c>
      <c r="D12" s="34">
        <v>2801587</v>
      </c>
      <c r="E12" s="46">
        <v>3947422</v>
      </c>
      <c r="F12" s="317">
        <v>-29.027426001071078</v>
      </c>
      <c r="G12" s="34">
        <v>2541883</v>
      </c>
      <c r="H12" s="46">
        <v>3642886</v>
      </c>
      <c r="I12" s="317">
        <v>-30.223372348187667</v>
      </c>
      <c r="J12" s="64">
        <v>4</v>
      </c>
      <c r="K12" s="74">
        <v>4</v>
      </c>
      <c r="L12" s="83">
        <v>1</v>
      </c>
      <c r="M12" s="64">
        <v>1</v>
      </c>
      <c r="N12" s="74">
        <v>5</v>
      </c>
      <c r="O12" s="83">
        <v>3</v>
      </c>
      <c r="P12" s="64">
        <v>4</v>
      </c>
      <c r="Q12" s="74">
        <v>4</v>
      </c>
      <c r="R12" s="83">
        <v>1</v>
      </c>
    </row>
    <row r="13" spans="1:18" ht="13.5" customHeight="1" x14ac:dyDescent="0.15">
      <c r="A13" s="324"/>
      <c r="B13" s="16"/>
      <c r="C13" s="305"/>
      <c r="D13" s="32">
        <v>8.1098433825544873</v>
      </c>
      <c r="E13" s="44">
        <v>10.872859863516265</v>
      </c>
      <c r="F13" s="306"/>
      <c r="G13" s="32">
        <v>8.2116279807530219</v>
      </c>
      <c r="H13" s="44">
        <v>11.045964597591377</v>
      </c>
      <c r="I13" s="315"/>
      <c r="J13" s="62"/>
      <c r="K13" s="72">
        <v>33.299999999999997</v>
      </c>
      <c r="L13" s="81"/>
      <c r="M13" s="62"/>
      <c r="N13" s="72">
        <v>-22.2</v>
      </c>
      <c r="O13" s="81"/>
      <c r="P13" s="62"/>
      <c r="Q13" s="72">
        <v>33.299999999999997</v>
      </c>
      <c r="R13" s="81"/>
    </row>
    <row r="14" spans="1:18" ht="13.5" customHeight="1" x14ac:dyDescent="0.15">
      <c r="A14" s="324"/>
      <c r="B14" s="18" t="s">
        <v>72</v>
      </c>
      <c r="C14" s="316">
        <v>11</v>
      </c>
      <c r="D14" s="34">
        <v>1691190</v>
      </c>
      <c r="E14" s="46">
        <v>1545048</v>
      </c>
      <c r="F14" s="317">
        <v>9.4587352625937768</v>
      </c>
      <c r="G14" s="34">
        <v>2200736</v>
      </c>
      <c r="H14" s="46">
        <v>1945753</v>
      </c>
      <c r="I14" s="317">
        <v>13.104592412294892</v>
      </c>
      <c r="J14" s="64">
        <v>1</v>
      </c>
      <c r="K14" s="74">
        <v>4</v>
      </c>
      <c r="L14" s="83">
        <v>6</v>
      </c>
      <c r="M14" s="64">
        <v>1</v>
      </c>
      <c r="N14" s="74">
        <v>7</v>
      </c>
      <c r="O14" s="83">
        <v>3</v>
      </c>
      <c r="P14" s="64">
        <v>4</v>
      </c>
      <c r="Q14" s="74">
        <v>3</v>
      </c>
      <c r="R14" s="83">
        <v>4</v>
      </c>
    </row>
    <row r="15" spans="1:18" ht="13.5" customHeight="1" x14ac:dyDescent="0.15">
      <c r="A15" s="324"/>
      <c r="B15" s="16"/>
      <c r="C15" s="305"/>
      <c r="D15" s="32">
        <v>4.8955417162280961</v>
      </c>
      <c r="E15" s="44">
        <v>4.255711800361369</v>
      </c>
      <c r="F15" s="306"/>
      <c r="G15" s="32">
        <v>7.1095425382877515</v>
      </c>
      <c r="H15" s="44">
        <v>5.8999152742241217</v>
      </c>
      <c r="I15" s="315"/>
      <c r="J15" s="62"/>
      <c r="K15" s="72">
        <v>-45.5</v>
      </c>
      <c r="L15" s="81"/>
      <c r="M15" s="62"/>
      <c r="N15" s="72">
        <v>-18.2</v>
      </c>
      <c r="O15" s="81"/>
      <c r="P15" s="62"/>
      <c r="Q15" s="72">
        <v>0</v>
      </c>
      <c r="R15" s="81"/>
    </row>
    <row r="16" spans="1:18" ht="13.5" customHeight="1" x14ac:dyDescent="0.15">
      <c r="A16" s="324"/>
      <c r="B16" s="318" t="s">
        <v>108</v>
      </c>
      <c r="C16" s="316">
        <v>10</v>
      </c>
      <c r="D16" s="34">
        <v>3014067</v>
      </c>
      <c r="E16" s="46">
        <v>3291584</v>
      </c>
      <c r="F16" s="317">
        <v>-8.4311079407361262</v>
      </c>
      <c r="G16" s="34">
        <v>2210287</v>
      </c>
      <c r="H16" s="46">
        <v>3415405</v>
      </c>
      <c r="I16" s="317">
        <v>-35.284775890414167</v>
      </c>
      <c r="J16" s="64">
        <v>2</v>
      </c>
      <c r="K16" s="74">
        <v>6</v>
      </c>
      <c r="L16" s="83">
        <v>2</v>
      </c>
      <c r="M16" s="64">
        <v>0</v>
      </c>
      <c r="N16" s="74">
        <v>9</v>
      </c>
      <c r="O16" s="83">
        <v>1</v>
      </c>
      <c r="P16" s="64">
        <v>2</v>
      </c>
      <c r="Q16" s="74">
        <v>5</v>
      </c>
      <c r="R16" s="83">
        <v>3</v>
      </c>
    </row>
    <row r="17" spans="1:18" ht="13.5" customHeight="1" x14ac:dyDescent="0.15">
      <c r="A17" s="324"/>
      <c r="B17" s="319"/>
      <c r="C17" s="305"/>
      <c r="D17" s="32">
        <v>8.7249160259973557</v>
      </c>
      <c r="E17" s="44">
        <v>9.0664062674303167</v>
      </c>
      <c r="F17" s="306"/>
      <c r="G17" s="32">
        <v>7.140397325405873</v>
      </c>
      <c r="H17" s="44">
        <v>10.356196355427146</v>
      </c>
      <c r="I17" s="315"/>
      <c r="J17" s="62"/>
      <c r="K17" s="72">
        <v>0</v>
      </c>
      <c r="L17" s="81"/>
      <c r="M17" s="62"/>
      <c r="N17" s="72">
        <v>-10</v>
      </c>
      <c r="O17" s="81"/>
      <c r="P17" s="62"/>
      <c r="Q17" s="72">
        <v>-10</v>
      </c>
      <c r="R17" s="81"/>
    </row>
    <row r="18" spans="1:18" ht="13.5" customHeight="1" x14ac:dyDescent="0.15">
      <c r="A18" s="324"/>
      <c r="B18" s="318" t="s">
        <v>103</v>
      </c>
      <c r="C18" s="316">
        <v>15</v>
      </c>
      <c r="D18" s="34">
        <v>11634691</v>
      </c>
      <c r="E18" s="46">
        <v>11834174</v>
      </c>
      <c r="F18" s="317">
        <v>-1.6856520784636047</v>
      </c>
      <c r="G18" s="34">
        <v>10771893</v>
      </c>
      <c r="H18" s="46">
        <v>10820496</v>
      </c>
      <c r="I18" s="317">
        <v>-0.44917534279389315</v>
      </c>
      <c r="J18" s="64">
        <v>1</v>
      </c>
      <c r="K18" s="74">
        <v>8</v>
      </c>
      <c r="L18" s="83">
        <v>6</v>
      </c>
      <c r="M18" s="64">
        <v>0</v>
      </c>
      <c r="N18" s="74">
        <v>12</v>
      </c>
      <c r="O18" s="83">
        <v>2</v>
      </c>
      <c r="P18" s="64">
        <v>1</v>
      </c>
      <c r="Q18" s="74">
        <v>12</v>
      </c>
      <c r="R18" s="83">
        <v>2</v>
      </c>
    </row>
    <row r="19" spans="1:18" ht="13.5" customHeight="1" x14ac:dyDescent="0.15">
      <c r="A19" s="324"/>
      <c r="B19" s="319"/>
      <c r="C19" s="305"/>
      <c r="D19" s="32">
        <v>33.679311695269945</v>
      </c>
      <c r="E19" s="44">
        <v>32.596290820304418</v>
      </c>
      <c r="F19" s="306"/>
      <c r="G19" s="32">
        <v>34.798917953531934</v>
      </c>
      <c r="H19" s="44">
        <v>32.809924808072253</v>
      </c>
      <c r="I19" s="315"/>
      <c r="J19" s="62"/>
      <c r="K19" s="72">
        <v>-33.299999999999997</v>
      </c>
      <c r="L19" s="81"/>
      <c r="M19" s="62"/>
      <c r="N19" s="72">
        <v>-14.3</v>
      </c>
      <c r="O19" s="81"/>
      <c r="P19" s="62"/>
      <c r="Q19" s="72">
        <v>-6.7</v>
      </c>
      <c r="R19" s="81"/>
    </row>
    <row r="20" spans="1:18" ht="13.5" customHeight="1" x14ac:dyDescent="0.15">
      <c r="A20" s="324"/>
      <c r="B20" s="18" t="s">
        <v>106</v>
      </c>
      <c r="C20" s="316">
        <v>9</v>
      </c>
      <c r="D20" s="34">
        <v>4126868</v>
      </c>
      <c r="E20" s="46">
        <v>4348071</v>
      </c>
      <c r="F20" s="317">
        <v>-5.0873824277478406</v>
      </c>
      <c r="G20" s="34">
        <v>4031258</v>
      </c>
      <c r="H20" s="46">
        <v>4041226</v>
      </c>
      <c r="I20" s="317">
        <v>-0.24665782116615276</v>
      </c>
      <c r="J20" s="64">
        <v>3</v>
      </c>
      <c r="K20" s="74">
        <v>4</v>
      </c>
      <c r="L20" s="83">
        <v>2</v>
      </c>
      <c r="M20" s="64">
        <v>0</v>
      </c>
      <c r="N20" s="74">
        <v>8</v>
      </c>
      <c r="O20" s="83">
        <v>1</v>
      </c>
      <c r="P20" s="64">
        <v>2</v>
      </c>
      <c r="Q20" s="74">
        <v>5</v>
      </c>
      <c r="R20" s="83">
        <v>2</v>
      </c>
    </row>
    <row r="21" spans="1:18" ht="13.5" customHeight="1" x14ac:dyDescent="0.15">
      <c r="A21" s="324"/>
      <c r="B21" s="16"/>
      <c r="C21" s="305"/>
      <c r="D21" s="32">
        <v>11.946176627916918</v>
      </c>
      <c r="E21" s="44">
        <v>11.97641566055492</v>
      </c>
      <c r="F21" s="306"/>
      <c r="G21" s="32">
        <v>13.023097833548777</v>
      </c>
      <c r="H21" s="44">
        <v>12.253811765415062</v>
      </c>
      <c r="I21" s="315"/>
      <c r="J21" s="62"/>
      <c r="K21" s="72">
        <v>11.1</v>
      </c>
      <c r="L21" s="81"/>
      <c r="M21" s="62"/>
      <c r="N21" s="72">
        <v>-11.1</v>
      </c>
      <c r="O21" s="81"/>
      <c r="P21" s="62"/>
      <c r="Q21" s="72">
        <v>0</v>
      </c>
      <c r="R21" s="81"/>
    </row>
    <row r="22" spans="1:18" ht="13.5" customHeight="1" x14ac:dyDescent="0.15">
      <c r="A22" s="324"/>
      <c r="B22" s="18" t="s">
        <v>107</v>
      </c>
      <c r="C22" s="316">
        <v>7</v>
      </c>
      <c r="D22" s="34">
        <v>8430044</v>
      </c>
      <c r="E22" s="46">
        <v>8524156</v>
      </c>
      <c r="F22" s="317">
        <v>-1.1040623845926802</v>
      </c>
      <c r="G22" s="34">
        <v>8198010</v>
      </c>
      <c r="H22" s="46">
        <v>8342409</v>
      </c>
      <c r="I22" s="317">
        <v>-1.7309029082606742</v>
      </c>
      <c r="J22" s="64">
        <v>3</v>
      </c>
      <c r="K22" s="74">
        <v>2</v>
      </c>
      <c r="L22" s="83">
        <v>2</v>
      </c>
      <c r="M22" s="64">
        <v>0</v>
      </c>
      <c r="N22" s="74">
        <v>6</v>
      </c>
      <c r="O22" s="83">
        <v>1</v>
      </c>
      <c r="P22" s="64">
        <v>1</v>
      </c>
      <c r="Q22" s="74">
        <v>3</v>
      </c>
      <c r="R22" s="83">
        <v>3</v>
      </c>
    </row>
    <row r="23" spans="1:18" ht="13.5" customHeight="1" x14ac:dyDescent="0.15">
      <c r="A23" s="325"/>
      <c r="B23" s="19"/>
      <c r="C23" s="301"/>
      <c r="D23" s="35">
        <v>24.402717655401439</v>
      </c>
      <c r="E23" s="47">
        <v>23.479109566383158</v>
      </c>
      <c r="F23" s="303"/>
      <c r="G23" s="35">
        <v>26.48391302923584</v>
      </c>
      <c r="H23" s="58">
        <v>25.295865550727548</v>
      </c>
      <c r="I23" s="304"/>
      <c r="J23" s="61"/>
      <c r="K23" s="71">
        <v>14.3</v>
      </c>
      <c r="L23" s="80"/>
      <c r="M23" s="61"/>
      <c r="N23" s="71">
        <v>-14.3</v>
      </c>
      <c r="O23" s="80"/>
      <c r="P23" s="61"/>
      <c r="Q23" s="71">
        <v>-28.6</v>
      </c>
      <c r="R23" s="80"/>
    </row>
    <row r="24" spans="1:18" ht="13.5" customHeight="1" x14ac:dyDescent="0.15">
      <c r="A24" s="8" t="s">
        <v>23</v>
      </c>
      <c r="B24" s="20"/>
      <c r="C24" s="300">
        <v>8</v>
      </c>
      <c r="D24" s="30">
        <v>3977545</v>
      </c>
      <c r="E24" s="42">
        <v>1562818</v>
      </c>
      <c r="F24" s="302">
        <v>154.51108190461076</v>
      </c>
      <c r="G24" s="30">
        <v>2761247</v>
      </c>
      <c r="H24" s="42">
        <v>2099370</v>
      </c>
      <c r="I24" s="302">
        <v>31.527410604133621</v>
      </c>
      <c r="J24" s="60">
        <v>1</v>
      </c>
      <c r="K24" s="70">
        <v>7</v>
      </c>
      <c r="L24" s="79">
        <v>0</v>
      </c>
      <c r="M24" s="60">
        <v>0</v>
      </c>
      <c r="N24" s="70">
        <v>8</v>
      </c>
      <c r="O24" s="79">
        <v>0</v>
      </c>
      <c r="P24" s="60">
        <v>2</v>
      </c>
      <c r="Q24" s="70">
        <v>5</v>
      </c>
      <c r="R24" s="79">
        <v>1</v>
      </c>
    </row>
    <row r="25" spans="1:18" ht="13.5" customHeight="1" x14ac:dyDescent="0.15">
      <c r="A25" s="9"/>
      <c r="B25" s="21"/>
      <c r="C25" s="301"/>
      <c r="D25" s="36" t="s">
        <v>65</v>
      </c>
      <c r="E25" s="48" t="s">
        <v>65</v>
      </c>
      <c r="F25" s="303"/>
      <c r="G25" s="56" t="s">
        <v>65</v>
      </c>
      <c r="H25" s="59" t="s">
        <v>65</v>
      </c>
      <c r="I25" s="304"/>
      <c r="J25" s="61"/>
      <c r="K25" s="71">
        <v>12.5</v>
      </c>
      <c r="L25" s="80"/>
      <c r="M25" s="61"/>
      <c r="N25" s="71">
        <v>0</v>
      </c>
      <c r="O25" s="80"/>
      <c r="P25" s="61"/>
      <c r="Q25" s="71">
        <v>12.5</v>
      </c>
      <c r="R25" s="80"/>
    </row>
    <row r="26" spans="1:18" ht="13.5" customHeight="1" x14ac:dyDescent="0.15">
      <c r="A26" s="7"/>
      <c r="B26" s="14" t="s">
        <v>61</v>
      </c>
      <c r="C26" s="300">
        <v>21</v>
      </c>
      <c r="D26" s="30">
        <v>4087047</v>
      </c>
      <c r="E26" s="42">
        <v>3925277</v>
      </c>
      <c r="F26" s="302">
        <v>4.1212378132804446</v>
      </c>
      <c r="G26" s="307" t="s">
        <v>65</v>
      </c>
      <c r="H26" s="309" t="s">
        <v>65</v>
      </c>
      <c r="I26" s="322" t="s">
        <v>65</v>
      </c>
      <c r="J26" s="60">
        <v>5</v>
      </c>
      <c r="K26" s="70">
        <v>14</v>
      </c>
      <c r="L26" s="79">
        <v>2</v>
      </c>
      <c r="M26" s="60">
        <v>2</v>
      </c>
      <c r="N26" s="70">
        <v>17</v>
      </c>
      <c r="O26" s="79">
        <v>2</v>
      </c>
      <c r="P26" s="60">
        <v>3</v>
      </c>
      <c r="Q26" s="70">
        <v>13</v>
      </c>
      <c r="R26" s="79">
        <v>5</v>
      </c>
    </row>
    <row r="27" spans="1:18" ht="13.5" customHeight="1" x14ac:dyDescent="0.15">
      <c r="A27" s="7"/>
      <c r="B27" s="15"/>
      <c r="C27" s="301"/>
      <c r="D27" s="37" t="s">
        <v>65</v>
      </c>
      <c r="E27" s="49" t="s">
        <v>65</v>
      </c>
      <c r="F27" s="303"/>
      <c r="G27" s="320"/>
      <c r="H27" s="321"/>
      <c r="I27" s="323"/>
      <c r="J27" s="61"/>
      <c r="K27" s="71">
        <v>14.3</v>
      </c>
      <c r="L27" s="84"/>
      <c r="M27" s="61"/>
      <c r="N27" s="71">
        <v>0</v>
      </c>
      <c r="O27" s="84"/>
      <c r="P27" s="61"/>
      <c r="Q27" s="71">
        <v>-9.5</v>
      </c>
      <c r="R27" s="84"/>
    </row>
    <row r="28" spans="1:18" ht="13.5" customHeight="1" x14ac:dyDescent="0.15">
      <c r="A28" s="324" t="s">
        <v>10</v>
      </c>
      <c r="B28" s="22" t="s">
        <v>42</v>
      </c>
      <c r="C28" s="326">
        <v>10</v>
      </c>
      <c r="D28" s="38">
        <v>3521728</v>
      </c>
      <c r="E28" s="50">
        <v>3361137</v>
      </c>
      <c r="F28" s="328">
        <v>4.7778772480859857</v>
      </c>
      <c r="G28" s="329" t="s">
        <v>65</v>
      </c>
      <c r="H28" s="331" t="s">
        <v>65</v>
      </c>
      <c r="I28" s="333" t="s">
        <v>65</v>
      </c>
      <c r="J28" s="65">
        <v>3</v>
      </c>
      <c r="K28" s="75">
        <v>7</v>
      </c>
      <c r="L28" s="85">
        <v>0</v>
      </c>
      <c r="M28" s="89">
        <v>1</v>
      </c>
      <c r="N28" s="75">
        <v>8</v>
      </c>
      <c r="O28" s="85">
        <v>1</v>
      </c>
      <c r="P28" s="89">
        <v>3</v>
      </c>
      <c r="Q28" s="75">
        <v>6</v>
      </c>
      <c r="R28" s="85">
        <v>1</v>
      </c>
    </row>
    <row r="29" spans="1:18" ht="13.5" customHeight="1" x14ac:dyDescent="0.15">
      <c r="A29" s="324"/>
      <c r="B29" s="23"/>
      <c r="C29" s="327"/>
      <c r="D29" s="39">
        <v>86.168032811954447</v>
      </c>
      <c r="E29" s="51">
        <v>85.628020646695759</v>
      </c>
      <c r="F29" s="306"/>
      <c r="G29" s="330"/>
      <c r="H29" s="332"/>
      <c r="I29" s="334"/>
      <c r="J29" s="66"/>
      <c r="K29" s="76">
        <v>30</v>
      </c>
      <c r="L29" s="86"/>
      <c r="M29" s="66"/>
      <c r="N29" s="76">
        <v>0</v>
      </c>
      <c r="O29" s="86"/>
      <c r="P29" s="66"/>
      <c r="Q29" s="76">
        <v>20</v>
      </c>
      <c r="R29" s="86"/>
    </row>
    <row r="30" spans="1:18" ht="13.5" customHeight="1" x14ac:dyDescent="0.15">
      <c r="A30" s="324"/>
      <c r="B30" s="18" t="s">
        <v>102</v>
      </c>
      <c r="C30" s="335">
        <v>11</v>
      </c>
      <c r="D30" s="34">
        <v>565319</v>
      </c>
      <c r="E30" s="46">
        <v>564140</v>
      </c>
      <c r="F30" s="317">
        <v>0.2089906760733129</v>
      </c>
      <c r="G30" s="337" t="s">
        <v>65</v>
      </c>
      <c r="H30" s="338" t="s">
        <v>65</v>
      </c>
      <c r="I30" s="339" t="s">
        <v>65</v>
      </c>
      <c r="J30" s="64">
        <v>2</v>
      </c>
      <c r="K30" s="74">
        <v>7</v>
      </c>
      <c r="L30" s="83">
        <v>2</v>
      </c>
      <c r="M30" s="64">
        <v>1</v>
      </c>
      <c r="N30" s="74">
        <v>9</v>
      </c>
      <c r="O30" s="83">
        <v>1</v>
      </c>
      <c r="P30" s="64">
        <v>0</v>
      </c>
      <c r="Q30" s="74">
        <v>7</v>
      </c>
      <c r="R30" s="83">
        <v>4</v>
      </c>
    </row>
    <row r="31" spans="1:18" ht="13.5" customHeight="1" x14ac:dyDescent="0.15">
      <c r="A31" s="325"/>
      <c r="B31" s="19"/>
      <c r="C31" s="336"/>
      <c r="D31" s="35">
        <v>13.831967188045549</v>
      </c>
      <c r="E31" s="47">
        <v>14.371979353304237</v>
      </c>
      <c r="F31" s="303"/>
      <c r="G31" s="320"/>
      <c r="H31" s="321"/>
      <c r="I31" s="323"/>
      <c r="J31" s="61"/>
      <c r="K31" s="71">
        <v>0</v>
      </c>
      <c r="L31" s="80"/>
      <c r="M31" s="61"/>
      <c r="N31" s="71">
        <v>0</v>
      </c>
      <c r="O31" s="80"/>
      <c r="P31" s="61"/>
      <c r="Q31" s="71">
        <v>-36.4</v>
      </c>
      <c r="R31" s="80"/>
    </row>
    <row r="32" spans="1:18" ht="13.5" customHeight="1" x14ac:dyDescent="0.15">
      <c r="A32" s="6"/>
      <c r="B32" s="14" t="s">
        <v>61</v>
      </c>
      <c r="C32" s="300">
        <v>35</v>
      </c>
      <c r="D32" s="30">
        <v>2220109</v>
      </c>
      <c r="E32" s="42">
        <v>2012628</v>
      </c>
      <c r="F32" s="302">
        <v>10.308959231412857</v>
      </c>
      <c r="G32" s="307" t="s">
        <v>65</v>
      </c>
      <c r="H32" s="309" t="s">
        <v>65</v>
      </c>
      <c r="I32" s="322" t="s">
        <v>65</v>
      </c>
      <c r="J32" s="60">
        <v>12</v>
      </c>
      <c r="K32" s="70">
        <v>16</v>
      </c>
      <c r="L32" s="79">
        <v>6</v>
      </c>
      <c r="M32" s="60">
        <v>5</v>
      </c>
      <c r="N32" s="70">
        <v>25</v>
      </c>
      <c r="O32" s="79">
        <v>4</v>
      </c>
      <c r="P32" s="60">
        <v>8</v>
      </c>
      <c r="Q32" s="70">
        <v>21</v>
      </c>
      <c r="R32" s="79">
        <v>5</v>
      </c>
    </row>
    <row r="33" spans="1:18" ht="13.5" customHeight="1" x14ac:dyDescent="0.15">
      <c r="A33" s="10"/>
      <c r="B33" s="15"/>
      <c r="C33" s="301"/>
      <c r="D33" s="31" t="s">
        <v>65</v>
      </c>
      <c r="E33" s="43" t="s">
        <v>65</v>
      </c>
      <c r="F33" s="303"/>
      <c r="G33" s="320"/>
      <c r="H33" s="321"/>
      <c r="I33" s="323"/>
      <c r="J33" s="61"/>
      <c r="K33" s="71">
        <v>17.600000000000001</v>
      </c>
      <c r="L33" s="80"/>
      <c r="M33" s="61"/>
      <c r="N33" s="71">
        <v>2.9</v>
      </c>
      <c r="O33" s="80"/>
      <c r="P33" s="61"/>
      <c r="Q33" s="71">
        <v>8.8000000000000007</v>
      </c>
      <c r="R33" s="80"/>
    </row>
    <row r="34" spans="1:18" ht="13.5" customHeight="1" x14ac:dyDescent="0.15">
      <c r="A34" s="324" t="s">
        <v>28</v>
      </c>
      <c r="B34" s="8" t="s">
        <v>100</v>
      </c>
      <c r="C34" s="300">
        <v>12</v>
      </c>
      <c r="D34" s="30">
        <v>339010</v>
      </c>
      <c r="E34" s="42">
        <v>266270</v>
      </c>
      <c r="F34" s="302">
        <v>27.318135726893743</v>
      </c>
      <c r="G34" s="307" t="s">
        <v>65</v>
      </c>
      <c r="H34" s="309" t="s">
        <v>65</v>
      </c>
      <c r="I34" s="322" t="s">
        <v>65</v>
      </c>
      <c r="J34" s="60">
        <v>5</v>
      </c>
      <c r="K34" s="70">
        <v>6</v>
      </c>
      <c r="L34" s="79">
        <v>1</v>
      </c>
      <c r="M34" s="60">
        <v>0</v>
      </c>
      <c r="N34" s="70">
        <v>11</v>
      </c>
      <c r="O34" s="79">
        <v>1</v>
      </c>
      <c r="P34" s="60">
        <v>3</v>
      </c>
      <c r="Q34" s="70">
        <v>6</v>
      </c>
      <c r="R34" s="79">
        <v>3</v>
      </c>
    </row>
    <row r="35" spans="1:18" ht="13.5" customHeight="1" x14ac:dyDescent="0.15">
      <c r="A35" s="324"/>
      <c r="B35" s="16"/>
      <c r="C35" s="305"/>
      <c r="D35" s="32">
        <v>15.269970978902386</v>
      </c>
      <c r="E35" s="44">
        <v>13.229965994709406</v>
      </c>
      <c r="F35" s="306"/>
      <c r="G35" s="308"/>
      <c r="H35" s="310"/>
      <c r="I35" s="340"/>
      <c r="J35" s="62"/>
      <c r="K35" s="72">
        <v>33.299999999999997</v>
      </c>
      <c r="L35" s="81"/>
      <c r="M35" s="62"/>
      <c r="N35" s="72">
        <v>-8.3000000000000007</v>
      </c>
      <c r="O35" s="81"/>
      <c r="P35" s="62"/>
      <c r="Q35" s="72">
        <v>0</v>
      </c>
      <c r="R35" s="81"/>
    </row>
    <row r="36" spans="1:18" ht="13.5" customHeight="1" x14ac:dyDescent="0.15">
      <c r="A36" s="324"/>
      <c r="B36" s="18" t="s">
        <v>105</v>
      </c>
      <c r="C36" s="316">
        <v>5</v>
      </c>
      <c r="D36" s="34">
        <v>405578</v>
      </c>
      <c r="E36" s="46">
        <v>335958</v>
      </c>
      <c r="F36" s="317">
        <v>20.722828448794189</v>
      </c>
      <c r="G36" s="337" t="s">
        <v>65</v>
      </c>
      <c r="H36" s="338" t="s">
        <v>65</v>
      </c>
      <c r="I36" s="339" t="s">
        <v>65</v>
      </c>
      <c r="J36" s="64">
        <v>2</v>
      </c>
      <c r="K36" s="74">
        <v>3</v>
      </c>
      <c r="L36" s="83">
        <v>0</v>
      </c>
      <c r="M36" s="64">
        <v>2</v>
      </c>
      <c r="N36" s="74">
        <v>3</v>
      </c>
      <c r="O36" s="83">
        <v>0</v>
      </c>
      <c r="P36" s="64">
        <v>2</v>
      </c>
      <c r="Q36" s="74">
        <v>3</v>
      </c>
      <c r="R36" s="83">
        <v>0</v>
      </c>
    </row>
    <row r="37" spans="1:18" ht="13.5" customHeight="1" x14ac:dyDescent="0.15">
      <c r="A37" s="324"/>
      <c r="B37" s="24"/>
      <c r="C37" s="305"/>
      <c r="D37" s="32">
        <v>18.268382318165461</v>
      </c>
      <c r="E37" s="44">
        <v>16.692503532694566</v>
      </c>
      <c r="F37" s="306"/>
      <c r="G37" s="308"/>
      <c r="H37" s="310"/>
      <c r="I37" s="340"/>
      <c r="J37" s="62"/>
      <c r="K37" s="72">
        <v>40</v>
      </c>
      <c r="L37" s="81"/>
      <c r="M37" s="62"/>
      <c r="N37" s="72">
        <v>40</v>
      </c>
      <c r="O37" s="81"/>
      <c r="P37" s="62"/>
      <c r="Q37" s="72">
        <v>40</v>
      </c>
      <c r="R37" s="81"/>
    </row>
    <row r="38" spans="1:18" ht="13.5" customHeight="1" x14ac:dyDescent="0.15">
      <c r="A38" s="324"/>
      <c r="B38" s="18" t="s">
        <v>85</v>
      </c>
      <c r="C38" s="316">
        <v>5</v>
      </c>
      <c r="D38" s="34">
        <v>1072942</v>
      </c>
      <c r="E38" s="46">
        <v>1048713</v>
      </c>
      <c r="F38" s="317">
        <v>2.3103556454435079</v>
      </c>
      <c r="G38" s="337" t="s">
        <v>65</v>
      </c>
      <c r="H38" s="338" t="s">
        <v>65</v>
      </c>
      <c r="I38" s="339" t="s">
        <v>65</v>
      </c>
      <c r="J38" s="64">
        <v>0</v>
      </c>
      <c r="K38" s="74">
        <v>3</v>
      </c>
      <c r="L38" s="83">
        <v>2</v>
      </c>
      <c r="M38" s="64">
        <v>0</v>
      </c>
      <c r="N38" s="74">
        <v>4</v>
      </c>
      <c r="O38" s="83">
        <v>1</v>
      </c>
      <c r="P38" s="64">
        <v>1</v>
      </c>
      <c r="Q38" s="74">
        <v>4</v>
      </c>
      <c r="R38" s="83">
        <v>0</v>
      </c>
    </row>
    <row r="39" spans="1:18" ht="13.5" customHeight="1" x14ac:dyDescent="0.15">
      <c r="A39" s="324"/>
      <c r="B39" s="16"/>
      <c r="C39" s="305"/>
      <c r="D39" s="32">
        <v>48.328347842380715</v>
      </c>
      <c r="E39" s="44">
        <v>52.106648620609477</v>
      </c>
      <c r="F39" s="306"/>
      <c r="G39" s="308"/>
      <c r="H39" s="310"/>
      <c r="I39" s="340"/>
      <c r="J39" s="62"/>
      <c r="K39" s="72">
        <v>-40</v>
      </c>
      <c r="L39" s="81"/>
      <c r="M39" s="62"/>
      <c r="N39" s="72">
        <v>-20</v>
      </c>
      <c r="O39" s="81"/>
      <c r="P39" s="62"/>
      <c r="Q39" s="72">
        <v>20</v>
      </c>
      <c r="R39" s="81"/>
    </row>
    <row r="40" spans="1:18" ht="13.5" customHeight="1" x14ac:dyDescent="0.15">
      <c r="A40" s="324"/>
      <c r="B40" s="18" t="s">
        <v>104</v>
      </c>
      <c r="C40" s="316">
        <v>5</v>
      </c>
      <c r="D40" s="34">
        <v>196373</v>
      </c>
      <c r="E40" s="46">
        <v>177837</v>
      </c>
      <c r="F40" s="317">
        <v>10.423027828854515</v>
      </c>
      <c r="G40" s="341" t="s">
        <v>65</v>
      </c>
      <c r="H40" s="342" t="s">
        <v>65</v>
      </c>
      <c r="I40" s="343" t="s">
        <v>65</v>
      </c>
      <c r="J40" s="64">
        <v>1</v>
      </c>
      <c r="K40" s="74">
        <v>1</v>
      </c>
      <c r="L40" s="83">
        <v>2</v>
      </c>
      <c r="M40" s="64">
        <v>1</v>
      </c>
      <c r="N40" s="74">
        <v>3</v>
      </c>
      <c r="O40" s="83">
        <v>0</v>
      </c>
      <c r="P40" s="64">
        <v>1</v>
      </c>
      <c r="Q40" s="74">
        <v>3</v>
      </c>
      <c r="R40" s="83">
        <v>0</v>
      </c>
    </row>
    <row r="41" spans="1:18" ht="13.5" customHeight="1" x14ac:dyDescent="0.15">
      <c r="A41" s="324"/>
      <c r="B41" s="18"/>
      <c r="C41" s="305"/>
      <c r="D41" s="32">
        <v>8.8451963394590098</v>
      </c>
      <c r="E41" s="44">
        <v>8.8360591226992771</v>
      </c>
      <c r="F41" s="306"/>
      <c r="G41" s="308"/>
      <c r="H41" s="310"/>
      <c r="I41" s="340"/>
      <c r="J41" s="62"/>
      <c r="K41" s="72">
        <v>-25</v>
      </c>
      <c r="L41" s="81"/>
      <c r="M41" s="62"/>
      <c r="N41" s="72">
        <v>25</v>
      </c>
      <c r="O41" s="81"/>
      <c r="P41" s="62"/>
      <c r="Q41" s="72">
        <v>25</v>
      </c>
      <c r="R41" s="81"/>
    </row>
    <row r="42" spans="1:18" ht="13.5" customHeight="1" x14ac:dyDescent="0.15">
      <c r="A42" s="324"/>
      <c r="B42" s="25" t="s">
        <v>32</v>
      </c>
      <c r="C42" s="313">
        <v>8</v>
      </c>
      <c r="D42" s="33">
        <v>206206</v>
      </c>
      <c r="E42" s="45">
        <v>183850</v>
      </c>
      <c r="F42" s="314">
        <v>12.159912972531956</v>
      </c>
      <c r="G42" s="341" t="s">
        <v>65</v>
      </c>
      <c r="H42" s="342" t="s">
        <v>65</v>
      </c>
      <c r="I42" s="343" t="s">
        <v>65</v>
      </c>
      <c r="J42" s="64">
        <v>4</v>
      </c>
      <c r="K42" s="74">
        <v>3</v>
      </c>
      <c r="L42" s="83">
        <v>1</v>
      </c>
      <c r="M42" s="64">
        <v>2</v>
      </c>
      <c r="N42" s="74">
        <v>4</v>
      </c>
      <c r="O42" s="83">
        <v>2</v>
      </c>
      <c r="P42" s="64">
        <v>1</v>
      </c>
      <c r="Q42" s="74">
        <v>5</v>
      </c>
      <c r="R42" s="83">
        <v>2</v>
      </c>
    </row>
    <row r="43" spans="1:18" ht="13.5" customHeight="1" x14ac:dyDescent="0.15">
      <c r="A43" s="348"/>
      <c r="B43" s="16"/>
      <c r="C43" s="305"/>
      <c r="D43" s="40">
        <v>9.2881025210924317</v>
      </c>
      <c r="E43" s="52">
        <v>9.1348227292872792</v>
      </c>
      <c r="F43" s="358"/>
      <c r="G43" s="359"/>
      <c r="H43" s="360"/>
      <c r="I43" s="361"/>
      <c r="J43" s="62"/>
      <c r="K43" s="72">
        <v>37.5</v>
      </c>
      <c r="L43" s="81"/>
      <c r="M43" s="62"/>
      <c r="N43" s="72">
        <v>0</v>
      </c>
      <c r="O43" s="81"/>
      <c r="P43" s="62"/>
      <c r="Q43" s="72">
        <v>-12.5</v>
      </c>
      <c r="R43" s="81"/>
    </row>
    <row r="44" spans="1:18" ht="13.5" customHeight="1" x14ac:dyDescent="0.15">
      <c r="A44" s="11" t="s">
        <v>3</v>
      </c>
      <c r="B44" s="26"/>
      <c r="C44" s="349">
        <v>142</v>
      </c>
      <c r="D44" s="350" t="s">
        <v>65</v>
      </c>
      <c r="E44" s="352" t="s">
        <v>65</v>
      </c>
      <c r="F44" s="354" t="s">
        <v>65</v>
      </c>
      <c r="G44" s="356" t="s">
        <v>65</v>
      </c>
      <c r="H44" s="344" t="s">
        <v>65</v>
      </c>
      <c r="I44" s="346" t="s">
        <v>65</v>
      </c>
      <c r="J44" s="67">
        <v>38</v>
      </c>
      <c r="K44" s="77">
        <v>73</v>
      </c>
      <c r="L44" s="87">
        <v>30</v>
      </c>
      <c r="M44" s="67">
        <v>10</v>
      </c>
      <c r="N44" s="77">
        <v>111</v>
      </c>
      <c r="O44" s="87">
        <v>19</v>
      </c>
      <c r="P44" s="67">
        <v>31</v>
      </c>
      <c r="Q44" s="77">
        <v>81</v>
      </c>
      <c r="R44" s="87">
        <v>29</v>
      </c>
    </row>
    <row r="45" spans="1:18" ht="13.5" customHeight="1" x14ac:dyDescent="0.15">
      <c r="A45" s="9"/>
      <c r="B45" s="21"/>
      <c r="C45" s="301"/>
      <c r="D45" s="351"/>
      <c r="E45" s="353"/>
      <c r="F45" s="355"/>
      <c r="G45" s="357"/>
      <c r="H45" s="345"/>
      <c r="I45" s="347"/>
      <c r="J45" s="68"/>
      <c r="K45" s="78">
        <v>5.7</v>
      </c>
      <c r="L45" s="88"/>
      <c r="M45" s="68"/>
      <c r="N45" s="78">
        <v>-6.4</v>
      </c>
      <c r="O45" s="88"/>
      <c r="P45" s="68"/>
      <c r="Q45" s="78">
        <v>1.4</v>
      </c>
      <c r="R45" s="88"/>
    </row>
    <row r="46" spans="1:18" ht="13.5" customHeight="1" x14ac:dyDescent="0.15">
      <c r="A46" s="12"/>
      <c r="B46" s="27" t="s">
        <v>109</v>
      </c>
      <c r="C46" s="3"/>
      <c r="D46" s="3"/>
      <c r="E46" s="3"/>
      <c r="F46" s="27"/>
      <c r="G46" s="3"/>
      <c r="H46" s="3"/>
      <c r="I46" s="3"/>
      <c r="J46" s="27" t="s">
        <v>78</v>
      </c>
      <c r="K46" s="12"/>
      <c r="L46" s="12"/>
      <c r="M46" s="12"/>
      <c r="N46" s="12"/>
      <c r="O46" s="12"/>
      <c r="P46" s="12"/>
      <c r="Q46" s="12"/>
      <c r="R46" s="12"/>
    </row>
  </sheetData>
  <mergeCells count="96">
    <mergeCell ref="H44:H45"/>
    <mergeCell ref="I44:I45"/>
    <mergeCell ref="A8:A23"/>
    <mergeCell ref="A34:A43"/>
    <mergeCell ref="C44:C45"/>
    <mergeCell ref="D44:D45"/>
    <mergeCell ref="E44:E45"/>
    <mergeCell ref="F44:F45"/>
    <mergeCell ref="G44:G45"/>
    <mergeCell ref="C42:C43"/>
    <mergeCell ref="F42:F43"/>
    <mergeCell ref="G42:G43"/>
    <mergeCell ref="H42:H43"/>
    <mergeCell ref="I42:I43"/>
    <mergeCell ref="C40:C41"/>
    <mergeCell ref="F40:F41"/>
    <mergeCell ref="G40:G41"/>
    <mergeCell ref="H40:H41"/>
    <mergeCell ref="I40:I41"/>
    <mergeCell ref="C38:C39"/>
    <mergeCell ref="F38:F39"/>
    <mergeCell ref="G38:G39"/>
    <mergeCell ref="H38:H39"/>
    <mergeCell ref="I38:I39"/>
    <mergeCell ref="C36:C37"/>
    <mergeCell ref="F36:F37"/>
    <mergeCell ref="G36:G37"/>
    <mergeCell ref="H36:H37"/>
    <mergeCell ref="I36:I37"/>
    <mergeCell ref="C34:C35"/>
    <mergeCell ref="F34:F35"/>
    <mergeCell ref="G34:G35"/>
    <mergeCell ref="H34:H35"/>
    <mergeCell ref="I34:I35"/>
    <mergeCell ref="C32:C33"/>
    <mergeCell ref="F32:F33"/>
    <mergeCell ref="G32:G33"/>
    <mergeCell ref="H32:H33"/>
    <mergeCell ref="I32:I33"/>
    <mergeCell ref="I28:I29"/>
    <mergeCell ref="C30:C31"/>
    <mergeCell ref="F30:F31"/>
    <mergeCell ref="G30:G31"/>
    <mergeCell ref="H30:H31"/>
    <mergeCell ref="I30:I31"/>
    <mergeCell ref="A28:A31"/>
    <mergeCell ref="C28:C29"/>
    <mergeCell ref="F28:F29"/>
    <mergeCell ref="G28:G29"/>
    <mergeCell ref="H28:H29"/>
    <mergeCell ref="C26:C27"/>
    <mergeCell ref="F26:F27"/>
    <mergeCell ref="G26:G27"/>
    <mergeCell ref="H26:H27"/>
    <mergeCell ref="I26:I27"/>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C8:C9"/>
    <mergeCell ref="F8:F9"/>
    <mergeCell ref="G8:G9"/>
    <mergeCell ref="H8:H9"/>
    <mergeCell ref="I8:I9"/>
    <mergeCell ref="C6:C7"/>
    <mergeCell ref="F6:F7"/>
    <mergeCell ref="I6:I7"/>
    <mergeCell ref="D4:F4"/>
    <mergeCell ref="G4:I4"/>
    <mergeCell ref="J4:L4"/>
    <mergeCell ref="M4:O4"/>
    <mergeCell ref="P4:R4"/>
    <mergeCell ref="B4:B5"/>
    <mergeCell ref="C4:C5"/>
  </mergeCells>
  <phoneticPr fontId="21"/>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R46"/>
  <sheetViews>
    <sheetView showGridLines="0" view="pageBreakPreview" zoomScaleSheetLayoutView="100" workbookViewId="0">
      <selection activeCell="B2" sqref="B2"/>
    </sheetView>
  </sheetViews>
  <sheetFormatPr defaultColWidth="9" defaultRowHeight="12.6" x14ac:dyDescent="0.15"/>
  <cols>
    <col min="1" max="1" width="3" style="1" customWidth="1"/>
    <col min="2" max="2" width="15.88671875" style="1" customWidth="1"/>
    <col min="3" max="3" width="7.77734375" style="1" customWidth="1"/>
    <col min="4" max="5" width="9.6640625" style="1" customWidth="1"/>
    <col min="6" max="6" width="7.77734375" style="1" customWidth="1"/>
    <col min="7" max="8" width="9.6640625" style="1" customWidth="1"/>
    <col min="9" max="9" width="7.77734375" style="1" customWidth="1"/>
    <col min="10" max="18" width="6.44140625" style="1" customWidth="1"/>
    <col min="19" max="19" width="9" style="1" customWidth="1"/>
    <col min="20" max="16384" width="9" style="1"/>
  </cols>
  <sheetData>
    <row r="1" spans="1:18" ht="13.5" customHeight="1" x14ac:dyDescent="0.15">
      <c r="A1" s="2" t="s">
        <v>45</v>
      </c>
      <c r="B1" s="13"/>
      <c r="C1" s="13"/>
      <c r="D1" s="13"/>
      <c r="E1" s="13"/>
      <c r="F1" s="13"/>
      <c r="G1" s="13"/>
      <c r="H1" s="13"/>
      <c r="I1" s="13"/>
      <c r="J1" s="13"/>
      <c r="K1" s="13"/>
      <c r="L1" s="13"/>
      <c r="M1" s="13"/>
      <c r="N1" s="13"/>
      <c r="O1" s="13"/>
      <c r="P1" s="13"/>
      <c r="Q1" s="13"/>
      <c r="R1" s="13"/>
    </row>
    <row r="2" spans="1:18" ht="13.5" customHeight="1" x14ac:dyDescent="0.15">
      <c r="A2" s="3"/>
      <c r="B2" s="3"/>
      <c r="C2" s="3"/>
      <c r="D2" s="3"/>
      <c r="E2" s="3"/>
      <c r="F2" s="3"/>
      <c r="G2" s="3"/>
      <c r="H2" s="3"/>
      <c r="I2" s="3"/>
      <c r="J2" s="3"/>
      <c r="K2" s="3"/>
      <c r="L2" s="3"/>
      <c r="M2" s="3"/>
      <c r="N2" s="3"/>
      <c r="O2" s="3"/>
      <c r="P2" s="3"/>
      <c r="Q2" s="3"/>
      <c r="R2" s="3"/>
    </row>
    <row r="3" spans="1:18" ht="13.5" customHeight="1" x14ac:dyDescent="0.15">
      <c r="A3" s="3"/>
      <c r="B3" s="3"/>
      <c r="C3" s="3"/>
      <c r="D3" s="3"/>
      <c r="E3" s="3"/>
      <c r="F3" s="3"/>
      <c r="G3" s="3"/>
      <c r="H3" s="3"/>
      <c r="I3" s="3"/>
      <c r="J3" s="3"/>
      <c r="K3" s="3"/>
      <c r="L3" s="3"/>
      <c r="M3" s="3"/>
      <c r="N3" s="3"/>
      <c r="O3" s="3"/>
      <c r="P3" s="3"/>
      <c r="Q3" s="3"/>
      <c r="R3" s="90" t="s">
        <v>43</v>
      </c>
    </row>
    <row r="4" spans="1:18" ht="13.5" customHeight="1" x14ac:dyDescent="0.15">
      <c r="A4" s="4"/>
      <c r="B4" s="296" t="s">
        <v>70</v>
      </c>
      <c r="C4" s="298" t="s">
        <v>79</v>
      </c>
      <c r="D4" s="293" t="s">
        <v>77</v>
      </c>
      <c r="E4" s="294"/>
      <c r="F4" s="295"/>
      <c r="G4" s="293" t="s">
        <v>76</v>
      </c>
      <c r="H4" s="294"/>
      <c r="I4" s="295"/>
      <c r="J4" s="293" t="s">
        <v>50</v>
      </c>
      <c r="K4" s="294"/>
      <c r="L4" s="295"/>
      <c r="M4" s="293" t="s">
        <v>1</v>
      </c>
      <c r="N4" s="294"/>
      <c r="O4" s="295"/>
      <c r="P4" s="293" t="s">
        <v>9</v>
      </c>
      <c r="Q4" s="294"/>
      <c r="R4" s="295"/>
    </row>
    <row r="5" spans="1:18" ht="13.5" customHeight="1" x14ac:dyDescent="0.15">
      <c r="A5" s="5"/>
      <c r="B5" s="297"/>
      <c r="C5" s="299"/>
      <c r="D5" s="29" t="s">
        <v>74</v>
      </c>
      <c r="E5" s="41" t="s">
        <v>69</v>
      </c>
      <c r="F5" s="54" t="s">
        <v>73</v>
      </c>
      <c r="G5" s="29" t="s">
        <v>74</v>
      </c>
      <c r="H5" s="41" t="s">
        <v>69</v>
      </c>
      <c r="I5" s="54" t="s">
        <v>73</v>
      </c>
      <c r="J5" s="28" t="s">
        <v>67</v>
      </c>
      <c r="K5" s="69" t="s">
        <v>68</v>
      </c>
      <c r="L5" s="53" t="s">
        <v>59</v>
      </c>
      <c r="M5" s="28" t="s">
        <v>67</v>
      </c>
      <c r="N5" s="69" t="s">
        <v>68</v>
      </c>
      <c r="O5" s="53" t="s">
        <v>59</v>
      </c>
      <c r="P5" s="28" t="s">
        <v>67</v>
      </c>
      <c r="Q5" s="69" t="s">
        <v>68</v>
      </c>
      <c r="R5" s="53" t="s">
        <v>59</v>
      </c>
    </row>
    <row r="6" spans="1:18" ht="13.5" customHeight="1" x14ac:dyDescent="0.15">
      <c r="A6" s="6"/>
      <c r="B6" s="14" t="s">
        <v>61</v>
      </c>
      <c r="C6" s="300">
        <v>78</v>
      </c>
      <c r="D6" s="30">
        <v>32316821</v>
      </c>
      <c r="E6" s="42">
        <v>33619637</v>
      </c>
      <c r="F6" s="302">
        <v>-3.875163791923157</v>
      </c>
      <c r="G6" s="55">
        <v>28521134</v>
      </c>
      <c r="H6" s="57">
        <v>31010599</v>
      </c>
      <c r="I6" s="302">
        <v>-8.0277875316113807</v>
      </c>
      <c r="J6" s="60">
        <v>19</v>
      </c>
      <c r="K6" s="70">
        <v>37</v>
      </c>
      <c r="L6" s="79">
        <v>21</v>
      </c>
      <c r="M6" s="60">
        <v>2</v>
      </c>
      <c r="N6" s="70">
        <v>66</v>
      </c>
      <c r="O6" s="79">
        <v>8</v>
      </c>
      <c r="P6" s="60">
        <v>21</v>
      </c>
      <c r="Q6" s="70">
        <v>44</v>
      </c>
      <c r="R6" s="79">
        <v>12</v>
      </c>
    </row>
    <row r="7" spans="1:18" ht="13.5" customHeight="1" x14ac:dyDescent="0.15">
      <c r="A7" s="7"/>
      <c r="B7" s="15"/>
      <c r="C7" s="301"/>
      <c r="D7" s="31" t="s">
        <v>65</v>
      </c>
      <c r="E7" s="43" t="s">
        <v>65</v>
      </c>
      <c r="F7" s="303"/>
      <c r="G7" s="37" t="s">
        <v>65</v>
      </c>
      <c r="H7" s="49" t="s">
        <v>65</v>
      </c>
      <c r="I7" s="304"/>
      <c r="J7" s="61"/>
      <c r="K7" s="71">
        <v>-2.6</v>
      </c>
      <c r="L7" s="80"/>
      <c r="M7" s="61"/>
      <c r="N7" s="71">
        <v>-7.9</v>
      </c>
      <c r="O7" s="80"/>
      <c r="P7" s="61"/>
      <c r="Q7" s="71">
        <v>11.7</v>
      </c>
      <c r="R7" s="80"/>
    </row>
    <row r="8" spans="1:18" ht="13.5" customHeight="1" x14ac:dyDescent="0.15">
      <c r="A8" s="324" t="s">
        <v>57</v>
      </c>
      <c r="B8" s="8" t="s">
        <v>60</v>
      </c>
      <c r="C8" s="300">
        <v>11</v>
      </c>
      <c r="D8" s="30">
        <v>1882026</v>
      </c>
      <c r="E8" s="42">
        <v>1835543</v>
      </c>
      <c r="F8" s="302">
        <v>2.5323841500852922</v>
      </c>
      <c r="G8" s="307" t="s">
        <v>65</v>
      </c>
      <c r="H8" s="309" t="s">
        <v>65</v>
      </c>
      <c r="I8" s="311" t="s">
        <v>65</v>
      </c>
      <c r="J8" s="60">
        <v>4</v>
      </c>
      <c r="K8" s="70">
        <v>5</v>
      </c>
      <c r="L8" s="79">
        <v>2</v>
      </c>
      <c r="M8" s="60">
        <v>1</v>
      </c>
      <c r="N8" s="70">
        <v>10</v>
      </c>
      <c r="O8" s="79">
        <v>0</v>
      </c>
      <c r="P8" s="60">
        <v>2</v>
      </c>
      <c r="Q8" s="70">
        <v>8</v>
      </c>
      <c r="R8" s="79">
        <v>1</v>
      </c>
    </row>
    <row r="9" spans="1:18" ht="13.5" customHeight="1" x14ac:dyDescent="0.15">
      <c r="A9" s="324"/>
      <c r="B9" s="16"/>
      <c r="C9" s="305"/>
      <c r="D9" s="32">
        <v>5.823673064872315</v>
      </c>
      <c r="E9" s="44">
        <v>5.4597347377665022</v>
      </c>
      <c r="F9" s="306"/>
      <c r="G9" s="308"/>
      <c r="H9" s="310"/>
      <c r="I9" s="312"/>
      <c r="J9" s="62"/>
      <c r="K9" s="72">
        <v>18.2</v>
      </c>
      <c r="L9" s="81"/>
      <c r="M9" s="62"/>
      <c r="N9" s="72">
        <v>9.1</v>
      </c>
      <c r="O9" s="81"/>
      <c r="P9" s="62"/>
      <c r="Q9" s="72">
        <v>9.1</v>
      </c>
      <c r="R9" s="81"/>
    </row>
    <row r="10" spans="1:18" ht="13.5" customHeight="1" x14ac:dyDescent="0.15">
      <c r="A10" s="324"/>
      <c r="B10" s="17" t="s">
        <v>101</v>
      </c>
      <c r="C10" s="313">
        <v>6</v>
      </c>
      <c r="D10" s="33">
        <v>957075</v>
      </c>
      <c r="E10" s="45">
        <v>873309</v>
      </c>
      <c r="F10" s="314">
        <v>9.5917939698319827</v>
      </c>
      <c r="G10" s="33">
        <v>835058</v>
      </c>
      <c r="H10" s="45">
        <v>850248</v>
      </c>
      <c r="I10" s="314">
        <v>-1.786537574919322</v>
      </c>
      <c r="J10" s="63">
        <v>1</v>
      </c>
      <c r="K10" s="73">
        <v>4</v>
      </c>
      <c r="L10" s="82">
        <v>1</v>
      </c>
      <c r="M10" s="63">
        <v>0</v>
      </c>
      <c r="N10" s="73">
        <v>6</v>
      </c>
      <c r="O10" s="82">
        <v>0</v>
      </c>
      <c r="P10" s="63">
        <v>1</v>
      </c>
      <c r="Q10" s="73">
        <v>4</v>
      </c>
      <c r="R10" s="82">
        <v>1</v>
      </c>
    </row>
    <row r="11" spans="1:18" ht="13.5" customHeight="1" x14ac:dyDescent="0.15">
      <c r="A11" s="324"/>
      <c r="B11" s="16"/>
      <c r="C11" s="305"/>
      <c r="D11" s="32">
        <v>2.961538203278101</v>
      </c>
      <c r="E11" s="44">
        <v>2.5976157922228604</v>
      </c>
      <c r="F11" s="306"/>
      <c r="G11" s="32">
        <v>2.9278569358427333</v>
      </c>
      <c r="H11" s="44">
        <v>2.7417980542717024</v>
      </c>
      <c r="I11" s="315"/>
      <c r="J11" s="62"/>
      <c r="K11" s="72">
        <v>0</v>
      </c>
      <c r="L11" s="81"/>
      <c r="M11" s="62"/>
      <c r="N11" s="72">
        <v>0</v>
      </c>
      <c r="O11" s="81"/>
      <c r="P11" s="62"/>
      <c r="Q11" s="72">
        <v>0</v>
      </c>
      <c r="R11" s="81"/>
    </row>
    <row r="12" spans="1:18" ht="13.5" customHeight="1" x14ac:dyDescent="0.15">
      <c r="A12" s="324"/>
      <c r="B12" s="18" t="s">
        <v>53</v>
      </c>
      <c r="C12" s="316">
        <v>9</v>
      </c>
      <c r="D12" s="34">
        <v>2559633</v>
      </c>
      <c r="E12" s="46">
        <v>3749265</v>
      </c>
      <c r="F12" s="317">
        <v>-31.72973902884965</v>
      </c>
      <c r="G12" s="34">
        <v>2309840</v>
      </c>
      <c r="H12" s="46">
        <v>3422244</v>
      </c>
      <c r="I12" s="317">
        <v>-32.505104837644538</v>
      </c>
      <c r="J12" s="64">
        <v>2</v>
      </c>
      <c r="K12" s="74">
        <v>4</v>
      </c>
      <c r="L12" s="83">
        <v>3</v>
      </c>
      <c r="M12" s="64">
        <v>0</v>
      </c>
      <c r="N12" s="74">
        <v>8</v>
      </c>
      <c r="O12" s="83">
        <v>1</v>
      </c>
      <c r="P12" s="64">
        <v>4</v>
      </c>
      <c r="Q12" s="74">
        <v>5</v>
      </c>
      <c r="R12" s="83">
        <v>0</v>
      </c>
    </row>
    <row r="13" spans="1:18" ht="13.5" customHeight="1" x14ac:dyDescent="0.15">
      <c r="A13" s="324"/>
      <c r="B13" s="16"/>
      <c r="C13" s="305"/>
      <c r="D13" s="32">
        <v>7.920435614629298</v>
      </c>
      <c r="E13" s="44">
        <v>11.152009166547515</v>
      </c>
      <c r="F13" s="306"/>
      <c r="G13" s="32">
        <v>8.098696215935874</v>
      </c>
      <c r="H13" s="44">
        <v>11.03572362468716</v>
      </c>
      <c r="I13" s="315"/>
      <c r="J13" s="62"/>
      <c r="K13" s="72">
        <v>-11.1</v>
      </c>
      <c r="L13" s="81"/>
      <c r="M13" s="62"/>
      <c r="N13" s="72">
        <v>-11.1</v>
      </c>
      <c r="O13" s="81"/>
      <c r="P13" s="62"/>
      <c r="Q13" s="72">
        <v>44.4</v>
      </c>
      <c r="R13" s="81"/>
    </row>
    <row r="14" spans="1:18" ht="13.5" customHeight="1" x14ac:dyDescent="0.15">
      <c r="A14" s="324"/>
      <c r="B14" s="18" t="s">
        <v>72</v>
      </c>
      <c r="C14" s="316">
        <v>11</v>
      </c>
      <c r="D14" s="34">
        <v>1588554</v>
      </c>
      <c r="E14" s="46">
        <v>1470546</v>
      </c>
      <c r="F14" s="317">
        <v>8.0247744715228322</v>
      </c>
      <c r="G14" s="34">
        <v>1609282</v>
      </c>
      <c r="H14" s="46">
        <v>1707882</v>
      </c>
      <c r="I14" s="317">
        <v>-5.7732325769578807</v>
      </c>
      <c r="J14" s="64">
        <v>1</v>
      </c>
      <c r="K14" s="74">
        <v>5</v>
      </c>
      <c r="L14" s="83">
        <v>5</v>
      </c>
      <c r="M14" s="64">
        <v>1</v>
      </c>
      <c r="N14" s="74">
        <v>7</v>
      </c>
      <c r="O14" s="83">
        <v>3</v>
      </c>
      <c r="P14" s="64">
        <v>5</v>
      </c>
      <c r="Q14" s="74">
        <v>4</v>
      </c>
      <c r="R14" s="83">
        <v>2</v>
      </c>
    </row>
    <row r="15" spans="1:18" ht="13.5" customHeight="1" x14ac:dyDescent="0.15">
      <c r="A15" s="324"/>
      <c r="B15" s="16"/>
      <c r="C15" s="305"/>
      <c r="D15" s="32">
        <v>4.9155639411438399</v>
      </c>
      <c r="E15" s="44">
        <v>4.3740686432753568</v>
      </c>
      <c r="F15" s="306"/>
      <c r="G15" s="32">
        <v>5.6424194073068765</v>
      </c>
      <c r="H15" s="44">
        <v>5.5074137716591673</v>
      </c>
      <c r="I15" s="315"/>
      <c r="J15" s="62"/>
      <c r="K15" s="72">
        <v>-36.4</v>
      </c>
      <c r="L15" s="81"/>
      <c r="M15" s="62"/>
      <c r="N15" s="72">
        <v>-18.2</v>
      </c>
      <c r="O15" s="81"/>
      <c r="P15" s="62"/>
      <c r="Q15" s="72">
        <v>27.3</v>
      </c>
      <c r="R15" s="81"/>
    </row>
    <row r="16" spans="1:18" ht="13.5" customHeight="1" x14ac:dyDescent="0.15">
      <c r="A16" s="324"/>
      <c r="B16" s="318" t="s">
        <v>108</v>
      </c>
      <c r="C16" s="316">
        <v>10</v>
      </c>
      <c r="D16" s="34">
        <v>1367875</v>
      </c>
      <c r="E16" s="46">
        <v>1349879</v>
      </c>
      <c r="F16" s="317">
        <v>1.3331565273628314</v>
      </c>
      <c r="G16" s="34">
        <v>1070006</v>
      </c>
      <c r="H16" s="46">
        <v>1552655</v>
      </c>
      <c r="I16" s="317">
        <v>-31.085398881271104</v>
      </c>
      <c r="J16" s="64">
        <v>2</v>
      </c>
      <c r="K16" s="74">
        <v>5</v>
      </c>
      <c r="L16" s="83">
        <v>2</v>
      </c>
      <c r="M16" s="64">
        <v>0</v>
      </c>
      <c r="N16" s="74">
        <v>8</v>
      </c>
      <c r="O16" s="83">
        <v>1</v>
      </c>
      <c r="P16" s="64">
        <v>2</v>
      </c>
      <c r="Q16" s="74">
        <v>5</v>
      </c>
      <c r="R16" s="83">
        <v>2</v>
      </c>
    </row>
    <row r="17" spans="1:18" ht="13.5" customHeight="1" x14ac:dyDescent="0.15">
      <c r="A17" s="324"/>
      <c r="B17" s="319"/>
      <c r="C17" s="305"/>
      <c r="D17" s="32">
        <v>4.2327028391808712</v>
      </c>
      <c r="E17" s="44">
        <v>4.0151504312791957</v>
      </c>
      <c r="F17" s="306"/>
      <c r="G17" s="32">
        <v>3.7516250230443151</v>
      </c>
      <c r="H17" s="44">
        <v>5.0068526570544476</v>
      </c>
      <c r="I17" s="315"/>
      <c r="J17" s="62"/>
      <c r="K17" s="72">
        <v>0</v>
      </c>
      <c r="L17" s="81"/>
      <c r="M17" s="62"/>
      <c r="N17" s="72">
        <v>-11.1</v>
      </c>
      <c r="O17" s="81"/>
      <c r="P17" s="62"/>
      <c r="Q17" s="72">
        <v>0</v>
      </c>
      <c r="R17" s="81"/>
    </row>
    <row r="18" spans="1:18" ht="13.5" customHeight="1" x14ac:dyDescent="0.15">
      <c r="A18" s="324"/>
      <c r="B18" s="318" t="s">
        <v>103</v>
      </c>
      <c r="C18" s="316">
        <v>15</v>
      </c>
      <c r="D18" s="34">
        <v>10870480</v>
      </c>
      <c r="E18" s="46">
        <v>11257669</v>
      </c>
      <c r="F18" s="317">
        <v>-3.4393354432431806</v>
      </c>
      <c r="G18" s="34">
        <v>10050965</v>
      </c>
      <c r="H18" s="46">
        <v>10312639</v>
      </c>
      <c r="I18" s="317">
        <v>-2.5374106472649771</v>
      </c>
      <c r="J18" s="64">
        <v>2</v>
      </c>
      <c r="K18" s="74">
        <v>9</v>
      </c>
      <c r="L18" s="83">
        <v>4</v>
      </c>
      <c r="M18" s="64">
        <v>0</v>
      </c>
      <c r="N18" s="74">
        <v>12</v>
      </c>
      <c r="O18" s="83">
        <v>2</v>
      </c>
      <c r="P18" s="64">
        <v>2</v>
      </c>
      <c r="Q18" s="74">
        <v>9</v>
      </c>
      <c r="R18" s="83">
        <v>4</v>
      </c>
    </row>
    <row r="19" spans="1:18" ht="13.5" customHeight="1" x14ac:dyDescent="0.15">
      <c r="A19" s="324"/>
      <c r="B19" s="319"/>
      <c r="C19" s="305"/>
      <c r="D19" s="32">
        <v>33.637219452990131</v>
      </c>
      <c r="E19" s="44">
        <v>33.485397239714402</v>
      </c>
      <c r="F19" s="306"/>
      <c r="G19" s="32">
        <v>35.240411548853565</v>
      </c>
      <c r="H19" s="44">
        <v>33.255207356684721</v>
      </c>
      <c r="I19" s="315"/>
      <c r="J19" s="62"/>
      <c r="K19" s="72">
        <v>-13.3</v>
      </c>
      <c r="L19" s="81"/>
      <c r="M19" s="62"/>
      <c r="N19" s="72">
        <v>-14.3</v>
      </c>
      <c r="O19" s="81"/>
      <c r="P19" s="62"/>
      <c r="Q19" s="72">
        <v>-13.3</v>
      </c>
      <c r="R19" s="81"/>
    </row>
    <row r="20" spans="1:18" ht="13.5" customHeight="1" x14ac:dyDescent="0.15">
      <c r="A20" s="324"/>
      <c r="B20" s="18" t="s">
        <v>106</v>
      </c>
      <c r="C20" s="316">
        <v>9</v>
      </c>
      <c r="D20" s="34">
        <v>4091742</v>
      </c>
      <c r="E20" s="46">
        <v>4914009</v>
      </c>
      <c r="F20" s="317">
        <v>-16.733119536411095</v>
      </c>
      <c r="G20" s="34">
        <v>4078917</v>
      </c>
      <c r="H20" s="46">
        <v>4877850</v>
      </c>
      <c r="I20" s="317">
        <v>-16.378793935852883</v>
      </c>
      <c r="J20" s="64">
        <v>3</v>
      </c>
      <c r="K20" s="74">
        <v>4</v>
      </c>
      <c r="L20" s="83">
        <v>2</v>
      </c>
      <c r="M20" s="64">
        <v>0</v>
      </c>
      <c r="N20" s="74">
        <v>8</v>
      </c>
      <c r="O20" s="83">
        <v>1</v>
      </c>
      <c r="P20" s="64">
        <v>2</v>
      </c>
      <c r="Q20" s="74">
        <v>5</v>
      </c>
      <c r="R20" s="83">
        <v>2</v>
      </c>
    </row>
    <row r="21" spans="1:18" ht="13.5" customHeight="1" x14ac:dyDescent="0.15">
      <c r="A21" s="324"/>
      <c r="B21" s="16"/>
      <c r="C21" s="305"/>
      <c r="D21" s="32">
        <v>12.661338192887229</v>
      </c>
      <c r="E21" s="44">
        <v>14.616484407609756</v>
      </c>
      <c r="F21" s="306"/>
      <c r="G21" s="32">
        <v>14.301384369920214</v>
      </c>
      <c r="H21" s="44">
        <v>15.729621991500389</v>
      </c>
      <c r="I21" s="315"/>
      <c r="J21" s="62"/>
      <c r="K21" s="72">
        <v>11.1</v>
      </c>
      <c r="L21" s="81"/>
      <c r="M21" s="62"/>
      <c r="N21" s="72">
        <v>-11.1</v>
      </c>
      <c r="O21" s="81"/>
      <c r="P21" s="62"/>
      <c r="Q21" s="72">
        <v>0</v>
      </c>
      <c r="R21" s="81"/>
    </row>
    <row r="22" spans="1:18" ht="13.5" customHeight="1" x14ac:dyDescent="0.15">
      <c r="A22" s="324"/>
      <c r="B22" s="18" t="s">
        <v>107</v>
      </c>
      <c r="C22" s="316">
        <v>7</v>
      </c>
      <c r="D22" s="34">
        <v>8999436</v>
      </c>
      <c r="E22" s="46">
        <v>8169417</v>
      </c>
      <c r="F22" s="317">
        <v>10.160076294305952</v>
      </c>
      <c r="G22" s="34">
        <v>8567066</v>
      </c>
      <c r="H22" s="46">
        <v>8287081</v>
      </c>
      <c r="I22" s="317">
        <v>3.37857202071514</v>
      </c>
      <c r="J22" s="64">
        <v>4</v>
      </c>
      <c r="K22" s="74">
        <v>1</v>
      </c>
      <c r="L22" s="83">
        <v>2</v>
      </c>
      <c r="M22" s="64">
        <v>0</v>
      </c>
      <c r="N22" s="74">
        <v>7</v>
      </c>
      <c r="O22" s="83">
        <v>0</v>
      </c>
      <c r="P22" s="64">
        <v>3</v>
      </c>
      <c r="Q22" s="74">
        <v>4</v>
      </c>
      <c r="R22" s="83">
        <v>0</v>
      </c>
    </row>
    <row r="23" spans="1:18" ht="13.5" customHeight="1" x14ac:dyDescent="0.15">
      <c r="A23" s="325"/>
      <c r="B23" s="19"/>
      <c r="C23" s="301"/>
      <c r="D23" s="35">
        <v>27.847528691018216</v>
      </c>
      <c r="E23" s="47">
        <v>24.299539581584419</v>
      </c>
      <c r="F23" s="303"/>
      <c r="G23" s="35">
        <v>30.037606499096427</v>
      </c>
      <c r="H23" s="58">
        <v>26.72338254414241</v>
      </c>
      <c r="I23" s="304"/>
      <c r="J23" s="61"/>
      <c r="K23" s="71">
        <v>28.6</v>
      </c>
      <c r="L23" s="80"/>
      <c r="M23" s="61"/>
      <c r="N23" s="71">
        <v>0</v>
      </c>
      <c r="O23" s="80"/>
      <c r="P23" s="61"/>
      <c r="Q23" s="71">
        <v>42.9</v>
      </c>
      <c r="R23" s="80"/>
    </row>
    <row r="24" spans="1:18" ht="13.5" customHeight="1" x14ac:dyDescent="0.15">
      <c r="A24" s="8" t="s">
        <v>23</v>
      </c>
      <c r="B24" s="20"/>
      <c r="C24" s="300">
        <v>8</v>
      </c>
      <c r="D24" s="30">
        <v>3496198</v>
      </c>
      <c r="E24" s="42">
        <v>1358916</v>
      </c>
      <c r="F24" s="302">
        <v>157.27844841035062</v>
      </c>
      <c r="G24" s="30">
        <v>965568</v>
      </c>
      <c r="H24" s="42">
        <v>1030557</v>
      </c>
      <c r="I24" s="302">
        <v>-6.3062014037069218</v>
      </c>
      <c r="J24" s="60">
        <v>3</v>
      </c>
      <c r="K24" s="70">
        <v>5</v>
      </c>
      <c r="L24" s="79">
        <v>0</v>
      </c>
      <c r="M24" s="60">
        <v>0</v>
      </c>
      <c r="N24" s="70">
        <v>8</v>
      </c>
      <c r="O24" s="79">
        <v>0</v>
      </c>
      <c r="P24" s="60">
        <v>1</v>
      </c>
      <c r="Q24" s="70">
        <v>7</v>
      </c>
      <c r="R24" s="79">
        <v>0</v>
      </c>
    </row>
    <row r="25" spans="1:18" ht="13.5" customHeight="1" x14ac:dyDescent="0.15">
      <c r="A25" s="9"/>
      <c r="B25" s="21"/>
      <c r="C25" s="301"/>
      <c r="D25" s="36" t="s">
        <v>65</v>
      </c>
      <c r="E25" s="48" t="s">
        <v>65</v>
      </c>
      <c r="F25" s="303"/>
      <c r="G25" s="56" t="s">
        <v>65</v>
      </c>
      <c r="H25" s="59" t="s">
        <v>65</v>
      </c>
      <c r="I25" s="304"/>
      <c r="J25" s="61"/>
      <c r="K25" s="71">
        <v>37.5</v>
      </c>
      <c r="L25" s="80"/>
      <c r="M25" s="61"/>
      <c r="N25" s="71">
        <v>0</v>
      </c>
      <c r="O25" s="80"/>
      <c r="P25" s="61"/>
      <c r="Q25" s="71">
        <v>12.5</v>
      </c>
      <c r="R25" s="80"/>
    </row>
    <row r="26" spans="1:18" ht="13.5" customHeight="1" x14ac:dyDescent="0.15">
      <c r="A26" s="7"/>
      <c r="B26" s="14" t="s">
        <v>61</v>
      </c>
      <c r="C26" s="300">
        <v>21</v>
      </c>
      <c r="D26" s="30">
        <v>4417812</v>
      </c>
      <c r="E26" s="42">
        <v>4291628</v>
      </c>
      <c r="F26" s="302">
        <v>2.9402361994096395</v>
      </c>
      <c r="G26" s="307" t="s">
        <v>65</v>
      </c>
      <c r="H26" s="309" t="s">
        <v>65</v>
      </c>
      <c r="I26" s="322" t="s">
        <v>65</v>
      </c>
      <c r="J26" s="60">
        <v>5</v>
      </c>
      <c r="K26" s="70">
        <v>12</v>
      </c>
      <c r="L26" s="79">
        <v>3</v>
      </c>
      <c r="M26" s="60">
        <v>2</v>
      </c>
      <c r="N26" s="70">
        <v>16</v>
      </c>
      <c r="O26" s="79">
        <v>2</v>
      </c>
      <c r="P26" s="60">
        <v>4</v>
      </c>
      <c r="Q26" s="70">
        <v>11</v>
      </c>
      <c r="R26" s="79">
        <v>5</v>
      </c>
    </row>
    <row r="27" spans="1:18" ht="13.5" customHeight="1" x14ac:dyDescent="0.15">
      <c r="A27" s="7"/>
      <c r="B27" s="15"/>
      <c r="C27" s="301"/>
      <c r="D27" s="37" t="s">
        <v>65</v>
      </c>
      <c r="E27" s="49" t="s">
        <v>65</v>
      </c>
      <c r="F27" s="303"/>
      <c r="G27" s="320"/>
      <c r="H27" s="321"/>
      <c r="I27" s="323"/>
      <c r="J27" s="61"/>
      <c r="K27" s="71">
        <v>10</v>
      </c>
      <c r="L27" s="84"/>
      <c r="M27" s="61"/>
      <c r="N27" s="71">
        <v>0</v>
      </c>
      <c r="O27" s="84"/>
      <c r="P27" s="61"/>
      <c r="Q27" s="71">
        <v>-5</v>
      </c>
      <c r="R27" s="84"/>
    </row>
    <row r="28" spans="1:18" ht="13.5" customHeight="1" x14ac:dyDescent="0.15">
      <c r="A28" s="324" t="s">
        <v>10</v>
      </c>
      <c r="B28" s="22" t="s">
        <v>42</v>
      </c>
      <c r="C28" s="326">
        <v>10</v>
      </c>
      <c r="D28" s="38">
        <v>3740887</v>
      </c>
      <c r="E28" s="50">
        <v>3622232</v>
      </c>
      <c r="F28" s="328">
        <v>3.2757426912467338</v>
      </c>
      <c r="G28" s="329" t="s">
        <v>65</v>
      </c>
      <c r="H28" s="331" t="s">
        <v>65</v>
      </c>
      <c r="I28" s="333" t="s">
        <v>65</v>
      </c>
      <c r="J28" s="65">
        <v>3</v>
      </c>
      <c r="K28" s="75">
        <v>6</v>
      </c>
      <c r="L28" s="85">
        <v>1</v>
      </c>
      <c r="M28" s="89">
        <v>1</v>
      </c>
      <c r="N28" s="75">
        <v>8</v>
      </c>
      <c r="O28" s="85">
        <v>1</v>
      </c>
      <c r="P28" s="89">
        <v>3</v>
      </c>
      <c r="Q28" s="75">
        <v>6</v>
      </c>
      <c r="R28" s="85">
        <v>1</v>
      </c>
    </row>
    <row r="29" spans="1:18" ht="13.5" customHeight="1" x14ac:dyDescent="0.15">
      <c r="A29" s="324"/>
      <c r="B29" s="23"/>
      <c r="C29" s="327"/>
      <c r="D29" s="39">
        <v>84.677369702468098</v>
      </c>
      <c r="E29" s="51">
        <v>84.402282770081655</v>
      </c>
      <c r="F29" s="306"/>
      <c r="G29" s="330"/>
      <c r="H29" s="332"/>
      <c r="I29" s="334"/>
      <c r="J29" s="66"/>
      <c r="K29" s="76">
        <v>20</v>
      </c>
      <c r="L29" s="86"/>
      <c r="M29" s="66"/>
      <c r="N29" s="76">
        <v>0</v>
      </c>
      <c r="O29" s="86"/>
      <c r="P29" s="66"/>
      <c r="Q29" s="76">
        <v>20</v>
      </c>
      <c r="R29" s="86"/>
    </row>
    <row r="30" spans="1:18" ht="13.5" customHeight="1" x14ac:dyDescent="0.15">
      <c r="A30" s="324"/>
      <c r="B30" s="18" t="s">
        <v>102</v>
      </c>
      <c r="C30" s="335">
        <v>11</v>
      </c>
      <c r="D30" s="34">
        <v>676925</v>
      </c>
      <c r="E30" s="46">
        <v>669396</v>
      </c>
      <c r="F30" s="317">
        <v>1.1247452927713937</v>
      </c>
      <c r="G30" s="337" t="s">
        <v>65</v>
      </c>
      <c r="H30" s="338" t="s">
        <v>65</v>
      </c>
      <c r="I30" s="339" t="s">
        <v>65</v>
      </c>
      <c r="J30" s="64">
        <v>2</v>
      </c>
      <c r="K30" s="74">
        <v>6</v>
      </c>
      <c r="L30" s="83">
        <v>2</v>
      </c>
      <c r="M30" s="64">
        <v>1</v>
      </c>
      <c r="N30" s="74">
        <v>8</v>
      </c>
      <c r="O30" s="83">
        <v>1</v>
      </c>
      <c r="P30" s="64">
        <v>1</v>
      </c>
      <c r="Q30" s="74">
        <v>5</v>
      </c>
      <c r="R30" s="83">
        <v>4</v>
      </c>
    </row>
    <row r="31" spans="1:18" ht="13.5" customHeight="1" x14ac:dyDescent="0.15">
      <c r="A31" s="325"/>
      <c r="B31" s="19"/>
      <c r="C31" s="336"/>
      <c r="D31" s="35">
        <v>15.3226302975319</v>
      </c>
      <c r="E31" s="47">
        <v>15.597717229918343</v>
      </c>
      <c r="F31" s="303"/>
      <c r="G31" s="320"/>
      <c r="H31" s="321"/>
      <c r="I31" s="323"/>
      <c r="J31" s="61"/>
      <c r="K31" s="71">
        <v>0</v>
      </c>
      <c r="L31" s="80"/>
      <c r="M31" s="61"/>
      <c r="N31" s="71">
        <v>0</v>
      </c>
      <c r="O31" s="80"/>
      <c r="P31" s="61"/>
      <c r="Q31" s="71">
        <v>-30</v>
      </c>
      <c r="R31" s="80"/>
    </row>
    <row r="32" spans="1:18" ht="13.5" customHeight="1" x14ac:dyDescent="0.15">
      <c r="A32" s="6"/>
      <c r="B32" s="14" t="s">
        <v>61</v>
      </c>
      <c r="C32" s="300">
        <v>35</v>
      </c>
      <c r="D32" s="30">
        <v>2226085</v>
      </c>
      <c r="E32" s="42">
        <v>2083575</v>
      </c>
      <c r="F32" s="302">
        <v>6.8396865963548379</v>
      </c>
      <c r="G32" s="307" t="s">
        <v>65</v>
      </c>
      <c r="H32" s="309" t="s">
        <v>65</v>
      </c>
      <c r="I32" s="322" t="s">
        <v>65</v>
      </c>
      <c r="J32" s="60">
        <v>13</v>
      </c>
      <c r="K32" s="70">
        <v>16</v>
      </c>
      <c r="L32" s="79">
        <v>5</v>
      </c>
      <c r="M32" s="60">
        <v>4</v>
      </c>
      <c r="N32" s="70">
        <v>28</v>
      </c>
      <c r="O32" s="79">
        <v>2</v>
      </c>
      <c r="P32" s="60">
        <v>11</v>
      </c>
      <c r="Q32" s="70">
        <v>17</v>
      </c>
      <c r="R32" s="79">
        <v>6</v>
      </c>
    </row>
    <row r="33" spans="1:18" ht="13.5" customHeight="1" x14ac:dyDescent="0.15">
      <c r="A33" s="10"/>
      <c r="B33" s="15"/>
      <c r="C33" s="301"/>
      <c r="D33" s="31" t="s">
        <v>65</v>
      </c>
      <c r="E33" s="43" t="s">
        <v>65</v>
      </c>
      <c r="F33" s="303"/>
      <c r="G33" s="320"/>
      <c r="H33" s="321"/>
      <c r="I33" s="323"/>
      <c r="J33" s="61"/>
      <c r="K33" s="71">
        <v>23.5</v>
      </c>
      <c r="L33" s="80"/>
      <c r="M33" s="61"/>
      <c r="N33" s="71">
        <v>5.9</v>
      </c>
      <c r="O33" s="80"/>
      <c r="P33" s="61"/>
      <c r="Q33" s="71">
        <v>14.7</v>
      </c>
      <c r="R33" s="80"/>
    </row>
    <row r="34" spans="1:18" ht="13.5" customHeight="1" x14ac:dyDescent="0.15">
      <c r="A34" s="324" t="s">
        <v>28</v>
      </c>
      <c r="B34" s="8" t="s">
        <v>100</v>
      </c>
      <c r="C34" s="300">
        <v>12</v>
      </c>
      <c r="D34" s="30">
        <v>320859</v>
      </c>
      <c r="E34" s="42">
        <v>273884</v>
      </c>
      <c r="F34" s="302">
        <v>17.151421769800351</v>
      </c>
      <c r="G34" s="307" t="s">
        <v>65</v>
      </c>
      <c r="H34" s="309" t="s">
        <v>65</v>
      </c>
      <c r="I34" s="322" t="s">
        <v>65</v>
      </c>
      <c r="J34" s="60">
        <v>5</v>
      </c>
      <c r="K34" s="70">
        <v>5</v>
      </c>
      <c r="L34" s="79">
        <v>2</v>
      </c>
      <c r="M34" s="60">
        <v>0</v>
      </c>
      <c r="N34" s="70">
        <v>11</v>
      </c>
      <c r="O34" s="79">
        <v>1</v>
      </c>
      <c r="P34" s="60">
        <v>5</v>
      </c>
      <c r="Q34" s="70">
        <v>7</v>
      </c>
      <c r="R34" s="79">
        <v>0</v>
      </c>
    </row>
    <row r="35" spans="1:18" ht="13.5" customHeight="1" x14ac:dyDescent="0.15">
      <c r="A35" s="324"/>
      <c r="B35" s="16"/>
      <c r="C35" s="305"/>
      <c r="D35" s="32">
        <v>14.413600558828616</v>
      </c>
      <c r="E35" s="44">
        <v>13.144907190765871</v>
      </c>
      <c r="F35" s="306"/>
      <c r="G35" s="308"/>
      <c r="H35" s="310"/>
      <c r="I35" s="340"/>
      <c r="J35" s="62"/>
      <c r="K35" s="72">
        <v>25</v>
      </c>
      <c r="L35" s="81"/>
      <c r="M35" s="62"/>
      <c r="N35" s="72">
        <v>-8.3000000000000007</v>
      </c>
      <c r="O35" s="81"/>
      <c r="P35" s="62"/>
      <c r="Q35" s="72">
        <v>41.7</v>
      </c>
      <c r="R35" s="81"/>
    </row>
    <row r="36" spans="1:18" ht="13.5" customHeight="1" x14ac:dyDescent="0.15">
      <c r="A36" s="324"/>
      <c r="B36" s="18" t="s">
        <v>105</v>
      </c>
      <c r="C36" s="316">
        <v>5</v>
      </c>
      <c r="D36" s="34">
        <v>360365</v>
      </c>
      <c r="E36" s="46">
        <v>328388</v>
      </c>
      <c r="F36" s="317">
        <v>9.737566537145085</v>
      </c>
      <c r="G36" s="337" t="s">
        <v>65</v>
      </c>
      <c r="H36" s="338" t="s">
        <v>65</v>
      </c>
      <c r="I36" s="339" t="s">
        <v>65</v>
      </c>
      <c r="J36" s="64">
        <v>1</v>
      </c>
      <c r="K36" s="74">
        <v>3</v>
      </c>
      <c r="L36" s="83">
        <v>1</v>
      </c>
      <c r="M36" s="64">
        <v>2</v>
      </c>
      <c r="N36" s="74">
        <v>3</v>
      </c>
      <c r="O36" s="83">
        <v>0</v>
      </c>
      <c r="P36" s="64">
        <v>3</v>
      </c>
      <c r="Q36" s="74">
        <v>2</v>
      </c>
      <c r="R36" s="83">
        <v>0</v>
      </c>
    </row>
    <row r="37" spans="1:18" ht="13.5" customHeight="1" x14ac:dyDescent="0.15">
      <c r="A37" s="324"/>
      <c r="B37" s="24"/>
      <c r="C37" s="305"/>
      <c r="D37" s="32">
        <v>16.188285712360489</v>
      </c>
      <c r="E37" s="44">
        <v>15.760795747693269</v>
      </c>
      <c r="F37" s="306"/>
      <c r="G37" s="308"/>
      <c r="H37" s="310"/>
      <c r="I37" s="340"/>
      <c r="J37" s="62"/>
      <c r="K37" s="72">
        <v>0</v>
      </c>
      <c r="L37" s="81"/>
      <c r="M37" s="62"/>
      <c r="N37" s="72">
        <v>40</v>
      </c>
      <c r="O37" s="81"/>
      <c r="P37" s="62"/>
      <c r="Q37" s="72">
        <v>60</v>
      </c>
      <c r="R37" s="81"/>
    </row>
    <row r="38" spans="1:18" ht="13.5" customHeight="1" x14ac:dyDescent="0.15">
      <c r="A38" s="324"/>
      <c r="B38" s="18" t="s">
        <v>85</v>
      </c>
      <c r="C38" s="316">
        <v>5</v>
      </c>
      <c r="D38" s="34">
        <v>1090287</v>
      </c>
      <c r="E38" s="46">
        <v>1110105</v>
      </c>
      <c r="F38" s="317">
        <v>-1.7852365316794305</v>
      </c>
      <c r="G38" s="337" t="s">
        <v>65</v>
      </c>
      <c r="H38" s="338" t="s">
        <v>65</v>
      </c>
      <c r="I38" s="339" t="s">
        <v>65</v>
      </c>
      <c r="J38" s="64">
        <v>1</v>
      </c>
      <c r="K38" s="74">
        <v>4</v>
      </c>
      <c r="L38" s="83">
        <v>0</v>
      </c>
      <c r="M38" s="64">
        <v>0</v>
      </c>
      <c r="N38" s="74">
        <v>5</v>
      </c>
      <c r="O38" s="83">
        <v>0</v>
      </c>
      <c r="P38" s="64">
        <v>0</v>
      </c>
      <c r="Q38" s="74">
        <v>3</v>
      </c>
      <c r="R38" s="83">
        <v>2</v>
      </c>
    </row>
    <row r="39" spans="1:18" ht="13.5" customHeight="1" x14ac:dyDescent="0.15">
      <c r="A39" s="324"/>
      <c r="B39" s="16"/>
      <c r="C39" s="305"/>
      <c r="D39" s="32">
        <v>48.977779375001404</v>
      </c>
      <c r="E39" s="44">
        <v>53.278859652280332</v>
      </c>
      <c r="F39" s="306"/>
      <c r="G39" s="308"/>
      <c r="H39" s="310"/>
      <c r="I39" s="340"/>
      <c r="J39" s="62"/>
      <c r="K39" s="72">
        <v>20</v>
      </c>
      <c r="L39" s="81"/>
      <c r="M39" s="62"/>
      <c r="N39" s="72">
        <v>0</v>
      </c>
      <c r="O39" s="81"/>
      <c r="P39" s="62"/>
      <c r="Q39" s="72">
        <v>-40</v>
      </c>
      <c r="R39" s="81"/>
    </row>
    <row r="40" spans="1:18" ht="13.5" customHeight="1" x14ac:dyDescent="0.15">
      <c r="A40" s="324"/>
      <c r="B40" s="18" t="s">
        <v>104</v>
      </c>
      <c r="C40" s="316">
        <v>5</v>
      </c>
      <c r="D40" s="34">
        <v>244012</v>
      </c>
      <c r="E40" s="46">
        <v>164233</v>
      </c>
      <c r="F40" s="317">
        <v>48.576717224918241</v>
      </c>
      <c r="G40" s="341" t="s">
        <v>65</v>
      </c>
      <c r="H40" s="342" t="s">
        <v>65</v>
      </c>
      <c r="I40" s="343" t="s">
        <v>65</v>
      </c>
      <c r="J40" s="64">
        <v>2</v>
      </c>
      <c r="K40" s="74">
        <v>2</v>
      </c>
      <c r="L40" s="83">
        <v>0</v>
      </c>
      <c r="M40" s="64">
        <v>1</v>
      </c>
      <c r="N40" s="74">
        <v>3</v>
      </c>
      <c r="O40" s="83">
        <v>0</v>
      </c>
      <c r="P40" s="64">
        <v>1</v>
      </c>
      <c r="Q40" s="74">
        <v>2</v>
      </c>
      <c r="R40" s="83">
        <v>1</v>
      </c>
    </row>
    <row r="41" spans="1:18" ht="13.5" customHeight="1" x14ac:dyDescent="0.15">
      <c r="A41" s="324"/>
      <c r="B41" s="18"/>
      <c r="C41" s="305"/>
      <c r="D41" s="32">
        <v>10.961486196618727</v>
      </c>
      <c r="E41" s="44">
        <v>7.8822696567198207</v>
      </c>
      <c r="F41" s="306"/>
      <c r="G41" s="308"/>
      <c r="H41" s="310"/>
      <c r="I41" s="340"/>
      <c r="J41" s="62"/>
      <c r="K41" s="72">
        <v>50</v>
      </c>
      <c r="L41" s="81"/>
      <c r="M41" s="62"/>
      <c r="N41" s="72">
        <v>25</v>
      </c>
      <c r="O41" s="81"/>
      <c r="P41" s="62"/>
      <c r="Q41" s="72">
        <v>0</v>
      </c>
      <c r="R41" s="81"/>
    </row>
    <row r="42" spans="1:18" ht="13.5" customHeight="1" x14ac:dyDescent="0.15">
      <c r="A42" s="324"/>
      <c r="B42" s="25" t="s">
        <v>32</v>
      </c>
      <c r="C42" s="313">
        <v>8</v>
      </c>
      <c r="D42" s="33">
        <v>210562</v>
      </c>
      <c r="E42" s="45">
        <v>206965</v>
      </c>
      <c r="F42" s="314">
        <v>1.7379750199309143</v>
      </c>
      <c r="G42" s="341" t="s">
        <v>65</v>
      </c>
      <c r="H42" s="342" t="s">
        <v>65</v>
      </c>
      <c r="I42" s="343" t="s">
        <v>65</v>
      </c>
      <c r="J42" s="64">
        <v>4</v>
      </c>
      <c r="K42" s="74">
        <v>2</v>
      </c>
      <c r="L42" s="83">
        <v>2</v>
      </c>
      <c r="M42" s="64">
        <v>1</v>
      </c>
      <c r="N42" s="74">
        <v>6</v>
      </c>
      <c r="O42" s="83">
        <v>1</v>
      </c>
      <c r="P42" s="64">
        <v>2</v>
      </c>
      <c r="Q42" s="74">
        <v>3</v>
      </c>
      <c r="R42" s="83">
        <v>3</v>
      </c>
    </row>
    <row r="43" spans="1:18" ht="13.5" customHeight="1" x14ac:dyDescent="0.15">
      <c r="A43" s="348"/>
      <c r="B43" s="16"/>
      <c r="C43" s="305"/>
      <c r="D43" s="40">
        <v>9.4588481571907632</v>
      </c>
      <c r="E43" s="52">
        <v>9.9331677525407063</v>
      </c>
      <c r="F43" s="358"/>
      <c r="G43" s="359"/>
      <c r="H43" s="360"/>
      <c r="I43" s="361"/>
      <c r="J43" s="62"/>
      <c r="K43" s="72">
        <v>25</v>
      </c>
      <c r="L43" s="81"/>
      <c r="M43" s="62"/>
      <c r="N43" s="72">
        <v>0</v>
      </c>
      <c r="O43" s="81"/>
      <c r="P43" s="62"/>
      <c r="Q43" s="72">
        <v>-12.5</v>
      </c>
      <c r="R43" s="81"/>
    </row>
    <row r="44" spans="1:18" ht="13.5" customHeight="1" x14ac:dyDescent="0.15">
      <c r="A44" s="11" t="s">
        <v>3</v>
      </c>
      <c r="B44" s="26"/>
      <c r="C44" s="349">
        <v>142</v>
      </c>
      <c r="D44" s="350" t="s">
        <v>65</v>
      </c>
      <c r="E44" s="352" t="s">
        <v>65</v>
      </c>
      <c r="F44" s="354" t="s">
        <v>65</v>
      </c>
      <c r="G44" s="356" t="s">
        <v>65</v>
      </c>
      <c r="H44" s="344" t="s">
        <v>65</v>
      </c>
      <c r="I44" s="346" t="s">
        <v>65</v>
      </c>
      <c r="J44" s="67">
        <v>40</v>
      </c>
      <c r="K44" s="77">
        <v>70</v>
      </c>
      <c r="L44" s="87">
        <v>29</v>
      </c>
      <c r="M44" s="67">
        <v>8</v>
      </c>
      <c r="N44" s="77">
        <v>118</v>
      </c>
      <c r="O44" s="87">
        <v>12</v>
      </c>
      <c r="P44" s="67">
        <v>37</v>
      </c>
      <c r="Q44" s="77">
        <v>79</v>
      </c>
      <c r="R44" s="87">
        <v>23</v>
      </c>
    </row>
    <row r="45" spans="1:18" ht="13.5" customHeight="1" x14ac:dyDescent="0.15">
      <c r="A45" s="9"/>
      <c r="B45" s="21"/>
      <c r="C45" s="301"/>
      <c r="D45" s="351"/>
      <c r="E45" s="353"/>
      <c r="F45" s="355"/>
      <c r="G45" s="357"/>
      <c r="H45" s="345"/>
      <c r="I45" s="347"/>
      <c r="J45" s="68"/>
      <c r="K45" s="78">
        <v>7.9</v>
      </c>
      <c r="L45" s="88"/>
      <c r="M45" s="68"/>
      <c r="N45" s="78">
        <v>-2.9</v>
      </c>
      <c r="O45" s="88"/>
      <c r="P45" s="68"/>
      <c r="Q45" s="78">
        <v>10.1</v>
      </c>
      <c r="R45" s="88"/>
    </row>
    <row r="46" spans="1:18" ht="13.5" customHeight="1" x14ac:dyDescent="0.15">
      <c r="A46" s="12"/>
      <c r="B46" s="27" t="s">
        <v>109</v>
      </c>
      <c r="C46" s="3"/>
      <c r="D46" s="3"/>
      <c r="E46" s="3"/>
      <c r="F46" s="27"/>
      <c r="G46" s="3"/>
      <c r="H46" s="3"/>
      <c r="I46" s="3"/>
      <c r="J46" s="27" t="s">
        <v>78</v>
      </c>
      <c r="K46" s="12"/>
      <c r="L46" s="12"/>
      <c r="M46" s="12"/>
      <c r="N46" s="12"/>
      <c r="O46" s="12"/>
      <c r="P46" s="12"/>
      <c r="Q46" s="12"/>
      <c r="R46" s="12"/>
    </row>
  </sheetData>
  <mergeCells count="96">
    <mergeCell ref="H44:H45"/>
    <mergeCell ref="I44:I45"/>
    <mergeCell ref="A8:A23"/>
    <mergeCell ref="A34:A43"/>
    <mergeCell ref="C44:C45"/>
    <mergeCell ref="D44:D45"/>
    <mergeCell ref="E44:E45"/>
    <mergeCell ref="F44:F45"/>
    <mergeCell ref="G44:G45"/>
    <mergeCell ref="C42:C43"/>
    <mergeCell ref="F42:F43"/>
    <mergeCell ref="G42:G43"/>
    <mergeCell ref="H42:H43"/>
    <mergeCell ref="I42:I43"/>
    <mergeCell ref="C40:C41"/>
    <mergeCell ref="F40:F41"/>
    <mergeCell ref="G40:G41"/>
    <mergeCell ref="H40:H41"/>
    <mergeCell ref="I40:I41"/>
    <mergeCell ref="C38:C39"/>
    <mergeCell ref="F38:F39"/>
    <mergeCell ref="G38:G39"/>
    <mergeCell ref="H38:H39"/>
    <mergeCell ref="I38:I39"/>
    <mergeCell ref="C36:C37"/>
    <mergeCell ref="F36:F37"/>
    <mergeCell ref="G36:G37"/>
    <mergeCell ref="H36:H37"/>
    <mergeCell ref="I36:I37"/>
    <mergeCell ref="C34:C35"/>
    <mergeCell ref="F34:F35"/>
    <mergeCell ref="G34:G35"/>
    <mergeCell ref="H34:H35"/>
    <mergeCell ref="I34:I35"/>
    <mergeCell ref="C32:C33"/>
    <mergeCell ref="F32:F33"/>
    <mergeCell ref="G32:G33"/>
    <mergeCell ref="H32:H33"/>
    <mergeCell ref="I32:I33"/>
    <mergeCell ref="I28:I29"/>
    <mergeCell ref="C30:C31"/>
    <mergeCell ref="F30:F31"/>
    <mergeCell ref="G30:G31"/>
    <mergeCell ref="H30:H31"/>
    <mergeCell ref="I30:I31"/>
    <mergeCell ref="A28:A31"/>
    <mergeCell ref="C28:C29"/>
    <mergeCell ref="F28:F29"/>
    <mergeCell ref="G28:G29"/>
    <mergeCell ref="H28:H29"/>
    <mergeCell ref="C26:C27"/>
    <mergeCell ref="F26:F27"/>
    <mergeCell ref="G26:G27"/>
    <mergeCell ref="H26:H27"/>
    <mergeCell ref="I26:I27"/>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C8:C9"/>
    <mergeCell ref="F8:F9"/>
    <mergeCell ref="G8:G9"/>
    <mergeCell ref="H8:H9"/>
    <mergeCell ref="I8:I9"/>
    <mergeCell ref="C6:C7"/>
    <mergeCell ref="F6:F7"/>
    <mergeCell ref="I6:I7"/>
    <mergeCell ref="D4:F4"/>
    <mergeCell ref="G4:I4"/>
    <mergeCell ref="J4:L4"/>
    <mergeCell ref="M4:O4"/>
    <mergeCell ref="P4:R4"/>
    <mergeCell ref="B4:B5"/>
    <mergeCell ref="C4:C5"/>
  </mergeCells>
  <phoneticPr fontId="21"/>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R46"/>
  <sheetViews>
    <sheetView showGridLines="0" view="pageBreakPreview" topLeftCell="C1" zoomScale="90" zoomScaleSheetLayoutView="90" workbookViewId="0">
      <selection activeCell="N3" sqref="N3"/>
    </sheetView>
  </sheetViews>
  <sheetFormatPr defaultColWidth="9" defaultRowHeight="12.6" x14ac:dyDescent="0.15"/>
  <cols>
    <col min="1" max="1" width="3" style="1" customWidth="1"/>
    <col min="2" max="2" width="15.88671875" style="1" customWidth="1"/>
    <col min="3" max="3" width="7.77734375" style="1" customWidth="1"/>
    <col min="4" max="5" width="9.6640625" style="1" customWidth="1"/>
    <col min="6" max="6" width="7.77734375" style="1" customWidth="1"/>
    <col min="7" max="8" width="9.6640625" style="1" customWidth="1"/>
    <col min="9" max="9" width="7.77734375" style="1" customWidth="1"/>
    <col min="10" max="18" width="6.44140625" style="1" customWidth="1"/>
    <col min="19" max="19" width="9" style="1" customWidth="1"/>
    <col min="20" max="16384" width="9" style="1"/>
  </cols>
  <sheetData>
    <row r="1" spans="1:18" ht="13.5" customHeight="1" x14ac:dyDescent="0.15">
      <c r="A1" s="2" t="s">
        <v>113</v>
      </c>
      <c r="B1" s="13"/>
      <c r="C1" s="13"/>
      <c r="D1" s="13"/>
      <c r="E1" s="13"/>
      <c r="F1" s="13"/>
      <c r="G1" s="13"/>
      <c r="H1" s="13"/>
      <c r="I1" s="13"/>
      <c r="J1" s="13"/>
      <c r="K1" s="13"/>
      <c r="L1" s="13"/>
      <c r="M1" s="13"/>
      <c r="N1" s="13"/>
      <c r="O1" s="13"/>
      <c r="P1" s="13"/>
      <c r="Q1" s="13"/>
      <c r="R1" s="13"/>
    </row>
    <row r="2" spans="1:18" ht="13.5" customHeight="1" x14ac:dyDescent="0.15">
      <c r="A2" s="3"/>
      <c r="B2" s="3"/>
      <c r="C2" s="3"/>
      <c r="D2" s="3"/>
      <c r="E2" s="3"/>
      <c r="F2" s="3"/>
      <c r="G2" s="3"/>
      <c r="H2" s="3"/>
      <c r="I2" s="3"/>
      <c r="J2" s="3"/>
      <c r="K2" s="3"/>
      <c r="L2" s="3"/>
      <c r="M2" s="3"/>
      <c r="N2" s="3"/>
      <c r="O2" s="3"/>
      <c r="P2" s="3"/>
      <c r="Q2" s="3"/>
      <c r="R2" s="3"/>
    </row>
    <row r="3" spans="1:18" ht="13.5" customHeight="1" x14ac:dyDescent="0.15">
      <c r="A3" s="3"/>
      <c r="B3" s="3"/>
      <c r="C3" s="3"/>
      <c r="D3" s="3"/>
      <c r="E3" s="3"/>
      <c r="F3" s="3"/>
      <c r="G3" s="3"/>
      <c r="H3" s="3"/>
      <c r="I3" s="3"/>
      <c r="J3" s="3"/>
      <c r="K3" s="3"/>
      <c r="L3" s="3"/>
      <c r="M3" s="3"/>
      <c r="N3" s="3"/>
      <c r="O3" s="3"/>
      <c r="P3" s="3"/>
      <c r="Q3" s="3"/>
      <c r="R3" s="90" t="s">
        <v>43</v>
      </c>
    </row>
    <row r="4" spans="1:18" ht="13.5" customHeight="1" x14ac:dyDescent="0.15">
      <c r="A4" s="4"/>
      <c r="B4" s="296" t="s">
        <v>70</v>
      </c>
      <c r="C4" s="298" t="s">
        <v>79</v>
      </c>
      <c r="D4" s="293" t="s">
        <v>77</v>
      </c>
      <c r="E4" s="294"/>
      <c r="F4" s="295"/>
      <c r="G4" s="293" t="s">
        <v>76</v>
      </c>
      <c r="H4" s="294"/>
      <c r="I4" s="295"/>
      <c r="J4" s="293" t="s">
        <v>50</v>
      </c>
      <c r="K4" s="294"/>
      <c r="L4" s="295"/>
      <c r="M4" s="293" t="s">
        <v>1</v>
      </c>
      <c r="N4" s="294"/>
      <c r="O4" s="295"/>
      <c r="P4" s="293" t="s">
        <v>9</v>
      </c>
      <c r="Q4" s="294"/>
      <c r="R4" s="295"/>
    </row>
    <row r="5" spans="1:18" ht="13.5" customHeight="1" x14ac:dyDescent="0.15">
      <c r="A5" s="5"/>
      <c r="B5" s="297"/>
      <c r="C5" s="299"/>
      <c r="D5" s="29" t="s">
        <v>74</v>
      </c>
      <c r="E5" s="41" t="s">
        <v>69</v>
      </c>
      <c r="F5" s="54" t="s">
        <v>73</v>
      </c>
      <c r="G5" s="29" t="s">
        <v>74</v>
      </c>
      <c r="H5" s="41" t="s">
        <v>69</v>
      </c>
      <c r="I5" s="54" t="s">
        <v>73</v>
      </c>
      <c r="J5" s="28" t="s">
        <v>67</v>
      </c>
      <c r="K5" s="69" t="s">
        <v>68</v>
      </c>
      <c r="L5" s="53" t="s">
        <v>59</v>
      </c>
      <c r="M5" s="28" t="s">
        <v>67</v>
      </c>
      <c r="N5" s="69" t="s">
        <v>68</v>
      </c>
      <c r="O5" s="53" t="s">
        <v>59</v>
      </c>
      <c r="P5" s="28" t="s">
        <v>67</v>
      </c>
      <c r="Q5" s="69" t="s">
        <v>68</v>
      </c>
      <c r="R5" s="53" t="s">
        <v>59</v>
      </c>
    </row>
    <row r="6" spans="1:18" ht="13.5" customHeight="1" x14ac:dyDescent="0.15">
      <c r="A6" s="6"/>
      <c r="B6" s="14" t="s">
        <v>61</v>
      </c>
      <c r="C6" s="300">
        <v>78</v>
      </c>
      <c r="D6" s="30">
        <v>30312979</v>
      </c>
      <c r="E6" s="42">
        <v>32889058</v>
      </c>
      <c r="F6" s="302">
        <v>-7.8326323605863166</v>
      </c>
      <c r="G6" s="55">
        <v>27609298</v>
      </c>
      <c r="H6" s="57">
        <v>30873640</v>
      </c>
      <c r="I6" s="302">
        <v>-10.573233347282667</v>
      </c>
      <c r="J6" s="60">
        <v>15</v>
      </c>
      <c r="K6" s="70">
        <v>40</v>
      </c>
      <c r="L6" s="79">
        <v>22</v>
      </c>
      <c r="M6" s="60">
        <v>2</v>
      </c>
      <c r="N6" s="70">
        <v>62</v>
      </c>
      <c r="O6" s="79">
        <v>13</v>
      </c>
      <c r="P6" s="60">
        <v>25</v>
      </c>
      <c r="Q6" s="70">
        <v>41</v>
      </c>
      <c r="R6" s="79">
        <v>11</v>
      </c>
    </row>
    <row r="7" spans="1:18" ht="13.5" customHeight="1" x14ac:dyDescent="0.15">
      <c r="A7" s="7"/>
      <c r="B7" s="15"/>
      <c r="C7" s="301"/>
      <c r="D7" s="31" t="s">
        <v>65</v>
      </c>
      <c r="E7" s="43" t="s">
        <v>65</v>
      </c>
      <c r="F7" s="303"/>
      <c r="G7" s="37" t="s">
        <v>65</v>
      </c>
      <c r="H7" s="49" t="s">
        <v>65</v>
      </c>
      <c r="I7" s="304"/>
      <c r="J7" s="61"/>
      <c r="K7" s="71">
        <v>-9.1</v>
      </c>
      <c r="L7" s="80"/>
      <c r="M7" s="61"/>
      <c r="N7" s="71">
        <v>-14.3</v>
      </c>
      <c r="O7" s="80"/>
      <c r="P7" s="61"/>
      <c r="Q7" s="71">
        <v>18.2</v>
      </c>
      <c r="R7" s="80"/>
    </row>
    <row r="8" spans="1:18" ht="13.5" customHeight="1" x14ac:dyDescent="0.15">
      <c r="A8" s="324" t="s">
        <v>57</v>
      </c>
      <c r="B8" s="8" t="s">
        <v>60</v>
      </c>
      <c r="C8" s="300">
        <v>11</v>
      </c>
      <c r="D8" s="30">
        <v>1822651</v>
      </c>
      <c r="E8" s="42">
        <v>1800035</v>
      </c>
      <c r="F8" s="302">
        <v>1.2564200140552799</v>
      </c>
      <c r="G8" s="307" t="s">
        <v>65</v>
      </c>
      <c r="H8" s="309" t="s">
        <v>65</v>
      </c>
      <c r="I8" s="311" t="s">
        <v>65</v>
      </c>
      <c r="J8" s="60">
        <v>3</v>
      </c>
      <c r="K8" s="70">
        <v>6</v>
      </c>
      <c r="L8" s="79">
        <v>2</v>
      </c>
      <c r="M8" s="60">
        <v>1</v>
      </c>
      <c r="N8" s="70">
        <v>9</v>
      </c>
      <c r="O8" s="79">
        <v>1</v>
      </c>
      <c r="P8" s="60">
        <v>4</v>
      </c>
      <c r="Q8" s="70">
        <v>7</v>
      </c>
      <c r="R8" s="79">
        <v>0</v>
      </c>
    </row>
    <row r="9" spans="1:18" ht="13.5" customHeight="1" x14ac:dyDescent="0.15">
      <c r="A9" s="324"/>
      <c r="B9" s="16"/>
      <c r="C9" s="305"/>
      <c r="D9" s="32">
        <v>6.0127742641196695</v>
      </c>
      <c r="E9" s="44">
        <v>5.4730512500540449</v>
      </c>
      <c r="F9" s="306"/>
      <c r="G9" s="308"/>
      <c r="H9" s="310"/>
      <c r="I9" s="312"/>
      <c r="J9" s="62"/>
      <c r="K9" s="72">
        <v>9.1</v>
      </c>
      <c r="L9" s="81"/>
      <c r="M9" s="62"/>
      <c r="N9" s="72">
        <v>0</v>
      </c>
      <c r="O9" s="81"/>
      <c r="P9" s="62"/>
      <c r="Q9" s="72">
        <v>36.4</v>
      </c>
      <c r="R9" s="81"/>
    </row>
    <row r="10" spans="1:18" ht="13.5" customHeight="1" x14ac:dyDescent="0.15">
      <c r="A10" s="324"/>
      <c r="B10" s="17" t="s">
        <v>101</v>
      </c>
      <c r="C10" s="313">
        <v>6</v>
      </c>
      <c r="D10" s="33">
        <v>756538</v>
      </c>
      <c r="E10" s="45">
        <v>947225</v>
      </c>
      <c r="F10" s="314">
        <v>-20.131119850088425</v>
      </c>
      <c r="G10" s="33">
        <v>811603</v>
      </c>
      <c r="H10" s="45">
        <v>715605</v>
      </c>
      <c r="I10" s="314">
        <v>13.414942601015923</v>
      </c>
      <c r="J10" s="63">
        <v>1</v>
      </c>
      <c r="K10" s="73">
        <v>3</v>
      </c>
      <c r="L10" s="82">
        <v>2</v>
      </c>
      <c r="M10" s="63">
        <v>0</v>
      </c>
      <c r="N10" s="73">
        <v>5</v>
      </c>
      <c r="O10" s="82">
        <v>1</v>
      </c>
      <c r="P10" s="63">
        <v>1</v>
      </c>
      <c r="Q10" s="73">
        <v>3</v>
      </c>
      <c r="R10" s="82">
        <v>2</v>
      </c>
    </row>
    <row r="11" spans="1:18" ht="13.5" customHeight="1" x14ac:dyDescent="0.15">
      <c r="A11" s="324"/>
      <c r="B11" s="16"/>
      <c r="C11" s="305"/>
      <c r="D11" s="32">
        <v>2.4957560258264291</v>
      </c>
      <c r="E11" s="44">
        <v>2.8800612045501577</v>
      </c>
      <c r="F11" s="306"/>
      <c r="G11" s="32">
        <v>2.9396002752406094</v>
      </c>
      <c r="H11" s="44">
        <v>2.3178510859101809</v>
      </c>
      <c r="I11" s="315"/>
      <c r="J11" s="62"/>
      <c r="K11" s="72">
        <v>-16.7</v>
      </c>
      <c r="L11" s="81"/>
      <c r="M11" s="62"/>
      <c r="N11" s="72">
        <v>-16.7</v>
      </c>
      <c r="O11" s="81"/>
      <c r="P11" s="62"/>
      <c r="Q11" s="72">
        <v>-16.7</v>
      </c>
      <c r="R11" s="81"/>
    </row>
    <row r="12" spans="1:18" ht="13.5" customHeight="1" x14ac:dyDescent="0.15">
      <c r="A12" s="324"/>
      <c r="B12" s="18" t="s">
        <v>53</v>
      </c>
      <c r="C12" s="316">
        <v>9</v>
      </c>
      <c r="D12" s="34">
        <v>2630085</v>
      </c>
      <c r="E12" s="46">
        <v>3507700</v>
      </c>
      <c r="F12" s="317">
        <v>-25.019671009493408</v>
      </c>
      <c r="G12" s="34">
        <v>2458849</v>
      </c>
      <c r="H12" s="46">
        <v>3268122</v>
      </c>
      <c r="I12" s="317">
        <v>-24.762631260399701</v>
      </c>
      <c r="J12" s="64">
        <v>2</v>
      </c>
      <c r="K12" s="74">
        <v>5</v>
      </c>
      <c r="L12" s="83">
        <v>2</v>
      </c>
      <c r="M12" s="64">
        <v>0</v>
      </c>
      <c r="N12" s="74">
        <v>7</v>
      </c>
      <c r="O12" s="83">
        <v>2</v>
      </c>
      <c r="P12" s="64">
        <v>4</v>
      </c>
      <c r="Q12" s="74">
        <v>4</v>
      </c>
      <c r="R12" s="83">
        <v>1</v>
      </c>
    </row>
    <row r="13" spans="1:18" ht="13.5" customHeight="1" x14ac:dyDescent="0.15">
      <c r="A13" s="324"/>
      <c r="B13" s="16"/>
      <c r="C13" s="305"/>
      <c r="D13" s="32">
        <v>8.6764319666503251</v>
      </c>
      <c r="E13" s="44">
        <v>10.665249214495592</v>
      </c>
      <c r="F13" s="306"/>
      <c r="G13" s="32">
        <v>8.9058729417893936</v>
      </c>
      <c r="H13" s="44">
        <v>10.585476801569236</v>
      </c>
      <c r="I13" s="315"/>
      <c r="J13" s="62"/>
      <c r="K13" s="72">
        <v>0</v>
      </c>
      <c r="L13" s="81"/>
      <c r="M13" s="62"/>
      <c r="N13" s="72">
        <v>-22.2</v>
      </c>
      <c r="O13" s="81"/>
      <c r="P13" s="62"/>
      <c r="Q13" s="72">
        <v>33.299999999999997</v>
      </c>
      <c r="R13" s="81"/>
    </row>
    <row r="14" spans="1:18" ht="13.5" customHeight="1" x14ac:dyDescent="0.15">
      <c r="A14" s="324"/>
      <c r="B14" s="18" t="s">
        <v>72</v>
      </c>
      <c r="C14" s="316">
        <v>11</v>
      </c>
      <c r="D14" s="34">
        <v>1254421</v>
      </c>
      <c r="E14" s="46">
        <v>1525348</v>
      </c>
      <c r="F14" s="317">
        <v>-17.761651767334413</v>
      </c>
      <c r="G14" s="34">
        <v>1510911</v>
      </c>
      <c r="H14" s="46">
        <v>1548727</v>
      </c>
      <c r="I14" s="317">
        <v>-2.4417473189270851</v>
      </c>
      <c r="J14" s="64">
        <v>1</v>
      </c>
      <c r="K14" s="74">
        <v>5</v>
      </c>
      <c r="L14" s="83">
        <v>5</v>
      </c>
      <c r="M14" s="64">
        <v>1</v>
      </c>
      <c r="N14" s="74">
        <v>7</v>
      </c>
      <c r="O14" s="83">
        <v>3</v>
      </c>
      <c r="P14" s="64">
        <v>5</v>
      </c>
      <c r="Q14" s="74">
        <v>5</v>
      </c>
      <c r="R14" s="83">
        <v>1</v>
      </c>
    </row>
    <row r="15" spans="1:18" ht="13.5" customHeight="1" x14ac:dyDescent="0.15">
      <c r="A15" s="324"/>
      <c r="B15" s="16"/>
      <c r="C15" s="305"/>
      <c r="D15" s="32">
        <v>4.1382306898968917</v>
      </c>
      <c r="E15" s="44">
        <v>4.6378585850649783</v>
      </c>
      <c r="F15" s="306"/>
      <c r="G15" s="32">
        <v>5.4724716289418147</v>
      </c>
      <c r="H15" s="44">
        <v>5.0163408007607782</v>
      </c>
      <c r="I15" s="315"/>
      <c r="J15" s="62"/>
      <c r="K15" s="72">
        <v>-36.4</v>
      </c>
      <c r="L15" s="81"/>
      <c r="M15" s="62"/>
      <c r="N15" s="72">
        <v>-18.2</v>
      </c>
      <c r="O15" s="81"/>
      <c r="P15" s="62"/>
      <c r="Q15" s="72">
        <v>36.4</v>
      </c>
      <c r="R15" s="81"/>
    </row>
    <row r="16" spans="1:18" ht="13.5" customHeight="1" x14ac:dyDescent="0.15">
      <c r="A16" s="324"/>
      <c r="B16" s="318" t="s">
        <v>108</v>
      </c>
      <c r="C16" s="316">
        <v>10</v>
      </c>
      <c r="D16" s="34">
        <v>1661914</v>
      </c>
      <c r="E16" s="46">
        <v>1705670</v>
      </c>
      <c r="F16" s="317">
        <v>-2.5653262354382633</v>
      </c>
      <c r="G16" s="34">
        <v>2010402</v>
      </c>
      <c r="H16" s="46">
        <v>2769924</v>
      </c>
      <c r="I16" s="317">
        <v>-27.420319113448599</v>
      </c>
      <c r="J16" s="64">
        <v>3</v>
      </c>
      <c r="K16" s="74">
        <v>5</v>
      </c>
      <c r="L16" s="83">
        <v>2</v>
      </c>
      <c r="M16" s="64">
        <v>0</v>
      </c>
      <c r="N16" s="74">
        <v>9</v>
      </c>
      <c r="O16" s="83">
        <v>1</v>
      </c>
      <c r="P16" s="64">
        <v>2</v>
      </c>
      <c r="Q16" s="74">
        <v>4</v>
      </c>
      <c r="R16" s="83">
        <v>4</v>
      </c>
    </row>
    <row r="17" spans="1:18" ht="13.5" customHeight="1" x14ac:dyDescent="0.15">
      <c r="A17" s="324"/>
      <c r="B17" s="319"/>
      <c r="C17" s="305"/>
      <c r="D17" s="32">
        <v>5.4825162515370067</v>
      </c>
      <c r="E17" s="44">
        <v>5.1861321172530994</v>
      </c>
      <c r="F17" s="306"/>
      <c r="G17" s="32">
        <v>7.2816121583388318</v>
      </c>
      <c r="H17" s="44">
        <v>8.9718089606538136</v>
      </c>
      <c r="I17" s="315"/>
      <c r="J17" s="62"/>
      <c r="K17" s="72">
        <v>10</v>
      </c>
      <c r="L17" s="81"/>
      <c r="M17" s="62"/>
      <c r="N17" s="72">
        <v>-10</v>
      </c>
      <c r="O17" s="81"/>
      <c r="P17" s="62"/>
      <c r="Q17" s="72">
        <v>-20</v>
      </c>
      <c r="R17" s="81"/>
    </row>
    <row r="18" spans="1:18" ht="13.5" customHeight="1" x14ac:dyDescent="0.15">
      <c r="A18" s="324"/>
      <c r="B18" s="318" t="s">
        <v>103</v>
      </c>
      <c r="C18" s="316">
        <v>15</v>
      </c>
      <c r="D18" s="34">
        <v>10145011</v>
      </c>
      <c r="E18" s="46">
        <v>11080913</v>
      </c>
      <c r="F18" s="317">
        <v>-8.4460729905559191</v>
      </c>
      <c r="G18" s="34">
        <v>9356564</v>
      </c>
      <c r="H18" s="46">
        <v>10154161</v>
      </c>
      <c r="I18" s="317">
        <v>-7.8548784089596495</v>
      </c>
      <c r="J18" s="64">
        <v>2</v>
      </c>
      <c r="K18" s="74">
        <v>9</v>
      </c>
      <c r="L18" s="83">
        <v>3</v>
      </c>
      <c r="M18" s="64">
        <v>0</v>
      </c>
      <c r="N18" s="74">
        <v>12</v>
      </c>
      <c r="O18" s="83">
        <v>2</v>
      </c>
      <c r="P18" s="64">
        <v>2</v>
      </c>
      <c r="Q18" s="74">
        <v>10</v>
      </c>
      <c r="R18" s="83">
        <v>2</v>
      </c>
    </row>
    <row r="19" spans="1:18" ht="13.5" customHeight="1" x14ac:dyDescent="0.15">
      <c r="A19" s="324"/>
      <c r="B19" s="319"/>
      <c r="C19" s="305"/>
      <c r="D19" s="32">
        <v>33.467548669498967</v>
      </c>
      <c r="E19" s="44">
        <v>33.691791963150784</v>
      </c>
      <c r="F19" s="306"/>
      <c r="G19" s="32">
        <v>33.889177479268035</v>
      </c>
      <c r="H19" s="44">
        <v>32.8894195825306</v>
      </c>
      <c r="I19" s="315"/>
      <c r="J19" s="62"/>
      <c r="K19" s="72">
        <v>-7.1</v>
      </c>
      <c r="L19" s="81"/>
      <c r="M19" s="62"/>
      <c r="N19" s="72">
        <v>-14.3</v>
      </c>
      <c r="O19" s="81"/>
      <c r="P19" s="62"/>
      <c r="Q19" s="72">
        <v>0</v>
      </c>
      <c r="R19" s="81"/>
    </row>
    <row r="20" spans="1:18" ht="13.5" customHeight="1" x14ac:dyDescent="0.15">
      <c r="A20" s="324"/>
      <c r="B20" s="18" t="s">
        <v>106</v>
      </c>
      <c r="C20" s="316">
        <v>9</v>
      </c>
      <c r="D20" s="34">
        <v>3438105</v>
      </c>
      <c r="E20" s="46">
        <v>4264423</v>
      </c>
      <c r="F20" s="317">
        <v>-19.377017711423093</v>
      </c>
      <c r="G20" s="34">
        <v>3036148</v>
      </c>
      <c r="H20" s="46">
        <v>3998011</v>
      </c>
      <c r="I20" s="317">
        <v>-24.058538108074231</v>
      </c>
      <c r="J20" s="64">
        <v>1</v>
      </c>
      <c r="K20" s="74">
        <v>5</v>
      </c>
      <c r="L20" s="83">
        <v>3</v>
      </c>
      <c r="M20" s="64">
        <v>0</v>
      </c>
      <c r="N20" s="74">
        <v>7</v>
      </c>
      <c r="O20" s="83">
        <v>2</v>
      </c>
      <c r="P20" s="64">
        <v>3</v>
      </c>
      <c r="Q20" s="74">
        <v>5</v>
      </c>
      <c r="R20" s="83">
        <v>1</v>
      </c>
    </row>
    <row r="21" spans="1:18" ht="13.5" customHeight="1" x14ac:dyDescent="0.15">
      <c r="A21" s="324"/>
      <c r="B21" s="16"/>
      <c r="C21" s="305"/>
      <c r="D21" s="32">
        <v>11.342022834509271</v>
      </c>
      <c r="E21" s="44">
        <v>12.966084343309559</v>
      </c>
      <c r="F21" s="306"/>
      <c r="G21" s="32">
        <v>10.996831574638371</v>
      </c>
      <c r="H21" s="44">
        <v>12.949593893042739</v>
      </c>
      <c r="I21" s="315"/>
      <c r="J21" s="62"/>
      <c r="K21" s="72">
        <v>-22.2</v>
      </c>
      <c r="L21" s="81"/>
      <c r="M21" s="62"/>
      <c r="N21" s="72">
        <v>-22.2</v>
      </c>
      <c r="O21" s="81"/>
      <c r="P21" s="62"/>
      <c r="Q21" s="72">
        <v>22.2</v>
      </c>
      <c r="R21" s="81"/>
    </row>
    <row r="22" spans="1:18" ht="13.5" customHeight="1" x14ac:dyDescent="0.15">
      <c r="A22" s="324"/>
      <c r="B22" s="18" t="s">
        <v>107</v>
      </c>
      <c r="C22" s="316">
        <v>7</v>
      </c>
      <c r="D22" s="34">
        <v>8604254</v>
      </c>
      <c r="E22" s="46">
        <v>8057744</v>
      </c>
      <c r="F22" s="317">
        <v>6.7824194960773241</v>
      </c>
      <c r="G22" s="34">
        <v>8424821</v>
      </c>
      <c r="H22" s="46">
        <v>8419090</v>
      </c>
      <c r="I22" s="317">
        <v>6.8071489911616823E-2</v>
      </c>
      <c r="J22" s="64">
        <v>2</v>
      </c>
      <c r="K22" s="74">
        <v>2</v>
      </c>
      <c r="L22" s="83">
        <v>3</v>
      </c>
      <c r="M22" s="64">
        <v>0</v>
      </c>
      <c r="N22" s="74">
        <v>6</v>
      </c>
      <c r="O22" s="83">
        <v>1</v>
      </c>
      <c r="P22" s="64">
        <v>4</v>
      </c>
      <c r="Q22" s="74">
        <v>3</v>
      </c>
      <c r="R22" s="83">
        <v>0</v>
      </c>
    </row>
    <row r="23" spans="1:18" ht="13.5" customHeight="1" x14ac:dyDescent="0.15">
      <c r="A23" s="325"/>
      <c r="B23" s="19"/>
      <c r="C23" s="301"/>
      <c r="D23" s="35">
        <v>28.384719297961443</v>
      </c>
      <c r="E23" s="47">
        <v>24.499771322121784</v>
      </c>
      <c r="F23" s="303"/>
      <c r="G23" s="35">
        <v>30.514433941782947</v>
      </c>
      <c r="H23" s="58">
        <v>27.269508875532654</v>
      </c>
      <c r="I23" s="304"/>
      <c r="J23" s="61"/>
      <c r="K23" s="71">
        <v>-14.3</v>
      </c>
      <c r="L23" s="80"/>
      <c r="M23" s="61"/>
      <c r="N23" s="71">
        <v>-14.3</v>
      </c>
      <c r="O23" s="80"/>
      <c r="P23" s="61"/>
      <c r="Q23" s="71">
        <v>57.1</v>
      </c>
      <c r="R23" s="80"/>
    </row>
    <row r="24" spans="1:18" ht="13.5" customHeight="1" x14ac:dyDescent="0.15">
      <c r="A24" s="8" t="s">
        <v>23</v>
      </c>
      <c r="B24" s="20"/>
      <c r="C24" s="300">
        <v>8</v>
      </c>
      <c r="D24" s="30">
        <v>2048100</v>
      </c>
      <c r="E24" s="42">
        <v>3120579</v>
      </c>
      <c r="F24" s="302">
        <v>-34.367949024844421</v>
      </c>
      <c r="G24" s="30">
        <v>2581017</v>
      </c>
      <c r="H24" s="42">
        <v>1896551</v>
      </c>
      <c r="I24" s="302">
        <v>36.090039234378622</v>
      </c>
      <c r="J24" s="60">
        <v>1</v>
      </c>
      <c r="K24" s="70">
        <v>7</v>
      </c>
      <c r="L24" s="79">
        <v>0</v>
      </c>
      <c r="M24" s="60">
        <v>0</v>
      </c>
      <c r="N24" s="70">
        <v>8</v>
      </c>
      <c r="O24" s="79">
        <v>0</v>
      </c>
      <c r="P24" s="60">
        <v>1</v>
      </c>
      <c r="Q24" s="70">
        <v>7</v>
      </c>
      <c r="R24" s="79">
        <v>0</v>
      </c>
    </row>
    <row r="25" spans="1:18" ht="13.5" customHeight="1" x14ac:dyDescent="0.15">
      <c r="A25" s="9"/>
      <c r="B25" s="21"/>
      <c r="C25" s="301"/>
      <c r="D25" s="36" t="s">
        <v>65</v>
      </c>
      <c r="E25" s="48" t="s">
        <v>65</v>
      </c>
      <c r="F25" s="303"/>
      <c r="G25" s="56" t="s">
        <v>65</v>
      </c>
      <c r="H25" s="59" t="s">
        <v>65</v>
      </c>
      <c r="I25" s="304"/>
      <c r="J25" s="61"/>
      <c r="K25" s="71">
        <v>12.5</v>
      </c>
      <c r="L25" s="80"/>
      <c r="M25" s="61"/>
      <c r="N25" s="71">
        <v>0</v>
      </c>
      <c r="O25" s="80"/>
      <c r="P25" s="61"/>
      <c r="Q25" s="71">
        <v>12.5</v>
      </c>
      <c r="R25" s="80"/>
    </row>
    <row r="26" spans="1:18" ht="13.5" customHeight="1" x14ac:dyDescent="0.15">
      <c r="A26" s="7"/>
      <c r="B26" s="14" t="s">
        <v>61</v>
      </c>
      <c r="C26" s="300">
        <v>21</v>
      </c>
      <c r="D26" s="30">
        <v>5108512</v>
      </c>
      <c r="E26" s="42">
        <v>4842166</v>
      </c>
      <c r="F26" s="302">
        <v>5.5005549169524528</v>
      </c>
      <c r="G26" s="307" t="s">
        <v>65</v>
      </c>
      <c r="H26" s="309" t="s">
        <v>65</v>
      </c>
      <c r="I26" s="322" t="s">
        <v>65</v>
      </c>
      <c r="J26" s="60">
        <v>6</v>
      </c>
      <c r="K26" s="70">
        <v>13</v>
      </c>
      <c r="L26" s="79">
        <v>1</v>
      </c>
      <c r="M26" s="60">
        <v>1</v>
      </c>
      <c r="N26" s="70">
        <v>17</v>
      </c>
      <c r="O26" s="79">
        <v>2</v>
      </c>
      <c r="P26" s="60">
        <v>5</v>
      </c>
      <c r="Q26" s="70">
        <v>10</v>
      </c>
      <c r="R26" s="79">
        <v>5</v>
      </c>
    </row>
    <row r="27" spans="1:18" ht="13.5" customHeight="1" x14ac:dyDescent="0.15">
      <c r="A27" s="7"/>
      <c r="B27" s="15"/>
      <c r="C27" s="301"/>
      <c r="D27" s="37" t="s">
        <v>65</v>
      </c>
      <c r="E27" s="49" t="s">
        <v>65</v>
      </c>
      <c r="F27" s="303"/>
      <c r="G27" s="320"/>
      <c r="H27" s="321"/>
      <c r="I27" s="323"/>
      <c r="J27" s="61"/>
      <c r="K27" s="71">
        <v>25</v>
      </c>
      <c r="L27" s="84"/>
      <c r="M27" s="61"/>
      <c r="N27" s="71">
        <v>-5</v>
      </c>
      <c r="O27" s="84"/>
      <c r="P27" s="61"/>
      <c r="Q27" s="71">
        <v>0</v>
      </c>
      <c r="R27" s="84"/>
    </row>
    <row r="28" spans="1:18" ht="13.5" customHeight="1" x14ac:dyDescent="0.15">
      <c r="A28" s="324" t="s">
        <v>10</v>
      </c>
      <c r="B28" s="22" t="s">
        <v>42</v>
      </c>
      <c r="C28" s="326">
        <v>10</v>
      </c>
      <c r="D28" s="38">
        <v>4290006</v>
      </c>
      <c r="E28" s="50">
        <v>3969828</v>
      </c>
      <c r="F28" s="328">
        <v>8.0652864557356168</v>
      </c>
      <c r="G28" s="329" t="s">
        <v>65</v>
      </c>
      <c r="H28" s="331" t="s">
        <v>65</v>
      </c>
      <c r="I28" s="333" t="s">
        <v>65</v>
      </c>
      <c r="J28" s="65">
        <v>5</v>
      </c>
      <c r="K28" s="75">
        <v>5</v>
      </c>
      <c r="L28" s="85">
        <v>0</v>
      </c>
      <c r="M28" s="89">
        <v>1</v>
      </c>
      <c r="N28" s="75">
        <v>9</v>
      </c>
      <c r="O28" s="85">
        <v>0</v>
      </c>
      <c r="P28" s="89">
        <v>3</v>
      </c>
      <c r="Q28" s="75">
        <v>6</v>
      </c>
      <c r="R28" s="85">
        <v>1</v>
      </c>
    </row>
    <row r="29" spans="1:18" ht="13.5" customHeight="1" x14ac:dyDescent="0.15">
      <c r="A29" s="324"/>
      <c r="B29" s="23"/>
      <c r="C29" s="327"/>
      <c r="D29" s="39">
        <v>83.977604437456549</v>
      </c>
      <c r="E29" s="51">
        <v>81.984549889450292</v>
      </c>
      <c r="F29" s="306"/>
      <c r="G29" s="330"/>
      <c r="H29" s="332"/>
      <c r="I29" s="334"/>
      <c r="J29" s="66"/>
      <c r="K29" s="76">
        <v>50</v>
      </c>
      <c r="L29" s="86"/>
      <c r="M29" s="66"/>
      <c r="N29" s="76">
        <v>10</v>
      </c>
      <c r="O29" s="86"/>
      <c r="P29" s="66"/>
      <c r="Q29" s="76">
        <v>20</v>
      </c>
      <c r="R29" s="86"/>
    </row>
    <row r="30" spans="1:18" ht="13.5" customHeight="1" x14ac:dyDescent="0.15">
      <c r="A30" s="324"/>
      <c r="B30" s="18" t="s">
        <v>102</v>
      </c>
      <c r="C30" s="335">
        <v>11</v>
      </c>
      <c r="D30" s="34">
        <v>818506</v>
      </c>
      <c r="E30" s="46">
        <v>872338</v>
      </c>
      <c r="F30" s="317">
        <v>-6.1710025242509232</v>
      </c>
      <c r="G30" s="337" t="s">
        <v>65</v>
      </c>
      <c r="H30" s="338" t="s">
        <v>65</v>
      </c>
      <c r="I30" s="339" t="s">
        <v>65</v>
      </c>
      <c r="J30" s="64">
        <v>1</v>
      </c>
      <c r="K30" s="74">
        <v>8</v>
      </c>
      <c r="L30" s="83">
        <v>1</v>
      </c>
      <c r="M30" s="64">
        <v>0</v>
      </c>
      <c r="N30" s="74">
        <v>8</v>
      </c>
      <c r="O30" s="83">
        <v>2</v>
      </c>
      <c r="P30" s="64">
        <v>2</v>
      </c>
      <c r="Q30" s="74">
        <v>4</v>
      </c>
      <c r="R30" s="83">
        <v>4</v>
      </c>
    </row>
    <row r="31" spans="1:18" ht="13.5" customHeight="1" x14ac:dyDescent="0.15">
      <c r="A31" s="325"/>
      <c r="B31" s="19"/>
      <c r="C31" s="336"/>
      <c r="D31" s="35">
        <v>16.022395562543458</v>
      </c>
      <c r="E31" s="47">
        <v>18.0154501105497</v>
      </c>
      <c r="F31" s="303"/>
      <c r="G31" s="320"/>
      <c r="H31" s="321"/>
      <c r="I31" s="323"/>
      <c r="J31" s="61"/>
      <c r="K31" s="71">
        <v>0</v>
      </c>
      <c r="L31" s="80"/>
      <c r="M31" s="61"/>
      <c r="N31" s="71">
        <v>-20</v>
      </c>
      <c r="O31" s="80"/>
      <c r="P31" s="61"/>
      <c r="Q31" s="71">
        <v>-20</v>
      </c>
      <c r="R31" s="80"/>
    </row>
    <row r="32" spans="1:18" ht="13.5" customHeight="1" x14ac:dyDescent="0.15">
      <c r="A32" s="6"/>
      <c r="B32" s="14" t="s">
        <v>61</v>
      </c>
      <c r="C32" s="300">
        <v>35</v>
      </c>
      <c r="D32" s="30">
        <v>2633475</v>
      </c>
      <c r="E32" s="42">
        <v>2154331</v>
      </c>
      <c r="F32" s="302">
        <v>22.240964828524483</v>
      </c>
      <c r="G32" s="307" t="s">
        <v>65</v>
      </c>
      <c r="H32" s="309" t="s">
        <v>65</v>
      </c>
      <c r="I32" s="322" t="s">
        <v>65</v>
      </c>
      <c r="J32" s="60">
        <v>18</v>
      </c>
      <c r="K32" s="70">
        <v>15</v>
      </c>
      <c r="L32" s="79">
        <v>1</v>
      </c>
      <c r="M32" s="60">
        <v>5</v>
      </c>
      <c r="N32" s="70">
        <v>26</v>
      </c>
      <c r="O32" s="79">
        <v>3</v>
      </c>
      <c r="P32" s="60">
        <v>7</v>
      </c>
      <c r="Q32" s="70">
        <v>17</v>
      </c>
      <c r="R32" s="79">
        <v>10</v>
      </c>
    </row>
    <row r="33" spans="1:18" ht="13.5" customHeight="1" x14ac:dyDescent="0.15">
      <c r="A33" s="10"/>
      <c r="B33" s="15"/>
      <c r="C33" s="301"/>
      <c r="D33" s="31" t="s">
        <v>65</v>
      </c>
      <c r="E33" s="43" t="s">
        <v>65</v>
      </c>
      <c r="F33" s="303"/>
      <c r="G33" s="320"/>
      <c r="H33" s="321"/>
      <c r="I33" s="323"/>
      <c r="J33" s="61"/>
      <c r="K33" s="71">
        <v>50</v>
      </c>
      <c r="L33" s="80"/>
      <c r="M33" s="61"/>
      <c r="N33" s="71">
        <v>5.9</v>
      </c>
      <c r="O33" s="80"/>
      <c r="P33" s="61"/>
      <c r="Q33" s="71">
        <v>-8.8000000000000007</v>
      </c>
      <c r="R33" s="80"/>
    </row>
    <row r="34" spans="1:18" ht="13.5" customHeight="1" x14ac:dyDescent="0.15">
      <c r="A34" s="324" t="s">
        <v>28</v>
      </c>
      <c r="B34" s="8" t="s">
        <v>100</v>
      </c>
      <c r="C34" s="300">
        <v>12</v>
      </c>
      <c r="D34" s="30">
        <v>421579</v>
      </c>
      <c r="E34" s="42">
        <v>297271</v>
      </c>
      <c r="F34" s="302">
        <v>41.816389758839563</v>
      </c>
      <c r="G34" s="307" t="s">
        <v>65</v>
      </c>
      <c r="H34" s="309" t="s">
        <v>65</v>
      </c>
      <c r="I34" s="322" t="s">
        <v>65</v>
      </c>
      <c r="J34" s="60">
        <v>7</v>
      </c>
      <c r="K34" s="70">
        <v>5</v>
      </c>
      <c r="L34" s="79">
        <v>0</v>
      </c>
      <c r="M34" s="60">
        <v>0</v>
      </c>
      <c r="N34" s="70">
        <v>12</v>
      </c>
      <c r="O34" s="79">
        <v>0</v>
      </c>
      <c r="P34" s="60">
        <v>2</v>
      </c>
      <c r="Q34" s="70">
        <v>7</v>
      </c>
      <c r="R34" s="79">
        <v>3</v>
      </c>
    </row>
    <row r="35" spans="1:18" ht="13.5" customHeight="1" x14ac:dyDescent="0.15">
      <c r="A35" s="324"/>
      <c r="B35" s="16"/>
      <c r="C35" s="305"/>
      <c r="D35" s="32">
        <v>16.008467898878859</v>
      </c>
      <c r="E35" s="44">
        <v>13.798761657331211</v>
      </c>
      <c r="F35" s="306"/>
      <c r="G35" s="308"/>
      <c r="H35" s="310"/>
      <c r="I35" s="340"/>
      <c r="J35" s="62"/>
      <c r="K35" s="72">
        <v>58.3</v>
      </c>
      <c r="L35" s="81"/>
      <c r="M35" s="62"/>
      <c r="N35" s="72">
        <v>0</v>
      </c>
      <c r="O35" s="81"/>
      <c r="P35" s="62"/>
      <c r="Q35" s="72">
        <v>-8.3000000000000007</v>
      </c>
      <c r="R35" s="81"/>
    </row>
    <row r="36" spans="1:18" ht="13.5" customHeight="1" x14ac:dyDescent="0.15">
      <c r="A36" s="324"/>
      <c r="B36" s="18" t="s">
        <v>105</v>
      </c>
      <c r="C36" s="316">
        <v>5</v>
      </c>
      <c r="D36" s="34">
        <v>387768</v>
      </c>
      <c r="E36" s="46">
        <v>350896</v>
      </c>
      <c r="F36" s="317">
        <v>10.507956773516952</v>
      </c>
      <c r="G36" s="337" t="s">
        <v>65</v>
      </c>
      <c r="H36" s="338" t="s">
        <v>65</v>
      </c>
      <c r="I36" s="339" t="s">
        <v>65</v>
      </c>
      <c r="J36" s="64">
        <v>1</v>
      </c>
      <c r="K36" s="74">
        <v>4</v>
      </c>
      <c r="L36" s="83">
        <v>0</v>
      </c>
      <c r="M36" s="64">
        <v>2</v>
      </c>
      <c r="N36" s="74">
        <v>3</v>
      </c>
      <c r="O36" s="83">
        <v>0</v>
      </c>
      <c r="P36" s="64">
        <v>2</v>
      </c>
      <c r="Q36" s="74">
        <v>3</v>
      </c>
      <c r="R36" s="83">
        <v>0</v>
      </c>
    </row>
    <row r="37" spans="1:18" ht="13.5" customHeight="1" x14ac:dyDescent="0.15">
      <c r="A37" s="324"/>
      <c r="B37" s="24"/>
      <c r="C37" s="305"/>
      <c r="D37" s="32">
        <v>14.724574943753026</v>
      </c>
      <c r="E37" s="44">
        <v>16.287933469833561</v>
      </c>
      <c r="F37" s="306"/>
      <c r="G37" s="308"/>
      <c r="H37" s="310"/>
      <c r="I37" s="340"/>
      <c r="J37" s="62"/>
      <c r="K37" s="72">
        <v>20</v>
      </c>
      <c r="L37" s="81"/>
      <c r="M37" s="62"/>
      <c r="N37" s="72">
        <v>40</v>
      </c>
      <c r="O37" s="81"/>
      <c r="P37" s="62"/>
      <c r="Q37" s="72">
        <v>40</v>
      </c>
      <c r="R37" s="81"/>
    </row>
    <row r="38" spans="1:18" ht="13.5" customHeight="1" x14ac:dyDescent="0.15">
      <c r="A38" s="324"/>
      <c r="B38" s="18" t="s">
        <v>85</v>
      </c>
      <c r="C38" s="316">
        <v>5</v>
      </c>
      <c r="D38" s="34">
        <v>1129782</v>
      </c>
      <c r="E38" s="46">
        <v>1038623</v>
      </c>
      <c r="F38" s="317">
        <v>8.776909427193516</v>
      </c>
      <c r="G38" s="337" t="s">
        <v>65</v>
      </c>
      <c r="H38" s="338" t="s">
        <v>65</v>
      </c>
      <c r="I38" s="339" t="s">
        <v>65</v>
      </c>
      <c r="J38" s="64">
        <v>1</v>
      </c>
      <c r="K38" s="74">
        <v>3</v>
      </c>
      <c r="L38" s="83">
        <v>1</v>
      </c>
      <c r="M38" s="64">
        <v>0</v>
      </c>
      <c r="N38" s="74">
        <v>4</v>
      </c>
      <c r="O38" s="83">
        <v>1</v>
      </c>
      <c r="P38" s="64">
        <v>1</v>
      </c>
      <c r="Q38" s="74">
        <v>3</v>
      </c>
      <c r="R38" s="83">
        <v>1</v>
      </c>
    </row>
    <row r="39" spans="1:18" ht="13.5" customHeight="1" x14ac:dyDescent="0.15">
      <c r="A39" s="324"/>
      <c r="B39" s="16"/>
      <c r="C39" s="305"/>
      <c r="D39" s="32">
        <v>42.900805969299121</v>
      </c>
      <c r="E39" s="44">
        <v>48.210929518258801</v>
      </c>
      <c r="F39" s="306"/>
      <c r="G39" s="308"/>
      <c r="H39" s="310"/>
      <c r="I39" s="340"/>
      <c r="J39" s="62"/>
      <c r="K39" s="72">
        <v>0</v>
      </c>
      <c r="L39" s="81"/>
      <c r="M39" s="62"/>
      <c r="N39" s="72">
        <v>-20</v>
      </c>
      <c r="O39" s="81"/>
      <c r="P39" s="62"/>
      <c r="Q39" s="72">
        <v>0</v>
      </c>
      <c r="R39" s="81"/>
    </row>
    <row r="40" spans="1:18" ht="13.5" customHeight="1" x14ac:dyDescent="0.15">
      <c r="A40" s="324"/>
      <c r="B40" s="18" t="s">
        <v>104</v>
      </c>
      <c r="C40" s="316">
        <v>5</v>
      </c>
      <c r="D40" s="34">
        <v>363488</v>
      </c>
      <c r="E40" s="46">
        <v>215988</v>
      </c>
      <c r="F40" s="317">
        <v>68.290830972091044</v>
      </c>
      <c r="G40" s="341" t="s">
        <v>65</v>
      </c>
      <c r="H40" s="342" t="s">
        <v>65</v>
      </c>
      <c r="I40" s="343" t="s">
        <v>65</v>
      </c>
      <c r="J40" s="64">
        <v>2</v>
      </c>
      <c r="K40" s="74">
        <v>2</v>
      </c>
      <c r="L40" s="83">
        <v>0</v>
      </c>
      <c r="M40" s="64">
        <v>1</v>
      </c>
      <c r="N40" s="74">
        <v>2</v>
      </c>
      <c r="O40" s="83">
        <v>1</v>
      </c>
      <c r="P40" s="64">
        <v>2</v>
      </c>
      <c r="Q40" s="74">
        <v>1</v>
      </c>
      <c r="R40" s="83">
        <v>1</v>
      </c>
    </row>
    <row r="41" spans="1:18" ht="13.5" customHeight="1" x14ac:dyDescent="0.15">
      <c r="A41" s="324"/>
      <c r="B41" s="18"/>
      <c r="C41" s="305"/>
      <c r="D41" s="32">
        <v>13.802599227256762</v>
      </c>
      <c r="E41" s="44">
        <v>10.025757416107368</v>
      </c>
      <c r="F41" s="306"/>
      <c r="G41" s="308"/>
      <c r="H41" s="310"/>
      <c r="I41" s="340"/>
      <c r="J41" s="62"/>
      <c r="K41" s="72">
        <v>50</v>
      </c>
      <c r="L41" s="81"/>
      <c r="M41" s="62"/>
      <c r="N41" s="72">
        <v>0</v>
      </c>
      <c r="O41" s="81"/>
      <c r="P41" s="62"/>
      <c r="Q41" s="72">
        <v>25</v>
      </c>
      <c r="R41" s="81"/>
    </row>
    <row r="42" spans="1:18" ht="13.5" customHeight="1" x14ac:dyDescent="0.15">
      <c r="A42" s="324"/>
      <c r="B42" s="25" t="s">
        <v>32</v>
      </c>
      <c r="C42" s="313">
        <v>8</v>
      </c>
      <c r="D42" s="33">
        <v>330858</v>
      </c>
      <c r="E42" s="45">
        <v>251553</v>
      </c>
      <c r="F42" s="314">
        <v>31.526159497203366</v>
      </c>
      <c r="G42" s="341" t="s">
        <v>65</v>
      </c>
      <c r="H42" s="342" t="s">
        <v>65</v>
      </c>
      <c r="I42" s="343" t="s">
        <v>65</v>
      </c>
      <c r="J42" s="64">
        <v>7</v>
      </c>
      <c r="K42" s="74">
        <v>1</v>
      </c>
      <c r="L42" s="83">
        <v>0</v>
      </c>
      <c r="M42" s="64">
        <v>2</v>
      </c>
      <c r="N42" s="74">
        <v>5</v>
      </c>
      <c r="O42" s="83">
        <v>1</v>
      </c>
      <c r="P42" s="64">
        <v>0</v>
      </c>
      <c r="Q42" s="74">
        <v>3</v>
      </c>
      <c r="R42" s="83">
        <v>5</v>
      </c>
    </row>
    <row r="43" spans="1:18" ht="13.5" customHeight="1" x14ac:dyDescent="0.15">
      <c r="A43" s="348"/>
      <c r="B43" s="16"/>
      <c r="C43" s="305"/>
      <c r="D43" s="40">
        <v>12.563551960812235</v>
      </c>
      <c r="E43" s="52">
        <v>11.676617938469064</v>
      </c>
      <c r="F43" s="358"/>
      <c r="G43" s="359"/>
      <c r="H43" s="360"/>
      <c r="I43" s="361"/>
      <c r="J43" s="62"/>
      <c r="K43" s="72">
        <v>87.5</v>
      </c>
      <c r="L43" s="81"/>
      <c r="M43" s="62"/>
      <c r="N43" s="72">
        <v>12.5</v>
      </c>
      <c r="O43" s="81"/>
      <c r="P43" s="62"/>
      <c r="Q43" s="72">
        <v>-62.5</v>
      </c>
      <c r="R43" s="81"/>
    </row>
    <row r="44" spans="1:18" ht="13.5" customHeight="1" x14ac:dyDescent="0.15">
      <c r="A44" s="11" t="s">
        <v>3</v>
      </c>
      <c r="B44" s="26"/>
      <c r="C44" s="349">
        <v>142</v>
      </c>
      <c r="D44" s="350" t="s">
        <v>65</v>
      </c>
      <c r="E44" s="352" t="s">
        <v>65</v>
      </c>
      <c r="F44" s="354" t="s">
        <v>65</v>
      </c>
      <c r="G44" s="356" t="s">
        <v>65</v>
      </c>
      <c r="H44" s="344" t="s">
        <v>65</v>
      </c>
      <c r="I44" s="346" t="s">
        <v>65</v>
      </c>
      <c r="J44" s="67">
        <v>40</v>
      </c>
      <c r="K44" s="77">
        <v>75</v>
      </c>
      <c r="L44" s="87">
        <v>24</v>
      </c>
      <c r="M44" s="67">
        <v>8</v>
      </c>
      <c r="N44" s="77">
        <v>113</v>
      </c>
      <c r="O44" s="87">
        <v>18</v>
      </c>
      <c r="P44" s="67">
        <v>38</v>
      </c>
      <c r="Q44" s="77">
        <v>75</v>
      </c>
      <c r="R44" s="87">
        <v>26</v>
      </c>
    </row>
    <row r="45" spans="1:18" ht="13.5" customHeight="1" x14ac:dyDescent="0.15">
      <c r="A45" s="9"/>
      <c r="B45" s="21"/>
      <c r="C45" s="301"/>
      <c r="D45" s="351"/>
      <c r="E45" s="353"/>
      <c r="F45" s="355"/>
      <c r="G45" s="357"/>
      <c r="H45" s="345"/>
      <c r="I45" s="347"/>
      <c r="J45" s="68"/>
      <c r="K45" s="78">
        <v>11.5</v>
      </c>
      <c r="L45" s="88"/>
      <c r="M45" s="68"/>
      <c r="N45" s="78">
        <v>-7.2</v>
      </c>
      <c r="O45" s="88"/>
      <c r="P45" s="68"/>
      <c r="Q45" s="78">
        <v>8.6</v>
      </c>
      <c r="R45" s="88"/>
    </row>
    <row r="46" spans="1:18" ht="13.5" customHeight="1" x14ac:dyDescent="0.15">
      <c r="A46" s="12"/>
      <c r="B46" s="27" t="s">
        <v>109</v>
      </c>
      <c r="C46" s="3"/>
      <c r="D46" s="3"/>
      <c r="E46" s="3"/>
      <c r="F46" s="27"/>
      <c r="G46" s="3"/>
      <c r="H46" s="3"/>
      <c r="I46" s="3"/>
      <c r="J46" s="27" t="s">
        <v>78</v>
      </c>
      <c r="K46" s="12"/>
      <c r="L46" s="12"/>
      <c r="M46" s="12"/>
      <c r="N46" s="12"/>
      <c r="O46" s="12"/>
      <c r="P46" s="12"/>
      <c r="Q46" s="12"/>
      <c r="R46" s="12"/>
    </row>
  </sheetData>
  <mergeCells count="96">
    <mergeCell ref="H44:H45"/>
    <mergeCell ref="I44:I45"/>
    <mergeCell ref="A8:A23"/>
    <mergeCell ref="A34:A43"/>
    <mergeCell ref="C44:C45"/>
    <mergeCell ref="D44:D45"/>
    <mergeCell ref="E44:E45"/>
    <mergeCell ref="F44:F45"/>
    <mergeCell ref="G44:G45"/>
    <mergeCell ref="C42:C43"/>
    <mergeCell ref="F42:F43"/>
    <mergeCell ref="G42:G43"/>
    <mergeCell ref="H42:H43"/>
    <mergeCell ref="I42:I43"/>
    <mergeCell ref="C40:C41"/>
    <mergeCell ref="F40:F41"/>
    <mergeCell ref="G40:G41"/>
    <mergeCell ref="H40:H41"/>
    <mergeCell ref="I40:I41"/>
    <mergeCell ref="C38:C39"/>
    <mergeCell ref="F38:F39"/>
    <mergeCell ref="G38:G39"/>
    <mergeCell ref="H38:H39"/>
    <mergeCell ref="I38:I39"/>
    <mergeCell ref="C36:C37"/>
    <mergeCell ref="F36:F37"/>
    <mergeCell ref="G36:G37"/>
    <mergeCell ref="H36:H37"/>
    <mergeCell ref="I36:I37"/>
    <mergeCell ref="C34:C35"/>
    <mergeCell ref="F34:F35"/>
    <mergeCell ref="G34:G35"/>
    <mergeCell ref="H34:H35"/>
    <mergeCell ref="I34:I35"/>
    <mergeCell ref="C32:C33"/>
    <mergeCell ref="F32:F33"/>
    <mergeCell ref="G32:G33"/>
    <mergeCell ref="H32:H33"/>
    <mergeCell ref="I32:I33"/>
    <mergeCell ref="I28:I29"/>
    <mergeCell ref="C30:C31"/>
    <mergeCell ref="F30:F31"/>
    <mergeCell ref="G30:G31"/>
    <mergeCell ref="H30:H31"/>
    <mergeCell ref="I30:I31"/>
    <mergeCell ref="A28:A31"/>
    <mergeCell ref="C28:C29"/>
    <mergeCell ref="F28:F29"/>
    <mergeCell ref="G28:G29"/>
    <mergeCell ref="H28:H29"/>
    <mergeCell ref="C26:C27"/>
    <mergeCell ref="F26:F27"/>
    <mergeCell ref="G26:G27"/>
    <mergeCell ref="H26:H27"/>
    <mergeCell ref="I26:I27"/>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C8:C9"/>
    <mergeCell ref="F8:F9"/>
    <mergeCell ref="G8:G9"/>
    <mergeCell ref="H8:H9"/>
    <mergeCell ref="I8:I9"/>
    <mergeCell ref="C6:C7"/>
    <mergeCell ref="F6:F7"/>
    <mergeCell ref="I6:I7"/>
    <mergeCell ref="D4:F4"/>
    <mergeCell ref="G4:I4"/>
    <mergeCell ref="J4:L4"/>
    <mergeCell ref="M4:O4"/>
    <mergeCell ref="P4:R4"/>
    <mergeCell ref="B4:B5"/>
    <mergeCell ref="C4:C5"/>
  </mergeCells>
  <phoneticPr fontId="21"/>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R46"/>
  <sheetViews>
    <sheetView showGridLines="0" view="pageBreakPreview" zoomScale="90" zoomScaleSheetLayoutView="90" workbookViewId="0">
      <selection activeCell="M8" sqref="M8"/>
    </sheetView>
  </sheetViews>
  <sheetFormatPr defaultColWidth="9" defaultRowHeight="12.6" x14ac:dyDescent="0.15"/>
  <cols>
    <col min="1" max="1" width="3" style="1" customWidth="1"/>
    <col min="2" max="2" width="15.88671875" style="1" customWidth="1"/>
    <col min="3" max="3" width="7.77734375" style="1" customWidth="1"/>
    <col min="4" max="5" width="9.6640625" style="1" customWidth="1"/>
    <col min="6" max="6" width="7.77734375" style="1" customWidth="1"/>
    <col min="7" max="8" width="9.6640625" style="1" customWidth="1"/>
    <col min="9" max="9" width="7.77734375" style="1" customWidth="1"/>
    <col min="10" max="18" width="6.44140625" style="1" customWidth="1"/>
    <col min="19" max="19" width="9" style="1" customWidth="1"/>
    <col min="20" max="16384" width="9" style="1"/>
  </cols>
  <sheetData>
    <row r="1" spans="1:18" ht="13.5" customHeight="1" x14ac:dyDescent="0.15">
      <c r="A1" s="2" t="s">
        <v>114</v>
      </c>
      <c r="B1" s="13"/>
      <c r="C1" s="13"/>
      <c r="D1" s="13"/>
      <c r="E1" s="13"/>
      <c r="F1" s="13"/>
      <c r="G1" s="13"/>
      <c r="H1" s="13"/>
      <c r="I1" s="13"/>
      <c r="J1" s="13"/>
      <c r="K1" s="13"/>
      <c r="L1" s="13"/>
      <c r="M1" s="13"/>
      <c r="N1" s="13"/>
      <c r="O1" s="13"/>
      <c r="P1" s="13"/>
      <c r="Q1" s="13"/>
      <c r="R1" s="13"/>
    </row>
    <row r="2" spans="1:18" ht="13.5" customHeight="1" x14ac:dyDescent="0.15">
      <c r="A2" s="3"/>
      <c r="B2" s="3"/>
      <c r="C2" s="3"/>
      <c r="D2" s="3"/>
      <c r="E2" s="3"/>
      <c r="F2" s="3"/>
      <c r="G2" s="3"/>
      <c r="H2" s="3"/>
      <c r="I2" s="3"/>
      <c r="J2" s="3"/>
      <c r="K2" s="3"/>
      <c r="L2" s="3"/>
      <c r="M2" s="3"/>
      <c r="N2" s="3"/>
      <c r="O2" s="3"/>
      <c r="P2" s="3"/>
      <c r="Q2" s="3"/>
      <c r="R2" s="3"/>
    </row>
    <row r="3" spans="1:18" ht="13.5" customHeight="1" x14ac:dyDescent="0.15">
      <c r="A3" s="3"/>
      <c r="B3" s="3"/>
      <c r="C3" s="3"/>
      <c r="D3" s="3"/>
      <c r="E3" s="3"/>
      <c r="F3" s="3"/>
      <c r="G3" s="3"/>
      <c r="H3" s="3"/>
      <c r="I3" s="3"/>
      <c r="J3" s="3"/>
      <c r="K3" s="3"/>
      <c r="L3" s="3"/>
      <c r="M3" s="3"/>
      <c r="N3" s="3"/>
      <c r="O3" s="3"/>
      <c r="P3" s="3"/>
      <c r="Q3" s="3"/>
      <c r="R3" s="90" t="s">
        <v>43</v>
      </c>
    </row>
    <row r="4" spans="1:18" ht="13.5" customHeight="1" x14ac:dyDescent="0.15">
      <c r="A4" s="4"/>
      <c r="B4" s="296" t="s">
        <v>70</v>
      </c>
      <c r="C4" s="298" t="s">
        <v>79</v>
      </c>
      <c r="D4" s="293" t="s">
        <v>77</v>
      </c>
      <c r="E4" s="294"/>
      <c r="F4" s="295"/>
      <c r="G4" s="293" t="s">
        <v>76</v>
      </c>
      <c r="H4" s="294"/>
      <c r="I4" s="295"/>
      <c r="J4" s="293" t="s">
        <v>50</v>
      </c>
      <c r="K4" s="294"/>
      <c r="L4" s="295"/>
      <c r="M4" s="293" t="s">
        <v>1</v>
      </c>
      <c r="N4" s="294"/>
      <c r="O4" s="295"/>
      <c r="P4" s="293" t="s">
        <v>9</v>
      </c>
      <c r="Q4" s="294"/>
      <c r="R4" s="295"/>
    </row>
    <row r="5" spans="1:18" ht="13.5" customHeight="1" x14ac:dyDescent="0.15">
      <c r="A5" s="5"/>
      <c r="B5" s="297"/>
      <c r="C5" s="299"/>
      <c r="D5" s="29" t="s">
        <v>74</v>
      </c>
      <c r="E5" s="41" t="s">
        <v>69</v>
      </c>
      <c r="F5" s="54" t="s">
        <v>73</v>
      </c>
      <c r="G5" s="29" t="s">
        <v>74</v>
      </c>
      <c r="H5" s="41" t="s">
        <v>69</v>
      </c>
      <c r="I5" s="54" t="s">
        <v>73</v>
      </c>
      <c r="J5" s="28" t="s">
        <v>67</v>
      </c>
      <c r="K5" s="69" t="s">
        <v>68</v>
      </c>
      <c r="L5" s="53" t="s">
        <v>59</v>
      </c>
      <c r="M5" s="28" t="s">
        <v>67</v>
      </c>
      <c r="N5" s="69" t="s">
        <v>68</v>
      </c>
      <c r="O5" s="53" t="s">
        <v>59</v>
      </c>
      <c r="P5" s="28" t="s">
        <v>67</v>
      </c>
      <c r="Q5" s="69" t="s">
        <v>68</v>
      </c>
      <c r="R5" s="53" t="s">
        <v>59</v>
      </c>
    </row>
    <row r="6" spans="1:18" ht="13.5" customHeight="1" x14ac:dyDescent="0.15">
      <c r="A6" s="6"/>
      <c r="B6" s="14" t="s">
        <v>61</v>
      </c>
      <c r="C6" s="300">
        <v>78</v>
      </c>
      <c r="D6" s="30">
        <v>33265955</v>
      </c>
      <c r="E6" s="42">
        <v>35726337</v>
      </c>
      <c r="F6" s="302">
        <v>-6.8867457640563572</v>
      </c>
      <c r="G6" s="55">
        <v>29888524</v>
      </c>
      <c r="H6" s="57">
        <v>32108972</v>
      </c>
      <c r="I6" s="302">
        <v>-6.9153506378217315</v>
      </c>
      <c r="J6" s="60">
        <v>19</v>
      </c>
      <c r="K6" s="70">
        <v>42</v>
      </c>
      <c r="L6" s="79">
        <v>16</v>
      </c>
      <c r="M6" s="60">
        <v>3</v>
      </c>
      <c r="N6" s="70">
        <v>65</v>
      </c>
      <c r="O6" s="79">
        <v>8</v>
      </c>
      <c r="P6" s="60">
        <v>20</v>
      </c>
      <c r="Q6" s="70">
        <v>43</v>
      </c>
      <c r="R6" s="79">
        <v>14</v>
      </c>
    </row>
    <row r="7" spans="1:18" ht="13.5" customHeight="1" x14ac:dyDescent="0.15">
      <c r="A7" s="7"/>
      <c r="B7" s="15"/>
      <c r="C7" s="301"/>
      <c r="D7" s="31" t="s">
        <v>65</v>
      </c>
      <c r="E7" s="43" t="s">
        <v>65</v>
      </c>
      <c r="F7" s="303"/>
      <c r="G7" s="37" t="s">
        <v>65</v>
      </c>
      <c r="H7" s="49" t="s">
        <v>65</v>
      </c>
      <c r="I7" s="304"/>
      <c r="J7" s="61"/>
      <c r="K7" s="71">
        <v>3.9</v>
      </c>
      <c r="L7" s="80"/>
      <c r="M7" s="61"/>
      <c r="N7" s="71">
        <v>-6.6</v>
      </c>
      <c r="O7" s="80"/>
      <c r="P7" s="61"/>
      <c r="Q7" s="71">
        <v>7.8</v>
      </c>
      <c r="R7" s="80"/>
    </row>
    <row r="8" spans="1:18" ht="13.5" customHeight="1" x14ac:dyDescent="0.15">
      <c r="A8" s="324" t="s">
        <v>57</v>
      </c>
      <c r="B8" s="8" t="s">
        <v>60</v>
      </c>
      <c r="C8" s="300">
        <v>11</v>
      </c>
      <c r="D8" s="30">
        <v>1881704</v>
      </c>
      <c r="E8" s="42">
        <v>1878610</v>
      </c>
      <c r="F8" s="302">
        <v>0.16469623817610568</v>
      </c>
      <c r="G8" s="307" t="s">
        <v>65</v>
      </c>
      <c r="H8" s="309" t="s">
        <v>65</v>
      </c>
      <c r="I8" s="311" t="s">
        <v>65</v>
      </c>
      <c r="J8" s="60">
        <v>2</v>
      </c>
      <c r="K8" s="70">
        <v>8</v>
      </c>
      <c r="L8" s="79">
        <v>1</v>
      </c>
      <c r="M8" s="60">
        <v>1</v>
      </c>
      <c r="N8" s="70">
        <v>10</v>
      </c>
      <c r="O8" s="79">
        <v>0</v>
      </c>
      <c r="P8" s="60">
        <v>2</v>
      </c>
      <c r="Q8" s="70">
        <v>7</v>
      </c>
      <c r="R8" s="79">
        <v>2</v>
      </c>
    </row>
    <row r="9" spans="1:18" ht="13.5" customHeight="1" x14ac:dyDescent="0.15">
      <c r="A9" s="324"/>
      <c r="B9" s="16"/>
      <c r="C9" s="305"/>
      <c r="D9" s="32">
        <v>5.6565458589720334</v>
      </c>
      <c r="E9" s="44">
        <v>5.2583336489268406</v>
      </c>
      <c r="F9" s="306"/>
      <c r="G9" s="308"/>
      <c r="H9" s="310"/>
      <c r="I9" s="312"/>
      <c r="J9" s="62"/>
      <c r="K9" s="72">
        <v>9.1</v>
      </c>
      <c r="L9" s="81"/>
      <c r="M9" s="62"/>
      <c r="N9" s="72">
        <v>9.1</v>
      </c>
      <c r="O9" s="81"/>
      <c r="P9" s="62"/>
      <c r="Q9" s="72">
        <v>0</v>
      </c>
      <c r="R9" s="81"/>
    </row>
    <row r="10" spans="1:18" ht="13.5" customHeight="1" x14ac:dyDescent="0.15">
      <c r="A10" s="324"/>
      <c r="B10" s="17" t="s">
        <v>101</v>
      </c>
      <c r="C10" s="313">
        <v>6</v>
      </c>
      <c r="D10" s="33">
        <v>897565</v>
      </c>
      <c r="E10" s="45">
        <v>806664</v>
      </c>
      <c r="F10" s="314">
        <v>11.268756260351267</v>
      </c>
      <c r="G10" s="33">
        <v>833188</v>
      </c>
      <c r="H10" s="45">
        <v>659226</v>
      </c>
      <c r="I10" s="314">
        <v>26.388825683453021</v>
      </c>
      <c r="J10" s="63">
        <v>2</v>
      </c>
      <c r="K10" s="73">
        <v>3</v>
      </c>
      <c r="L10" s="82">
        <v>1</v>
      </c>
      <c r="M10" s="63">
        <v>1</v>
      </c>
      <c r="N10" s="73">
        <v>5</v>
      </c>
      <c r="O10" s="82">
        <v>0</v>
      </c>
      <c r="P10" s="63">
        <v>2</v>
      </c>
      <c r="Q10" s="73">
        <v>2</v>
      </c>
      <c r="R10" s="82">
        <v>2</v>
      </c>
    </row>
    <row r="11" spans="1:18" ht="13.5" customHeight="1" x14ac:dyDescent="0.15">
      <c r="A11" s="324"/>
      <c r="B11" s="16"/>
      <c r="C11" s="305"/>
      <c r="D11" s="32">
        <v>2.6981489032856567</v>
      </c>
      <c r="E11" s="44">
        <v>2.2578973041652719</v>
      </c>
      <c r="F11" s="306"/>
      <c r="G11" s="32">
        <v>2.7876518760176983</v>
      </c>
      <c r="H11" s="44">
        <v>2.0530897096300684</v>
      </c>
      <c r="I11" s="315"/>
      <c r="J11" s="62"/>
      <c r="K11" s="72">
        <v>16.7</v>
      </c>
      <c r="L11" s="81"/>
      <c r="M11" s="62"/>
      <c r="N11" s="72">
        <v>16.7</v>
      </c>
      <c r="O11" s="81"/>
      <c r="P11" s="62"/>
      <c r="Q11" s="72">
        <v>0</v>
      </c>
      <c r="R11" s="81"/>
    </row>
    <row r="12" spans="1:18" ht="13.5" customHeight="1" x14ac:dyDescent="0.15">
      <c r="A12" s="324"/>
      <c r="B12" s="18" t="s">
        <v>53</v>
      </c>
      <c r="C12" s="316">
        <v>9</v>
      </c>
      <c r="D12" s="34">
        <v>2711107</v>
      </c>
      <c r="E12" s="46">
        <v>3634061</v>
      </c>
      <c r="F12" s="317">
        <v>-25.397317216194224</v>
      </c>
      <c r="G12" s="34">
        <v>2478303</v>
      </c>
      <c r="H12" s="46">
        <v>3332762</v>
      </c>
      <c r="I12" s="317">
        <v>-25.638164381374978</v>
      </c>
      <c r="J12" s="64">
        <v>4</v>
      </c>
      <c r="K12" s="74">
        <v>3</v>
      </c>
      <c r="L12" s="83">
        <v>2</v>
      </c>
      <c r="M12" s="64">
        <v>0</v>
      </c>
      <c r="N12" s="74">
        <v>7</v>
      </c>
      <c r="O12" s="83">
        <v>2</v>
      </c>
      <c r="P12" s="64">
        <v>5</v>
      </c>
      <c r="Q12" s="74">
        <v>3</v>
      </c>
      <c r="R12" s="83">
        <v>1</v>
      </c>
    </row>
    <row r="13" spans="1:18" ht="13.5" customHeight="1" x14ac:dyDescent="0.15">
      <c r="A13" s="324"/>
      <c r="B13" s="16"/>
      <c r="C13" s="305"/>
      <c r="D13" s="32">
        <v>8.1497945872890156</v>
      </c>
      <c r="E13" s="44">
        <v>10.171938421786706</v>
      </c>
      <c r="F13" s="306"/>
      <c r="G13" s="32">
        <v>8.2918213023834824</v>
      </c>
      <c r="H13" s="44">
        <v>10.37953504086023</v>
      </c>
      <c r="I13" s="315"/>
      <c r="J13" s="62"/>
      <c r="K13" s="72">
        <v>22.2</v>
      </c>
      <c r="L13" s="81"/>
      <c r="M13" s="62"/>
      <c r="N13" s="72">
        <v>-22.2</v>
      </c>
      <c r="O13" s="81"/>
      <c r="P13" s="62"/>
      <c r="Q13" s="72">
        <v>44.4</v>
      </c>
      <c r="R13" s="81"/>
    </row>
    <row r="14" spans="1:18" ht="13.5" customHeight="1" x14ac:dyDescent="0.15">
      <c r="A14" s="324"/>
      <c r="B14" s="18" t="s">
        <v>72</v>
      </c>
      <c r="C14" s="316">
        <v>11</v>
      </c>
      <c r="D14" s="34">
        <v>1385837</v>
      </c>
      <c r="E14" s="46">
        <v>1566838</v>
      </c>
      <c r="F14" s="317">
        <v>-11.551991973643737</v>
      </c>
      <c r="G14" s="34">
        <v>1528581</v>
      </c>
      <c r="H14" s="46">
        <v>1747383</v>
      </c>
      <c r="I14" s="317">
        <v>-12.521696731626662</v>
      </c>
      <c r="J14" s="64">
        <v>2</v>
      </c>
      <c r="K14" s="74">
        <v>5</v>
      </c>
      <c r="L14" s="83">
        <v>4</v>
      </c>
      <c r="M14" s="64">
        <v>0</v>
      </c>
      <c r="N14" s="74">
        <v>8</v>
      </c>
      <c r="O14" s="83">
        <v>3</v>
      </c>
      <c r="P14" s="64">
        <v>2</v>
      </c>
      <c r="Q14" s="74">
        <v>8</v>
      </c>
      <c r="R14" s="83">
        <v>1</v>
      </c>
    </row>
    <row r="15" spans="1:18" ht="13.5" customHeight="1" x14ac:dyDescent="0.15">
      <c r="A15" s="324"/>
      <c r="B15" s="16"/>
      <c r="C15" s="305"/>
      <c r="D15" s="32">
        <v>4.1659318062565767</v>
      </c>
      <c r="E15" s="44">
        <v>4.3856665182327541</v>
      </c>
      <c r="F15" s="306"/>
      <c r="G15" s="32">
        <v>5.1142739601326586</v>
      </c>
      <c r="H15" s="44">
        <v>5.4420396890937521</v>
      </c>
      <c r="I15" s="315"/>
      <c r="J15" s="62"/>
      <c r="K15" s="72">
        <v>-18.2</v>
      </c>
      <c r="L15" s="81"/>
      <c r="M15" s="62"/>
      <c r="N15" s="72">
        <v>-27.3</v>
      </c>
      <c r="O15" s="81"/>
      <c r="P15" s="62"/>
      <c r="Q15" s="72">
        <v>9.1</v>
      </c>
      <c r="R15" s="81"/>
    </row>
    <row r="16" spans="1:18" ht="13.5" customHeight="1" x14ac:dyDescent="0.15">
      <c r="A16" s="324"/>
      <c r="B16" s="318" t="s">
        <v>108</v>
      </c>
      <c r="C16" s="316">
        <v>10</v>
      </c>
      <c r="D16" s="34">
        <v>2908910</v>
      </c>
      <c r="E16" s="46">
        <v>2561622</v>
      </c>
      <c r="F16" s="317">
        <v>13.557347649262837</v>
      </c>
      <c r="G16" s="34">
        <v>2963203</v>
      </c>
      <c r="H16" s="46">
        <v>2580701</v>
      </c>
      <c r="I16" s="317">
        <v>14.821631796942</v>
      </c>
      <c r="J16" s="64">
        <v>2</v>
      </c>
      <c r="K16" s="74">
        <v>6</v>
      </c>
      <c r="L16" s="83">
        <v>2</v>
      </c>
      <c r="M16" s="64">
        <v>0</v>
      </c>
      <c r="N16" s="74">
        <v>9</v>
      </c>
      <c r="O16" s="83">
        <v>1</v>
      </c>
      <c r="P16" s="64">
        <v>1</v>
      </c>
      <c r="Q16" s="74">
        <v>5</v>
      </c>
      <c r="R16" s="83">
        <v>4</v>
      </c>
    </row>
    <row r="17" spans="1:18" ht="13.5" customHeight="1" x14ac:dyDescent="0.15">
      <c r="A17" s="324"/>
      <c r="B17" s="319"/>
      <c r="C17" s="305"/>
      <c r="D17" s="32">
        <v>8.744405504065643</v>
      </c>
      <c r="E17" s="44">
        <v>7.1701221426646669</v>
      </c>
      <c r="F17" s="306"/>
      <c r="G17" s="32">
        <v>9.9141831159009381</v>
      </c>
      <c r="H17" s="44">
        <v>8.0373205345845395</v>
      </c>
      <c r="I17" s="315"/>
      <c r="J17" s="62"/>
      <c r="K17" s="72">
        <v>0</v>
      </c>
      <c r="L17" s="81"/>
      <c r="M17" s="62"/>
      <c r="N17" s="72">
        <v>-10</v>
      </c>
      <c r="O17" s="81"/>
      <c r="P17" s="62"/>
      <c r="Q17" s="72">
        <v>-30</v>
      </c>
      <c r="R17" s="81"/>
    </row>
    <row r="18" spans="1:18" ht="13.5" customHeight="1" x14ac:dyDescent="0.15">
      <c r="A18" s="324"/>
      <c r="B18" s="318" t="s">
        <v>103</v>
      </c>
      <c r="C18" s="316">
        <v>15</v>
      </c>
      <c r="D18" s="34">
        <v>10540386</v>
      </c>
      <c r="E18" s="46">
        <v>11899103</v>
      </c>
      <c r="F18" s="317">
        <v>-11.418650632740963</v>
      </c>
      <c r="G18" s="34">
        <v>9764288</v>
      </c>
      <c r="H18" s="46">
        <v>10767147</v>
      </c>
      <c r="I18" s="317">
        <v>-9.3140643477794072</v>
      </c>
      <c r="J18" s="64">
        <v>4</v>
      </c>
      <c r="K18" s="74">
        <v>8</v>
      </c>
      <c r="L18" s="83">
        <v>2</v>
      </c>
      <c r="M18" s="64">
        <v>1</v>
      </c>
      <c r="N18" s="74">
        <v>12</v>
      </c>
      <c r="O18" s="83">
        <v>0</v>
      </c>
      <c r="P18" s="64">
        <v>3</v>
      </c>
      <c r="Q18" s="74">
        <v>9</v>
      </c>
      <c r="R18" s="83">
        <v>2</v>
      </c>
    </row>
    <row r="19" spans="1:18" ht="13.5" customHeight="1" x14ac:dyDescent="0.15">
      <c r="A19" s="324"/>
      <c r="B19" s="319"/>
      <c r="C19" s="305"/>
      <c r="D19" s="32">
        <v>31.685204888902181</v>
      </c>
      <c r="E19" s="44">
        <v>33.306249672335561</v>
      </c>
      <c r="F19" s="306"/>
      <c r="G19" s="32">
        <v>32.669020390568633</v>
      </c>
      <c r="H19" s="44">
        <v>33.533141453423049</v>
      </c>
      <c r="I19" s="315"/>
      <c r="J19" s="62"/>
      <c r="K19" s="72">
        <v>14.3</v>
      </c>
      <c r="L19" s="81"/>
      <c r="M19" s="62"/>
      <c r="N19" s="72">
        <v>7.7</v>
      </c>
      <c r="O19" s="81"/>
      <c r="P19" s="62"/>
      <c r="Q19" s="72">
        <v>7.1</v>
      </c>
      <c r="R19" s="81"/>
    </row>
    <row r="20" spans="1:18" ht="13.5" customHeight="1" x14ac:dyDescent="0.15">
      <c r="A20" s="324"/>
      <c r="B20" s="18" t="s">
        <v>106</v>
      </c>
      <c r="C20" s="316">
        <v>9</v>
      </c>
      <c r="D20" s="34">
        <v>4301445</v>
      </c>
      <c r="E20" s="46">
        <v>4848788</v>
      </c>
      <c r="F20" s="317">
        <v>-11.288243577570313</v>
      </c>
      <c r="G20" s="34">
        <v>4182197</v>
      </c>
      <c r="H20" s="46">
        <v>4577480</v>
      </c>
      <c r="I20" s="317">
        <v>-8.6353845347221636</v>
      </c>
      <c r="J20" s="64">
        <v>1</v>
      </c>
      <c r="K20" s="74">
        <v>6</v>
      </c>
      <c r="L20" s="83">
        <v>2</v>
      </c>
      <c r="M20" s="64">
        <v>0</v>
      </c>
      <c r="N20" s="74">
        <v>7</v>
      </c>
      <c r="O20" s="83">
        <v>2</v>
      </c>
      <c r="P20" s="64">
        <v>3</v>
      </c>
      <c r="Q20" s="74">
        <v>5</v>
      </c>
      <c r="R20" s="83">
        <v>1</v>
      </c>
    </row>
    <row r="21" spans="1:18" ht="13.5" customHeight="1" x14ac:dyDescent="0.15">
      <c r="A21" s="324"/>
      <c r="B21" s="16"/>
      <c r="C21" s="305"/>
      <c r="D21" s="32">
        <v>12.930472009596597</v>
      </c>
      <c r="E21" s="44">
        <v>13.572026709595223</v>
      </c>
      <c r="F21" s="306"/>
      <c r="G21" s="32">
        <v>13.992651493931248</v>
      </c>
      <c r="H21" s="44">
        <v>14.256077709370452</v>
      </c>
      <c r="I21" s="315"/>
      <c r="J21" s="62"/>
      <c r="K21" s="72">
        <v>-11.1</v>
      </c>
      <c r="L21" s="81"/>
      <c r="M21" s="62"/>
      <c r="N21" s="72">
        <v>-22.2</v>
      </c>
      <c r="O21" s="81"/>
      <c r="P21" s="62"/>
      <c r="Q21" s="72">
        <v>22.2</v>
      </c>
      <c r="R21" s="81"/>
    </row>
    <row r="22" spans="1:18" ht="13.5" customHeight="1" x14ac:dyDescent="0.15">
      <c r="A22" s="324"/>
      <c r="B22" s="18" t="s">
        <v>107</v>
      </c>
      <c r="C22" s="316">
        <v>7</v>
      </c>
      <c r="D22" s="34">
        <v>8639001</v>
      </c>
      <c r="E22" s="46">
        <v>8530651</v>
      </c>
      <c r="F22" s="317">
        <v>1.2701258086868137</v>
      </c>
      <c r="G22" s="34">
        <v>8138764</v>
      </c>
      <c r="H22" s="46">
        <v>8444273</v>
      </c>
      <c r="I22" s="317">
        <v>-3.617943190609779</v>
      </c>
      <c r="J22" s="64">
        <v>2</v>
      </c>
      <c r="K22" s="74">
        <v>3</v>
      </c>
      <c r="L22" s="83">
        <v>2</v>
      </c>
      <c r="M22" s="64">
        <v>0</v>
      </c>
      <c r="N22" s="74">
        <v>7</v>
      </c>
      <c r="O22" s="83">
        <v>0</v>
      </c>
      <c r="P22" s="64">
        <v>2</v>
      </c>
      <c r="Q22" s="74">
        <v>4</v>
      </c>
      <c r="R22" s="83">
        <v>1</v>
      </c>
    </row>
    <row r="23" spans="1:18" ht="13.5" customHeight="1" x14ac:dyDescent="0.15">
      <c r="A23" s="325"/>
      <c r="B23" s="19"/>
      <c r="C23" s="301"/>
      <c r="D23" s="35">
        <v>25.969496441632295</v>
      </c>
      <c r="E23" s="47">
        <v>23.877765582292973</v>
      </c>
      <c r="F23" s="303"/>
      <c r="G23" s="35">
        <v>27.230397861065335</v>
      </c>
      <c r="H23" s="58">
        <v>26.298795863037906</v>
      </c>
      <c r="I23" s="304"/>
      <c r="J23" s="61"/>
      <c r="K23" s="71">
        <v>0</v>
      </c>
      <c r="L23" s="80"/>
      <c r="M23" s="61"/>
      <c r="N23" s="71">
        <v>0</v>
      </c>
      <c r="O23" s="80"/>
      <c r="P23" s="61"/>
      <c r="Q23" s="71">
        <v>14.3</v>
      </c>
      <c r="R23" s="80"/>
    </row>
    <row r="24" spans="1:18" ht="13.5" customHeight="1" x14ac:dyDescent="0.15">
      <c r="A24" s="8" t="s">
        <v>23</v>
      </c>
      <c r="B24" s="20"/>
      <c r="C24" s="300">
        <v>8</v>
      </c>
      <c r="D24" s="30">
        <v>1929553</v>
      </c>
      <c r="E24" s="42">
        <v>1832179</v>
      </c>
      <c r="F24" s="302">
        <v>5.314655391203587</v>
      </c>
      <c r="G24" s="30">
        <v>2005534</v>
      </c>
      <c r="H24" s="42">
        <v>2123274</v>
      </c>
      <c r="I24" s="302">
        <v>-5.5452098975450212</v>
      </c>
      <c r="J24" s="60">
        <v>0</v>
      </c>
      <c r="K24" s="70">
        <v>7</v>
      </c>
      <c r="L24" s="79">
        <v>1</v>
      </c>
      <c r="M24" s="60">
        <v>0</v>
      </c>
      <c r="N24" s="70">
        <v>8</v>
      </c>
      <c r="O24" s="79">
        <v>0</v>
      </c>
      <c r="P24" s="60">
        <v>0</v>
      </c>
      <c r="Q24" s="70">
        <v>7</v>
      </c>
      <c r="R24" s="79">
        <v>1</v>
      </c>
    </row>
    <row r="25" spans="1:18" ht="13.5" customHeight="1" x14ac:dyDescent="0.15">
      <c r="A25" s="9"/>
      <c r="B25" s="21"/>
      <c r="C25" s="301"/>
      <c r="D25" s="36" t="s">
        <v>65</v>
      </c>
      <c r="E25" s="48" t="s">
        <v>65</v>
      </c>
      <c r="F25" s="303"/>
      <c r="G25" s="56" t="s">
        <v>65</v>
      </c>
      <c r="H25" s="59" t="s">
        <v>65</v>
      </c>
      <c r="I25" s="304"/>
      <c r="J25" s="61"/>
      <c r="K25" s="71">
        <v>-12.5</v>
      </c>
      <c r="L25" s="80"/>
      <c r="M25" s="61"/>
      <c r="N25" s="71">
        <v>0</v>
      </c>
      <c r="O25" s="80"/>
      <c r="P25" s="61"/>
      <c r="Q25" s="71">
        <v>-12.5</v>
      </c>
      <c r="R25" s="80"/>
    </row>
    <row r="26" spans="1:18" ht="13.5" customHeight="1" x14ac:dyDescent="0.15">
      <c r="A26" s="7"/>
      <c r="B26" s="14" t="s">
        <v>61</v>
      </c>
      <c r="C26" s="300">
        <v>21</v>
      </c>
      <c r="D26" s="30">
        <v>3814858</v>
      </c>
      <c r="E26" s="42">
        <v>3701759</v>
      </c>
      <c r="F26" s="302">
        <v>3.0552772344174741</v>
      </c>
      <c r="G26" s="307" t="s">
        <v>65</v>
      </c>
      <c r="H26" s="309" t="s">
        <v>65</v>
      </c>
      <c r="I26" s="322" t="s">
        <v>65</v>
      </c>
      <c r="J26" s="60">
        <v>4</v>
      </c>
      <c r="K26" s="70">
        <v>11</v>
      </c>
      <c r="L26" s="79">
        <v>6</v>
      </c>
      <c r="M26" s="60">
        <v>1</v>
      </c>
      <c r="N26" s="70">
        <v>15</v>
      </c>
      <c r="O26" s="79">
        <v>5</v>
      </c>
      <c r="P26" s="60">
        <v>4</v>
      </c>
      <c r="Q26" s="70">
        <v>12</v>
      </c>
      <c r="R26" s="79">
        <v>5</v>
      </c>
    </row>
    <row r="27" spans="1:18" ht="13.5" customHeight="1" x14ac:dyDescent="0.15">
      <c r="A27" s="7"/>
      <c r="B27" s="15"/>
      <c r="C27" s="301"/>
      <c r="D27" s="37" t="s">
        <v>65</v>
      </c>
      <c r="E27" s="49" t="s">
        <v>65</v>
      </c>
      <c r="F27" s="303"/>
      <c r="G27" s="320"/>
      <c r="H27" s="321"/>
      <c r="I27" s="323"/>
      <c r="J27" s="61"/>
      <c r="K27" s="71">
        <v>-9.5</v>
      </c>
      <c r="L27" s="84"/>
      <c r="M27" s="61"/>
      <c r="N27" s="71">
        <v>-19</v>
      </c>
      <c r="O27" s="84"/>
      <c r="P27" s="61"/>
      <c r="Q27" s="71">
        <v>-4.8</v>
      </c>
      <c r="R27" s="84"/>
    </row>
    <row r="28" spans="1:18" ht="13.5" customHeight="1" x14ac:dyDescent="0.15">
      <c r="A28" s="324" t="s">
        <v>10</v>
      </c>
      <c r="B28" s="22" t="s">
        <v>42</v>
      </c>
      <c r="C28" s="326">
        <v>10</v>
      </c>
      <c r="D28" s="38">
        <v>3285788</v>
      </c>
      <c r="E28" s="50">
        <v>3109150</v>
      </c>
      <c r="F28" s="328">
        <v>5.6812312046700839</v>
      </c>
      <c r="G28" s="329" t="s">
        <v>65</v>
      </c>
      <c r="H28" s="331" t="s">
        <v>65</v>
      </c>
      <c r="I28" s="333" t="s">
        <v>65</v>
      </c>
      <c r="J28" s="65">
        <v>3</v>
      </c>
      <c r="K28" s="75">
        <v>6</v>
      </c>
      <c r="L28" s="85">
        <v>1</v>
      </c>
      <c r="M28" s="89">
        <v>1</v>
      </c>
      <c r="N28" s="75">
        <v>7</v>
      </c>
      <c r="O28" s="85">
        <v>2</v>
      </c>
      <c r="P28" s="89">
        <v>2</v>
      </c>
      <c r="Q28" s="75">
        <v>7</v>
      </c>
      <c r="R28" s="85">
        <v>1</v>
      </c>
    </row>
    <row r="29" spans="1:18" ht="13.5" customHeight="1" x14ac:dyDescent="0.15">
      <c r="A29" s="324"/>
      <c r="B29" s="23"/>
      <c r="C29" s="327"/>
      <c r="D29" s="39">
        <v>86.131331755991965</v>
      </c>
      <c r="E29" s="51">
        <v>83.991151233778311</v>
      </c>
      <c r="F29" s="306"/>
      <c r="G29" s="330"/>
      <c r="H29" s="332"/>
      <c r="I29" s="334"/>
      <c r="J29" s="66"/>
      <c r="K29" s="76">
        <v>20</v>
      </c>
      <c r="L29" s="86"/>
      <c r="M29" s="66"/>
      <c r="N29" s="76">
        <v>-10</v>
      </c>
      <c r="O29" s="86"/>
      <c r="P29" s="66"/>
      <c r="Q29" s="76">
        <v>10</v>
      </c>
      <c r="R29" s="86"/>
    </row>
    <row r="30" spans="1:18" ht="13.5" customHeight="1" x14ac:dyDescent="0.15">
      <c r="A30" s="324"/>
      <c r="B30" s="18" t="s">
        <v>102</v>
      </c>
      <c r="C30" s="335">
        <v>11</v>
      </c>
      <c r="D30" s="34">
        <v>529070</v>
      </c>
      <c r="E30" s="46">
        <v>592609</v>
      </c>
      <c r="F30" s="317">
        <v>-10.721909387133849</v>
      </c>
      <c r="G30" s="337" t="s">
        <v>65</v>
      </c>
      <c r="H30" s="338" t="s">
        <v>65</v>
      </c>
      <c r="I30" s="339" t="s">
        <v>65</v>
      </c>
      <c r="J30" s="64">
        <v>1</v>
      </c>
      <c r="K30" s="74">
        <v>5</v>
      </c>
      <c r="L30" s="83">
        <v>5</v>
      </c>
      <c r="M30" s="64">
        <v>0</v>
      </c>
      <c r="N30" s="74">
        <v>8</v>
      </c>
      <c r="O30" s="83">
        <v>3</v>
      </c>
      <c r="P30" s="64">
        <v>2</v>
      </c>
      <c r="Q30" s="74">
        <v>5</v>
      </c>
      <c r="R30" s="83">
        <v>4</v>
      </c>
    </row>
    <row r="31" spans="1:18" ht="13.5" customHeight="1" x14ac:dyDescent="0.15">
      <c r="A31" s="325"/>
      <c r="B31" s="19"/>
      <c r="C31" s="336"/>
      <c r="D31" s="35">
        <v>13.868668244008035</v>
      </c>
      <c r="E31" s="47">
        <v>16.008848766221682</v>
      </c>
      <c r="F31" s="303"/>
      <c r="G31" s="320"/>
      <c r="H31" s="321"/>
      <c r="I31" s="323"/>
      <c r="J31" s="61"/>
      <c r="K31" s="71">
        <v>-36.4</v>
      </c>
      <c r="L31" s="80"/>
      <c r="M31" s="61"/>
      <c r="N31" s="71">
        <v>-27.3</v>
      </c>
      <c r="O31" s="80"/>
      <c r="P31" s="61"/>
      <c r="Q31" s="71">
        <v>-18.2</v>
      </c>
      <c r="R31" s="80"/>
    </row>
    <row r="32" spans="1:18" ht="13.5" customHeight="1" x14ac:dyDescent="0.15">
      <c r="A32" s="6"/>
      <c r="B32" s="14" t="s">
        <v>61</v>
      </c>
      <c r="C32" s="300">
        <v>35</v>
      </c>
      <c r="D32" s="30">
        <v>2575743</v>
      </c>
      <c r="E32" s="42">
        <v>2274678</v>
      </c>
      <c r="F32" s="302">
        <v>13.235499705892437</v>
      </c>
      <c r="G32" s="307" t="s">
        <v>65</v>
      </c>
      <c r="H32" s="309" t="s">
        <v>65</v>
      </c>
      <c r="I32" s="322" t="s">
        <v>65</v>
      </c>
      <c r="J32" s="60">
        <v>14</v>
      </c>
      <c r="K32" s="70">
        <v>14</v>
      </c>
      <c r="L32" s="79">
        <v>6</v>
      </c>
      <c r="M32" s="60">
        <v>5</v>
      </c>
      <c r="N32" s="70">
        <v>27</v>
      </c>
      <c r="O32" s="79">
        <v>2</v>
      </c>
      <c r="P32" s="60">
        <v>9</v>
      </c>
      <c r="Q32" s="70">
        <v>16</v>
      </c>
      <c r="R32" s="79">
        <v>9</v>
      </c>
    </row>
    <row r="33" spans="1:18" ht="13.5" customHeight="1" x14ac:dyDescent="0.15">
      <c r="A33" s="10"/>
      <c r="B33" s="15"/>
      <c r="C33" s="301"/>
      <c r="D33" s="31" t="s">
        <v>65</v>
      </c>
      <c r="E33" s="43" t="s">
        <v>65</v>
      </c>
      <c r="F33" s="303"/>
      <c r="G33" s="320"/>
      <c r="H33" s="321"/>
      <c r="I33" s="323"/>
      <c r="J33" s="61"/>
      <c r="K33" s="71">
        <v>23.5</v>
      </c>
      <c r="L33" s="80"/>
      <c r="M33" s="61"/>
      <c r="N33" s="71">
        <v>8.8000000000000007</v>
      </c>
      <c r="O33" s="80"/>
      <c r="P33" s="61"/>
      <c r="Q33" s="71">
        <v>0</v>
      </c>
      <c r="R33" s="80"/>
    </row>
    <row r="34" spans="1:18" ht="13.5" customHeight="1" x14ac:dyDescent="0.15">
      <c r="A34" s="324" t="s">
        <v>28</v>
      </c>
      <c r="B34" s="8" t="s">
        <v>100</v>
      </c>
      <c r="C34" s="300">
        <v>12</v>
      </c>
      <c r="D34" s="30">
        <v>321555</v>
      </c>
      <c r="E34" s="42">
        <v>272719</v>
      </c>
      <c r="F34" s="302">
        <v>17.907076514654278</v>
      </c>
      <c r="G34" s="307" t="s">
        <v>65</v>
      </c>
      <c r="H34" s="309" t="s">
        <v>65</v>
      </c>
      <c r="I34" s="322" t="s">
        <v>65</v>
      </c>
      <c r="J34" s="60">
        <v>3</v>
      </c>
      <c r="K34" s="70">
        <v>5</v>
      </c>
      <c r="L34" s="79">
        <v>4</v>
      </c>
      <c r="M34" s="60">
        <v>0</v>
      </c>
      <c r="N34" s="70">
        <v>11</v>
      </c>
      <c r="O34" s="79">
        <v>1</v>
      </c>
      <c r="P34" s="60">
        <v>3</v>
      </c>
      <c r="Q34" s="70">
        <v>6</v>
      </c>
      <c r="R34" s="79">
        <v>3</v>
      </c>
    </row>
    <row r="35" spans="1:18" ht="13.5" customHeight="1" x14ac:dyDescent="0.15">
      <c r="A35" s="324"/>
      <c r="B35" s="16"/>
      <c r="C35" s="305"/>
      <c r="D35" s="32">
        <v>12.483970644586824</v>
      </c>
      <c r="E35" s="44">
        <v>11.989345305137695</v>
      </c>
      <c r="F35" s="306"/>
      <c r="G35" s="308"/>
      <c r="H35" s="310"/>
      <c r="I35" s="340"/>
      <c r="J35" s="62"/>
      <c r="K35" s="72">
        <v>-8.3000000000000007</v>
      </c>
      <c r="L35" s="81"/>
      <c r="M35" s="62"/>
      <c r="N35" s="72">
        <v>-8.3000000000000007</v>
      </c>
      <c r="O35" s="81"/>
      <c r="P35" s="62"/>
      <c r="Q35" s="72">
        <v>0</v>
      </c>
      <c r="R35" s="81"/>
    </row>
    <row r="36" spans="1:18" ht="13.5" customHeight="1" x14ac:dyDescent="0.15">
      <c r="A36" s="324"/>
      <c r="B36" s="18" t="s">
        <v>105</v>
      </c>
      <c r="C36" s="316">
        <v>5</v>
      </c>
      <c r="D36" s="34">
        <v>455419</v>
      </c>
      <c r="E36" s="46">
        <v>418125</v>
      </c>
      <c r="F36" s="317">
        <v>8.9193423019432032</v>
      </c>
      <c r="G36" s="337" t="s">
        <v>65</v>
      </c>
      <c r="H36" s="338" t="s">
        <v>65</v>
      </c>
      <c r="I36" s="339" t="s">
        <v>65</v>
      </c>
      <c r="J36" s="64">
        <v>2</v>
      </c>
      <c r="K36" s="74">
        <v>3</v>
      </c>
      <c r="L36" s="83">
        <v>0</v>
      </c>
      <c r="M36" s="64">
        <v>2</v>
      </c>
      <c r="N36" s="74">
        <v>3</v>
      </c>
      <c r="O36" s="83">
        <v>0</v>
      </c>
      <c r="P36" s="64">
        <v>3</v>
      </c>
      <c r="Q36" s="74">
        <v>2</v>
      </c>
      <c r="R36" s="83">
        <v>0</v>
      </c>
    </row>
    <row r="37" spans="1:18" ht="13.5" customHeight="1" x14ac:dyDescent="0.15">
      <c r="A37" s="324"/>
      <c r="B37" s="24"/>
      <c r="C37" s="305"/>
      <c r="D37" s="32">
        <v>17.681072995248361</v>
      </c>
      <c r="E37" s="44">
        <v>18.38172259985809</v>
      </c>
      <c r="F37" s="306"/>
      <c r="G37" s="308"/>
      <c r="H37" s="310"/>
      <c r="I37" s="340"/>
      <c r="J37" s="62"/>
      <c r="K37" s="72">
        <v>40</v>
      </c>
      <c r="L37" s="81"/>
      <c r="M37" s="62"/>
      <c r="N37" s="72">
        <v>40</v>
      </c>
      <c r="O37" s="81"/>
      <c r="P37" s="62"/>
      <c r="Q37" s="72">
        <v>60</v>
      </c>
      <c r="R37" s="81"/>
    </row>
    <row r="38" spans="1:18" ht="13.5" customHeight="1" x14ac:dyDescent="0.15">
      <c r="A38" s="324"/>
      <c r="B38" s="18" t="s">
        <v>85</v>
      </c>
      <c r="C38" s="316">
        <v>5</v>
      </c>
      <c r="D38" s="34">
        <v>1148593</v>
      </c>
      <c r="E38" s="46">
        <v>1105631</v>
      </c>
      <c r="F38" s="317">
        <v>3.8857448823341514</v>
      </c>
      <c r="G38" s="337" t="s">
        <v>65</v>
      </c>
      <c r="H38" s="338" t="s">
        <v>65</v>
      </c>
      <c r="I38" s="339" t="s">
        <v>65</v>
      </c>
      <c r="J38" s="64">
        <v>2</v>
      </c>
      <c r="K38" s="74">
        <v>3</v>
      </c>
      <c r="L38" s="83">
        <v>0</v>
      </c>
      <c r="M38" s="64">
        <v>0</v>
      </c>
      <c r="N38" s="74">
        <v>5</v>
      </c>
      <c r="O38" s="83">
        <v>0</v>
      </c>
      <c r="P38" s="64">
        <v>1</v>
      </c>
      <c r="Q38" s="74">
        <v>4</v>
      </c>
      <c r="R38" s="83">
        <v>0</v>
      </c>
    </row>
    <row r="39" spans="1:18" ht="13.5" customHeight="1" x14ac:dyDescent="0.15">
      <c r="A39" s="324"/>
      <c r="B39" s="16"/>
      <c r="C39" s="305"/>
      <c r="D39" s="32">
        <v>44.592686459790436</v>
      </c>
      <c r="E39" s="44">
        <v>48.606044459919161</v>
      </c>
      <c r="F39" s="306"/>
      <c r="G39" s="308"/>
      <c r="H39" s="310"/>
      <c r="I39" s="340"/>
      <c r="J39" s="62"/>
      <c r="K39" s="72">
        <v>40</v>
      </c>
      <c r="L39" s="81"/>
      <c r="M39" s="62"/>
      <c r="N39" s="72">
        <v>0</v>
      </c>
      <c r="O39" s="81"/>
      <c r="P39" s="62"/>
      <c r="Q39" s="72">
        <v>20</v>
      </c>
      <c r="R39" s="81"/>
    </row>
    <row r="40" spans="1:18" ht="13.5" customHeight="1" x14ac:dyDescent="0.15">
      <c r="A40" s="324"/>
      <c r="B40" s="18" t="s">
        <v>104</v>
      </c>
      <c r="C40" s="316">
        <v>5</v>
      </c>
      <c r="D40" s="34">
        <v>420663</v>
      </c>
      <c r="E40" s="46">
        <v>258008</v>
      </c>
      <c r="F40" s="317">
        <v>63.042618833524529</v>
      </c>
      <c r="G40" s="341" t="s">
        <v>65</v>
      </c>
      <c r="H40" s="342" t="s">
        <v>65</v>
      </c>
      <c r="I40" s="343" t="s">
        <v>65</v>
      </c>
      <c r="J40" s="64">
        <v>2</v>
      </c>
      <c r="K40" s="74">
        <v>2</v>
      </c>
      <c r="L40" s="83">
        <v>0</v>
      </c>
      <c r="M40" s="64">
        <v>2</v>
      </c>
      <c r="N40" s="74">
        <v>1</v>
      </c>
      <c r="O40" s="83">
        <v>1</v>
      </c>
      <c r="P40" s="64">
        <v>1</v>
      </c>
      <c r="Q40" s="74">
        <v>2</v>
      </c>
      <c r="R40" s="83">
        <v>1</v>
      </c>
    </row>
    <row r="41" spans="1:18" ht="13.5" customHeight="1" x14ac:dyDescent="0.15">
      <c r="A41" s="324"/>
      <c r="B41" s="18"/>
      <c r="C41" s="305"/>
      <c r="D41" s="32">
        <v>16.331714771232999</v>
      </c>
      <c r="E41" s="44">
        <v>11.342616405486842</v>
      </c>
      <c r="F41" s="306"/>
      <c r="G41" s="308"/>
      <c r="H41" s="310"/>
      <c r="I41" s="340"/>
      <c r="J41" s="62"/>
      <c r="K41" s="72">
        <v>50</v>
      </c>
      <c r="L41" s="81"/>
      <c r="M41" s="62"/>
      <c r="N41" s="72">
        <v>25</v>
      </c>
      <c r="O41" s="81"/>
      <c r="P41" s="62"/>
      <c r="Q41" s="72">
        <v>0</v>
      </c>
      <c r="R41" s="81"/>
    </row>
    <row r="42" spans="1:18" ht="13.5" customHeight="1" x14ac:dyDescent="0.15">
      <c r="A42" s="324"/>
      <c r="B42" s="25" t="s">
        <v>32</v>
      </c>
      <c r="C42" s="313">
        <v>8</v>
      </c>
      <c r="D42" s="33">
        <v>229513</v>
      </c>
      <c r="E42" s="45">
        <v>220195</v>
      </c>
      <c r="F42" s="314">
        <v>4.2317037171598031</v>
      </c>
      <c r="G42" s="341" t="s">
        <v>65</v>
      </c>
      <c r="H42" s="342" t="s">
        <v>65</v>
      </c>
      <c r="I42" s="343" t="s">
        <v>65</v>
      </c>
      <c r="J42" s="64">
        <v>5</v>
      </c>
      <c r="K42" s="74">
        <v>1</v>
      </c>
      <c r="L42" s="83">
        <v>2</v>
      </c>
      <c r="M42" s="64">
        <v>1</v>
      </c>
      <c r="N42" s="74">
        <v>7</v>
      </c>
      <c r="O42" s="83">
        <v>0</v>
      </c>
      <c r="P42" s="64">
        <v>1</v>
      </c>
      <c r="Q42" s="74">
        <v>2</v>
      </c>
      <c r="R42" s="83">
        <v>5</v>
      </c>
    </row>
    <row r="43" spans="1:18" ht="13.5" customHeight="1" x14ac:dyDescent="0.15">
      <c r="A43" s="348"/>
      <c r="B43" s="16"/>
      <c r="C43" s="305"/>
      <c r="D43" s="40">
        <v>8.9105551291413772</v>
      </c>
      <c r="E43" s="52">
        <v>9.6802712295982118</v>
      </c>
      <c r="F43" s="358"/>
      <c r="G43" s="359"/>
      <c r="H43" s="360"/>
      <c r="I43" s="361"/>
      <c r="J43" s="62"/>
      <c r="K43" s="72">
        <v>37.5</v>
      </c>
      <c r="L43" s="81"/>
      <c r="M43" s="62"/>
      <c r="N43" s="72">
        <v>12.5</v>
      </c>
      <c r="O43" s="81"/>
      <c r="P43" s="62"/>
      <c r="Q43" s="72">
        <v>-50</v>
      </c>
      <c r="R43" s="81"/>
    </row>
    <row r="44" spans="1:18" ht="13.5" customHeight="1" x14ac:dyDescent="0.15">
      <c r="A44" s="11" t="s">
        <v>3</v>
      </c>
      <c r="B44" s="26"/>
      <c r="C44" s="349">
        <v>142</v>
      </c>
      <c r="D44" s="350" t="s">
        <v>65</v>
      </c>
      <c r="E44" s="352" t="s">
        <v>65</v>
      </c>
      <c r="F44" s="354" t="s">
        <v>65</v>
      </c>
      <c r="G44" s="356" t="s">
        <v>65</v>
      </c>
      <c r="H44" s="344" t="s">
        <v>65</v>
      </c>
      <c r="I44" s="346" t="s">
        <v>65</v>
      </c>
      <c r="J44" s="67">
        <v>37</v>
      </c>
      <c r="K44" s="77">
        <v>74</v>
      </c>
      <c r="L44" s="87">
        <v>29</v>
      </c>
      <c r="M44" s="67">
        <v>9</v>
      </c>
      <c r="N44" s="77">
        <v>115</v>
      </c>
      <c r="O44" s="87">
        <v>15</v>
      </c>
      <c r="P44" s="67">
        <v>33</v>
      </c>
      <c r="Q44" s="77">
        <v>78</v>
      </c>
      <c r="R44" s="87">
        <v>29</v>
      </c>
    </row>
    <row r="45" spans="1:18" ht="13.5" customHeight="1" x14ac:dyDescent="0.15">
      <c r="A45" s="9"/>
      <c r="B45" s="21"/>
      <c r="C45" s="301"/>
      <c r="D45" s="351"/>
      <c r="E45" s="353"/>
      <c r="F45" s="355"/>
      <c r="G45" s="357"/>
      <c r="H45" s="345"/>
      <c r="I45" s="347"/>
      <c r="J45" s="68"/>
      <c r="K45" s="78">
        <v>5.7</v>
      </c>
      <c r="L45" s="88"/>
      <c r="M45" s="68"/>
      <c r="N45" s="78">
        <v>-4.3</v>
      </c>
      <c r="O45" s="88"/>
      <c r="P45" s="68"/>
      <c r="Q45" s="78">
        <v>2.9</v>
      </c>
      <c r="R45" s="88"/>
    </row>
    <row r="46" spans="1:18" ht="13.5" customHeight="1" x14ac:dyDescent="0.15">
      <c r="A46" s="12"/>
      <c r="B46" s="27" t="s">
        <v>109</v>
      </c>
      <c r="C46" s="3"/>
      <c r="D46" s="3"/>
      <c r="E46" s="3"/>
      <c r="F46" s="27"/>
      <c r="G46" s="3"/>
      <c r="H46" s="3"/>
      <c r="I46" s="3"/>
      <c r="J46" s="27" t="s">
        <v>78</v>
      </c>
      <c r="K46" s="12"/>
      <c r="L46" s="12"/>
      <c r="M46" s="12"/>
      <c r="N46" s="12"/>
      <c r="O46" s="12"/>
      <c r="P46" s="12"/>
      <c r="Q46" s="12"/>
      <c r="R46" s="12"/>
    </row>
  </sheetData>
  <mergeCells count="96">
    <mergeCell ref="H44:H45"/>
    <mergeCell ref="I44:I45"/>
    <mergeCell ref="A8:A23"/>
    <mergeCell ref="A34:A43"/>
    <mergeCell ref="C44:C45"/>
    <mergeCell ref="D44:D45"/>
    <mergeCell ref="E44:E45"/>
    <mergeCell ref="F44:F45"/>
    <mergeCell ref="G44:G45"/>
    <mergeCell ref="C42:C43"/>
    <mergeCell ref="F42:F43"/>
    <mergeCell ref="G42:G43"/>
    <mergeCell ref="H42:H43"/>
    <mergeCell ref="I42:I43"/>
    <mergeCell ref="C40:C41"/>
    <mergeCell ref="F40:F41"/>
    <mergeCell ref="G40:G41"/>
    <mergeCell ref="H40:H41"/>
    <mergeCell ref="I40:I41"/>
    <mergeCell ref="C38:C39"/>
    <mergeCell ref="F38:F39"/>
    <mergeCell ref="G38:G39"/>
    <mergeCell ref="H38:H39"/>
    <mergeCell ref="I38:I39"/>
    <mergeCell ref="C36:C37"/>
    <mergeCell ref="F36:F37"/>
    <mergeCell ref="G36:G37"/>
    <mergeCell ref="H36:H37"/>
    <mergeCell ref="I36:I37"/>
    <mergeCell ref="C34:C35"/>
    <mergeCell ref="F34:F35"/>
    <mergeCell ref="G34:G35"/>
    <mergeCell ref="H34:H35"/>
    <mergeCell ref="I34:I35"/>
    <mergeCell ref="C32:C33"/>
    <mergeCell ref="F32:F33"/>
    <mergeCell ref="G32:G33"/>
    <mergeCell ref="H32:H33"/>
    <mergeCell ref="I32:I33"/>
    <mergeCell ref="I28:I29"/>
    <mergeCell ref="C30:C31"/>
    <mergeCell ref="F30:F31"/>
    <mergeCell ref="G30:G31"/>
    <mergeCell ref="H30:H31"/>
    <mergeCell ref="I30:I31"/>
    <mergeCell ref="A28:A31"/>
    <mergeCell ref="C28:C29"/>
    <mergeCell ref="F28:F29"/>
    <mergeCell ref="G28:G29"/>
    <mergeCell ref="H28:H29"/>
    <mergeCell ref="C26:C27"/>
    <mergeCell ref="F26:F27"/>
    <mergeCell ref="G26:G27"/>
    <mergeCell ref="H26:H27"/>
    <mergeCell ref="I26:I27"/>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C8:C9"/>
    <mergeCell ref="F8:F9"/>
    <mergeCell ref="G8:G9"/>
    <mergeCell ref="H8:H9"/>
    <mergeCell ref="I8:I9"/>
    <mergeCell ref="C6:C7"/>
    <mergeCell ref="F6:F7"/>
    <mergeCell ref="I6:I7"/>
    <mergeCell ref="D4:F4"/>
    <mergeCell ref="G4:I4"/>
    <mergeCell ref="J4:L4"/>
    <mergeCell ref="M4:O4"/>
    <mergeCell ref="P4:R4"/>
    <mergeCell ref="B4:B5"/>
    <mergeCell ref="C4:C5"/>
  </mergeCells>
  <phoneticPr fontId="21"/>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R46"/>
  <sheetViews>
    <sheetView showGridLines="0" view="pageBreakPreview" zoomScale="90" zoomScaleSheetLayoutView="90" workbookViewId="0">
      <selection activeCell="V19" sqref="V19"/>
    </sheetView>
  </sheetViews>
  <sheetFormatPr defaultColWidth="9" defaultRowHeight="12.6" x14ac:dyDescent="0.15"/>
  <cols>
    <col min="1" max="1" width="3" style="1" customWidth="1"/>
    <col min="2" max="2" width="15.88671875" style="1" customWidth="1"/>
    <col min="3" max="3" width="7.77734375" style="1" customWidth="1"/>
    <col min="4" max="5" width="9.6640625" style="1" customWidth="1"/>
    <col min="6" max="6" width="7.77734375" style="1" customWidth="1"/>
    <col min="7" max="8" width="9.6640625" style="1" customWidth="1"/>
    <col min="9" max="9" width="7.77734375" style="1" customWidth="1"/>
    <col min="10" max="18" width="6.44140625" style="1" customWidth="1"/>
    <col min="19" max="19" width="9" style="1" customWidth="1"/>
    <col min="20" max="16384" width="9" style="1"/>
  </cols>
  <sheetData>
    <row r="1" spans="1:18" ht="13.5" customHeight="1" x14ac:dyDescent="0.15">
      <c r="A1" s="2" t="s">
        <v>115</v>
      </c>
      <c r="B1" s="13"/>
      <c r="C1" s="13"/>
      <c r="D1" s="13"/>
      <c r="E1" s="13"/>
      <c r="F1" s="13"/>
      <c r="G1" s="13"/>
      <c r="H1" s="13"/>
      <c r="I1" s="13"/>
      <c r="J1" s="13"/>
      <c r="K1" s="13"/>
      <c r="L1" s="13"/>
      <c r="M1" s="13"/>
      <c r="N1" s="13"/>
      <c r="O1" s="13"/>
      <c r="P1" s="13"/>
      <c r="Q1" s="13"/>
      <c r="R1" s="13"/>
    </row>
    <row r="2" spans="1:18" ht="13.5" customHeight="1" x14ac:dyDescent="0.15">
      <c r="A2" s="3"/>
      <c r="B2" s="3"/>
      <c r="C2" s="3"/>
      <c r="D2" s="3"/>
      <c r="E2" s="3"/>
      <c r="F2" s="3"/>
      <c r="G2" s="3"/>
      <c r="H2" s="3"/>
      <c r="I2" s="3"/>
      <c r="J2" s="3"/>
      <c r="K2" s="3"/>
      <c r="L2" s="3"/>
      <c r="M2" s="3"/>
      <c r="N2" s="3"/>
      <c r="O2" s="3"/>
      <c r="P2" s="3"/>
      <c r="Q2" s="3"/>
      <c r="R2" s="3"/>
    </row>
    <row r="3" spans="1:18" ht="13.5" customHeight="1" x14ac:dyDescent="0.15">
      <c r="A3" s="3"/>
      <c r="B3" s="3"/>
      <c r="C3" s="3"/>
      <c r="D3" s="3"/>
      <c r="E3" s="3"/>
      <c r="F3" s="3"/>
      <c r="G3" s="3"/>
      <c r="H3" s="3"/>
      <c r="I3" s="3"/>
      <c r="J3" s="3"/>
      <c r="K3" s="3"/>
      <c r="L3" s="3"/>
      <c r="M3" s="3"/>
      <c r="N3" s="3"/>
      <c r="O3" s="3"/>
      <c r="P3" s="3"/>
      <c r="Q3" s="3"/>
      <c r="R3" s="90" t="s">
        <v>43</v>
      </c>
    </row>
    <row r="4" spans="1:18" ht="13.5" customHeight="1" x14ac:dyDescent="0.15">
      <c r="A4" s="4"/>
      <c r="B4" s="296" t="s">
        <v>70</v>
      </c>
      <c r="C4" s="298" t="s">
        <v>79</v>
      </c>
      <c r="D4" s="293" t="s">
        <v>77</v>
      </c>
      <c r="E4" s="294"/>
      <c r="F4" s="295"/>
      <c r="G4" s="293" t="s">
        <v>76</v>
      </c>
      <c r="H4" s="294"/>
      <c r="I4" s="295"/>
      <c r="J4" s="293" t="s">
        <v>50</v>
      </c>
      <c r="K4" s="294"/>
      <c r="L4" s="295"/>
      <c r="M4" s="293" t="s">
        <v>1</v>
      </c>
      <c r="N4" s="294"/>
      <c r="O4" s="295"/>
      <c r="P4" s="293" t="s">
        <v>9</v>
      </c>
      <c r="Q4" s="294"/>
      <c r="R4" s="295"/>
    </row>
    <row r="5" spans="1:18" ht="13.5" customHeight="1" x14ac:dyDescent="0.15">
      <c r="A5" s="5"/>
      <c r="B5" s="297"/>
      <c r="C5" s="299"/>
      <c r="D5" s="29" t="s">
        <v>74</v>
      </c>
      <c r="E5" s="41" t="s">
        <v>69</v>
      </c>
      <c r="F5" s="54" t="s">
        <v>73</v>
      </c>
      <c r="G5" s="29" t="s">
        <v>74</v>
      </c>
      <c r="H5" s="41" t="s">
        <v>69</v>
      </c>
      <c r="I5" s="54" t="s">
        <v>73</v>
      </c>
      <c r="J5" s="28" t="s">
        <v>67</v>
      </c>
      <c r="K5" s="69" t="s">
        <v>68</v>
      </c>
      <c r="L5" s="53" t="s">
        <v>59</v>
      </c>
      <c r="M5" s="28" t="s">
        <v>67</v>
      </c>
      <c r="N5" s="69" t="s">
        <v>68</v>
      </c>
      <c r="O5" s="53" t="s">
        <v>59</v>
      </c>
      <c r="P5" s="28" t="s">
        <v>67</v>
      </c>
      <c r="Q5" s="69" t="s">
        <v>68</v>
      </c>
      <c r="R5" s="53" t="s">
        <v>59</v>
      </c>
    </row>
    <row r="6" spans="1:18" ht="13.5" customHeight="1" x14ac:dyDescent="0.15">
      <c r="A6" s="6"/>
      <c r="B6" s="14" t="s">
        <v>61</v>
      </c>
      <c r="C6" s="300">
        <v>78</v>
      </c>
      <c r="D6" s="30">
        <v>34366076</v>
      </c>
      <c r="E6" s="42">
        <v>34443614</v>
      </c>
      <c r="F6" s="302">
        <v>-0.22511575004877216</v>
      </c>
      <c r="G6" s="55">
        <v>29747665</v>
      </c>
      <c r="H6" s="57">
        <v>31301286</v>
      </c>
      <c r="I6" s="302">
        <v>-4.9634414381568916</v>
      </c>
      <c r="J6" s="60">
        <v>25</v>
      </c>
      <c r="K6" s="70">
        <v>35</v>
      </c>
      <c r="L6" s="79">
        <v>18</v>
      </c>
      <c r="M6" s="60">
        <v>2</v>
      </c>
      <c r="N6" s="70">
        <v>69</v>
      </c>
      <c r="O6" s="79">
        <v>6</v>
      </c>
      <c r="P6" s="60">
        <v>19</v>
      </c>
      <c r="Q6" s="70">
        <v>36</v>
      </c>
      <c r="R6" s="79">
        <v>23</v>
      </c>
    </row>
    <row r="7" spans="1:18" ht="13.5" customHeight="1" x14ac:dyDescent="0.15">
      <c r="A7" s="7"/>
      <c r="B7" s="15"/>
      <c r="C7" s="301"/>
      <c r="D7" s="31" t="s">
        <v>65</v>
      </c>
      <c r="E7" s="43" t="s">
        <v>65</v>
      </c>
      <c r="F7" s="303"/>
      <c r="G7" s="37" t="s">
        <v>65</v>
      </c>
      <c r="H7" s="49" t="s">
        <v>65</v>
      </c>
      <c r="I7" s="304"/>
      <c r="J7" s="61"/>
      <c r="K7" s="71">
        <v>9</v>
      </c>
      <c r="L7" s="80"/>
      <c r="M7" s="61"/>
      <c r="N7" s="71">
        <v>-5.2</v>
      </c>
      <c r="O7" s="80"/>
      <c r="P7" s="61"/>
      <c r="Q7" s="71">
        <v>-5.0999999999999996</v>
      </c>
      <c r="R7" s="80"/>
    </row>
    <row r="8" spans="1:18" ht="13.5" customHeight="1" x14ac:dyDescent="0.15">
      <c r="A8" s="324" t="s">
        <v>57</v>
      </c>
      <c r="B8" s="8" t="s">
        <v>60</v>
      </c>
      <c r="C8" s="300">
        <v>11</v>
      </c>
      <c r="D8" s="30">
        <v>1950262</v>
      </c>
      <c r="E8" s="42">
        <v>1927326</v>
      </c>
      <c r="F8" s="302">
        <v>1.1900425771249843</v>
      </c>
      <c r="G8" s="307" t="s">
        <v>65</v>
      </c>
      <c r="H8" s="309" t="s">
        <v>65</v>
      </c>
      <c r="I8" s="311" t="s">
        <v>65</v>
      </c>
      <c r="J8" s="60">
        <v>4</v>
      </c>
      <c r="K8" s="70">
        <v>6</v>
      </c>
      <c r="L8" s="79">
        <v>1</v>
      </c>
      <c r="M8" s="60">
        <v>0</v>
      </c>
      <c r="N8" s="70">
        <v>11</v>
      </c>
      <c r="O8" s="79">
        <v>0</v>
      </c>
      <c r="P8" s="60">
        <v>3</v>
      </c>
      <c r="Q8" s="70">
        <v>4</v>
      </c>
      <c r="R8" s="79">
        <v>4</v>
      </c>
    </row>
    <row r="9" spans="1:18" ht="13.5" customHeight="1" x14ac:dyDescent="0.15">
      <c r="A9" s="324"/>
      <c r="B9" s="16"/>
      <c r="C9" s="305"/>
      <c r="D9" s="32">
        <v>5.6749627161390208</v>
      </c>
      <c r="E9" s="44">
        <v>5.5955974886955824</v>
      </c>
      <c r="F9" s="306"/>
      <c r="G9" s="308"/>
      <c r="H9" s="310"/>
      <c r="I9" s="312"/>
      <c r="J9" s="62"/>
      <c r="K9" s="72">
        <v>27.3</v>
      </c>
      <c r="L9" s="81"/>
      <c r="M9" s="62"/>
      <c r="N9" s="72">
        <v>0</v>
      </c>
      <c r="O9" s="81"/>
      <c r="P9" s="62"/>
      <c r="Q9" s="72">
        <v>-9.1</v>
      </c>
      <c r="R9" s="81"/>
    </row>
    <row r="10" spans="1:18" ht="13.5" customHeight="1" x14ac:dyDescent="0.15">
      <c r="A10" s="324"/>
      <c r="B10" s="17" t="s">
        <v>101</v>
      </c>
      <c r="C10" s="313">
        <v>6</v>
      </c>
      <c r="D10" s="33">
        <v>878350</v>
      </c>
      <c r="E10" s="45">
        <v>834472</v>
      </c>
      <c r="F10" s="314">
        <v>5.2581752293666</v>
      </c>
      <c r="G10" s="33">
        <v>837134</v>
      </c>
      <c r="H10" s="45">
        <v>779064</v>
      </c>
      <c r="I10" s="314">
        <v>7.4538163745212245</v>
      </c>
      <c r="J10" s="63">
        <v>2</v>
      </c>
      <c r="K10" s="73">
        <v>2</v>
      </c>
      <c r="L10" s="82">
        <v>2</v>
      </c>
      <c r="M10" s="63">
        <v>0</v>
      </c>
      <c r="N10" s="73">
        <v>5</v>
      </c>
      <c r="O10" s="82">
        <v>1</v>
      </c>
      <c r="P10" s="63">
        <v>1</v>
      </c>
      <c r="Q10" s="73">
        <v>3</v>
      </c>
      <c r="R10" s="82">
        <v>2</v>
      </c>
    </row>
    <row r="11" spans="1:18" ht="13.5" customHeight="1" x14ac:dyDescent="0.15">
      <c r="A11" s="324"/>
      <c r="B11" s="16"/>
      <c r="C11" s="305"/>
      <c r="D11" s="32">
        <v>2.5558635207580873</v>
      </c>
      <c r="E11" s="44">
        <v>2.4227190561362115</v>
      </c>
      <c r="F11" s="306"/>
      <c r="G11" s="32">
        <v>2.8141166710059426</v>
      </c>
      <c r="H11" s="44">
        <v>2.4889201037938187</v>
      </c>
      <c r="I11" s="315"/>
      <c r="J11" s="62"/>
      <c r="K11" s="72">
        <v>0</v>
      </c>
      <c r="L11" s="81"/>
      <c r="M11" s="62"/>
      <c r="N11" s="72">
        <v>-16.7</v>
      </c>
      <c r="O11" s="81"/>
      <c r="P11" s="62"/>
      <c r="Q11" s="72">
        <v>-16.7</v>
      </c>
      <c r="R11" s="81"/>
    </row>
    <row r="12" spans="1:18" ht="13.5" customHeight="1" x14ac:dyDescent="0.15">
      <c r="A12" s="324"/>
      <c r="B12" s="18" t="s">
        <v>53</v>
      </c>
      <c r="C12" s="316">
        <v>9</v>
      </c>
      <c r="D12" s="34">
        <v>2708278</v>
      </c>
      <c r="E12" s="46">
        <v>3244776</v>
      </c>
      <c r="F12" s="317">
        <v>-16.534207600154843</v>
      </c>
      <c r="G12" s="34">
        <v>2453204</v>
      </c>
      <c r="H12" s="46">
        <v>2952570</v>
      </c>
      <c r="I12" s="317">
        <v>-16.912926704531984</v>
      </c>
      <c r="J12" s="64">
        <v>5</v>
      </c>
      <c r="K12" s="74">
        <v>2</v>
      </c>
      <c r="L12" s="83">
        <v>2</v>
      </c>
      <c r="M12" s="64">
        <v>1</v>
      </c>
      <c r="N12" s="74">
        <v>7</v>
      </c>
      <c r="O12" s="83">
        <v>1</v>
      </c>
      <c r="P12" s="64">
        <v>5</v>
      </c>
      <c r="Q12" s="74">
        <v>2</v>
      </c>
      <c r="R12" s="83">
        <v>2</v>
      </c>
    </row>
    <row r="13" spans="1:18" ht="13.5" customHeight="1" x14ac:dyDescent="0.15">
      <c r="A13" s="324"/>
      <c r="B13" s="16"/>
      <c r="C13" s="305"/>
      <c r="D13" s="32">
        <v>7.8806727890609327</v>
      </c>
      <c r="E13" s="44">
        <v>9.4205445456449493</v>
      </c>
      <c r="F13" s="306"/>
      <c r="G13" s="32">
        <v>8.2467111284196584</v>
      </c>
      <c r="H13" s="44">
        <v>9.4327434342473975</v>
      </c>
      <c r="I13" s="315"/>
      <c r="J13" s="62"/>
      <c r="K13" s="72">
        <v>33.299999999999997</v>
      </c>
      <c r="L13" s="81"/>
      <c r="M13" s="62"/>
      <c r="N13" s="72">
        <v>0</v>
      </c>
      <c r="O13" s="81"/>
      <c r="P13" s="62"/>
      <c r="Q13" s="72">
        <v>33.299999999999997</v>
      </c>
      <c r="R13" s="81"/>
    </row>
    <row r="14" spans="1:18" ht="13.5" customHeight="1" x14ac:dyDescent="0.15">
      <c r="A14" s="324"/>
      <c r="B14" s="18" t="s">
        <v>72</v>
      </c>
      <c r="C14" s="316">
        <v>11</v>
      </c>
      <c r="D14" s="34">
        <v>2466876</v>
      </c>
      <c r="E14" s="46">
        <v>1656233</v>
      </c>
      <c r="F14" s="317">
        <v>48.944985397585953</v>
      </c>
      <c r="G14" s="34">
        <v>1788398</v>
      </c>
      <c r="H14" s="46">
        <v>1690894</v>
      </c>
      <c r="I14" s="317">
        <v>5.7664170551199589</v>
      </c>
      <c r="J14" s="64">
        <v>4</v>
      </c>
      <c r="K14" s="74">
        <v>5</v>
      </c>
      <c r="L14" s="83">
        <v>2</v>
      </c>
      <c r="M14" s="64">
        <v>1</v>
      </c>
      <c r="N14" s="74">
        <v>9</v>
      </c>
      <c r="O14" s="83">
        <v>1</v>
      </c>
      <c r="P14" s="64">
        <v>2</v>
      </c>
      <c r="Q14" s="74">
        <v>6</v>
      </c>
      <c r="R14" s="83">
        <v>3</v>
      </c>
    </row>
    <row r="15" spans="1:18" ht="13.5" customHeight="1" x14ac:dyDescent="0.15">
      <c r="A15" s="324"/>
      <c r="B15" s="16"/>
      <c r="C15" s="305"/>
      <c r="D15" s="32">
        <v>7.1782300661850371</v>
      </c>
      <c r="E15" s="44">
        <v>4.8085343193080732</v>
      </c>
      <c r="F15" s="306"/>
      <c r="G15" s="32">
        <v>6.0118937066152922</v>
      </c>
      <c r="H15" s="44">
        <v>5.4019953046018623</v>
      </c>
      <c r="I15" s="315"/>
      <c r="J15" s="62"/>
      <c r="K15" s="72">
        <v>18.2</v>
      </c>
      <c r="L15" s="81"/>
      <c r="M15" s="62"/>
      <c r="N15" s="72">
        <v>0</v>
      </c>
      <c r="O15" s="81"/>
      <c r="P15" s="62"/>
      <c r="Q15" s="72">
        <v>-9.1</v>
      </c>
      <c r="R15" s="81"/>
    </row>
    <row r="16" spans="1:18" ht="13.5" customHeight="1" x14ac:dyDescent="0.15">
      <c r="A16" s="324"/>
      <c r="B16" s="318" t="s">
        <v>108</v>
      </c>
      <c r="C16" s="316">
        <v>10</v>
      </c>
      <c r="D16" s="34">
        <v>1772361</v>
      </c>
      <c r="E16" s="46">
        <v>1665318</v>
      </c>
      <c r="F16" s="317">
        <v>6.4277813606770593</v>
      </c>
      <c r="G16" s="34">
        <v>1377542</v>
      </c>
      <c r="H16" s="46">
        <v>1390673</v>
      </c>
      <c r="I16" s="317">
        <v>-0.94421909392072223</v>
      </c>
      <c r="J16" s="64">
        <v>2</v>
      </c>
      <c r="K16" s="74">
        <v>5</v>
      </c>
      <c r="L16" s="83">
        <v>3</v>
      </c>
      <c r="M16" s="64">
        <v>0</v>
      </c>
      <c r="N16" s="74">
        <v>9</v>
      </c>
      <c r="O16" s="83">
        <v>1</v>
      </c>
      <c r="P16" s="64">
        <v>1</v>
      </c>
      <c r="Q16" s="74">
        <v>3</v>
      </c>
      <c r="R16" s="83">
        <v>6</v>
      </c>
    </row>
    <row r="17" spans="1:18" ht="13.5" customHeight="1" x14ac:dyDescent="0.15">
      <c r="A17" s="324"/>
      <c r="B17" s="319"/>
      <c r="C17" s="305"/>
      <c r="D17" s="32">
        <v>5.1572981448332946</v>
      </c>
      <c r="E17" s="44">
        <v>4.8349107616872029</v>
      </c>
      <c r="F17" s="306"/>
      <c r="G17" s="32">
        <v>4.6307567333436088</v>
      </c>
      <c r="H17" s="44">
        <v>4.4428621878347103</v>
      </c>
      <c r="I17" s="315"/>
      <c r="J17" s="62"/>
      <c r="K17" s="72">
        <v>-10</v>
      </c>
      <c r="L17" s="81"/>
      <c r="M17" s="62"/>
      <c r="N17" s="72">
        <v>-10</v>
      </c>
      <c r="O17" s="81"/>
      <c r="P17" s="62"/>
      <c r="Q17" s="72">
        <v>-50</v>
      </c>
      <c r="R17" s="81"/>
    </row>
    <row r="18" spans="1:18" ht="13.5" customHeight="1" x14ac:dyDescent="0.15">
      <c r="A18" s="324"/>
      <c r="B18" s="318" t="s">
        <v>103</v>
      </c>
      <c r="C18" s="316">
        <v>15</v>
      </c>
      <c r="D18" s="34">
        <v>10884107</v>
      </c>
      <c r="E18" s="46">
        <v>11535089</v>
      </c>
      <c r="F18" s="317">
        <v>-5.6434935179087091</v>
      </c>
      <c r="G18" s="34">
        <v>10063818</v>
      </c>
      <c r="H18" s="46">
        <v>10557303</v>
      </c>
      <c r="I18" s="317">
        <v>-4.6743472267491057</v>
      </c>
      <c r="J18" s="64">
        <v>3</v>
      </c>
      <c r="K18" s="74">
        <v>8</v>
      </c>
      <c r="L18" s="83">
        <v>4</v>
      </c>
      <c r="M18" s="64">
        <v>0</v>
      </c>
      <c r="N18" s="74">
        <v>14</v>
      </c>
      <c r="O18" s="83">
        <v>0</v>
      </c>
      <c r="P18" s="64">
        <v>3</v>
      </c>
      <c r="Q18" s="74">
        <v>9</v>
      </c>
      <c r="R18" s="83">
        <v>3</v>
      </c>
    </row>
    <row r="19" spans="1:18" ht="13.5" customHeight="1" x14ac:dyDescent="0.15">
      <c r="A19" s="324"/>
      <c r="B19" s="319"/>
      <c r="C19" s="305"/>
      <c r="D19" s="32">
        <v>31.671078769656447</v>
      </c>
      <c r="E19" s="44">
        <v>33.489775492200089</v>
      </c>
      <c r="F19" s="306"/>
      <c r="G19" s="32">
        <v>33.83061494070207</v>
      </c>
      <c r="H19" s="44">
        <v>33.728016797776291</v>
      </c>
      <c r="I19" s="315"/>
      <c r="J19" s="62"/>
      <c r="K19" s="72">
        <v>-6.7</v>
      </c>
      <c r="L19" s="81"/>
      <c r="M19" s="62"/>
      <c r="N19" s="72">
        <v>0</v>
      </c>
      <c r="O19" s="81"/>
      <c r="P19" s="62"/>
      <c r="Q19" s="72">
        <v>0</v>
      </c>
      <c r="R19" s="81"/>
    </row>
    <row r="20" spans="1:18" ht="13.5" customHeight="1" x14ac:dyDescent="0.15">
      <c r="A20" s="324"/>
      <c r="B20" s="18" t="s">
        <v>106</v>
      </c>
      <c r="C20" s="316">
        <v>9</v>
      </c>
      <c r="D20" s="34">
        <v>4429710</v>
      </c>
      <c r="E20" s="46">
        <v>4810245</v>
      </c>
      <c r="F20" s="317">
        <v>-7.9109276138741365</v>
      </c>
      <c r="G20" s="34">
        <v>4278245</v>
      </c>
      <c r="H20" s="46">
        <v>5050843</v>
      </c>
      <c r="I20" s="317">
        <v>-15.296416855562526</v>
      </c>
      <c r="J20" s="64">
        <v>2</v>
      </c>
      <c r="K20" s="74">
        <v>5</v>
      </c>
      <c r="L20" s="83">
        <v>2</v>
      </c>
      <c r="M20" s="64">
        <v>0</v>
      </c>
      <c r="N20" s="74">
        <v>7</v>
      </c>
      <c r="O20" s="83">
        <v>2</v>
      </c>
      <c r="P20" s="64">
        <v>3</v>
      </c>
      <c r="Q20" s="74">
        <v>5</v>
      </c>
      <c r="R20" s="83">
        <v>1</v>
      </c>
    </row>
    <row r="21" spans="1:18" ht="13.5" customHeight="1" x14ac:dyDescent="0.15">
      <c r="A21" s="324"/>
      <c r="B21" s="16"/>
      <c r="C21" s="305"/>
      <c r="D21" s="32">
        <v>12.889775370339052</v>
      </c>
      <c r="E21" s="44">
        <v>13.965564124600863</v>
      </c>
      <c r="F21" s="306"/>
      <c r="G21" s="32">
        <v>14.381784250965579</v>
      </c>
      <c r="H21" s="44">
        <v>16.136215617466963</v>
      </c>
      <c r="I21" s="315"/>
      <c r="J21" s="62"/>
      <c r="K21" s="72">
        <v>0</v>
      </c>
      <c r="L21" s="81"/>
      <c r="M21" s="62"/>
      <c r="N21" s="72">
        <v>-22.2</v>
      </c>
      <c r="O21" s="81"/>
      <c r="P21" s="62"/>
      <c r="Q21" s="72">
        <v>22.2</v>
      </c>
      <c r="R21" s="81"/>
    </row>
    <row r="22" spans="1:18" ht="13.5" customHeight="1" x14ac:dyDescent="0.15">
      <c r="A22" s="324"/>
      <c r="B22" s="18" t="s">
        <v>107</v>
      </c>
      <c r="C22" s="316">
        <v>7</v>
      </c>
      <c r="D22" s="34">
        <v>9276132</v>
      </c>
      <c r="E22" s="46">
        <v>8770155</v>
      </c>
      <c r="F22" s="317">
        <v>5.7693051035015941</v>
      </c>
      <c r="G22" s="34">
        <v>8949324</v>
      </c>
      <c r="H22" s="46">
        <v>8879939</v>
      </c>
      <c r="I22" s="317">
        <v>0.78136798011787789</v>
      </c>
      <c r="J22" s="64">
        <v>3</v>
      </c>
      <c r="K22" s="74">
        <v>2</v>
      </c>
      <c r="L22" s="83">
        <v>2</v>
      </c>
      <c r="M22" s="64">
        <v>0</v>
      </c>
      <c r="N22" s="74">
        <v>7</v>
      </c>
      <c r="O22" s="83">
        <v>0</v>
      </c>
      <c r="P22" s="64">
        <v>1</v>
      </c>
      <c r="Q22" s="74">
        <v>4</v>
      </c>
      <c r="R22" s="83">
        <v>2</v>
      </c>
    </row>
    <row r="23" spans="1:18" ht="13.5" customHeight="1" x14ac:dyDescent="0.15">
      <c r="A23" s="325"/>
      <c r="B23" s="19"/>
      <c r="C23" s="301"/>
      <c r="D23" s="35">
        <v>26.992118623028126</v>
      </c>
      <c r="E23" s="47">
        <v>25.462354211727028</v>
      </c>
      <c r="F23" s="303"/>
      <c r="G23" s="35">
        <v>30.084122568947848</v>
      </c>
      <c r="H23" s="58">
        <v>28.369246554278956</v>
      </c>
      <c r="I23" s="304"/>
      <c r="J23" s="61"/>
      <c r="K23" s="71">
        <v>14.3</v>
      </c>
      <c r="L23" s="80"/>
      <c r="M23" s="61"/>
      <c r="N23" s="71">
        <v>0</v>
      </c>
      <c r="O23" s="80"/>
      <c r="P23" s="61"/>
      <c r="Q23" s="71">
        <v>-14.3</v>
      </c>
      <c r="R23" s="80"/>
    </row>
    <row r="24" spans="1:18" ht="13.5" customHeight="1" x14ac:dyDescent="0.15">
      <c r="A24" s="8" t="s">
        <v>23</v>
      </c>
      <c r="B24" s="20"/>
      <c r="C24" s="300">
        <v>8</v>
      </c>
      <c r="D24" s="30">
        <v>1158030</v>
      </c>
      <c r="E24" s="42">
        <v>1929249</v>
      </c>
      <c r="F24" s="302">
        <v>-39.975088752151741</v>
      </c>
      <c r="G24" s="30">
        <v>7018052</v>
      </c>
      <c r="H24" s="42">
        <v>4470132</v>
      </c>
      <c r="I24" s="302">
        <v>56.99876424230871</v>
      </c>
      <c r="J24" s="60">
        <v>0</v>
      </c>
      <c r="K24" s="70">
        <v>7</v>
      </c>
      <c r="L24" s="79">
        <v>1</v>
      </c>
      <c r="M24" s="60">
        <v>0</v>
      </c>
      <c r="N24" s="70">
        <v>8</v>
      </c>
      <c r="O24" s="79">
        <v>0</v>
      </c>
      <c r="P24" s="60">
        <v>1</v>
      </c>
      <c r="Q24" s="70">
        <v>7</v>
      </c>
      <c r="R24" s="79">
        <v>0</v>
      </c>
    </row>
    <row r="25" spans="1:18" ht="13.5" customHeight="1" x14ac:dyDescent="0.15">
      <c r="A25" s="9"/>
      <c r="B25" s="21"/>
      <c r="C25" s="301"/>
      <c r="D25" s="36" t="s">
        <v>65</v>
      </c>
      <c r="E25" s="48" t="s">
        <v>65</v>
      </c>
      <c r="F25" s="303"/>
      <c r="G25" s="56" t="s">
        <v>65</v>
      </c>
      <c r="H25" s="59" t="s">
        <v>65</v>
      </c>
      <c r="I25" s="304"/>
      <c r="J25" s="61"/>
      <c r="K25" s="71">
        <v>-12.5</v>
      </c>
      <c r="L25" s="80"/>
      <c r="M25" s="61"/>
      <c r="N25" s="71">
        <v>0</v>
      </c>
      <c r="O25" s="80"/>
      <c r="P25" s="61"/>
      <c r="Q25" s="71">
        <v>12.5</v>
      </c>
      <c r="R25" s="80"/>
    </row>
    <row r="26" spans="1:18" ht="13.5" customHeight="1" x14ac:dyDescent="0.15">
      <c r="A26" s="7"/>
      <c r="B26" s="14" t="s">
        <v>61</v>
      </c>
      <c r="C26" s="300">
        <v>21</v>
      </c>
      <c r="D26" s="30">
        <v>4270228</v>
      </c>
      <c r="E26" s="42">
        <v>4209300</v>
      </c>
      <c r="F26" s="302">
        <v>1.4474615731831904</v>
      </c>
      <c r="G26" s="307" t="s">
        <v>65</v>
      </c>
      <c r="H26" s="309" t="s">
        <v>65</v>
      </c>
      <c r="I26" s="322" t="s">
        <v>65</v>
      </c>
      <c r="J26" s="60">
        <v>4</v>
      </c>
      <c r="K26" s="70">
        <v>12</v>
      </c>
      <c r="L26" s="79">
        <v>5</v>
      </c>
      <c r="M26" s="60">
        <v>1</v>
      </c>
      <c r="N26" s="70">
        <v>15</v>
      </c>
      <c r="O26" s="79">
        <v>5</v>
      </c>
      <c r="P26" s="60">
        <v>3</v>
      </c>
      <c r="Q26" s="70">
        <v>13</v>
      </c>
      <c r="R26" s="79">
        <v>5</v>
      </c>
    </row>
    <row r="27" spans="1:18" ht="13.5" customHeight="1" x14ac:dyDescent="0.15">
      <c r="A27" s="7"/>
      <c r="B27" s="15"/>
      <c r="C27" s="301"/>
      <c r="D27" s="37" t="s">
        <v>65</v>
      </c>
      <c r="E27" s="49" t="s">
        <v>65</v>
      </c>
      <c r="F27" s="303"/>
      <c r="G27" s="320"/>
      <c r="H27" s="321"/>
      <c r="I27" s="323"/>
      <c r="J27" s="61"/>
      <c r="K27" s="71">
        <v>-4.8</v>
      </c>
      <c r="L27" s="84"/>
      <c r="M27" s="61"/>
      <c r="N27" s="71">
        <v>-19</v>
      </c>
      <c r="O27" s="84"/>
      <c r="P27" s="61"/>
      <c r="Q27" s="71">
        <v>-9.5</v>
      </c>
      <c r="R27" s="84"/>
    </row>
    <row r="28" spans="1:18" ht="13.5" customHeight="1" x14ac:dyDescent="0.15">
      <c r="A28" s="324" t="s">
        <v>10</v>
      </c>
      <c r="B28" s="22" t="s">
        <v>42</v>
      </c>
      <c r="C28" s="326">
        <v>10</v>
      </c>
      <c r="D28" s="38">
        <v>3644492</v>
      </c>
      <c r="E28" s="50">
        <v>3541202</v>
      </c>
      <c r="F28" s="328">
        <v>2.9168062143871083</v>
      </c>
      <c r="G28" s="329" t="s">
        <v>65</v>
      </c>
      <c r="H28" s="331" t="s">
        <v>65</v>
      </c>
      <c r="I28" s="333" t="s">
        <v>65</v>
      </c>
      <c r="J28" s="65">
        <v>2</v>
      </c>
      <c r="K28" s="75">
        <v>7</v>
      </c>
      <c r="L28" s="85">
        <v>1</v>
      </c>
      <c r="M28" s="89">
        <v>1</v>
      </c>
      <c r="N28" s="75">
        <v>7</v>
      </c>
      <c r="O28" s="85">
        <v>2</v>
      </c>
      <c r="P28" s="89">
        <v>2</v>
      </c>
      <c r="Q28" s="75">
        <v>7</v>
      </c>
      <c r="R28" s="85">
        <v>1</v>
      </c>
    </row>
    <row r="29" spans="1:18" ht="13.5" customHeight="1" x14ac:dyDescent="0.15">
      <c r="A29" s="324"/>
      <c r="B29" s="23"/>
      <c r="C29" s="327"/>
      <c r="D29" s="39">
        <v>85.346543556924829</v>
      </c>
      <c r="E29" s="51">
        <v>84.128049794502644</v>
      </c>
      <c r="F29" s="306"/>
      <c r="G29" s="330"/>
      <c r="H29" s="332"/>
      <c r="I29" s="334"/>
      <c r="J29" s="66"/>
      <c r="K29" s="76">
        <v>10</v>
      </c>
      <c r="L29" s="86"/>
      <c r="M29" s="66"/>
      <c r="N29" s="76">
        <v>-10</v>
      </c>
      <c r="O29" s="86"/>
      <c r="P29" s="66"/>
      <c r="Q29" s="76">
        <v>10</v>
      </c>
      <c r="R29" s="86"/>
    </row>
    <row r="30" spans="1:18" ht="13.5" customHeight="1" x14ac:dyDescent="0.15">
      <c r="A30" s="324"/>
      <c r="B30" s="18" t="s">
        <v>102</v>
      </c>
      <c r="C30" s="335">
        <v>11</v>
      </c>
      <c r="D30" s="34">
        <v>625736</v>
      </c>
      <c r="E30" s="46">
        <v>668098</v>
      </c>
      <c r="F30" s="317">
        <v>-6.3406865459857613</v>
      </c>
      <c r="G30" s="337" t="s">
        <v>65</v>
      </c>
      <c r="H30" s="338" t="s">
        <v>65</v>
      </c>
      <c r="I30" s="339" t="s">
        <v>65</v>
      </c>
      <c r="J30" s="64">
        <v>2</v>
      </c>
      <c r="K30" s="74">
        <v>5</v>
      </c>
      <c r="L30" s="83">
        <v>4</v>
      </c>
      <c r="M30" s="64">
        <v>0</v>
      </c>
      <c r="N30" s="74">
        <v>8</v>
      </c>
      <c r="O30" s="83">
        <v>3</v>
      </c>
      <c r="P30" s="64">
        <v>1</v>
      </c>
      <c r="Q30" s="74">
        <v>6</v>
      </c>
      <c r="R30" s="83">
        <v>4</v>
      </c>
    </row>
    <row r="31" spans="1:18" ht="13.5" customHeight="1" x14ac:dyDescent="0.15">
      <c r="A31" s="325"/>
      <c r="B31" s="19"/>
      <c r="C31" s="336"/>
      <c r="D31" s="35">
        <v>14.653456443075171</v>
      </c>
      <c r="E31" s="47">
        <v>15.871950205497351</v>
      </c>
      <c r="F31" s="303"/>
      <c r="G31" s="320"/>
      <c r="H31" s="321"/>
      <c r="I31" s="323"/>
      <c r="J31" s="61"/>
      <c r="K31" s="71">
        <v>-18.2</v>
      </c>
      <c r="L31" s="80"/>
      <c r="M31" s="61"/>
      <c r="N31" s="71">
        <v>-27.3</v>
      </c>
      <c r="O31" s="80"/>
      <c r="P31" s="61"/>
      <c r="Q31" s="71">
        <v>-27.3</v>
      </c>
      <c r="R31" s="80"/>
    </row>
    <row r="32" spans="1:18" ht="13.5" customHeight="1" x14ac:dyDescent="0.15">
      <c r="A32" s="6"/>
      <c r="B32" s="14" t="s">
        <v>61</v>
      </c>
      <c r="C32" s="300">
        <v>35</v>
      </c>
      <c r="D32" s="30">
        <v>2529929</v>
      </c>
      <c r="E32" s="42">
        <v>2342017</v>
      </c>
      <c r="F32" s="302">
        <v>8.0235113579448836</v>
      </c>
      <c r="G32" s="307" t="s">
        <v>65</v>
      </c>
      <c r="H32" s="309" t="s">
        <v>65</v>
      </c>
      <c r="I32" s="322" t="s">
        <v>65</v>
      </c>
      <c r="J32" s="60">
        <v>12</v>
      </c>
      <c r="K32" s="70">
        <v>19</v>
      </c>
      <c r="L32" s="79">
        <v>3</v>
      </c>
      <c r="M32" s="60">
        <v>4</v>
      </c>
      <c r="N32" s="70">
        <v>28</v>
      </c>
      <c r="O32" s="79">
        <v>2</v>
      </c>
      <c r="P32" s="60">
        <v>9</v>
      </c>
      <c r="Q32" s="70">
        <v>15</v>
      </c>
      <c r="R32" s="79">
        <v>10</v>
      </c>
    </row>
    <row r="33" spans="1:18" ht="13.5" customHeight="1" x14ac:dyDescent="0.15">
      <c r="A33" s="10"/>
      <c r="B33" s="15"/>
      <c r="C33" s="301"/>
      <c r="D33" s="31" t="s">
        <v>65</v>
      </c>
      <c r="E33" s="43" t="s">
        <v>65</v>
      </c>
      <c r="F33" s="303"/>
      <c r="G33" s="320"/>
      <c r="H33" s="321"/>
      <c r="I33" s="323"/>
      <c r="J33" s="61"/>
      <c r="K33" s="71">
        <v>26.5</v>
      </c>
      <c r="L33" s="80"/>
      <c r="M33" s="61"/>
      <c r="N33" s="71">
        <v>5.9</v>
      </c>
      <c r="O33" s="80"/>
      <c r="P33" s="61"/>
      <c r="Q33" s="71">
        <v>-2.9</v>
      </c>
      <c r="R33" s="80"/>
    </row>
    <row r="34" spans="1:18" ht="13.5" customHeight="1" x14ac:dyDescent="0.15">
      <c r="A34" s="324" t="s">
        <v>28</v>
      </c>
      <c r="B34" s="8" t="s">
        <v>100</v>
      </c>
      <c r="C34" s="300">
        <v>12</v>
      </c>
      <c r="D34" s="30">
        <v>398712</v>
      </c>
      <c r="E34" s="42">
        <v>335194</v>
      </c>
      <c r="F34" s="302">
        <v>18.949623203279288</v>
      </c>
      <c r="G34" s="307" t="s">
        <v>65</v>
      </c>
      <c r="H34" s="309" t="s">
        <v>65</v>
      </c>
      <c r="I34" s="322" t="s">
        <v>65</v>
      </c>
      <c r="J34" s="60">
        <v>5</v>
      </c>
      <c r="K34" s="70">
        <v>7</v>
      </c>
      <c r="L34" s="79">
        <v>0</v>
      </c>
      <c r="M34" s="60">
        <v>0</v>
      </c>
      <c r="N34" s="70">
        <v>11</v>
      </c>
      <c r="O34" s="79">
        <v>1</v>
      </c>
      <c r="P34" s="60">
        <v>3</v>
      </c>
      <c r="Q34" s="70">
        <v>5</v>
      </c>
      <c r="R34" s="79">
        <v>4</v>
      </c>
    </row>
    <row r="35" spans="1:18" ht="13.5" customHeight="1" x14ac:dyDescent="0.15">
      <c r="A35" s="324"/>
      <c r="B35" s="16"/>
      <c r="C35" s="305"/>
      <c r="D35" s="32">
        <v>15.759809860276711</v>
      </c>
      <c r="E35" s="44">
        <v>14.312193293216916</v>
      </c>
      <c r="F35" s="306"/>
      <c r="G35" s="308"/>
      <c r="H35" s="310"/>
      <c r="I35" s="340"/>
      <c r="J35" s="62"/>
      <c r="K35" s="72">
        <v>41.7</v>
      </c>
      <c r="L35" s="81"/>
      <c r="M35" s="62"/>
      <c r="N35" s="72">
        <v>-8.3000000000000007</v>
      </c>
      <c r="O35" s="81"/>
      <c r="P35" s="62"/>
      <c r="Q35" s="72">
        <v>-8.3000000000000007</v>
      </c>
      <c r="R35" s="81"/>
    </row>
    <row r="36" spans="1:18" ht="13.5" customHeight="1" x14ac:dyDescent="0.15">
      <c r="A36" s="324"/>
      <c r="B36" s="18" t="s">
        <v>105</v>
      </c>
      <c r="C36" s="316">
        <v>5</v>
      </c>
      <c r="D36" s="34">
        <v>457294</v>
      </c>
      <c r="E36" s="46">
        <v>429047</v>
      </c>
      <c r="F36" s="317">
        <v>6.5836609975130784</v>
      </c>
      <c r="G36" s="337" t="s">
        <v>65</v>
      </c>
      <c r="H36" s="338" t="s">
        <v>65</v>
      </c>
      <c r="I36" s="339" t="s">
        <v>65</v>
      </c>
      <c r="J36" s="64">
        <v>1</v>
      </c>
      <c r="K36" s="74">
        <v>4</v>
      </c>
      <c r="L36" s="83">
        <v>0</v>
      </c>
      <c r="M36" s="64">
        <v>2</v>
      </c>
      <c r="N36" s="74">
        <v>3</v>
      </c>
      <c r="O36" s="83">
        <v>0</v>
      </c>
      <c r="P36" s="64">
        <v>2</v>
      </c>
      <c r="Q36" s="74">
        <v>3</v>
      </c>
      <c r="R36" s="83">
        <v>0</v>
      </c>
    </row>
    <row r="37" spans="1:18" ht="13.5" customHeight="1" x14ac:dyDescent="0.15">
      <c r="A37" s="324"/>
      <c r="B37" s="24"/>
      <c r="C37" s="305"/>
      <c r="D37" s="32">
        <v>18.075368913514964</v>
      </c>
      <c r="E37" s="44">
        <v>18.319551053643078</v>
      </c>
      <c r="F37" s="306"/>
      <c r="G37" s="308"/>
      <c r="H37" s="310"/>
      <c r="I37" s="340"/>
      <c r="J37" s="62"/>
      <c r="K37" s="72">
        <v>20</v>
      </c>
      <c r="L37" s="81"/>
      <c r="M37" s="62"/>
      <c r="N37" s="72">
        <v>40</v>
      </c>
      <c r="O37" s="81"/>
      <c r="P37" s="62"/>
      <c r="Q37" s="72">
        <v>40</v>
      </c>
      <c r="R37" s="81"/>
    </row>
    <row r="38" spans="1:18" ht="13.5" customHeight="1" x14ac:dyDescent="0.15">
      <c r="A38" s="324"/>
      <c r="B38" s="18" t="s">
        <v>85</v>
      </c>
      <c r="C38" s="316">
        <v>5</v>
      </c>
      <c r="D38" s="34">
        <v>1240961</v>
      </c>
      <c r="E38" s="46">
        <v>1151577</v>
      </c>
      <c r="F38" s="317">
        <v>7.7618778422980057</v>
      </c>
      <c r="G38" s="337" t="s">
        <v>65</v>
      </c>
      <c r="H38" s="338" t="s">
        <v>65</v>
      </c>
      <c r="I38" s="339" t="s">
        <v>65</v>
      </c>
      <c r="J38" s="64">
        <v>2</v>
      </c>
      <c r="K38" s="74">
        <v>3</v>
      </c>
      <c r="L38" s="83">
        <v>0</v>
      </c>
      <c r="M38" s="64">
        <v>1</v>
      </c>
      <c r="N38" s="74">
        <v>4</v>
      </c>
      <c r="O38" s="83">
        <v>0</v>
      </c>
      <c r="P38" s="64">
        <v>2</v>
      </c>
      <c r="Q38" s="74">
        <v>3</v>
      </c>
      <c r="R38" s="83">
        <v>0</v>
      </c>
    </row>
    <row r="39" spans="1:18" ht="13.5" customHeight="1" x14ac:dyDescent="0.15">
      <c r="A39" s="324"/>
      <c r="B39" s="16"/>
      <c r="C39" s="305"/>
      <c r="D39" s="32">
        <v>49.051218433402674</v>
      </c>
      <c r="E39" s="44">
        <v>49.170309182213451</v>
      </c>
      <c r="F39" s="306"/>
      <c r="G39" s="308"/>
      <c r="H39" s="310"/>
      <c r="I39" s="340"/>
      <c r="J39" s="62"/>
      <c r="K39" s="72">
        <v>40</v>
      </c>
      <c r="L39" s="81"/>
      <c r="M39" s="62"/>
      <c r="N39" s="72">
        <v>20</v>
      </c>
      <c r="O39" s="81"/>
      <c r="P39" s="62"/>
      <c r="Q39" s="72">
        <v>40</v>
      </c>
      <c r="R39" s="81"/>
    </row>
    <row r="40" spans="1:18" ht="13.5" customHeight="1" x14ac:dyDescent="0.15">
      <c r="A40" s="324"/>
      <c r="B40" s="18" t="s">
        <v>104</v>
      </c>
      <c r="C40" s="316">
        <v>5</v>
      </c>
      <c r="D40" s="34">
        <v>174983</v>
      </c>
      <c r="E40" s="46">
        <v>163280</v>
      </c>
      <c r="F40" s="317">
        <v>7.167442430181282</v>
      </c>
      <c r="G40" s="341" t="s">
        <v>65</v>
      </c>
      <c r="H40" s="342" t="s">
        <v>65</v>
      </c>
      <c r="I40" s="343" t="s">
        <v>65</v>
      </c>
      <c r="J40" s="64">
        <v>1</v>
      </c>
      <c r="K40" s="74">
        <v>2</v>
      </c>
      <c r="L40" s="83">
        <v>1</v>
      </c>
      <c r="M40" s="64">
        <v>1</v>
      </c>
      <c r="N40" s="74">
        <v>3</v>
      </c>
      <c r="O40" s="83">
        <v>0</v>
      </c>
      <c r="P40" s="64">
        <v>2</v>
      </c>
      <c r="Q40" s="74">
        <v>1</v>
      </c>
      <c r="R40" s="83">
        <v>1</v>
      </c>
    </row>
    <row r="41" spans="1:18" ht="13.5" customHeight="1" x14ac:dyDescent="0.15">
      <c r="A41" s="324"/>
      <c r="B41" s="18"/>
      <c r="C41" s="305"/>
      <c r="D41" s="32">
        <v>6.9165182105901</v>
      </c>
      <c r="E41" s="44">
        <v>6.9717683518095726</v>
      </c>
      <c r="F41" s="306"/>
      <c r="G41" s="308"/>
      <c r="H41" s="310"/>
      <c r="I41" s="340"/>
      <c r="J41" s="62"/>
      <c r="K41" s="72">
        <v>0</v>
      </c>
      <c r="L41" s="81"/>
      <c r="M41" s="62"/>
      <c r="N41" s="72">
        <v>25</v>
      </c>
      <c r="O41" s="81"/>
      <c r="P41" s="62"/>
      <c r="Q41" s="72">
        <v>25</v>
      </c>
      <c r="R41" s="81"/>
    </row>
    <row r="42" spans="1:18" ht="13.5" customHeight="1" x14ac:dyDescent="0.15">
      <c r="A42" s="324"/>
      <c r="B42" s="25" t="s">
        <v>32</v>
      </c>
      <c r="C42" s="313">
        <v>8</v>
      </c>
      <c r="D42" s="33">
        <v>257979</v>
      </c>
      <c r="E42" s="45">
        <v>262919</v>
      </c>
      <c r="F42" s="314">
        <v>-1.8789056705677467</v>
      </c>
      <c r="G42" s="341" t="s">
        <v>65</v>
      </c>
      <c r="H42" s="342" t="s">
        <v>65</v>
      </c>
      <c r="I42" s="343" t="s">
        <v>65</v>
      </c>
      <c r="J42" s="64">
        <v>3</v>
      </c>
      <c r="K42" s="74">
        <v>3</v>
      </c>
      <c r="L42" s="83">
        <v>2</v>
      </c>
      <c r="M42" s="64">
        <v>0</v>
      </c>
      <c r="N42" s="74">
        <v>7</v>
      </c>
      <c r="O42" s="83">
        <v>1</v>
      </c>
      <c r="P42" s="64">
        <v>0</v>
      </c>
      <c r="Q42" s="74">
        <v>3</v>
      </c>
      <c r="R42" s="83">
        <v>5</v>
      </c>
    </row>
    <row r="43" spans="1:18" ht="13.5" customHeight="1" x14ac:dyDescent="0.15">
      <c r="A43" s="348"/>
      <c r="B43" s="16"/>
      <c r="C43" s="305"/>
      <c r="D43" s="40">
        <v>10.197084582215549</v>
      </c>
      <c r="E43" s="52">
        <v>11.226178119116984</v>
      </c>
      <c r="F43" s="358"/>
      <c r="G43" s="359"/>
      <c r="H43" s="360"/>
      <c r="I43" s="361"/>
      <c r="J43" s="62"/>
      <c r="K43" s="72">
        <v>12.5</v>
      </c>
      <c r="L43" s="81"/>
      <c r="M43" s="62"/>
      <c r="N43" s="72">
        <v>-12.5</v>
      </c>
      <c r="O43" s="81"/>
      <c r="P43" s="62"/>
      <c r="Q43" s="72">
        <v>-62.5</v>
      </c>
      <c r="R43" s="81"/>
    </row>
    <row r="44" spans="1:18" ht="13.5" customHeight="1" x14ac:dyDescent="0.15">
      <c r="A44" s="11" t="s">
        <v>3</v>
      </c>
      <c r="B44" s="26"/>
      <c r="C44" s="349">
        <v>142</v>
      </c>
      <c r="D44" s="350" t="s">
        <v>65</v>
      </c>
      <c r="E44" s="352" t="s">
        <v>65</v>
      </c>
      <c r="F44" s="354" t="s">
        <v>65</v>
      </c>
      <c r="G44" s="356" t="s">
        <v>65</v>
      </c>
      <c r="H44" s="344" t="s">
        <v>65</v>
      </c>
      <c r="I44" s="346" t="s">
        <v>65</v>
      </c>
      <c r="J44" s="67">
        <v>41</v>
      </c>
      <c r="K44" s="77">
        <v>73</v>
      </c>
      <c r="L44" s="87">
        <v>27</v>
      </c>
      <c r="M44" s="67">
        <v>7</v>
      </c>
      <c r="N44" s="77">
        <v>120</v>
      </c>
      <c r="O44" s="87">
        <v>13</v>
      </c>
      <c r="P44" s="67">
        <v>32</v>
      </c>
      <c r="Q44" s="77">
        <v>71</v>
      </c>
      <c r="R44" s="87">
        <v>38</v>
      </c>
    </row>
    <row r="45" spans="1:18" ht="13.5" customHeight="1" x14ac:dyDescent="0.15">
      <c r="A45" s="9"/>
      <c r="B45" s="21"/>
      <c r="C45" s="301"/>
      <c r="D45" s="351"/>
      <c r="E45" s="353"/>
      <c r="F45" s="355"/>
      <c r="G45" s="357"/>
      <c r="H45" s="345"/>
      <c r="I45" s="347"/>
      <c r="J45" s="68"/>
      <c r="K45" s="78">
        <v>9.9</v>
      </c>
      <c r="L45" s="88"/>
      <c r="M45" s="68"/>
      <c r="N45" s="78">
        <v>-4.3</v>
      </c>
      <c r="O45" s="88"/>
      <c r="P45" s="68"/>
      <c r="Q45" s="78">
        <v>-4.3</v>
      </c>
      <c r="R45" s="88"/>
    </row>
    <row r="46" spans="1:18" ht="13.5" customHeight="1" x14ac:dyDescent="0.15">
      <c r="A46" s="12"/>
      <c r="B46" s="27" t="s">
        <v>109</v>
      </c>
      <c r="C46" s="3"/>
      <c r="D46" s="3"/>
      <c r="E46" s="3"/>
      <c r="F46" s="27"/>
      <c r="G46" s="3"/>
      <c r="H46" s="3"/>
      <c r="I46" s="3"/>
      <c r="J46" s="27" t="s">
        <v>78</v>
      </c>
      <c r="K46" s="12"/>
      <c r="L46" s="12"/>
      <c r="M46" s="12"/>
      <c r="N46" s="12"/>
      <c r="O46" s="12"/>
      <c r="P46" s="12"/>
      <c r="Q46" s="12"/>
      <c r="R46" s="12"/>
    </row>
  </sheetData>
  <mergeCells count="96">
    <mergeCell ref="H44:H45"/>
    <mergeCell ref="I44:I45"/>
    <mergeCell ref="A8:A23"/>
    <mergeCell ref="A34:A43"/>
    <mergeCell ref="C44:C45"/>
    <mergeCell ref="D44:D45"/>
    <mergeCell ref="E44:E45"/>
    <mergeCell ref="F44:F45"/>
    <mergeCell ref="G44:G45"/>
    <mergeCell ref="C42:C43"/>
    <mergeCell ref="F42:F43"/>
    <mergeCell ref="G42:G43"/>
    <mergeCell ref="H42:H43"/>
    <mergeCell ref="I42:I43"/>
    <mergeCell ref="C40:C41"/>
    <mergeCell ref="F40:F41"/>
    <mergeCell ref="G40:G41"/>
    <mergeCell ref="H40:H41"/>
    <mergeCell ref="I40:I41"/>
    <mergeCell ref="C38:C39"/>
    <mergeCell ref="F38:F39"/>
    <mergeCell ref="G38:G39"/>
    <mergeCell ref="H38:H39"/>
    <mergeCell ref="I38:I39"/>
    <mergeCell ref="C36:C37"/>
    <mergeCell ref="F36:F37"/>
    <mergeCell ref="G36:G37"/>
    <mergeCell ref="H36:H37"/>
    <mergeCell ref="I36:I37"/>
    <mergeCell ref="C34:C35"/>
    <mergeCell ref="F34:F35"/>
    <mergeCell ref="G34:G35"/>
    <mergeCell ref="H34:H35"/>
    <mergeCell ref="I34:I35"/>
    <mergeCell ref="C32:C33"/>
    <mergeCell ref="F32:F33"/>
    <mergeCell ref="G32:G33"/>
    <mergeCell ref="H32:H33"/>
    <mergeCell ref="I32:I33"/>
    <mergeCell ref="I28:I29"/>
    <mergeCell ref="C30:C31"/>
    <mergeCell ref="F30:F31"/>
    <mergeCell ref="G30:G31"/>
    <mergeCell ref="H30:H31"/>
    <mergeCell ref="I30:I31"/>
    <mergeCell ref="A28:A31"/>
    <mergeCell ref="C28:C29"/>
    <mergeCell ref="F28:F29"/>
    <mergeCell ref="G28:G29"/>
    <mergeCell ref="H28:H29"/>
    <mergeCell ref="C26:C27"/>
    <mergeCell ref="F26:F27"/>
    <mergeCell ref="G26:G27"/>
    <mergeCell ref="H26:H27"/>
    <mergeCell ref="I26:I27"/>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C8:C9"/>
    <mergeCell ref="F8:F9"/>
    <mergeCell ref="G8:G9"/>
    <mergeCell ref="H8:H9"/>
    <mergeCell ref="I8:I9"/>
    <mergeCell ref="C6:C7"/>
    <mergeCell ref="F6:F7"/>
    <mergeCell ref="I6:I7"/>
    <mergeCell ref="D4:F4"/>
    <mergeCell ref="G4:I4"/>
    <mergeCell ref="J4:L4"/>
    <mergeCell ref="M4:O4"/>
    <mergeCell ref="P4:R4"/>
    <mergeCell ref="B4:B5"/>
    <mergeCell ref="C4:C5"/>
  </mergeCells>
  <phoneticPr fontId="21"/>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４月</vt:lpstr>
      <vt:lpstr>コメント版 (知事への情報提供、未使用)</vt:lpstr>
      <vt:lpstr>調査結果 (朝の会、未使用)</vt:lpstr>
      <vt:lpstr>５月</vt:lpstr>
      <vt:lpstr>６月</vt:lpstr>
      <vt:lpstr>７月</vt:lpstr>
      <vt:lpstr>８月</vt:lpstr>
      <vt:lpstr>９月</vt:lpstr>
      <vt:lpstr>１０月</vt:lpstr>
      <vt:lpstr>１１月</vt:lpstr>
      <vt:lpstr>１２月</vt:lpstr>
      <vt:lpstr>１月</vt:lpstr>
      <vt:lpstr>２月</vt:lpstr>
      <vt:lpstr>３月</vt:lpstr>
      <vt:lpstr>'コメント版 (知事への情報提供、未使用)'!Print_Area</vt:lpstr>
      <vt:lpstr>'調査結果 (朝の会、未使用)'!Print_Area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中山　英樹</cp:lastModifiedBy>
  <cp:lastPrinted>2023-01-12T06:40:06Z</cp:lastPrinted>
  <dcterms:created xsi:type="dcterms:W3CDTF">2010-06-25T04:07:16Z</dcterms:created>
  <dcterms:modified xsi:type="dcterms:W3CDTF">2025-03-24T10:19:42Z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3.0.2.0</vt:lpwstr>
      <vt:lpwstr>3.0.4.0</vt:lpwstr>
      <vt:lpwstr>3.1.9.0</vt:lpwstr>
    </vt:vector>
  </property>
  <property fmtid="{DCFEDD21-7773-49B2-8022-6FC58DB5260B}" pid="3" name="LastSavedVersion">
    <vt:lpwstr>3.1.9.0</vt:lpwstr>
  </property>
  <property fmtid="{DCFEDD21-7773-49B2-8022-6FC58DB5260B}" pid="4" name="LastSavedDate">
    <vt:filetime>2024-02-08T06:31:35Z</vt:filetime>
  </property>
</Properties>
</file>