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4.xml" ContentType="application/vnd.openxmlformats-officedocument.drawingml.chartshapes+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14894\Desktop\WORK2\xlsx版\"/>
    </mc:Choice>
  </mc:AlternateContent>
  <xr:revisionPtr revIDLastSave="0" documentId="8_{3AC58204-1844-4049-A63D-4B7CCD1CC85D}" xr6:coauthVersionLast="47" xr6:coauthVersionMax="47" xr10:uidLastSave="{00000000-0000-0000-0000-000000000000}"/>
  <bookViews>
    <workbookView xWindow="780" yWindow="780" windowWidth="17880" windowHeight="13110" xr2:uid="{00000000-000D-0000-FFFF-FFFF00000000}"/>
  </bookViews>
  <sheets>
    <sheet name="４月" sheetId="10" r:id="rId1"/>
    <sheet name="５月" sheetId="25" r:id="rId2"/>
    <sheet name="６月" sheetId="26" r:id="rId3"/>
    <sheet name="7月" sheetId="27" r:id="rId4"/>
    <sheet name="８月" sheetId="28" r:id="rId5"/>
    <sheet name="9月" sheetId="29" r:id="rId6"/>
    <sheet name="１０月" sheetId="30" r:id="rId7"/>
    <sheet name="１１月" sheetId="31" r:id="rId8"/>
    <sheet name="１２月" sheetId="32" r:id="rId9"/>
    <sheet name="１月" sheetId="34" r:id="rId10"/>
    <sheet name="２月" sheetId="33" r:id="rId11"/>
    <sheet name="３月" sheetId="35" r:id="rId12"/>
    <sheet name="コメント版 (知事への情報提供、未使用)" sheetId="24" state="hidden" r:id="rId13"/>
    <sheet name="調査結果 (朝の会、未使用)" sheetId="23"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運輸_データ" localSheetId="6">OFFSET(#REF!,,#REF!-13):OFFSET(#REF!,,#REF!-1)</definedName>
    <definedName name="★運輸_データ" localSheetId="7">OFFSET(#REF!,,#REF!-13):OFFSET(#REF!,,#REF!-1)</definedName>
    <definedName name="★運輸_データ" localSheetId="8">OFFSET(#REF!,,#REF!-13):OFFSET(#REF!,,#REF!-1)</definedName>
    <definedName name="★運輸_データ" localSheetId="9">OFFSET(#REF!,,#REF!-13):OFFSET(#REF!,,#REF!-1)</definedName>
    <definedName name="★運輸_データ" localSheetId="10">OFFSET(#REF!,,#REF!-13):OFFSET(#REF!,,#REF!-1)</definedName>
    <definedName name="★運輸_データ" localSheetId="11">OFFSET(#REF!,,#REF!-13):OFFSET(#REF!,,#REF!-1)</definedName>
    <definedName name="★運輸_データ" localSheetId="1">OFFSET(#REF!,,#REF!-13):OFFSET(#REF!,,#REF!-1)</definedName>
    <definedName name="★運輸_データ" localSheetId="2">OFFSET(#REF!,,#REF!-13):OFFSET(#REF!,,#REF!-1)</definedName>
    <definedName name="★運輸_データ" localSheetId="3">OFFSET(#REF!,,#REF!-13):OFFSET(#REF!,,#REF!-1)</definedName>
    <definedName name="★運輸_データ" localSheetId="4">OFFSET(#REF!,,#REF!-13):OFFSET(#REF!,,#REF!-1)</definedName>
    <definedName name="★運輸_データ" localSheetId="5">OFFSET(#REF!,,#REF!-13):OFFSET(#REF!,,#REF!-1)</definedName>
    <definedName name="★運輸_データ">OFFSET(#REF!,,#REF!-13):OFFSET(#REF!,,#REF!-1)</definedName>
    <definedName name="★求人_見出し" localSheetId="6">#REF!:OFFSET(#REF!,,#REF!-1)</definedName>
    <definedName name="★求人_見出し" localSheetId="7">#REF!:OFFSET(#REF!,,#REF!-1)</definedName>
    <definedName name="★求人_見出し" localSheetId="8">#REF!</definedName>
    <definedName name="★求人_見出し" localSheetId="9">#REF!</definedName>
    <definedName name="★求人_見出し" localSheetId="10">#REF!:OFFSET(#REF!,,#REF!-1)</definedName>
    <definedName name="★求人_見出し" localSheetId="11">#REF!</definedName>
    <definedName name="★求人_見出し" localSheetId="1">#REF!:OFFSET(#REF!,,#REF!-1)</definedName>
    <definedName name="★求人_見出し" localSheetId="2">#REF!:OFFSET(#REF!,,#REF!-1)</definedName>
    <definedName name="★求人_見出し" localSheetId="3">#REF!:OFFSET(#REF!,,#REF!-1)</definedName>
    <definedName name="★求人_見出し" localSheetId="4">#REF!:OFFSET(#REF!,,#REF!-1)</definedName>
    <definedName name="★求人_見出し" localSheetId="5">#REF!</definedName>
    <definedName name="★求人_見出し">#REF!</definedName>
    <definedName name="★公_データ" localSheetId="7">OFFSET(#REF!,,#REF!-13):OFFSET(#REF!,,#REF!-1)</definedName>
    <definedName name="★公_データ" localSheetId="10">OFFSET(#REF!,,#REF!-13):OFFSET(#REF!,,#REF!-1)</definedName>
    <definedName name="★公_データ" localSheetId="1">OFFSET(#REF!,,#REF!-13):OFFSET(#REF!,,#REF!-1)</definedName>
    <definedName name="★公_データ" localSheetId="2">OFFSET(#REF!,,#REF!-13):OFFSET(#REF!,,#REF!-1)</definedName>
    <definedName name="★公_データ" localSheetId="3">OFFSET(#REF!,,#REF!-13):OFFSET(#REF!,,#REF!-1)</definedName>
    <definedName name="★公_データ" localSheetId="4">OFFSET(#REF!,,#REF!-13):OFFSET(#REF!,,#REF!-1)</definedName>
    <definedName name="★公_データ">OFFSET(#REF!,,#REF!-13):OFFSET(#REF!,,#REF!-1)</definedName>
    <definedName name="★鉱_データ" localSheetId="6">#REF!:OFFSET(#REF!,,#REF!-1)</definedName>
    <definedName name="★鉱_データ" localSheetId="7">#REF!:OFFSET(#REF!,,#REF!-1)</definedName>
    <definedName name="★鉱_データ" localSheetId="8">#REF!</definedName>
    <definedName name="★鉱_データ" localSheetId="9">#REF!</definedName>
    <definedName name="★鉱_データ" localSheetId="10">#REF!:OFFSET(#REF!,,#REF!-1)</definedName>
    <definedName name="★鉱_データ" localSheetId="11">#REF!</definedName>
    <definedName name="★鉱_データ" localSheetId="1">#REF!:OFFSET(#REF!,,#REF!-1)</definedName>
    <definedName name="★鉱_データ" localSheetId="2">#REF!:OFFSET(#REF!,,#REF!-1)</definedName>
    <definedName name="★鉱_データ" localSheetId="3">#REF!:OFFSET(#REF!,,#REF!-1)</definedName>
    <definedName name="★鉱_データ" localSheetId="4">#REF!:OFFSET(#REF!,,#REF!-1)</definedName>
    <definedName name="★鉱_データ" localSheetId="5">#REF!</definedName>
    <definedName name="★鉱_データ">#REF!</definedName>
    <definedName name="★鉱_見出し" localSheetId="6">#REF!:OFFSET(#REF!,,#REF!-1)</definedName>
    <definedName name="★鉱_見出し" localSheetId="7">#REF!:OFFSET(#REF!,,#REF!-1)</definedName>
    <definedName name="★鉱_見出し" localSheetId="10">#REF!:OFFSET(#REF!,,#REF!-1)</definedName>
    <definedName name="★鉱_見出し" localSheetId="1">#REF!:OFFSET(#REF!,,#REF!-1)</definedName>
    <definedName name="★鉱_見出し" localSheetId="2">#REF!:OFFSET(#REF!,,#REF!-1)</definedName>
    <definedName name="★鉱_見出し" localSheetId="3">#REF!:OFFSET(#REF!,,#REF!-1)</definedName>
    <definedName name="★鉱_見出し" localSheetId="4">#REF!:OFFSET(#REF!,,#REF!-1)</definedName>
    <definedName name="★鉱_見出し">#REF!</definedName>
    <definedName name="★秋田" localSheetId="6">#REF!:OFFSET(#REF!,,#REF!-1)</definedName>
    <definedName name="★秋田" localSheetId="7">#REF!:OFFSET(#REF!,,#REF!-1)</definedName>
    <definedName name="★秋田" localSheetId="10">#REF!:OFFSET(#REF!,,#REF!-1)</definedName>
    <definedName name="★秋田" localSheetId="1">#REF!:OFFSET(#REF!,,#REF!-1)</definedName>
    <definedName name="★秋田" localSheetId="2">#REF!:OFFSET(#REF!,,#REF!-1)</definedName>
    <definedName name="★秋田" localSheetId="3">#REF!:OFFSET(#REF!,,#REF!-1)</definedName>
    <definedName name="★秋田" localSheetId="4">#REF!:OFFSET(#REF!,,#REF!-1)</definedName>
    <definedName name="★秋田">#REF!</definedName>
    <definedName name="★住比_データ" localSheetId="6">OFFSET(#REF!,,#REF!-13):OFFSET(#REF!,,#REF!-1)</definedName>
    <definedName name="★住比_データ" localSheetId="7">OFFSET(#REF!,,#REF!-13):OFFSET(#REF!,,#REF!-1)</definedName>
    <definedName name="★住比_データ" localSheetId="10">OFFSET(#REF!,,#REF!-13):OFFSET(#REF!,,#REF!-1)</definedName>
    <definedName name="★住比_データ" localSheetId="1">OFFSET(#REF!,,#REF!-13):OFFSET(#REF!,,#REF!-1)</definedName>
    <definedName name="★住比_データ" localSheetId="2">OFFSET(#REF!,,#REF!-13):OFFSET(#REF!,,#REF!-1)</definedName>
    <definedName name="★住比_データ" localSheetId="3">OFFSET(#REF!,,#REF!-13):OFFSET(#REF!,,#REF!-1)</definedName>
    <definedName name="★住比_データ" localSheetId="4">OFFSET(#REF!,,#REF!-13):OFFSET(#REF!,,#REF!-1)</definedName>
    <definedName name="★住比_データ">OFFSET(#REF!,,#REF!-13):OFFSET(#REF!,,#REF!-1)</definedName>
    <definedName name="★小売_データ" localSheetId="6">OFFSET(#REF!,,#REF!-13):OFFSET(#REF!,,#REF!-1)</definedName>
    <definedName name="★小売_データ">OFFSET(#REF!,,#REF!-13):OFFSET(#REF!,,#REF!-1)</definedName>
    <definedName name="★新車_データ" localSheetId="6">OFFSET(#REF!,,#REF!-13):OFFSET(#REF!,,#REF!-1)</definedName>
    <definedName name="★新車_データ" localSheetId="7">OFFSET(#REF!,,#REF!-13):OFFSET(#REF!,,#REF!-1)</definedName>
    <definedName name="★新車_データ" localSheetId="10">OFFSET(#REF!,,#REF!-13):OFFSET(#REF!,,#REF!-1)</definedName>
    <definedName name="★新車_データ" localSheetId="1">OFFSET(#REF!,,#REF!-13):OFFSET(#REF!,,#REF!-1)</definedName>
    <definedName name="★新車_データ" localSheetId="2">OFFSET(#REF!,,#REF!-13):OFFSET(#REF!,,#REF!-1)</definedName>
    <definedName name="★新車_データ" localSheetId="3">OFFSET(#REF!,,#REF!-13):OFFSET(#REF!,,#REF!-1)</definedName>
    <definedName name="★新車_データ" localSheetId="4">OFFSET(#REF!,,#REF!-13):OFFSET(#REF!,,#REF!-1)</definedName>
    <definedName name="★新車_データ">OFFSET(#REF!,,#REF!-13):OFFSET(#REF!,,#REF!-1)</definedName>
    <definedName name="★製_データ①">OFFSET(#REF!,,#REF!-13,):OFFSET(#REF!,,#REF!-1)</definedName>
    <definedName name="★製_データ②">OFFSET(#REF!,,#REF!-13,):OFFSET(#REF!,,#REF!-1)</definedName>
    <definedName name="★製_見出し">OFFSET(#REF!,,#REF!-13,):OFFSET(#REF!,,#REF!-1)</definedName>
    <definedName name="★全国" localSheetId="6">#REF!:OFFSET(#REF!,,#REF!-1)</definedName>
    <definedName name="★全国" localSheetId="7">#REF!:OFFSET(#REF!,,#REF!-1)</definedName>
    <definedName name="★全国" localSheetId="10">#REF!:OFFSET(#REF!,,#REF!-1)</definedName>
    <definedName name="★全国" localSheetId="1">#REF!:OFFSET(#REF!,,#REF!-1)</definedName>
    <definedName name="★全国" localSheetId="2">#REF!:OFFSET(#REF!,,#REF!-1)</definedName>
    <definedName name="★全国" localSheetId="3">#REF!:OFFSET(#REF!,,#REF!-1)</definedName>
    <definedName name="★全国" localSheetId="4">#REF!:OFFSET(#REF!,,#REF!-1)</definedName>
    <definedName name="★全国">#REF!</definedName>
    <definedName name="★着工_データ" localSheetId="6">OFFSET(#REF!,,#REF!-13):OFFSET(#REF!,,#REF!-1)</definedName>
    <definedName name="★着工_データ" localSheetId="7">OFFSET(#REF!,,#REF!-13):OFFSET(#REF!,,#REF!-1)</definedName>
    <definedName name="★着工_データ" localSheetId="10">OFFSET(#REF!,,#REF!-13):OFFSET(#REF!,,#REF!-1)</definedName>
    <definedName name="★着工_データ" localSheetId="1">OFFSET(#REF!,,#REF!-13):OFFSET(#REF!,,#REF!-1)</definedName>
    <definedName name="★着工_データ" localSheetId="2">OFFSET(#REF!,,#REF!-13):OFFSET(#REF!,,#REF!-1)</definedName>
    <definedName name="★着工_データ" localSheetId="3">OFFSET(#REF!,,#REF!-13):OFFSET(#REF!,,#REF!-1)</definedName>
    <definedName name="★着工_データ" localSheetId="4">OFFSET(#REF!,,#REF!-13):OFFSET(#REF!,,#REF!-1)</definedName>
    <definedName name="★着工_データ">OFFSET(#REF!,,#REF!-13):OFFSET(#REF!,,#REF!-1)</definedName>
    <definedName name="★倒産_データ" localSheetId="6">OFFSET(#REF!,,#REF!-13):OFFSET(#REF!,,#REF!-1)</definedName>
    <definedName name="★倒産_データ" localSheetId="7">OFFSET(#REF!,,#REF!-13):OFFSET(#REF!,,#REF!-1)</definedName>
    <definedName name="★倒産_データ" localSheetId="10">OFFSET(#REF!,,#REF!-13):OFFSET(#REF!,,#REF!-1)</definedName>
    <definedName name="★倒産_データ" localSheetId="1">OFFSET(#REF!,,#REF!-13):OFFSET(#REF!,,#REF!-1)</definedName>
    <definedName name="★倒産_データ" localSheetId="2">OFFSET(#REF!,,#REF!-13):OFFSET(#REF!,,#REF!-1)</definedName>
    <definedName name="★倒産_データ" localSheetId="3">OFFSET(#REF!,,#REF!-13):OFFSET(#REF!,,#REF!-1)</definedName>
    <definedName name="★倒産_データ" localSheetId="4">OFFSET(#REF!,,#REF!-13):OFFSET(#REF!,,#REF!-1)</definedName>
    <definedName name="★倒産_データ">OFFSET(#REF!,,#REF!-13):OFFSET(#REF!,,#REF!-1)</definedName>
    <definedName name="★倒産_見出し">OFFSET(#REF!,,#REF!-13,):OFFSET(#REF!,,#REF!-1)</definedName>
    <definedName name="★負債_データ" localSheetId="6">OFFSET(#REF!,,#REF!-13):OFFSET(#REF!,,#REF!-1)</definedName>
    <definedName name="★負債_データ" localSheetId="7">OFFSET(#REF!,,#REF!-13):OFFSET(#REF!,,#REF!-1)</definedName>
    <definedName name="★負債_データ" localSheetId="10">OFFSET(#REF!,,#REF!-13):OFFSET(#REF!,,#REF!-1)</definedName>
    <definedName name="★負債_データ" localSheetId="1">OFFSET(#REF!,,#REF!-13):OFFSET(#REF!,,#REF!-1)</definedName>
    <definedName name="★負債_データ" localSheetId="2">OFFSET(#REF!,,#REF!-13):OFFSET(#REF!,,#REF!-1)</definedName>
    <definedName name="★負債_データ" localSheetId="3">OFFSET(#REF!,,#REF!-13):OFFSET(#REF!,,#REF!-1)</definedName>
    <definedName name="★負債_データ" localSheetId="4">OFFSET(#REF!,,#REF!-13):OFFSET(#REF!,,#REF!-1)</definedName>
    <definedName name="★負債_データ">OFFSET(#REF!,,#REF!-13):OFFSET(#REF!,,#REF!-1)</definedName>
    <definedName name="★旅館_データ" localSheetId="7">OFFSET(#REF!,,#REF!-13):OFFSET(#REF!,,#REF!-1)</definedName>
    <definedName name="★旅館_データ" localSheetId="10">OFFSET(#REF!,,#REF!-13):OFFSET(#REF!,,#REF!-1)</definedName>
    <definedName name="★旅館_データ" localSheetId="1">OFFSET(#REF!,,#REF!-13):OFFSET(#REF!,,#REF!-1)</definedName>
    <definedName name="★旅館_データ" localSheetId="2">OFFSET(#REF!,,#REF!-13):OFFSET(#REF!,,#REF!-1)</definedName>
    <definedName name="★旅館_データ" localSheetId="3">OFFSET(#REF!,,#REF!-13):OFFSET(#REF!,,#REF!-1)</definedName>
    <definedName name="★旅館_データ" localSheetId="4">OFFSET(#REF!,,#REF!-13):OFFSET(#REF!,,#REF!-1)</definedName>
    <definedName name="★旅館_データ">OFFSET(#REF!,,#REF!-13):OFFSET(#REF!,,#REF!-1)</definedName>
    <definedName name="_xlnm.Print_Area" localSheetId="6">'１０月'!$A$1:$R$46</definedName>
    <definedName name="_xlnm.Print_Area" localSheetId="7">'１１月'!$A$1:$R$46</definedName>
    <definedName name="_xlnm.Print_Area" localSheetId="8">'１２月'!$A$1:$R$46</definedName>
    <definedName name="_xlnm.Print_Area" localSheetId="9">'１月'!$A$1:$R$46</definedName>
    <definedName name="_xlnm.Print_Area" localSheetId="10">'２月'!$A$1:$R$46</definedName>
    <definedName name="_xlnm.Print_Area" localSheetId="11">'３月'!$A$1:$R$46</definedName>
    <definedName name="_xlnm.Print_Area" localSheetId="0">'４月'!$A$1:$R$46</definedName>
    <definedName name="_xlnm.Print_Area" localSheetId="1">'５月'!$A$1:$R$46</definedName>
    <definedName name="_xlnm.Print_Area" localSheetId="2">'６月'!$A$1:$R$46</definedName>
    <definedName name="_xlnm.Print_Area" localSheetId="3">'7月'!$A$1:$R$46</definedName>
    <definedName name="_xlnm.Print_Area" localSheetId="4">'８月'!$A$1:$R$46</definedName>
    <definedName name="_xlnm.Print_Area" localSheetId="5">'9月'!$A$1:$R$46</definedName>
    <definedName name="_xlnm.Print_Area" localSheetId="12">'コメント版 (知事への情報提供、未使用)'!$A$1:$R$269</definedName>
    <definedName name="_xlnm.Print_Area" localSheetId="13">'調査結果 (朝の会、未使用)'!$A$1:$Q$269</definedName>
    <definedName name="山本" localSheetId="6">OFFSET(#REF!,0,0,#REF!,16)</definedName>
    <definedName name="山本" localSheetId="7">OFFSET(#REF!,0,0,#REF!,16)</definedName>
    <definedName name="山本" localSheetId="10">OFFSET(#REF!,0,0,#REF!,16)</definedName>
    <definedName name="山本" localSheetId="1">OFFSET(#REF!,0,0,#REF!,16)</definedName>
    <definedName name="山本" localSheetId="2">OFFSET(#REF!,0,0,#REF!,16)</definedName>
    <definedName name="山本" localSheetId="3">OFFSET(#REF!,0,0,#REF!,16)</definedName>
    <definedName name="山本" localSheetId="4">OFFSET(#REF!,0,0,#REF!,16)</definedName>
    <definedName name="山本">OFFSET(#REF!,0,0,#REF!,16)</definedName>
    <definedName name="鹿角">OFFSET(#REF!,0,0,#REF!,16)</definedName>
    <definedName name="秋田">OFFSET(#REF!,0,0,#REF!,16)</definedName>
    <definedName name="仙北">OFFSET(#REF!,0,0,#REF!,16)</definedName>
    <definedName name="平鹿">OFFSET(#REF!,0,0,#REF!,16)</definedName>
    <definedName name="北秋田">OFFSET(#REF!,0,0,#REF!,16)</definedName>
    <definedName name="由利">OFFSET(#REF!,0,0,#REF!,16)</definedName>
    <definedName name="雄勝">OFFSET(#REF!,0,0,#REF!,16)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8" i="23" l="1"/>
  <c r="L268" i="23"/>
  <c r="J268" i="23"/>
  <c r="H268" i="23"/>
  <c r="F268" i="23"/>
  <c r="D268" i="23"/>
  <c r="B268" i="23"/>
  <c r="P266" i="23"/>
  <c r="N266" i="23"/>
  <c r="L266" i="23"/>
  <c r="J266" i="23"/>
  <c r="H266" i="23"/>
  <c r="F266" i="23"/>
  <c r="D266" i="23"/>
  <c r="B266" i="23"/>
  <c r="B264" i="23"/>
  <c r="A252" i="23"/>
  <c r="A251" i="23"/>
  <c r="A250" i="23"/>
  <c r="A249" i="23"/>
  <c r="A248" i="23"/>
  <c r="A233" i="23"/>
  <c r="A232" i="23"/>
  <c r="A231" i="23"/>
  <c r="A229" i="23"/>
  <c r="A228" i="23"/>
  <c r="BV220" i="23"/>
  <c r="BU220" i="23"/>
  <c r="BT220" i="23"/>
  <c r="BS220" i="23"/>
  <c r="BR220" i="23"/>
  <c r="BQ220" i="23"/>
  <c r="BV219" i="23"/>
  <c r="BU219" i="23"/>
  <c r="BT219" i="23"/>
  <c r="BS219" i="23"/>
  <c r="BR219" i="23"/>
  <c r="BQ219" i="23"/>
  <c r="BV208" i="23"/>
  <c r="BU208" i="23"/>
  <c r="BT208" i="23"/>
  <c r="BS208" i="23"/>
  <c r="BR208" i="23"/>
  <c r="BQ208" i="23"/>
  <c r="BV207" i="23"/>
  <c r="BU207" i="23"/>
  <c r="BT207" i="23"/>
  <c r="BS207" i="23"/>
  <c r="BR207" i="23"/>
  <c r="BQ207" i="23"/>
  <c r="W196" i="23"/>
  <c r="U196" i="23"/>
  <c r="H196" i="23"/>
  <c r="C196" i="23"/>
  <c r="H195" i="23"/>
  <c r="H193" i="23"/>
  <c r="W192" i="23"/>
  <c r="U192" i="23"/>
  <c r="C192" i="23" s="1"/>
  <c r="H192" i="23"/>
  <c r="H191" i="23"/>
  <c r="G189" i="23"/>
  <c r="W188" i="23"/>
  <c r="U188" i="23"/>
  <c r="G188" i="23"/>
  <c r="A188" i="23"/>
  <c r="G187" i="23"/>
  <c r="B169" i="23"/>
  <c r="B168" i="23"/>
  <c r="A167" i="23"/>
  <c r="CD161" i="23"/>
  <c r="CC161" i="23"/>
  <c r="CB161" i="23"/>
  <c r="CA161" i="23"/>
  <c r="CD160" i="23"/>
  <c r="CC160" i="23"/>
  <c r="CB160" i="23"/>
  <c r="CA160" i="23"/>
  <c r="G151" i="23"/>
  <c r="W150" i="23"/>
  <c r="U150" i="23"/>
  <c r="C150" i="23" s="1"/>
  <c r="G150" i="23"/>
  <c r="G149" i="23"/>
  <c r="G147" i="23"/>
  <c r="W146" i="23"/>
  <c r="C146" i="23" s="1"/>
  <c r="U146" i="23"/>
  <c r="G146" i="23"/>
  <c r="G145" i="23"/>
  <c r="W142" i="23"/>
  <c r="U142" i="23"/>
  <c r="E142" i="23"/>
  <c r="A142" i="23"/>
  <c r="E141" i="23"/>
  <c r="B122" i="23"/>
  <c r="B118" i="23"/>
  <c r="B117" i="23"/>
  <c r="A116" i="23"/>
  <c r="BR110" i="23"/>
  <c r="BQ110" i="23"/>
  <c r="BP110" i="23"/>
  <c r="BO110" i="23"/>
  <c r="BN110" i="23"/>
  <c r="BM110" i="23"/>
  <c r="BL110" i="23"/>
  <c r="BK110" i="23"/>
  <c r="BR109" i="23"/>
  <c r="BQ109" i="23"/>
  <c r="BP109" i="23"/>
  <c r="BO109" i="23"/>
  <c r="BN109" i="23"/>
  <c r="BM109" i="23"/>
  <c r="BL109" i="23"/>
  <c r="BK109" i="23"/>
  <c r="B99" i="23"/>
  <c r="B98" i="23"/>
  <c r="W67" i="23"/>
  <c r="C67" i="23" s="1"/>
  <c r="U67" i="23"/>
  <c r="G67" i="23"/>
  <c r="G66" i="23"/>
  <c r="G64" i="23"/>
  <c r="W63" i="23"/>
  <c r="U63" i="23"/>
  <c r="C63" i="23" s="1"/>
  <c r="G63" i="23"/>
  <c r="G62" i="23"/>
  <c r="G60" i="23"/>
  <c r="W59" i="23"/>
  <c r="C59" i="23" s="1"/>
  <c r="U59" i="23"/>
  <c r="G59" i="23"/>
  <c r="G58" i="23"/>
  <c r="E56" i="23"/>
  <c r="W55" i="23"/>
  <c r="U55" i="23"/>
  <c r="A55" i="23" s="1"/>
  <c r="E55" i="23"/>
  <c r="E54" i="23"/>
  <c r="E42" i="23"/>
  <c r="E41" i="23"/>
  <c r="E40" i="23"/>
  <c r="E37" i="23"/>
  <c r="E36" i="23"/>
  <c r="E35" i="23"/>
  <c r="E32" i="23"/>
  <c r="E31" i="23"/>
  <c r="E30" i="23"/>
  <c r="E27" i="23"/>
  <c r="E26" i="23"/>
  <c r="E25" i="23"/>
  <c r="B18" i="23"/>
  <c r="B17" i="23"/>
  <c r="B16" i="23"/>
  <c r="L8" i="23"/>
  <c r="A4" i="23"/>
  <c r="B264" i="24"/>
  <c r="A248" i="24"/>
  <c r="A228" i="24"/>
  <c r="X194" i="24"/>
  <c r="V194" i="24"/>
  <c r="C194" i="24" s="1"/>
  <c r="X189" i="24"/>
  <c r="V189" i="24"/>
  <c r="C189" i="24"/>
  <c r="X185" i="24"/>
  <c r="V185" i="24"/>
  <c r="A185" i="24"/>
  <c r="CG175" i="24"/>
  <c r="CF175" i="24"/>
  <c r="CE175" i="24"/>
  <c r="CD175" i="24"/>
  <c r="CC175" i="24"/>
  <c r="CB175" i="24"/>
  <c r="CA175" i="24"/>
  <c r="CG174" i="24"/>
  <c r="CF174" i="24"/>
  <c r="CE174" i="24"/>
  <c r="CD174" i="24"/>
  <c r="CC174" i="24"/>
  <c r="CB174" i="24"/>
  <c r="CA174" i="24"/>
  <c r="A164" i="24"/>
  <c r="X147" i="24"/>
  <c r="V147" i="24"/>
  <c r="C147" i="24" s="1"/>
  <c r="X143" i="24"/>
  <c r="V143" i="24"/>
  <c r="C143" i="24"/>
  <c r="X139" i="24"/>
  <c r="V139" i="24"/>
  <c r="A139" i="24"/>
  <c r="A113" i="24"/>
  <c r="BS107" i="24"/>
  <c r="BR107" i="24"/>
  <c r="BQ107" i="24"/>
  <c r="BP107" i="24"/>
  <c r="BO107" i="24"/>
  <c r="BN107" i="24"/>
  <c r="BM107" i="24"/>
  <c r="BL107" i="24"/>
  <c r="BK107" i="24"/>
  <c r="BJ107" i="24"/>
  <c r="BI107" i="24"/>
  <c r="BH107" i="24"/>
  <c r="BS106" i="24"/>
  <c r="BR106" i="24"/>
  <c r="BQ106" i="24"/>
  <c r="BP106" i="24"/>
  <c r="BO106" i="24"/>
  <c r="BN106" i="24"/>
  <c r="BM106" i="24"/>
  <c r="BL106" i="24"/>
  <c r="BK106" i="24"/>
  <c r="BJ106" i="24"/>
  <c r="BI106" i="24"/>
  <c r="BH106" i="24"/>
  <c r="X62" i="24"/>
  <c r="V62" i="24"/>
  <c r="C62" i="24"/>
  <c r="X58" i="24"/>
  <c r="V58" i="24"/>
  <c r="C58" i="24" s="1"/>
  <c r="X54" i="24"/>
  <c r="V54" i="24"/>
  <c r="C54" i="24" s="1"/>
  <c r="X49" i="24"/>
  <c r="V49" i="24"/>
  <c r="A49" i="24"/>
  <c r="F35" i="24"/>
  <c r="F31" i="24"/>
  <c r="F27" i="24"/>
  <c r="F23" i="24"/>
  <c r="M8" i="24"/>
  <c r="A4" i="24"/>
</calcChain>
</file>

<file path=xl/sharedStrings.xml><?xml version="1.0" encoding="utf-8"?>
<sst xmlns="http://schemas.openxmlformats.org/spreadsheetml/2006/main" count="1297" uniqueCount="120">
  <si>
    <t xml:space="preserve"> ■ 概　況</t>
    <rPh sb="3" eb="4">
      <t>オオムネ</t>
    </rPh>
    <rPh sb="5" eb="6">
      <t>キョウ</t>
    </rPh>
    <phoneticPr fontId="22"/>
  </si>
  <si>
    <t>大館</t>
    <rPh sb="0" eb="2">
      <t>オオダテ</t>
    </rPh>
    <phoneticPr fontId="22"/>
  </si>
  <si>
    <t>秋田</t>
    <rPh sb="0" eb="2">
      <t>アキタ</t>
    </rPh>
    <phoneticPr fontId="22"/>
  </si>
  <si>
    <t xml:space="preserve"> ■ 業種別の状況</t>
    <rPh sb="3" eb="6">
      <t>ギョウシュベツ</t>
    </rPh>
    <rPh sb="7" eb="9">
      <t>ジョウキョウ</t>
    </rPh>
    <phoneticPr fontId="22"/>
  </si>
  <si>
    <t>現在の資金繰り</t>
    <rPh sb="0" eb="2">
      <t>ゲンザイ</t>
    </rPh>
    <rPh sb="3" eb="6">
      <t>シキング</t>
    </rPh>
    <phoneticPr fontId="22"/>
  </si>
  <si>
    <t>能代</t>
    <rPh sb="0" eb="2">
      <t>ノシロ</t>
    </rPh>
    <phoneticPr fontId="22"/>
  </si>
  <si>
    <t xml:space="preserve"> </t>
  </si>
  <si>
    <t>3か月先の見通し</t>
    <rPh sb="2" eb="3">
      <t>ゲツ</t>
    </rPh>
    <rPh sb="3" eb="4">
      <t>サキ</t>
    </rPh>
    <rPh sb="5" eb="7">
      <t>ミトオ</t>
    </rPh>
    <phoneticPr fontId="22"/>
  </si>
  <si>
    <t>鷹巣</t>
    <rPh sb="0" eb="2">
      <t>タカノス</t>
    </rPh>
    <phoneticPr fontId="22"/>
  </si>
  <si>
    <t>　○ 負債総額別：１億円以上１件</t>
    <rPh sb="15" eb="16">
      <t>ケン</t>
    </rPh>
    <phoneticPr fontId="22"/>
  </si>
  <si>
    <t>鹿角</t>
    <rPh sb="0" eb="2">
      <t>カヅノ</t>
    </rPh>
    <phoneticPr fontId="22"/>
  </si>
  <si>
    <t>男鹿</t>
    <rPh sb="0" eb="2">
      <t>オガ</t>
    </rPh>
    <phoneticPr fontId="22"/>
  </si>
  <si>
    <t>県北計</t>
    <rPh sb="0" eb="1">
      <t>ケン</t>
    </rPh>
    <rPh sb="1" eb="2">
      <t>キタ</t>
    </rPh>
    <rPh sb="2" eb="3">
      <t>ケイ</t>
    </rPh>
    <phoneticPr fontId="22"/>
  </si>
  <si>
    <t>本荘</t>
    <rPh sb="0" eb="2">
      <t>ホンジョウ</t>
    </rPh>
    <phoneticPr fontId="22"/>
  </si>
  <si>
    <t>中央計</t>
    <rPh sb="0" eb="2">
      <t>チュウオウ</t>
    </rPh>
    <rPh sb="2" eb="3">
      <t>ケイ</t>
    </rPh>
    <phoneticPr fontId="22"/>
  </si>
  <si>
    <t>大曲</t>
    <rPh sb="0" eb="2">
      <t>オオマガリ</t>
    </rPh>
    <phoneticPr fontId="22"/>
  </si>
  <si>
    <t>　　　○ 旅館・ホテル</t>
    <rPh sb="5" eb="7">
      <t>リョカン</t>
    </rPh>
    <phoneticPr fontId="22"/>
  </si>
  <si>
    <t>横手</t>
    <rPh sb="0" eb="2">
      <t>ヨコテ</t>
    </rPh>
    <phoneticPr fontId="22"/>
  </si>
  <si>
    <t>湯沢</t>
    <rPh sb="0" eb="2">
      <t>ユザワ</t>
    </rPh>
    <phoneticPr fontId="22"/>
  </si>
  <si>
    <t>建設業</t>
    <rPh sb="0" eb="3">
      <t>ケンセツギョウ</t>
    </rPh>
    <phoneticPr fontId="22"/>
  </si>
  <si>
    <t>県南計</t>
    <rPh sb="0" eb="2">
      <t>ケンナン</t>
    </rPh>
    <rPh sb="2" eb="3">
      <t>ケイ</t>
    </rPh>
    <phoneticPr fontId="22"/>
  </si>
  <si>
    <t xml:space="preserve"> ■ サービス業</t>
    <rPh sb="7" eb="8">
      <t>ギョウ</t>
    </rPh>
    <phoneticPr fontId="22"/>
  </si>
  <si>
    <t>総計</t>
    <rPh sb="0" eb="2">
      <t>ソウケイ</t>
    </rPh>
    <phoneticPr fontId="22"/>
  </si>
  <si>
    <t xml:space="preserve"> ■ 製造業 …   </t>
    <rPh sb="3" eb="6">
      <t>セイゾウギョウ</t>
    </rPh>
    <phoneticPr fontId="22"/>
  </si>
  <si>
    <t>サービス業</t>
    <rPh sb="4" eb="5">
      <t>ギョウ</t>
    </rPh>
    <phoneticPr fontId="22"/>
  </si>
  <si>
    <t>角館</t>
    <rPh sb="0" eb="2">
      <t>カクノダテ</t>
    </rPh>
    <phoneticPr fontId="22"/>
  </si>
  <si>
    <t>　　○　有効求人倍率（季節調整値）は０．９７倍となり、前月を０．０３</t>
  </si>
  <si>
    <t>（産業政策課）</t>
    <rPh sb="1" eb="2">
      <t>サン</t>
    </rPh>
    <rPh sb="2" eb="3">
      <t>ギョウ</t>
    </rPh>
    <rPh sb="3" eb="4">
      <t>セイ</t>
    </rPh>
    <rPh sb="4" eb="5">
      <t>サク</t>
    </rPh>
    <rPh sb="5" eb="6">
      <t>カ</t>
    </rPh>
    <phoneticPr fontId="22"/>
  </si>
  <si>
    <t>　　　○ 家電品</t>
    <rPh sb="5" eb="8">
      <t>カデンヒン</t>
    </rPh>
    <phoneticPr fontId="22"/>
  </si>
  <si>
    <t xml:space="preserve"> 建　設　業</t>
    <rPh sb="1" eb="2">
      <t>ケン</t>
    </rPh>
    <rPh sb="3" eb="4">
      <t>セツ</t>
    </rPh>
    <rPh sb="5" eb="6">
      <t>ギョウ</t>
    </rPh>
    <phoneticPr fontId="22"/>
  </si>
  <si>
    <t>（参考）全国の動向</t>
    <rPh sb="1" eb="3">
      <t>サンコウ</t>
    </rPh>
    <rPh sb="4" eb="6">
      <t>ゼンコク</t>
    </rPh>
    <rPh sb="7" eb="9">
      <t>ドウコウ</t>
    </rPh>
    <phoneticPr fontId="22"/>
  </si>
  <si>
    <t>企業活性化・雇用緊急対策本部</t>
    <rPh sb="0" eb="14">
      <t>129</t>
    </rPh>
    <phoneticPr fontId="22"/>
  </si>
  <si>
    <t>精密機械</t>
    <rPh sb="0" eb="2">
      <t>セイミツ</t>
    </rPh>
    <rPh sb="2" eb="4">
      <t>キカイ</t>
    </rPh>
    <phoneticPr fontId="22"/>
  </si>
  <si>
    <t>（注） 各欄の上段は企業数、下段はＤＩ値を示す。</t>
    <rPh sb="1" eb="2">
      <t>チュウ</t>
    </rPh>
    <rPh sb="4" eb="6">
      <t>カクラン</t>
    </rPh>
    <rPh sb="7" eb="9">
      <t>ジョウダン</t>
    </rPh>
    <rPh sb="10" eb="13">
      <t>キギョウスウ</t>
    </rPh>
    <rPh sb="14" eb="16">
      <t>ゲダン</t>
    </rPh>
    <rPh sb="19" eb="20">
      <t>アタイ</t>
    </rPh>
    <rPh sb="21" eb="22">
      <t>シメ</t>
    </rPh>
    <phoneticPr fontId="22"/>
  </si>
  <si>
    <t xml:space="preserve"> ■ 建設業</t>
    <rPh sb="3" eb="6">
      <t>ケンセツギョウ</t>
    </rPh>
    <phoneticPr fontId="22"/>
  </si>
  <si>
    <t>　その他サービス業売上高（前年同月比）</t>
    <rPh sb="3" eb="4">
      <t>タ</t>
    </rPh>
    <rPh sb="8" eb="9">
      <t>ギョウ</t>
    </rPh>
    <rPh sb="9" eb="11">
      <t>ウリアゲ</t>
    </rPh>
    <rPh sb="11" eb="12">
      <t>タカ</t>
    </rPh>
    <rPh sb="13" eb="15">
      <t>ゼンネン</t>
    </rPh>
    <rPh sb="15" eb="18">
      <t>ドウゲツヒ</t>
    </rPh>
    <phoneticPr fontId="22"/>
  </si>
  <si>
    <t>　　　　　　</t>
  </si>
  <si>
    <t xml:space="preserve">
…
</t>
  </si>
  <si>
    <t>飲食料品</t>
    <rPh sb="0" eb="4">
      <t>インショクリョウヒン</t>
    </rPh>
    <phoneticPr fontId="22"/>
  </si>
  <si>
    <t>旅館・ホテル売上高（前年同月比）</t>
    <rPh sb="0" eb="2">
      <t>リョカン</t>
    </rPh>
    <rPh sb="6" eb="8">
      <t>ウリアゲ</t>
    </rPh>
    <rPh sb="8" eb="9">
      <t>タカ</t>
    </rPh>
    <rPh sb="10" eb="12">
      <t>ゼンネン</t>
    </rPh>
    <rPh sb="12" eb="15">
      <t>ドウゲツヒ</t>
    </rPh>
    <phoneticPr fontId="22"/>
  </si>
  <si>
    <t>（単位：千円、％）</t>
    <rPh sb="1" eb="3">
      <t>タンイ</t>
    </rPh>
    <rPh sb="4" eb="6">
      <t>センエン</t>
    </rPh>
    <phoneticPr fontId="22"/>
  </si>
  <si>
    <t xml:space="preserve"> 製　造　業</t>
    <rPh sb="1" eb="2">
      <t>セイ</t>
    </rPh>
    <rPh sb="3" eb="4">
      <t>ヅクリ</t>
    </rPh>
    <rPh sb="5" eb="6">
      <t>ギョウ</t>
    </rPh>
    <phoneticPr fontId="22"/>
  </si>
  <si>
    <t xml:space="preserve">  　 ○ 電気機械</t>
    <rPh sb="6" eb="8">
      <t>デンキ</t>
    </rPh>
    <rPh sb="8" eb="10">
      <t>キカイ</t>
    </rPh>
    <phoneticPr fontId="22"/>
  </si>
  <si>
    <t xml:space="preserve"> 小　売　業</t>
    <rPh sb="1" eb="2">
      <t>ショウ</t>
    </rPh>
    <rPh sb="3" eb="4">
      <t>バイ</t>
    </rPh>
    <rPh sb="5" eb="6">
      <t>ギョウ</t>
    </rPh>
    <phoneticPr fontId="22"/>
  </si>
  <si>
    <t xml:space="preserve"> サービス業</t>
    <rPh sb="5" eb="6">
      <t>ギョウ</t>
    </rPh>
    <phoneticPr fontId="22"/>
  </si>
  <si>
    <t xml:space="preserve"> 　  ○ 輸送機械</t>
    <rPh sb="6" eb="8">
      <t>ユソウ</t>
    </rPh>
    <rPh sb="8" eb="10">
      <t>キカイ</t>
    </rPh>
    <phoneticPr fontId="22"/>
  </si>
  <si>
    <t>3か月前との比較</t>
    <rPh sb="2" eb="3">
      <t>ゲツ</t>
    </rPh>
    <rPh sb="3" eb="4">
      <t>マエ</t>
    </rPh>
    <rPh sb="6" eb="8">
      <t>ヒカク</t>
    </rPh>
    <phoneticPr fontId="22"/>
  </si>
  <si>
    <t>　　　○ 飲食料品</t>
    <rPh sb="5" eb="9">
      <t>インショクリョウヒン</t>
    </rPh>
    <phoneticPr fontId="22"/>
  </si>
  <si>
    <t>木材・木製品</t>
    <rPh sb="0" eb="2">
      <t>モクザイ</t>
    </rPh>
    <rPh sb="3" eb="6">
      <t>モクセイヒン</t>
    </rPh>
    <phoneticPr fontId="22"/>
  </si>
  <si>
    <t>…</t>
  </si>
  <si>
    <t>　増産が続いていた前年同月を下回っている。</t>
    <rPh sb="1" eb="3">
      <t>ゾウサン</t>
    </rPh>
    <rPh sb="4" eb="5">
      <t>ツヅ</t>
    </rPh>
    <rPh sb="9" eb="11">
      <t>ゼンネン</t>
    </rPh>
    <rPh sb="11" eb="13">
      <t>ドウゲツ</t>
    </rPh>
    <rPh sb="14" eb="16">
      <t>シタマワ</t>
    </rPh>
    <phoneticPr fontId="22"/>
  </si>
  <si>
    <t xml:space="preserve"> ■ 小売業 … </t>
    <rPh sb="3" eb="6">
      <t>コウリギョウ</t>
    </rPh>
    <phoneticPr fontId="22"/>
  </si>
  <si>
    <t>製　　造　　業</t>
    <rPh sb="0" eb="1">
      <t>セイ</t>
    </rPh>
    <rPh sb="3" eb="4">
      <t>ヅクリ</t>
    </rPh>
    <rPh sb="6" eb="7">
      <t>ギョウ</t>
    </rPh>
    <phoneticPr fontId="22"/>
  </si>
  <si>
    <t>今月増減</t>
    <rPh sb="0" eb="2">
      <t>コンゲツ</t>
    </rPh>
    <rPh sb="2" eb="4">
      <t>ゾウゲン</t>
    </rPh>
    <phoneticPr fontId="22"/>
  </si>
  <si>
    <t>電気機械</t>
    <rPh sb="0" eb="2">
      <t>デンキ</t>
    </rPh>
    <rPh sb="2" eb="4">
      <t>キカイ</t>
    </rPh>
    <phoneticPr fontId="22"/>
  </si>
  <si>
    <t>輸送機械</t>
    <rPh sb="0" eb="2">
      <t>ユソウ</t>
    </rPh>
    <rPh sb="2" eb="4">
      <t>キカイ</t>
    </rPh>
    <phoneticPr fontId="22"/>
  </si>
  <si>
    <t xml:space="preserve"> 　　　　　※（前月･前年比 → 当月･前年比）</t>
  </si>
  <si>
    <t>家電品</t>
    <rPh sb="0" eb="3">
      <t>カデンヒン</t>
    </rPh>
    <phoneticPr fontId="22"/>
  </si>
  <si>
    <t>衣料品</t>
    <rPh sb="0" eb="3">
      <t>イリョウヒン</t>
    </rPh>
    <phoneticPr fontId="22"/>
  </si>
  <si>
    <t>食料品</t>
    <rPh sb="0" eb="3">
      <t>ショクリョウヒン</t>
    </rPh>
    <phoneticPr fontId="22"/>
  </si>
  <si>
    <t>悪転</t>
    <rPh sb="0" eb="1">
      <t>ワル</t>
    </rPh>
    <rPh sb="1" eb="2">
      <t>コロ</t>
    </rPh>
    <phoneticPr fontId="22"/>
  </si>
  <si>
    <t>計</t>
    <rPh sb="0" eb="1">
      <t>ケイ</t>
    </rPh>
    <phoneticPr fontId="22"/>
  </si>
  <si>
    <t>繊維衣服</t>
    <rPh sb="0" eb="2">
      <t>センイ</t>
    </rPh>
    <rPh sb="2" eb="4">
      <t>イフク</t>
    </rPh>
    <phoneticPr fontId="22"/>
  </si>
  <si>
    <t>鉄鋼金属</t>
    <rPh sb="0" eb="2">
      <t>テッコウ</t>
    </rPh>
    <rPh sb="2" eb="4">
      <t>キンゾク</t>
    </rPh>
    <phoneticPr fontId="22"/>
  </si>
  <si>
    <t>　　　公共投資は前年同月を下回った。</t>
    <rPh sb="3" eb="5">
      <t>コウキョウ</t>
    </rPh>
    <rPh sb="5" eb="7">
      <t>トウシ</t>
    </rPh>
    <rPh sb="8" eb="10">
      <t>ゼンネン</t>
    </rPh>
    <rPh sb="10" eb="12">
      <t>ドウゲツ</t>
    </rPh>
    <rPh sb="13" eb="15">
      <t>シタマワ</t>
    </rPh>
    <phoneticPr fontId="22"/>
  </si>
  <si>
    <t>一般機械</t>
    <rPh sb="0" eb="2">
      <t>イッパン</t>
    </rPh>
    <rPh sb="2" eb="4">
      <t>キカイ</t>
    </rPh>
    <phoneticPr fontId="22"/>
  </si>
  <si>
    <t>小　売　業</t>
    <rPh sb="0" eb="1">
      <t>ショウ</t>
    </rPh>
    <rPh sb="2" eb="3">
      <t>バイ</t>
    </rPh>
    <rPh sb="4" eb="5">
      <t>ギョウ</t>
    </rPh>
    <phoneticPr fontId="22"/>
  </si>
  <si>
    <t>身回品</t>
    <rPh sb="0" eb="1">
      <t>ミ</t>
    </rPh>
    <rPh sb="1" eb="2">
      <t>マワ</t>
    </rPh>
    <rPh sb="2" eb="3">
      <t>ヒン</t>
    </rPh>
    <phoneticPr fontId="22"/>
  </si>
  <si>
    <t>旅館・ホテル業</t>
    <rPh sb="0" eb="2">
      <t>リョカン</t>
    </rPh>
    <rPh sb="6" eb="7">
      <t>ギョウ</t>
    </rPh>
    <phoneticPr fontId="22"/>
  </si>
  <si>
    <t>その他サービス業</t>
    <rPh sb="2" eb="3">
      <t>タ</t>
    </rPh>
    <rPh sb="7" eb="8">
      <t>ギョウ</t>
    </rPh>
    <phoneticPr fontId="22"/>
  </si>
  <si>
    <t>全　業　種</t>
    <rPh sb="0" eb="1">
      <t>ゼン</t>
    </rPh>
    <rPh sb="2" eb="3">
      <t>ギョウ</t>
    </rPh>
    <rPh sb="4" eb="5">
      <t>タネ</t>
    </rPh>
    <phoneticPr fontId="22"/>
  </si>
  <si>
    <t xml:space="preserve">   　  　  </t>
  </si>
  <si>
    <t>前月増減</t>
    <rPh sb="0" eb="2">
      <t>ゼンゲツ</t>
    </rPh>
    <rPh sb="2" eb="4">
      <t>ゾウゲン</t>
    </rPh>
    <phoneticPr fontId="22"/>
  </si>
  <si>
    <t>　　　ポイント上回った。（平成３年１１月の１．００倍以来の水準）</t>
    <rPh sb="7" eb="9">
      <t>ウワマワ</t>
    </rPh>
    <phoneticPr fontId="22"/>
  </si>
  <si>
    <t>-</t>
  </si>
  <si>
    <t>　 　○ 木材･木製品</t>
    <rPh sb="5" eb="7">
      <t>モクザイ</t>
    </rPh>
    <rPh sb="8" eb="11">
      <t>モクセイヒン</t>
    </rPh>
    <phoneticPr fontId="22"/>
  </si>
  <si>
    <t xml:space="preserve">　 　○ 木材･木製品 </t>
    <rPh sb="5" eb="7">
      <t>モクザイ</t>
    </rPh>
    <rPh sb="8" eb="11">
      <t>モクセイヒン</t>
    </rPh>
    <phoneticPr fontId="22"/>
  </si>
  <si>
    <t>好転</t>
    <rPh sb="0" eb="2">
      <t>コウテン</t>
    </rPh>
    <phoneticPr fontId="22"/>
  </si>
  <si>
    <t>不変</t>
    <rPh sb="0" eb="2">
      <t>フヘン</t>
    </rPh>
    <phoneticPr fontId="22"/>
  </si>
  <si>
    <t>前　年</t>
    <rPh sb="0" eb="1">
      <t>マエ</t>
    </rPh>
    <rPh sb="2" eb="3">
      <t>ネン</t>
    </rPh>
    <phoneticPr fontId="22"/>
  </si>
  <si>
    <t>業　　種</t>
    <rPh sb="0" eb="1">
      <t>ギョウ</t>
    </rPh>
    <rPh sb="3" eb="4">
      <t>タネ</t>
    </rPh>
    <phoneticPr fontId="22"/>
  </si>
  <si>
    <t>運輸業</t>
    <rPh sb="0" eb="3">
      <t>ウンユギョウ</t>
    </rPh>
    <phoneticPr fontId="22"/>
  </si>
  <si>
    <t xml:space="preserve">  　　○ 運　輸</t>
    <rPh sb="6" eb="7">
      <t>ウン</t>
    </rPh>
    <rPh sb="8" eb="9">
      <t>ユ</t>
    </rPh>
    <phoneticPr fontId="22"/>
  </si>
  <si>
    <t>前年比</t>
    <rPh sb="0" eb="3">
      <t>ゼンネンヒ</t>
    </rPh>
    <phoneticPr fontId="22"/>
  </si>
  <si>
    <t>今　年</t>
    <rPh sb="0" eb="1">
      <t>イマ</t>
    </rPh>
    <rPh sb="2" eb="3">
      <t>ネン</t>
    </rPh>
    <phoneticPr fontId="22"/>
  </si>
  <si>
    <t>受注額・完工高</t>
    <rPh sb="0" eb="3">
      <t>ジュチュウガク</t>
    </rPh>
    <rPh sb="4" eb="7">
      <t>カンコウダカ</t>
    </rPh>
    <phoneticPr fontId="22"/>
  </si>
  <si>
    <t>　○ 原  因  別：販売不振４件、その他１件　</t>
    <rPh sb="11" eb="13">
      <t>ハンバイ</t>
    </rPh>
    <rPh sb="13" eb="15">
      <t>フシン</t>
    </rPh>
    <rPh sb="20" eb="21">
      <t>タ</t>
    </rPh>
    <rPh sb="22" eb="23">
      <t>ケン</t>
    </rPh>
    <phoneticPr fontId="22"/>
  </si>
  <si>
    <t>生産額・受注額・売上高</t>
    <rPh sb="0" eb="3">
      <t>セイサンガク</t>
    </rPh>
    <rPh sb="4" eb="7">
      <t>ジュチュウガク</t>
    </rPh>
    <rPh sb="8" eb="11">
      <t>ウリアゲダカ</t>
    </rPh>
    <phoneticPr fontId="22"/>
  </si>
  <si>
    <t>企業数</t>
    <rPh sb="0" eb="3">
      <t>キギョウスウ</t>
    </rPh>
    <phoneticPr fontId="22"/>
  </si>
  <si>
    <t>　車載向けやスマートフォン関連製品を中心に生産の回復が続いている。</t>
    <rPh sb="1" eb="4">
      <t>シャサイム</t>
    </rPh>
    <rPh sb="13" eb="15">
      <t>カンレン</t>
    </rPh>
    <rPh sb="15" eb="17">
      <t>セイヒン</t>
    </rPh>
    <rPh sb="18" eb="20">
      <t>チュウシン</t>
    </rPh>
    <rPh sb="24" eb="26">
      <t>カイフク</t>
    </rPh>
    <rPh sb="27" eb="28">
      <t>ツヅ</t>
    </rPh>
    <phoneticPr fontId="22"/>
  </si>
  <si>
    <t>　総じて堅調に推移している。</t>
    <rPh sb="1" eb="2">
      <t>ソウ</t>
    </rPh>
    <rPh sb="4" eb="6">
      <t>ケンチョウ</t>
    </rPh>
    <rPh sb="7" eb="9">
      <t>スイイ</t>
    </rPh>
    <phoneticPr fontId="22"/>
  </si>
  <si>
    <t>　基調としては堅調に推移している。</t>
    <rPh sb="1" eb="3">
      <t>キチョウ</t>
    </rPh>
    <rPh sb="7" eb="9">
      <t>ケンチョウ</t>
    </rPh>
    <rPh sb="10" eb="12">
      <t>スイイ</t>
    </rPh>
    <phoneticPr fontId="22"/>
  </si>
  <si>
    <t>　一部に駆け込み需要の反動減による影響がみられる。</t>
    <rPh sb="1" eb="3">
      <t>イチブ</t>
    </rPh>
    <rPh sb="4" eb="5">
      <t>カ</t>
    </rPh>
    <rPh sb="6" eb="7">
      <t>コ</t>
    </rPh>
    <rPh sb="8" eb="10">
      <t>ジュヨウ</t>
    </rPh>
    <rPh sb="11" eb="13">
      <t>ハンドウ</t>
    </rPh>
    <rPh sb="13" eb="14">
      <t>ゲン</t>
    </rPh>
    <rPh sb="17" eb="19">
      <t>エイキョウ</t>
    </rPh>
    <phoneticPr fontId="22"/>
  </si>
  <si>
    <t>　県内経済は、個人消費は基調としては堅調に推移し、製造業は生産の緩やかな回復が続いており、雇用も高水準で推移している。</t>
    <rPh sb="1" eb="3">
      <t>ケンナイ</t>
    </rPh>
    <rPh sb="3" eb="5">
      <t>ケイザイ</t>
    </rPh>
    <rPh sb="7" eb="9">
      <t>コジン</t>
    </rPh>
    <rPh sb="9" eb="11">
      <t>ショウヒ</t>
    </rPh>
    <rPh sb="12" eb="14">
      <t>キチョウ</t>
    </rPh>
    <rPh sb="18" eb="20">
      <t>ケンチョウ</t>
    </rPh>
    <rPh sb="21" eb="23">
      <t>スイイ</t>
    </rPh>
    <rPh sb="25" eb="28">
      <t>セイゾウギョウ</t>
    </rPh>
    <rPh sb="29" eb="31">
      <t>セイサン</t>
    </rPh>
    <rPh sb="32" eb="33">
      <t>ユル</t>
    </rPh>
    <rPh sb="36" eb="38">
      <t>カイフク</t>
    </rPh>
    <rPh sb="39" eb="40">
      <t>ツヅ</t>
    </rPh>
    <rPh sb="45" eb="47">
      <t>コヨウ</t>
    </rPh>
    <rPh sb="48" eb="51">
      <t>コウスイジュン</t>
    </rPh>
    <rPh sb="52" eb="54">
      <t>スイイ</t>
    </rPh>
    <phoneticPr fontId="22"/>
  </si>
  <si>
    <t>　一部にやや弱含みの動きがみられるものの、電気機械などを中心に生産の緩やかな回復が続いている。</t>
    <rPh sb="1" eb="3">
      <t>イチブ</t>
    </rPh>
    <rPh sb="6" eb="8">
      <t>ヨワブク</t>
    </rPh>
    <rPh sb="10" eb="11">
      <t>ウゴ</t>
    </rPh>
    <rPh sb="21" eb="23">
      <t>デンキ</t>
    </rPh>
    <rPh sb="23" eb="25">
      <t>キカイ</t>
    </rPh>
    <rPh sb="28" eb="30">
      <t>チュウシン</t>
    </rPh>
    <rPh sb="31" eb="33">
      <t>セイサン</t>
    </rPh>
    <rPh sb="34" eb="35">
      <t>ユル</t>
    </rPh>
    <rPh sb="38" eb="40">
      <t>カイフク</t>
    </rPh>
    <rPh sb="41" eb="42">
      <t>ツヅ</t>
    </rPh>
    <phoneticPr fontId="22"/>
  </si>
  <si>
    <r>
      <t>　登録台数が大幅に増加した前年同月に比べ</t>
    </r>
    <r>
      <rPr>
        <u/>
        <sz val="14"/>
        <color rgb="FF333399"/>
        <rFont val="ＭＳ ゴシック"/>
        <family val="3"/>
        <charset val="128"/>
      </rPr>
      <t>１５．０％</t>
    </r>
    <r>
      <rPr>
        <sz val="14"/>
        <color rgb="FF333399"/>
        <rFont val="ＭＳ ゴシック"/>
        <family val="3"/>
        <charset val="128"/>
      </rPr>
      <t>減となったものの、堅調に推移している。</t>
    </r>
    <rPh sb="1" eb="3">
      <t>トウロク</t>
    </rPh>
    <rPh sb="3" eb="5">
      <t>ダイスウ</t>
    </rPh>
    <rPh sb="6" eb="8">
      <t>オオハバ</t>
    </rPh>
    <rPh sb="9" eb="11">
      <t>ゾウカ</t>
    </rPh>
    <rPh sb="25" eb="26">
      <t>ゲン</t>
    </rPh>
    <rPh sb="34" eb="36">
      <t>ケンチョウ</t>
    </rPh>
    <rPh sb="37" eb="39">
      <t>スイイ</t>
    </rPh>
    <phoneticPr fontId="22"/>
  </si>
  <si>
    <r>
      <t>　公共投資は</t>
    </r>
    <r>
      <rPr>
        <u/>
        <sz val="16"/>
        <color rgb="FF333399"/>
        <rFont val="ＭＳ ゴシック"/>
        <family val="3"/>
        <charset val="128"/>
      </rPr>
      <t>４</t>
    </r>
    <r>
      <rPr>
        <sz val="16"/>
        <color rgb="FF333399"/>
        <rFont val="ＭＳ ゴシック"/>
        <family val="3"/>
        <charset val="128"/>
      </rPr>
      <t>か月連続で前年同月を下回っている。</t>
    </r>
    <rPh sb="1" eb="3">
      <t>コウキョウ</t>
    </rPh>
    <rPh sb="3" eb="5">
      <t>トウシ</t>
    </rPh>
    <rPh sb="8" eb="9">
      <t>ゲツ</t>
    </rPh>
    <rPh sb="9" eb="11">
      <t>レンゾク</t>
    </rPh>
    <rPh sb="12" eb="13">
      <t>ゼン</t>
    </rPh>
    <rPh sb="13" eb="14">
      <t>ネン</t>
    </rPh>
    <rPh sb="14" eb="16">
      <t>ドウゲツ</t>
    </rPh>
    <rPh sb="17" eb="19">
      <t>シタマワ</t>
    </rPh>
    <phoneticPr fontId="22"/>
  </si>
  <si>
    <t>　　○　新規求人数は前年同月比１９．９％増加（９か月連続で増加）し、</t>
    <rPh sb="20" eb="22">
      <t>ゾウカ</t>
    </rPh>
    <rPh sb="25" eb="26">
      <t>ゲツ</t>
    </rPh>
    <rPh sb="26" eb="28">
      <t>レンゾク</t>
    </rPh>
    <rPh sb="29" eb="31">
      <t>ゾウカ</t>
    </rPh>
    <phoneticPr fontId="22"/>
  </si>
  <si>
    <t>　　　新規求職者数は同比８．４％減少（１７か月連続で減少）した。</t>
  </si>
  <si>
    <r>
      <t>　</t>
    </r>
    <r>
      <rPr>
        <u/>
        <sz val="14"/>
        <color rgb="FF333399"/>
        <rFont val="ＭＳ ゴシック"/>
        <family val="3"/>
        <charset val="128"/>
      </rPr>
      <t>宴会部門を中心に落ち込みがみられ、前年同月を下回っている</t>
    </r>
    <r>
      <rPr>
        <sz val="14"/>
        <color rgb="FF333399"/>
        <rFont val="ＭＳ ゴシック"/>
        <family val="3"/>
        <charset val="128"/>
      </rPr>
      <t>。</t>
    </r>
    <rPh sb="1" eb="3">
      <t>エンカイ</t>
    </rPh>
    <rPh sb="3" eb="5">
      <t>ブモン</t>
    </rPh>
    <rPh sb="6" eb="8">
      <t>チュウシン</t>
    </rPh>
    <rPh sb="9" eb="10">
      <t>オ</t>
    </rPh>
    <rPh sb="11" eb="12">
      <t>コ</t>
    </rPh>
    <rPh sb="18" eb="20">
      <t>ゼンネン</t>
    </rPh>
    <rPh sb="20" eb="22">
      <t>ドウゲツ</t>
    </rPh>
    <rPh sb="23" eb="25">
      <t>シタマワ</t>
    </rPh>
    <phoneticPr fontId="22"/>
  </si>
  <si>
    <t>消費税率引き上げ前の駆け込み需要の影響が大きかった前年同月と比較すると、持家、貸家、分譲住宅がともに減少し、前年同月比１４．７％減と１０か月連続の減少となった。</t>
    <rPh sb="0" eb="3">
      <t>ショウヒゼイ</t>
    </rPh>
    <rPh sb="3" eb="4">
      <t>リツ</t>
    </rPh>
    <rPh sb="4" eb="5">
      <t>ヒ</t>
    </rPh>
    <rPh sb="6" eb="7">
      <t>ア</t>
    </rPh>
    <rPh sb="8" eb="9">
      <t>マエ</t>
    </rPh>
    <rPh sb="10" eb="11">
      <t>カ</t>
    </rPh>
    <rPh sb="12" eb="13">
      <t>コ</t>
    </rPh>
    <rPh sb="14" eb="16">
      <t>ジュヨウ</t>
    </rPh>
    <rPh sb="17" eb="19">
      <t>エイキョウ</t>
    </rPh>
    <rPh sb="20" eb="21">
      <t>オオ</t>
    </rPh>
    <rPh sb="25" eb="27">
      <t>ゼンネン</t>
    </rPh>
    <rPh sb="27" eb="29">
      <t>ドウゲツ</t>
    </rPh>
    <rPh sb="30" eb="32">
      <t>ヒカク</t>
    </rPh>
    <rPh sb="36" eb="37">
      <t>モ</t>
    </rPh>
    <rPh sb="37" eb="38">
      <t>イエ</t>
    </rPh>
    <rPh sb="39" eb="41">
      <t>カシヤ</t>
    </rPh>
    <rPh sb="42" eb="44">
      <t>ブンジョウ</t>
    </rPh>
    <rPh sb="44" eb="46">
      <t>ジュウタク</t>
    </rPh>
    <rPh sb="50" eb="52">
      <t>ゲンショウ</t>
    </rPh>
    <rPh sb="54" eb="56">
      <t>ゼンネン</t>
    </rPh>
    <rPh sb="56" eb="59">
      <t>ドウゲツヒ</t>
    </rPh>
    <rPh sb="64" eb="65">
      <t>ゲン</t>
    </rPh>
    <rPh sb="69" eb="70">
      <t>ゲツ</t>
    </rPh>
    <rPh sb="70" eb="72">
      <t>レンゾク</t>
    </rPh>
    <rPh sb="73" eb="75">
      <t>ゲンショウ</t>
    </rPh>
    <phoneticPr fontId="22"/>
  </si>
  <si>
    <r>
      <t>　総じて</t>
    </r>
    <r>
      <rPr>
        <u/>
        <sz val="14"/>
        <color rgb="FF333399"/>
        <rFont val="ＭＳ ゴシック"/>
        <family val="3"/>
        <charset val="128"/>
      </rPr>
      <t>堅調に</t>
    </r>
    <r>
      <rPr>
        <sz val="14"/>
        <color rgb="FF333399"/>
        <rFont val="ＭＳ ゴシック"/>
        <family val="3"/>
        <charset val="128"/>
      </rPr>
      <t>推移している。</t>
    </r>
    <rPh sb="1" eb="2">
      <t>ソウ</t>
    </rPh>
    <rPh sb="4" eb="6">
      <t>ケンチョウ</t>
    </rPh>
    <rPh sb="7" eb="9">
      <t>スイイ</t>
    </rPh>
    <phoneticPr fontId="22"/>
  </si>
  <si>
    <r>
      <t>　売上は前年同月を下回っているものの、</t>
    </r>
    <r>
      <rPr>
        <u/>
        <sz val="14"/>
        <color rgb="FF333399"/>
        <rFont val="ＭＳ ゴシック"/>
        <family val="3"/>
        <charset val="128"/>
      </rPr>
      <t>底堅く推移している</t>
    </r>
    <r>
      <rPr>
        <sz val="14"/>
        <color rgb="FF333399"/>
        <rFont val="ＭＳ ゴシック"/>
        <family val="3"/>
        <charset val="128"/>
      </rPr>
      <t>。</t>
    </r>
    <rPh sb="2" eb="3">
      <t>スイバイ</t>
    </rPh>
    <rPh sb="4" eb="6">
      <t>ゼンネン</t>
    </rPh>
    <rPh sb="6" eb="8">
      <t>ドウゲツ</t>
    </rPh>
    <rPh sb="9" eb="11">
      <t>シタマワ</t>
    </rPh>
    <rPh sb="19" eb="21">
      <t>ソコガタ</t>
    </rPh>
    <rPh sb="22" eb="24">
      <t>スイイ</t>
    </rPh>
    <phoneticPr fontId="22"/>
  </si>
  <si>
    <t>　住宅着工戸数は全体で３１４戸（前年同月比１．０％増）となっている。</t>
    <rPh sb="25" eb="26">
      <t>ゾウ</t>
    </rPh>
    <phoneticPr fontId="22"/>
  </si>
  <si>
    <t>　　５件(前年同月９件)、負債総額は２．２億円(前年同月▲９．６億円)</t>
  </si>
  <si>
    <t>　○ 業  種  別：小売業３件、建設業１件、運輸業１件　</t>
    <rPh sb="11" eb="14">
      <t>コウリギョウ</t>
    </rPh>
    <rPh sb="15" eb="16">
      <t>ケン</t>
    </rPh>
    <rPh sb="17" eb="20">
      <t>ケンセツギョウ</t>
    </rPh>
    <rPh sb="21" eb="22">
      <t>ケン</t>
    </rPh>
    <rPh sb="23" eb="25">
      <t>ウンユ</t>
    </rPh>
    <rPh sb="25" eb="26">
      <t>ギョウ</t>
    </rPh>
    <rPh sb="27" eb="28">
      <t>ケン</t>
    </rPh>
    <phoneticPr fontId="22"/>
  </si>
  <si>
    <t>　一部にやや弱含みの動きがみられるものの、基調としては堅調に推移している。</t>
    <rPh sb="1" eb="3">
      <t>イチブ</t>
    </rPh>
    <rPh sb="6" eb="8">
      <t>ヨワブク</t>
    </rPh>
    <rPh sb="10" eb="11">
      <t>ウゴ</t>
    </rPh>
    <rPh sb="21" eb="23">
      <t>キチョウ</t>
    </rPh>
    <rPh sb="27" eb="29">
      <t>ケンチョウ</t>
    </rPh>
    <rPh sb="30" eb="32">
      <t>スイイ</t>
    </rPh>
    <phoneticPr fontId="22"/>
  </si>
  <si>
    <t>　  ※27年4月に調査対象企業の一部が変更となったため、26年7月との生産額等の単純な比較はできない。ただし、27年7月の前年同月比
　　　は、変更後の調査対象企業の前年生産額との比較である。　</t>
  </si>
  <si>
    <t>県内経済動向調査 集計結果（令和２年４月）</t>
  </si>
  <si>
    <t>県内経済動向調査 集計結果（令和２年５月）</t>
  </si>
  <si>
    <t>県内経済動向調査 集計結果（令和２年６月）</t>
  </si>
  <si>
    <t>県内経済動向調査 集計結果（令和２年７月）</t>
  </si>
  <si>
    <t>県内経済動向調査 集計結果（令和２年８月）</t>
  </si>
  <si>
    <t>県内経済動向調査 集計結果（令和２年９月）</t>
  </si>
  <si>
    <t>県内経済動向調査 集計結果（令和２年１０月）</t>
  </si>
  <si>
    <t>県内経済動向調査 集計結果（令和２年１１月）</t>
  </si>
  <si>
    <t>県内経済動向調査 集計結果（令和２年１２月）</t>
  </si>
  <si>
    <t>県内経済動向調査 集計結果（令和３年２月）</t>
  </si>
  <si>
    <t>県内経済動向調査 集計結果（令和３年１月）</t>
  </si>
  <si>
    <t>県内経済動向調査 集計結果（令和３年３月）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</si>
</sst>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0\)"/>
    <numFmt numFmtId="179" formatCode="0.0;&quot;▲&quot;0.0"/>
    <numFmt numFmtId="180" formatCode="0.0;&quot;▲ &quot;0.0"/>
    <numFmt numFmtId="181" formatCode="#,##0.0"/>
    <numFmt numFmtId="182" formatCode="0.0_);[Red]\(0.0\)"/>
    <numFmt numFmtId="183" formatCode="0.00_);[Red]\(0.00\)"/>
    <numFmt numFmtId="184" formatCode="#,##0.0_ "/>
    <numFmt numFmtId="185" formatCode="0.0"/>
    <numFmt numFmtId="186" formatCode="#,##0.0;[Red]\-#,##0.0"/>
  </numFmts>
  <fonts count="80">
    <font>
      <sz val="11"/>
      <name val="ＭＳ 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name val="ＭＳ ゴシック"/>
      <family val="3"/>
    </font>
    <font>
      <sz val="12"/>
      <name val="System"/>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ゴシック"/>
      <family val="3"/>
    </font>
    <font>
      <sz val="8"/>
      <name val="ＭＳ ゴシック"/>
      <family val="3"/>
    </font>
    <font>
      <b/>
      <sz val="11"/>
      <color theme="1"/>
      <name val="ＭＳ Ｐゴシック"/>
      <family val="3"/>
      <scheme val="minor"/>
    </font>
    <font>
      <sz val="8"/>
      <color theme="1"/>
      <name val="ＭＳ ゴシック"/>
      <family val="3"/>
    </font>
    <font>
      <sz val="8"/>
      <name val="ＭＳ Ｐゴシック"/>
      <family val="3"/>
    </font>
    <font>
      <sz val="8"/>
      <color theme="1"/>
      <name val="ＭＳ Ｐゴシック"/>
      <family val="3"/>
    </font>
    <font>
      <sz val="10"/>
      <color theme="1"/>
      <name val="ＭＳ ゴシック"/>
      <family val="3"/>
    </font>
    <font>
      <sz val="15"/>
      <name val="ＭＳ ゴシック"/>
      <family val="3"/>
    </font>
    <font>
      <sz val="15"/>
      <color theme="0" tint="-0.499984740745262"/>
      <name val="ＭＳ ゴシック"/>
      <family val="3"/>
    </font>
    <font>
      <sz val="14"/>
      <name val="ＭＳ ゴシック"/>
      <family val="3"/>
    </font>
    <font>
      <sz val="12"/>
      <name val="ＭＳ ゴシック"/>
      <family val="3"/>
    </font>
    <font>
      <sz val="20"/>
      <name val="ＭＳ ゴシック"/>
      <family val="3"/>
    </font>
    <font>
      <b/>
      <sz val="20"/>
      <name val="ＭＳ ゴシック"/>
      <family val="3"/>
    </font>
    <font>
      <sz val="18"/>
      <name val="ＭＳ ゴシック"/>
      <family val="3"/>
    </font>
    <font>
      <b/>
      <sz val="18"/>
      <name val="ＭＳ ゴシック"/>
      <family val="3"/>
    </font>
    <font>
      <sz val="16"/>
      <name val="ＭＳ ゴシック"/>
      <family val="3"/>
    </font>
    <font>
      <sz val="15"/>
      <color rgb="FFFF0000"/>
      <name val="ＭＳ ゴシック"/>
      <family val="3"/>
    </font>
    <font>
      <sz val="16"/>
      <color theme="0" tint="-0.499984740745262"/>
      <name val="ＭＳ ゴシック"/>
      <family val="3"/>
    </font>
    <font>
      <sz val="14"/>
      <name val="ＭＳ Ｐゴシック"/>
      <family val="3"/>
    </font>
    <font>
      <sz val="11"/>
      <color theme="0" tint="-0.499984740745262"/>
      <name val="ＭＳ ゴシック"/>
      <family val="3"/>
    </font>
    <font>
      <sz val="12"/>
      <color indexed="8"/>
      <name val="ＭＳ ゴシック"/>
      <family val="3"/>
    </font>
    <font>
      <sz val="14"/>
      <color indexed="8"/>
      <name val="ＭＳ ゴシック"/>
      <family val="3"/>
    </font>
    <font>
      <sz val="12"/>
      <color theme="1"/>
      <name val="ＭＳ ゴシック"/>
      <family val="3"/>
    </font>
    <font>
      <sz val="11"/>
      <color rgb="FFFF0000"/>
      <name val="ＭＳ ゴシック"/>
      <family val="3"/>
    </font>
    <font>
      <sz val="14"/>
      <color theme="0" tint="-0.499984740745262"/>
      <name val="ＭＳ ゴシック"/>
      <family val="3"/>
    </font>
    <font>
      <sz val="11"/>
      <color indexed="8"/>
      <name val="ＭＳ ゴシック"/>
      <family val="3"/>
    </font>
    <font>
      <sz val="9"/>
      <color theme="0" tint="-0.499984740745262"/>
      <name val="ＭＳ ゴシック"/>
      <family val="3"/>
    </font>
    <font>
      <sz val="16"/>
      <color rgb="FF333399"/>
      <name val="ＭＳ ゴシック"/>
      <family val="3"/>
    </font>
    <font>
      <sz val="14"/>
      <color rgb="FF333399"/>
      <name val="ＭＳ ゴシック"/>
      <family val="3"/>
    </font>
    <font>
      <sz val="9"/>
      <color rgb="FF333399"/>
      <name val="ＭＳ ゴシック"/>
      <family val="3"/>
    </font>
    <font>
      <sz val="14"/>
      <color rgb="FFFF0000"/>
      <name val="ＭＳ ゴシック"/>
      <family val="3"/>
    </font>
    <font>
      <sz val="12"/>
      <color theme="0" tint="-0.499984740745262"/>
      <name val="ＭＳ ゴシック"/>
      <family val="3"/>
    </font>
    <font>
      <b/>
      <sz val="11"/>
      <name val="ＭＳ ゴシック"/>
      <family val="3"/>
    </font>
    <font>
      <sz val="18"/>
      <color rgb="FF333399"/>
      <name val="ＭＳ ゴシック"/>
      <family val="3"/>
    </font>
    <font>
      <sz val="10"/>
      <color indexed="8"/>
      <name val="ＭＳ Ｐゴシック"/>
      <family val="3"/>
    </font>
    <font>
      <sz val="9"/>
      <name val="ＭＳ Ｐゴシック"/>
      <family val="3"/>
    </font>
    <font>
      <sz val="9"/>
      <color indexed="8"/>
      <name val="ＭＳ Ｐゴシック"/>
      <family val="3"/>
    </font>
    <font>
      <sz val="12"/>
      <color indexed="10"/>
      <name val="ＭＳ ゴシック"/>
      <family val="3"/>
    </font>
    <font>
      <sz val="10.5"/>
      <name val="ＭＳ ゴシック"/>
      <family val="3"/>
    </font>
    <font>
      <sz val="10"/>
      <color rgb="FF333399"/>
      <name val="ＭＳ Ｐゴシック"/>
      <family val="3"/>
    </font>
    <font>
      <sz val="10"/>
      <name val="ＭＳ Ｐゴシック"/>
      <family val="3"/>
    </font>
    <font>
      <sz val="15"/>
      <color indexed="10"/>
      <name val="ＭＳ ゴシック"/>
      <family val="3"/>
    </font>
    <font>
      <sz val="16"/>
      <color theme="1"/>
      <name val="ＭＳ ゴシック"/>
      <family val="3"/>
    </font>
    <font>
      <sz val="16"/>
      <color indexed="10"/>
      <name val="ＭＳ ゴシック"/>
      <family val="3"/>
    </font>
    <font>
      <sz val="11"/>
      <color indexed="10"/>
      <name val="ＭＳ ゴシック"/>
      <family val="3"/>
    </font>
    <font>
      <b/>
      <sz val="15"/>
      <name val="ＭＳ ゴシック"/>
      <family val="3"/>
    </font>
    <font>
      <sz val="18"/>
      <color theme="0" tint="-0.499984740745262"/>
      <name val="ＭＳ ゴシック"/>
      <family val="3"/>
    </font>
    <font>
      <sz val="10"/>
      <color indexed="8"/>
      <name val="ＭＳ ゴシック"/>
      <family val="3"/>
    </font>
    <font>
      <sz val="9"/>
      <color rgb="FFFF0000"/>
      <name val="ＭＳ ゴシック"/>
      <family val="3"/>
    </font>
    <font>
      <sz val="15"/>
      <color indexed="8"/>
      <name val="ＭＳ ゴシック"/>
      <family val="3"/>
    </font>
    <font>
      <sz val="14"/>
      <color theme="1"/>
      <name val="ＭＳ ゴシック"/>
      <family val="3"/>
    </font>
    <font>
      <sz val="11"/>
      <name val="ＭＳ ゴシック"/>
      <family val="3"/>
    </font>
    <font>
      <sz val="10"/>
      <color rgb="FF0000FF"/>
      <name val="ＭＳ ゴシック"/>
      <family val="3"/>
    </font>
    <font>
      <u/>
      <sz val="14"/>
      <color rgb="FF333399"/>
      <name val="ＭＳ ゴシック"/>
      <family val="3"/>
      <charset val="128"/>
    </font>
    <font>
      <sz val="14"/>
      <color rgb="FF333399"/>
      <name val="ＭＳ ゴシック"/>
      <family val="3"/>
      <charset val="128"/>
    </font>
    <font>
      <u/>
      <sz val="16"/>
      <color rgb="FF333399"/>
      <name val="ＭＳ ゴシック"/>
      <family val="3"/>
      <charset val="128"/>
    </font>
    <font>
      <sz val="16"/>
      <color rgb="FF333399"/>
      <name val="ＭＳ ゴシック"/>
      <family val="3"/>
      <charset val="128"/>
    </font>
    <font>
      <sz val="6"/>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bottom style="double">
        <color indexed="64"/>
      </bottom>
      <diagonal/>
    </border>
    <border>
      <left/>
      <right/>
      <top style="double">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hair">
        <color indexed="64"/>
      </top>
      <bottom style="hair">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thin">
        <color auto="1"/>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2" fillId="0" borderId="0"/>
    <xf numFmtId="0" fontId="1"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38" fontId="73" fillId="0" borderId="0" applyFont="0" applyFill="0" applyBorder="0" applyAlignment="0" applyProtection="0">
      <alignment vertical="center"/>
    </xf>
  </cellStyleXfs>
  <cellXfs count="434">
    <xf numFmtId="0" fontId="0" fillId="0" borderId="0" xfId="0">
      <alignment vertical="center"/>
    </xf>
    <xf numFmtId="0" fontId="10" fillId="0" borderId="0" xfId="39">
      <alignment vertical="center"/>
    </xf>
    <xf numFmtId="0" fontId="10" fillId="0" borderId="0" xfId="39" applyAlignment="1">
      <alignment vertical="center"/>
    </xf>
    <xf numFmtId="0" fontId="23" fillId="0" borderId="0" xfId="0" applyFont="1">
      <alignment vertical="center"/>
    </xf>
    <xf numFmtId="0" fontId="24" fillId="0" borderId="0" xfId="39" applyFont="1" applyAlignment="1">
      <alignment horizontal="centerContinuous" vertical="center"/>
    </xf>
    <xf numFmtId="0" fontId="23" fillId="24" borderId="10" xfId="39" applyFont="1" applyFill="1" applyBorder="1" applyAlignment="1">
      <alignment horizontal="center" vertical="center"/>
    </xf>
    <xf numFmtId="0" fontId="23" fillId="24" borderId="11" xfId="39" applyFont="1" applyFill="1" applyBorder="1" applyAlignment="1">
      <alignment horizontal="center" vertical="center"/>
    </xf>
    <xf numFmtId="0" fontId="23" fillId="0" borderId="10" xfId="39" applyFont="1" applyBorder="1" applyAlignment="1">
      <alignment horizontal="center" vertical="center" textRotation="255"/>
    </xf>
    <xf numFmtId="0" fontId="23" fillId="0" borderId="12" xfId="39" applyFont="1" applyBorder="1" applyAlignment="1">
      <alignment horizontal="center" vertical="center" textRotation="255"/>
    </xf>
    <xf numFmtId="0" fontId="23" fillId="0" borderId="10" xfId="0" applyFont="1" applyBorder="1" applyAlignment="1">
      <alignment vertical="center"/>
    </xf>
    <xf numFmtId="0" fontId="23" fillId="0" borderId="11" xfId="39" applyFont="1" applyBorder="1" applyAlignment="1">
      <alignment vertical="center"/>
    </xf>
    <xf numFmtId="0" fontId="23" fillId="0" borderId="16" xfId="39" applyFont="1" applyBorder="1" applyAlignment="1">
      <alignment horizontal="centerContinuous" vertical="center"/>
    </xf>
    <xf numFmtId="0" fontId="10" fillId="0" borderId="0" xfId="39" applyBorder="1">
      <alignment vertical="center"/>
    </xf>
    <xf numFmtId="0" fontId="10" fillId="0" borderId="0" xfId="39" applyAlignment="1">
      <alignment horizontal="centerContinuous" vertical="center"/>
    </xf>
    <xf numFmtId="0" fontId="23" fillId="0" borderId="19" xfId="0" applyFont="1" applyBorder="1" applyAlignment="1">
      <alignment horizontal="center" vertical="center"/>
    </xf>
    <xf numFmtId="0" fontId="23" fillId="0" borderId="20" xfId="39" applyFont="1" applyBorder="1" applyAlignment="1">
      <alignment horizontal="center"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12" xfId="0" applyFont="1" applyBorder="1" applyAlignment="1">
      <alignment vertical="center"/>
    </xf>
    <xf numFmtId="0" fontId="23" fillId="0" borderId="17" xfId="39" applyFont="1" applyBorder="1" applyAlignment="1">
      <alignment vertical="center"/>
    </xf>
    <xf numFmtId="0" fontId="23" fillId="0" borderId="18" xfId="39" applyFont="1" applyBorder="1" applyAlignment="1">
      <alignment vertical="center"/>
    </xf>
    <xf numFmtId="0" fontId="25" fillId="0" borderId="22" xfId="0" applyFont="1" applyBorder="1" applyAlignment="1">
      <alignment vertical="center"/>
    </xf>
    <xf numFmtId="0" fontId="25" fillId="0" borderId="21" xfId="0" applyFont="1" applyBorder="1" applyAlignment="1">
      <alignment vertical="center"/>
    </xf>
    <xf numFmtId="0" fontId="23" fillId="0" borderId="22" xfId="39" applyFont="1" applyBorder="1" applyAlignment="1">
      <alignment vertical="center" shrinkToFit="1"/>
    </xf>
    <xf numFmtId="0" fontId="23" fillId="0" borderId="12" xfId="0" applyFont="1" applyBorder="1" applyAlignment="1">
      <alignment vertical="center" shrinkToFit="1"/>
    </xf>
    <xf numFmtId="0" fontId="23" fillId="0" borderId="15" xfId="39" applyFont="1" applyBorder="1" applyAlignment="1">
      <alignment vertical="center"/>
    </xf>
    <xf numFmtId="0" fontId="23" fillId="0" borderId="23" xfId="39" applyFont="1" applyBorder="1" applyAlignment="1">
      <alignment horizontal="centerContinuous" vertical="center"/>
    </xf>
    <xf numFmtId="0" fontId="23" fillId="0" borderId="0" xfId="0" applyFont="1" applyAlignment="1">
      <alignment vertical="center"/>
    </xf>
    <xf numFmtId="0" fontId="23" fillId="24" borderId="29" xfId="0" applyFont="1" applyFill="1" applyBorder="1" applyAlignment="1">
      <alignment horizontal="center" vertical="center"/>
    </xf>
    <xf numFmtId="0" fontId="23" fillId="24" borderId="30" xfId="39" applyFont="1" applyFill="1" applyBorder="1" applyAlignment="1">
      <alignment horizontal="center" vertical="center"/>
    </xf>
    <xf numFmtId="177" fontId="26" fillId="25" borderId="31" xfId="39" applyNumberFormat="1" applyFont="1" applyFill="1" applyBorder="1">
      <alignment vertical="center"/>
    </xf>
    <xf numFmtId="178" fontId="26" fillId="25" borderId="32" xfId="39" applyNumberFormat="1" applyFont="1" applyFill="1" applyBorder="1" applyAlignment="1">
      <alignment horizontal="right" vertical="center"/>
    </xf>
    <xf numFmtId="178" fontId="26" fillId="25" borderId="33" xfId="39" applyNumberFormat="1" applyFont="1" applyFill="1" applyBorder="1">
      <alignment vertical="center"/>
    </xf>
    <xf numFmtId="177" fontId="26" fillId="25" borderId="34" xfId="39" applyNumberFormat="1" applyFont="1" applyFill="1" applyBorder="1">
      <alignment vertical="center"/>
    </xf>
    <xf numFmtId="177" fontId="26" fillId="25" borderId="32" xfId="39" applyNumberFormat="1" applyFont="1" applyFill="1" applyBorder="1">
      <alignment vertical="center"/>
    </xf>
    <xf numFmtId="178" fontId="26" fillId="25" borderId="32" xfId="39" applyNumberFormat="1" applyFont="1" applyFill="1" applyBorder="1">
      <alignment vertical="center"/>
    </xf>
    <xf numFmtId="0" fontId="26" fillId="25" borderId="35" xfId="39" applyFont="1" applyFill="1" applyBorder="1" applyAlignment="1">
      <alignment horizontal="right" vertical="center"/>
    </xf>
    <xf numFmtId="177" fontId="27" fillId="25" borderId="34" xfId="39" applyNumberFormat="1" applyFont="1" applyFill="1" applyBorder="1">
      <alignment vertical="center"/>
    </xf>
    <xf numFmtId="178" fontId="27" fillId="25" borderId="33" xfId="39" applyNumberFormat="1" applyFont="1" applyFill="1" applyBorder="1">
      <alignment vertical="center"/>
    </xf>
    <xf numFmtId="178" fontId="26" fillId="25" borderId="36" xfId="39" applyNumberFormat="1" applyFont="1" applyFill="1" applyBorder="1">
      <alignment vertical="center"/>
    </xf>
    <xf numFmtId="0" fontId="23" fillId="24" borderId="38" xfId="39" applyFont="1" applyFill="1" applyBorder="1" applyAlignment="1">
      <alignment horizontal="center" vertical="center"/>
    </xf>
    <xf numFmtId="177" fontId="26" fillId="25" borderId="39" xfId="39" applyNumberFormat="1" applyFont="1" applyFill="1" applyBorder="1">
      <alignment vertical="center"/>
    </xf>
    <xf numFmtId="178" fontId="26" fillId="25" borderId="40" xfId="39" applyNumberFormat="1" applyFont="1" applyFill="1" applyBorder="1" applyAlignment="1">
      <alignment horizontal="right" vertical="center"/>
    </xf>
    <xf numFmtId="178" fontId="26" fillId="25" borderId="41" xfId="39" applyNumberFormat="1" applyFont="1" applyFill="1" applyBorder="1">
      <alignment vertical="center"/>
    </xf>
    <xf numFmtId="177" fontId="26" fillId="25" borderId="42" xfId="39" applyNumberFormat="1" applyFont="1" applyFill="1" applyBorder="1">
      <alignment vertical="center"/>
    </xf>
    <xf numFmtId="177" fontId="26" fillId="25" borderId="40" xfId="39" applyNumberFormat="1" applyFont="1" applyFill="1" applyBorder="1">
      <alignment vertical="center"/>
    </xf>
    <xf numFmtId="178" fontId="26" fillId="25" borderId="40" xfId="39" applyNumberFormat="1" applyFont="1" applyFill="1" applyBorder="1">
      <alignment vertical="center"/>
    </xf>
    <xf numFmtId="0" fontId="26" fillId="25" borderId="43" xfId="39" applyFont="1" applyFill="1" applyBorder="1" applyAlignment="1">
      <alignment horizontal="right" vertical="center"/>
    </xf>
    <xf numFmtId="177" fontId="27" fillId="25" borderId="42" xfId="39" applyNumberFormat="1" applyFont="1" applyFill="1" applyBorder="1">
      <alignment vertical="center"/>
    </xf>
    <xf numFmtId="178" fontId="27" fillId="25" borderId="41" xfId="39" applyNumberFormat="1" applyFont="1" applyFill="1" applyBorder="1">
      <alignment vertical="center"/>
    </xf>
    <xf numFmtId="178" fontId="26" fillId="25" borderId="44" xfId="39" applyNumberFormat="1" applyFont="1" applyFill="1" applyBorder="1">
      <alignment vertical="center"/>
    </xf>
    <xf numFmtId="0" fontId="23" fillId="24" borderId="45" xfId="39" applyFont="1" applyFill="1" applyBorder="1" applyAlignment="1">
      <alignment horizontal="center" vertical="center"/>
    </xf>
    <xf numFmtId="0" fontId="23" fillId="24" borderId="46" xfId="39" applyFont="1" applyFill="1" applyBorder="1" applyAlignment="1">
      <alignment horizontal="center" vertical="center" shrinkToFit="1"/>
    </xf>
    <xf numFmtId="177" fontId="26" fillId="25" borderId="31" xfId="39" applyNumberFormat="1" applyFont="1" applyFill="1" applyBorder="1" applyAlignment="1">
      <alignment horizontal="right" vertical="center"/>
    </xf>
    <xf numFmtId="177" fontId="26" fillId="25" borderId="35" xfId="39" applyNumberFormat="1" applyFont="1" applyFill="1" applyBorder="1" applyAlignment="1">
      <alignment horizontal="right" vertical="center"/>
    </xf>
    <xf numFmtId="177" fontId="26" fillId="25" borderId="39" xfId="39" applyNumberFormat="1" applyFont="1" applyFill="1" applyBorder="1" applyAlignment="1">
      <alignment horizontal="right" vertical="center"/>
    </xf>
    <xf numFmtId="178" fontId="26" fillId="25" borderId="43" xfId="39" applyNumberFormat="1" applyFont="1" applyFill="1" applyBorder="1">
      <alignment vertical="center"/>
    </xf>
    <xf numFmtId="177" fontId="26" fillId="25" borderId="43" xfId="39" applyNumberFormat="1" applyFont="1" applyFill="1" applyBorder="1" applyAlignment="1">
      <alignment horizontal="right" vertical="center"/>
    </xf>
    <xf numFmtId="176" fontId="26" fillId="25" borderId="10" xfId="39" applyNumberFormat="1" applyFont="1" applyFill="1" applyBorder="1" applyAlignment="1">
      <alignment horizontal="center" vertical="center"/>
    </xf>
    <xf numFmtId="180" fontId="10" fillId="25" borderId="11" xfId="39" applyNumberFormat="1" applyFont="1" applyFill="1" applyBorder="1" applyAlignment="1">
      <alignment horizontal="center" vertical="center"/>
    </xf>
    <xf numFmtId="180" fontId="10" fillId="25" borderId="21" xfId="39" applyNumberFormat="1" applyFont="1" applyFill="1" applyBorder="1" applyAlignment="1">
      <alignment horizontal="center" vertical="center"/>
    </xf>
    <xf numFmtId="176" fontId="26" fillId="25" borderId="22" xfId="39" applyNumberFormat="1" applyFont="1" applyFill="1" applyBorder="1" applyAlignment="1">
      <alignment horizontal="center" vertical="center"/>
    </xf>
    <xf numFmtId="176" fontId="26" fillId="25" borderId="12" xfId="39" applyNumberFormat="1" applyFont="1" applyFill="1" applyBorder="1" applyAlignment="1">
      <alignment horizontal="center" vertical="center"/>
    </xf>
    <xf numFmtId="176" fontId="27" fillId="25" borderId="22" xfId="39" applyNumberFormat="1" applyFont="1" applyFill="1" applyBorder="1" applyAlignment="1">
      <alignment horizontal="center" vertical="center"/>
    </xf>
    <xf numFmtId="180" fontId="28" fillId="25" borderId="21" xfId="39" applyNumberFormat="1" applyFont="1" applyFill="1" applyBorder="1" applyAlignment="1">
      <alignment horizontal="center" vertical="center"/>
    </xf>
    <xf numFmtId="180" fontId="10" fillId="25" borderId="15" xfId="39" applyNumberFormat="1" applyFont="1" applyFill="1" applyBorder="1" applyAlignment="1">
      <alignment horizontal="center" vertical="center"/>
    </xf>
    <xf numFmtId="176" fontId="26" fillId="0" borderId="16" xfId="39" applyNumberFormat="1" applyFont="1" applyFill="1" applyBorder="1" applyAlignment="1">
      <alignment horizontal="center" vertical="center"/>
    </xf>
    <xf numFmtId="180" fontId="10" fillId="0" borderId="11" xfId="39" applyNumberFormat="1" applyFont="1" applyBorder="1" applyAlignment="1">
      <alignment horizontal="center" vertical="center"/>
    </xf>
    <xf numFmtId="0" fontId="23" fillId="24" borderId="53" xfId="0" applyFont="1" applyFill="1" applyBorder="1" applyAlignment="1">
      <alignment horizontal="center" vertical="center"/>
    </xf>
    <xf numFmtId="176" fontId="26" fillId="25" borderId="19" xfId="39" applyNumberFormat="1" applyFont="1" applyFill="1" applyBorder="1" applyAlignment="1">
      <alignment horizontal="center" vertical="center"/>
    </xf>
    <xf numFmtId="180" fontId="26" fillId="25" borderId="20" xfId="39" applyNumberFormat="1" applyFont="1" applyFill="1" applyBorder="1" applyAlignment="1">
      <alignment horizontal="center" vertical="center"/>
    </xf>
    <xf numFmtId="180" fontId="26" fillId="25" borderId="54" xfId="39" applyNumberFormat="1" applyFont="1" applyFill="1" applyBorder="1" applyAlignment="1">
      <alignment horizontal="center" vertical="center"/>
    </xf>
    <xf numFmtId="176" fontId="26" fillId="25" borderId="55" xfId="39" applyNumberFormat="1" applyFont="1" applyFill="1" applyBorder="1" applyAlignment="1">
      <alignment horizontal="center" vertical="center"/>
    </xf>
    <xf numFmtId="176" fontId="26" fillId="25" borderId="0" xfId="39" applyNumberFormat="1" applyFont="1" applyFill="1" applyBorder="1" applyAlignment="1">
      <alignment horizontal="center" vertical="center"/>
    </xf>
    <xf numFmtId="176" fontId="27" fillId="25" borderId="55" xfId="39" applyNumberFormat="1" applyFont="1" applyFill="1" applyBorder="1" applyAlignment="1">
      <alignment horizontal="center" vertical="center"/>
    </xf>
    <xf numFmtId="180" fontId="27" fillId="25" borderId="54" xfId="39" applyNumberFormat="1" applyFont="1" applyFill="1" applyBorder="1" applyAlignment="1">
      <alignment horizontal="center" vertical="center"/>
    </xf>
    <xf numFmtId="180" fontId="26" fillId="25" borderId="56" xfId="39" applyNumberFormat="1" applyFont="1" applyFill="1" applyBorder="1" applyAlignment="1">
      <alignment horizontal="center" vertical="center"/>
    </xf>
    <xf numFmtId="176" fontId="26" fillId="0" borderId="57" xfId="39" applyNumberFormat="1" applyFont="1" applyFill="1" applyBorder="1" applyAlignment="1">
      <alignment horizontal="center" vertical="center"/>
    </xf>
    <xf numFmtId="180" fontId="26" fillId="0" borderId="20" xfId="39" applyNumberFormat="1" applyFont="1" applyBorder="1" applyAlignment="1">
      <alignment horizontal="center" vertical="center"/>
    </xf>
    <xf numFmtId="176" fontId="26" fillId="25" borderId="17" xfId="39" applyNumberFormat="1" applyFont="1" applyFill="1" applyBorder="1" applyAlignment="1">
      <alignment horizontal="center" vertical="center"/>
    </xf>
    <xf numFmtId="180" fontId="10" fillId="25" borderId="58" xfId="39" applyNumberFormat="1" applyFont="1" applyFill="1" applyBorder="1" applyAlignment="1">
      <alignment horizontal="center" vertical="center"/>
    </xf>
    <xf numFmtId="180" fontId="10" fillId="25" borderId="59" xfId="39" applyNumberFormat="1" applyFont="1" applyFill="1" applyBorder="1" applyAlignment="1">
      <alignment horizontal="center" vertical="center"/>
    </xf>
    <xf numFmtId="176" fontId="26" fillId="25" borderId="60" xfId="39" applyNumberFormat="1" applyFont="1" applyFill="1" applyBorder="1" applyAlignment="1">
      <alignment horizontal="center" vertical="center"/>
    </xf>
    <xf numFmtId="176" fontId="26" fillId="25" borderId="58" xfId="39" applyNumberFormat="1" applyFont="1" applyFill="1" applyBorder="1" applyAlignment="1">
      <alignment horizontal="center" vertical="center"/>
    </xf>
    <xf numFmtId="176" fontId="27" fillId="25" borderId="60" xfId="39" applyNumberFormat="1" applyFont="1" applyFill="1" applyBorder="1" applyAlignment="1">
      <alignment horizontal="center" vertical="center"/>
    </xf>
    <xf numFmtId="180" fontId="28" fillId="25" borderId="59" xfId="39" applyNumberFormat="1" applyFont="1" applyFill="1" applyBorder="1" applyAlignment="1">
      <alignment horizontal="center" vertical="center"/>
    </xf>
    <xf numFmtId="180" fontId="10" fillId="25" borderId="61" xfId="39" applyNumberFormat="1" applyFont="1" applyFill="1" applyBorder="1" applyAlignment="1">
      <alignment horizontal="center" vertical="center"/>
    </xf>
    <xf numFmtId="176" fontId="26" fillId="0" borderId="23" xfId="39" applyNumberFormat="1" applyFont="1" applyFill="1" applyBorder="1" applyAlignment="1">
      <alignment horizontal="center" vertical="center"/>
    </xf>
    <xf numFmtId="180" fontId="10" fillId="0" borderId="18" xfId="39" applyNumberFormat="1" applyFont="1" applyBorder="1" applyAlignment="1">
      <alignment horizontal="center" vertical="center"/>
    </xf>
    <xf numFmtId="0" fontId="23" fillId="0" borderId="0" xfId="0" applyFont="1" applyAlignment="1">
      <alignment horizontal="right" vertical="center"/>
    </xf>
    <xf numFmtId="0" fontId="29" fillId="0" borderId="0" xfId="0" applyFont="1">
      <alignment vertical="center"/>
    </xf>
    <xf numFmtId="0" fontId="30" fillId="0" borderId="0" xfId="0" applyFont="1" applyFill="1">
      <alignment vertical="center"/>
    </xf>
    <xf numFmtId="0" fontId="31" fillId="0" borderId="0" xfId="0" applyFont="1" applyAlignment="1">
      <alignment vertical="center"/>
    </xf>
    <xf numFmtId="0" fontId="31" fillId="0" borderId="0" xfId="0" applyFont="1">
      <alignment vertical="center"/>
    </xf>
    <xf numFmtId="0" fontId="11"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34" fillId="0" borderId="0" xfId="0" applyFont="1" applyAlignment="1">
      <alignment horizontal="center" vertical="center"/>
    </xf>
    <xf numFmtId="0" fontId="32" fillId="0" borderId="0" xfId="0" quotePrefix="1" applyFont="1" applyAlignment="1">
      <alignment horizontal="right" vertical="center"/>
    </xf>
    <xf numFmtId="0" fontId="32" fillId="0" borderId="0" xfId="0" applyFont="1" applyAlignment="1">
      <alignment horizontal="right" vertical="center"/>
    </xf>
    <xf numFmtId="0" fontId="35" fillId="0" borderId="62" xfId="0" applyFont="1" applyBorder="1" applyAlignment="1">
      <alignment vertical="distributed" wrapText="1"/>
    </xf>
    <xf numFmtId="0" fontId="35" fillId="0" borderId="63" xfId="0" applyFont="1" applyBorder="1" applyAlignment="1">
      <alignment vertical="center"/>
    </xf>
    <xf numFmtId="0" fontId="36" fillId="0" borderId="64" xfId="0" applyFont="1" applyBorder="1" applyAlignment="1">
      <alignment vertical="distributed" wrapText="1"/>
    </xf>
    <xf numFmtId="0" fontId="35" fillId="0" borderId="0" xfId="0" applyFont="1" applyBorder="1" applyAlignment="1">
      <alignment vertical="center"/>
    </xf>
    <xf numFmtId="0" fontId="35" fillId="0" borderId="10" xfId="0" applyFont="1" applyBorder="1" applyAlignment="1">
      <alignment vertical="center"/>
    </xf>
    <xf numFmtId="0" fontId="37" fillId="0" borderId="12" xfId="0" applyFont="1" applyFill="1" applyBorder="1" applyAlignment="1">
      <alignment vertical="top"/>
    </xf>
    <xf numFmtId="0" fontId="37" fillId="0" borderId="12"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vertical="center"/>
    </xf>
    <xf numFmtId="0" fontId="38" fillId="24" borderId="0" xfId="0" applyFont="1" applyFill="1" applyBorder="1">
      <alignment vertical="center"/>
    </xf>
    <xf numFmtId="0" fontId="37" fillId="24" borderId="0" xfId="0" applyFont="1" applyFill="1" applyBorder="1" applyAlignment="1">
      <alignment vertical="center"/>
    </xf>
    <xf numFmtId="0" fontId="32" fillId="24" borderId="0" xfId="0" applyFont="1" applyFill="1" applyBorder="1" applyAlignment="1">
      <alignment vertical="center"/>
    </xf>
    <xf numFmtId="0" fontId="39" fillId="24" borderId="0" xfId="0" applyFont="1" applyFill="1" applyBorder="1" applyAlignment="1">
      <alignment vertical="center"/>
    </xf>
    <xf numFmtId="0" fontId="39" fillId="24" borderId="0" xfId="0" applyFont="1" applyFill="1" applyBorder="1" applyAlignment="1">
      <alignment vertical="center" wrapText="1"/>
    </xf>
    <xf numFmtId="0" fontId="31" fillId="24" borderId="0" xfId="0" applyFont="1" applyFill="1" applyBorder="1" applyAlignment="1">
      <alignment vertical="center"/>
    </xf>
    <xf numFmtId="0" fontId="40" fillId="24" borderId="0" xfId="0" applyFont="1" applyFill="1" applyBorder="1" applyAlignment="1">
      <alignment vertical="center"/>
    </xf>
    <xf numFmtId="0" fontId="41" fillId="24" borderId="0" xfId="0" applyFont="1" applyFill="1" applyBorder="1" applyAlignment="1">
      <alignment vertical="center"/>
    </xf>
    <xf numFmtId="0" fontId="23" fillId="26" borderId="0" xfId="0" applyFont="1" applyFill="1" applyBorder="1" applyAlignment="1"/>
    <xf numFmtId="0" fontId="0" fillId="26" borderId="0" xfId="0" applyFill="1" applyAlignment="1"/>
    <xf numFmtId="0" fontId="42" fillId="0" borderId="0" xfId="0" applyFont="1">
      <alignment vertical="center"/>
    </xf>
    <xf numFmtId="0" fontId="43" fillId="0" borderId="0" xfId="0" applyFont="1">
      <alignment vertical="center"/>
    </xf>
    <xf numFmtId="0" fontId="29" fillId="0" borderId="0" xfId="0" applyFont="1" applyBorder="1">
      <alignment vertical="center"/>
    </xf>
    <xf numFmtId="0" fontId="44" fillId="24" borderId="0" xfId="0" applyFont="1" applyFill="1" applyBorder="1" applyAlignment="1">
      <alignment vertical="center"/>
    </xf>
    <xf numFmtId="0" fontId="45" fillId="24" borderId="0" xfId="0" applyFont="1" applyFill="1" applyBorder="1" applyAlignment="1">
      <alignment vertical="center"/>
    </xf>
    <xf numFmtId="0" fontId="46" fillId="24" borderId="0" xfId="0" applyFont="1" applyFill="1" applyBorder="1" applyAlignment="1">
      <alignment vertical="center"/>
    </xf>
    <xf numFmtId="0" fontId="47" fillId="24" borderId="0" xfId="0" applyFont="1" applyFill="1" applyBorder="1" applyAlignment="1">
      <alignment vertical="center"/>
    </xf>
    <xf numFmtId="0" fontId="48" fillId="24" borderId="0" xfId="0" applyFont="1" applyFill="1" applyBorder="1" applyAlignment="1">
      <alignment horizontal="left" vertical="center" indent="1"/>
    </xf>
    <xf numFmtId="0" fontId="49" fillId="24" borderId="0" xfId="0" applyFont="1" applyFill="1" applyBorder="1" applyAlignment="1">
      <alignment vertical="center"/>
    </xf>
    <xf numFmtId="0" fontId="50" fillId="24" borderId="0" xfId="0" applyFont="1" applyFill="1" applyBorder="1" applyAlignment="1">
      <alignment vertical="center"/>
    </xf>
    <xf numFmtId="0" fontId="51" fillId="24" borderId="0" xfId="0" applyFont="1" applyFill="1" applyBorder="1" applyAlignment="1">
      <alignment horizontal="left" vertical="center" indent="1"/>
    </xf>
    <xf numFmtId="0" fontId="52" fillId="24" borderId="0" xfId="0" applyFont="1" applyFill="1" applyBorder="1" applyAlignment="1">
      <alignment horizontal="left" vertical="center" wrapText="1" indent="1"/>
    </xf>
    <xf numFmtId="0" fontId="53" fillId="0" borderId="0" xfId="0" applyFont="1">
      <alignment vertical="center"/>
    </xf>
    <xf numFmtId="4" fontId="32" fillId="0" borderId="0" xfId="0" applyNumberFormat="1" applyFont="1" applyBorder="1" applyAlignment="1">
      <alignment horizontal="center" vertical="center"/>
    </xf>
    <xf numFmtId="0" fontId="54" fillId="0" borderId="0" xfId="0" applyFont="1" applyAlignment="1">
      <alignment horizontal="center" vertical="center"/>
    </xf>
    <xf numFmtId="0" fontId="0" fillId="0" borderId="0" xfId="0" applyFont="1" applyAlignment="1">
      <alignment horizontal="right" vertical="center"/>
    </xf>
    <xf numFmtId="0" fontId="35" fillId="0" borderId="65" xfId="0" applyFont="1" applyBorder="1" applyAlignment="1">
      <alignment vertical="distributed"/>
    </xf>
    <xf numFmtId="0" fontId="36" fillId="0" borderId="66" xfId="0" applyFont="1" applyBorder="1" applyAlignment="1">
      <alignment vertical="distributed"/>
    </xf>
    <xf numFmtId="0" fontId="35" fillId="0" borderId="0" xfId="0" applyFont="1" applyBorder="1" applyAlignment="1">
      <alignment vertical="distributed"/>
    </xf>
    <xf numFmtId="0" fontId="35" fillId="0" borderId="19" xfId="0" applyFont="1" applyBorder="1" applyAlignment="1">
      <alignment vertical="distributed"/>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181" fontId="56" fillId="0" borderId="0" xfId="0" applyNumberFormat="1" applyFont="1" applyBorder="1" applyAlignment="1">
      <alignment vertical="center" wrapText="1"/>
    </xf>
    <xf numFmtId="181" fontId="57" fillId="0" borderId="0" xfId="0" applyNumberFormat="1" applyFont="1" applyBorder="1" applyAlignment="1">
      <alignment vertical="center" wrapText="1"/>
    </xf>
    <xf numFmtId="181" fontId="58" fillId="0" borderId="0" xfId="0" applyNumberFormat="1" applyFont="1" applyBorder="1" applyAlignment="1">
      <alignment vertical="center" wrapText="1"/>
    </xf>
    <xf numFmtId="0" fontId="46" fillId="24" borderId="0" xfId="0" applyFont="1" applyFill="1" applyBorder="1" applyAlignment="1">
      <alignment vertical="center" wrapText="1"/>
    </xf>
    <xf numFmtId="0" fontId="50" fillId="24" borderId="0" xfId="0" applyFont="1" applyFill="1" applyBorder="1" applyAlignment="1">
      <alignment vertical="distributed" wrapText="1"/>
    </xf>
    <xf numFmtId="0" fontId="29" fillId="0" borderId="0" xfId="0" applyFont="1" applyAlignment="1">
      <alignment vertical="center"/>
    </xf>
    <xf numFmtId="0" fontId="11" fillId="0" borderId="0" xfId="0" applyFont="1" applyAlignment="1">
      <alignment vertical="center"/>
    </xf>
    <xf numFmtId="0" fontId="46" fillId="24" borderId="0" xfId="0" applyFont="1" applyFill="1" applyBorder="1" applyAlignment="1">
      <alignment horizontal="left" vertical="center" wrapText="1" indent="1"/>
    </xf>
    <xf numFmtId="0" fontId="0" fillId="24" borderId="0" xfId="0" applyFont="1" applyFill="1" applyBorder="1" applyAlignment="1">
      <alignment vertical="center"/>
    </xf>
    <xf numFmtId="0" fontId="0" fillId="24" borderId="0" xfId="0" applyFont="1" applyFill="1" applyBorder="1" applyAlignment="1">
      <alignment horizontal="left" vertical="center"/>
    </xf>
    <xf numFmtId="0" fontId="59" fillId="0" borderId="0" xfId="0" applyFont="1">
      <alignment vertical="center"/>
    </xf>
    <xf numFmtId="0" fontId="44" fillId="26" borderId="0" xfId="0" applyFont="1" applyFill="1" applyBorder="1" applyAlignment="1">
      <alignment vertical="center"/>
    </xf>
    <xf numFmtId="0" fontId="41" fillId="26" borderId="0" xfId="0" applyFont="1" applyFill="1" applyBorder="1" applyAlignment="1">
      <alignment vertical="center"/>
    </xf>
    <xf numFmtId="0" fontId="45" fillId="26" borderId="0" xfId="0" applyFont="1" applyFill="1" applyBorder="1" applyAlignment="1">
      <alignment vertical="center"/>
    </xf>
    <xf numFmtId="181" fontId="62" fillId="0" borderId="0" xfId="0" applyNumberFormat="1" applyFont="1" applyBorder="1" applyAlignment="1">
      <alignment horizontal="center" vertical="center"/>
    </xf>
    <xf numFmtId="0" fontId="63" fillId="24" borderId="0" xfId="0" applyFont="1" applyFill="1" applyBorder="1">
      <alignment vertical="center"/>
    </xf>
    <xf numFmtId="0" fontId="35" fillId="0" borderId="10" xfId="0" applyFont="1" applyBorder="1" applyAlignment="1">
      <alignment vertical="distributed"/>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37" fillId="0" borderId="0" xfId="0" applyFont="1" applyFill="1" applyBorder="1" applyAlignment="1">
      <alignment vertical="center"/>
    </xf>
    <xf numFmtId="0" fontId="39" fillId="0" borderId="73" xfId="0" applyFont="1" applyFill="1" applyBorder="1" applyAlignment="1">
      <alignment horizontal="left" vertical="center" wrapText="1" indent="1"/>
    </xf>
    <xf numFmtId="0" fontId="39" fillId="0" borderId="19" xfId="0" applyFont="1" applyFill="1" applyBorder="1" applyAlignment="1">
      <alignment horizontal="left" vertical="center" wrapText="1" indent="1"/>
    </xf>
    <xf numFmtId="0" fontId="39" fillId="0" borderId="73" xfId="0" applyFont="1" applyFill="1" applyBorder="1" applyAlignment="1">
      <alignment vertical="center"/>
    </xf>
    <xf numFmtId="0" fontId="65" fillId="0" borderId="73" xfId="0" applyFont="1" applyBorder="1" applyAlignment="1">
      <alignment horizontal="left" vertical="center" wrapText="1" indent="1"/>
    </xf>
    <xf numFmtId="0" fontId="37" fillId="24" borderId="0" xfId="0" applyFont="1" applyFill="1" applyBorder="1" applyAlignment="1">
      <alignment vertical="distributed" wrapText="1"/>
    </xf>
    <xf numFmtId="0" fontId="39" fillId="0" borderId="0" xfId="0" applyFont="1" applyFill="1" applyBorder="1" applyAlignment="1">
      <alignment vertical="center" wrapText="1"/>
    </xf>
    <xf numFmtId="0" fontId="41" fillId="0" borderId="20" xfId="0" applyFont="1" applyFill="1" applyBorder="1" applyAlignment="1">
      <alignment horizontal="left" vertical="center" indent="1"/>
    </xf>
    <xf numFmtId="0" fontId="41" fillId="0" borderId="19" xfId="0" applyFont="1" applyFill="1" applyBorder="1" applyAlignment="1">
      <alignment horizontal="left" vertical="center" indent="1"/>
    </xf>
    <xf numFmtId="0" fontId="66" fillId="0" borderId="20" xfId="0" applyFont="1" applyBorder="1" applyAlignment="1">
      <alignment horizontal="left" vertical="center" indent="1"/>
    </xf>
    <xf numFmtId="0" fontId="31" fillId="24" borderId="0" xfId="0" applyFont="1" applyFill="1" applyBorder="1" applyAlignment="1">
      <alignment horizontal="center" vertical="center"/>
    </xf>
    <xf numFmtId="0" fontId="46" fillId="26" borderId="0" xfId="0" applyFont="1" applyFill="1" applyBorder="1" applyAlignment="1">
      <alignment horizontal="center" vertical="center"/>
    </xf>
    <xf numFmtId="0" fontId="46" fillId="24" borderId="0" xfId="0" applyFont="1" applyFill="1" applyBorder="1" applyAlignment="1">
      <alignment horizontal="center" vertical="center"/>
    </xf>
    <xf numFmtId="0" fontId="31" fillId="26" borderId="0" xfId="0" applyFont="1" applyFill="1" applyBorder="1" applyAlignment="1">
      <alignment horizontal="center" vertical="center"/>
    </xf>
    <xf numFmtId="0" fontId="31" fillId="24" borderId="0" xfId="0" applyFont="1" applyFill="1" applyBorder="1" applyAlignment="1">
      <alignment horizontal="center" vertical="center" wrapText="1"/>
    </xf>
    <xf numFmtId="0" fontId="46" fillId="26" borderId="0" xfId="0" applyFont="1" applyFill="1" applyBorder="1" applyAlignment="1">
      <alignment vertical="center"/>
    </xf>
    <xf numFmtId="0" fontId="31" fillId="26" borderId="0" xfId="0" applyFont="1" applyFill="1" applyBorder="1" applyAlignment="1">
      <alignment vertical="center"/>
    </xf>
    <xf numFmtId="181" fontId="62" fillId="0" borderId="0" xfId="0" quotePrefix="1" applyNumberFormat="1" applyFont="1" applyBorder="1" applyAlignment="1">
      <alignment horizontal="center" vertical="center" shrinkToFit="1"/>
    </xf>
    <xf numFmtId="0" fontId="37" fillId="24" borderId="0" xfId="0" applyFont="1" applyFill="1" applyBorder="1" applyAlignment="1">
      <alignment horizontal="center" vertical="center"/>
    </xf>
    <xf numFmtId="0" fontId="32" fillId="0" borderId="0" xfId="0" applyFont="1" applyAlignment="1">
      <alignment vertical="center"/>
    </xf>
    <xf numFmtId="0" fontId="62" fillId="0" borderId="0" xfId="0" applyFont="1" applyAlignment="1">
      <alignment vertical="center"/>
    </xf>
    <xf numFmtId="0" fontId="43" fillId="24" borderId="0" xfId="0" applyFont="1" applyFill="1" applyBorder="1" applyAlignment="1">
      <alignment horizontal="center" vertical="center"/>
    </xf>
    <xf numFmtId="4" fontId="0" fillId="0" borderId="0" xfId="0" applyNumberFormat="1" applyFont="1" applyBorder="1" applyAlignment="1">
      <alignment horizontal="center" vertical="center"/>
    </xf>
    <xf numFmtId="181" fontId="62" fillId="0" borderId="0" xfId="0" applyNumberFormat="1" applyFont="1" applyBorder="1" applyAlignment="1">
      <alignment horizontal="center" vertical="center" shrinkToFit="1"/>
    </xf>
    <xf numFmtId="0" fontId="67" fillId="0" borderId="0" xfId="0" applyFont="1" applyBorder="1" applyAlignment="1">
      <alignment vertical="center"/>
    </xf>
    <xf numFmtId="0" fontId="54" fillId="0" borderId="0" xfId="0" applyFont="1" applyBorder="1" applyAlignment="1">
      <alignment vertical="center"/>
    </xf>
    <xf numFmtId="4" fontId="0" fillId="0" borderId="19" xfId="0" applyNumberFormat="1" applyFont="1" applyBorder="1" applyAlignment="1">
      <alignment horizontal="center" vertical="center"/>
    </xf>
    <xf numFmtId="0" fontId="35" fillId="0" borderId="78" xfId="0" applyFont="1" applyBorder="1" applyAlignment="1">
      <alignment vertical="distributed"/>
    </xf>
    <xf numFmtId="0" fontId="35" fillId="0" borderId="79" xfId="0" applyFont="1" applyBorder="1" applyAlignment="1">
      <alignment vertical="center"/>
    </xf>
    <xf numFmtId="0" fontId="68" fillId="0" borderId="79" xfId="0" applyFont="1" applyFill="1" applyBorder="1" applyAlignment="1">
      <alignment vertical="center"/>
    </xf>
    <xf numFmtId="0" fontId="36" fillId="0" borderId="80" xfId="0" applyFont="1" applyBorder="1" applyAlignment="1">
      <alignment vertical="distributed"/>
    </xf>
    <xf numFmtId="0" fontId="35" fillId="0" borderId="17" xfId="0" applyFont="1" applyBorder="1" applyAlignment="1">
      <alignment vertical="distributed"/>
    </xf>
    <xf numFmtId="0" fontId="39" fillId="0" borderId="58" xfId="0" applyFont="1" applyFill="1" applyBorder="1" applyAlignment="1">
      <alignment vertical="center" wrapText="1"/>
    </xf>
    <xf numFmtId="0" fontId="41" fillId="0" borderId="18" xfId="0" applyFont="1" applyFill="1" applyBorder="1" applyAlignment="1">
      <alignment horizontal="left" vertical="center" indent="1"/>
    </xf>
    <xf numFmtId="0" fontId="41" fillId="0" borderId="17" xfId="0" applyFont="1" applyFill="1" applyBorder="1" applyAlignment="1">
      <alignment horizontal="left" vertical="center" indent="1"/>
    </xf>
    <xf numFmtId="0" fontId="66" fillId="0" borderId="18" xfId="0" applyFont="1" applyBorder="1" applyAlignment="1">
      <alignment horizontal="left" vertical="center" indent="1"/>
    </xf>
    <xf numFmtId="181" fontId="13" fillId="0" borderId="0" xfId="0" applyNumberFormat="1" applyFont="1" applyBorder="1" applyAlignment="1">
      <alignment horizontal="center" vertical="center"/>
    </xf>
    <xf numFmtId="0" fontId="32" fillId="0" borderId="0" xfId="0" applyFont="1" applyBorder="1" applyAlignment="1">
      <alignment vertical="center" wrapText="1"/>
    </xf>
    <xf numFmtId="0" fontId="29" fillId="0" borderId="0" xfId="0" applyFont="1" applyAlignment="1">
      <alignment vertical="center" wrapText="1"/>
    </xf>
    <xf numFmtId="0" fontId="30" fillId="0" borderId="0" xfId="0" applyFont="1" applyFill="1" applyAlignment="1">
      <alignment vertical="center" wrapText="1"/>
    </xf>
    <xf numFmtId="0" fontId="45" fillId="0" borderId="0" xfId="0" applyFont="1">
      <alignment vertical="center"/>
    </xf>
    <xf numFmtId="0" fontId="0" fillId="0" borderId="0" xfId="0" applyFont="1">
      <alignment vertical="center"/>
    </xf>
    <xf numFmtId="0" fontId="11" fillId="0" borderId="0" xfId="0" applyFont="1" applyBorder="1">
      <alignment vertical="center"/>
    </xf>
    <xf numFmtId="0" fontId="11" fillId="0" borderId="0" xfId="0" applyFont="1" applyBorder="1" applyAlignment="1">
      <alignment horizontal="right" vertical="center"/>
    </xf>
    <xf numFmtId="0" fontId="45" fillId="0" borderId="0" xfId="0" applyFont="1" applyBorder="1">
      <alignment vertical="center"/>
    </xf>
    <xf numFmtId="0" fontId="69" fillId="0" borderId="0" xfId="0" applyFont="1" applyBorder="1">
      <alignment vertical="center"/>
    </xf>
    <xf numFmtId="0" fontId="56" fillId="26" borderId="0" xfId="40" applyNumberFormat="1" applyFont="1" applyFill="1" applyBorder="1" applyAlignment="1">
      <alignment horizontal="center" vertical="center"/>
    </xf>
    <xf numFmtId="182" fontId="56" fillId="0" borderId="0" xfId="40" applyNumberFormat="1" applyFont="1" applyBorder="1" applyAlignment="1">
      <alignment horizontal="center" vertical="center" shrinkToFit="1"/>
    </xf>
    <xf numFmtId="181" fontId="62" fillId="0" borderId="0" xfId="0" applyNumberFormat="1" applyFont="1" applyBorder="1" applyAlignment="1">
      <alignment horizontal="center" vertical="center" wrapText="1"/>
    </xf>
    <xf numFmtId="0" fontId="62" fillId="0" borderId="0" xfId="0" applyNumberFormat="1" applyFont="1" applyBorder="1" applyAlignment="1">
      <alignment vertical="center"/>
    </xf>
    <xf numFmtId="181" fontId="62" fillId="0" borderId="0" xfId="0" applyNumberFormat="1" applyFont="1" applyBorder="1" applyAlignment="1">
      <alignment vertical="center"/>
    </xf>
    <xf numFmtId="0" fontId="62" fillId="0" borderId="0" xfId="0" applyNumberFormat="1" applyFont="1">
      <alignment vertical="center"/>
    </xf>
    <xf numFmtId="0" fontId="70" fillId="0" borderId="0" xfId="0" applyFont="1">
      <alignment vertical="center"/>
    </xf>
    <xf numFmtId="0" fontId="71" fillId="0" borderId="0" xfId="0" applyFont="1">
      <alignment vertical="center"/>
    </xf>
    <xf numFmtId="181" fontId="62" fillId="0" borderId="0" xfId="0" applyNumberFormat="1" applyFont="1" applyBorder="1" applyAlignment="1">
      <alignment vertical="center" wrapText="1"/>
    </xf>
    <xf numFmtId="183" fontId="56" fillId="0" borderId="0" xfId="41" applyNumberFormat="1" applyFont="1" applyBorder="1" applyAlignment="1">
      <alignment vertical="center" shrinkToFit="1"/>
    </xf>
    <xf numFmtId="0" fontId="32" fillId="0" borderId="0" xfId="0" applyFont="1" applyBorder="1" applyAlignment="1">
      <alignment horizontal="center" vertical="center"/>
    </xf>
    <xf numFmtId="0" fontId="0" fillId="0" borderId="0" xfId="0" applyFont="1" applyAlignment="1">
      <alignment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184" fontId="62" fillId="0" borderId="0" xfId="0" applyNumberFormat="1" applyFont="1" applyBorder="1" applyAlignment="1">
      <alignment vertical="center" shrinkToFit="1"/>
    </xf>
    <xf numFmtId="0" fontId="56" fillId="26" borderId="0" xfId="40" applyNumberFormat="1" applyFont="1" applyFill="1" applyBorder="1" applyAlignment="1">
      <alignment horizontal="center" vertical="center" wrapText="1"/>
    </xf>
    <xf numFmtId="182" fontId="56" fillId="0" borderId="0" xfId="40" applyNumberFormat="1" applyFont="1" applyBorder="1" applyAlignment="1">
      <alignment vertical="center" shrinkToFit="1"/>
    </xf>
    <xf numFmtId="182" fontId="11" fillId="0" borderId="0" xfId="0" applyNumberFormat="1" applyFont="1">
      <alignment vertical="center"/>
    </xf>
    <xf numFmtId="0" fontId="11" fillId="0" borderId="0" xfId="0" applyFont="1" applyBorder="1" applyAlignment="1">
      <alignment horizontal="center" vertical="center"/>
    </xf>
    <xf numFmtId="177" fontId="62" fillId="0" borderId="0" xfId="0" applyNumberFormat="1" applyFont="1" applyBorder="1" applyAlignment="1">
      <alignment horizontal="right" vertical="center" shrinkToFit="1"/>
    </xf>
    <xf numFmtId="184" fontId="62" fillId="0" borderId="0" xfId="0" applyNumberFormat="1" applyFont="1" applyBorder="1" applyAlignment="1">
      <alignment horizontal="right" vertical="center" shrinkToFit="1"/>
    </xf>
    <xf numFmtId="177" fontId="62" fillId="0" borderId="0" xfId="0" applyNumberFormat="1" applyFont="1" applyBorder="1" applyAlignment="1">
      <alignment vertical="center" shrinkToFit="1"/>
    </xf>
    <xf numFmtId="0" fontId="62" fillId="26" borderId="0" xfId="41" applyFont="1" applyFill="1" applyBorder="1" applyAlignment="1">
      <alignment horizontal="center" vertical="center" wrapText="1"/>
    </xf>
    <xf numFmtId="183" fontId="62" fillId="0" borderId="0" xfId="41" applyNumberFormat="1" applyFont="1" applyBorder="1" applyAlignment="1">
      <alignment vertical="center" shrinkToFit="1"/>
    </xf>
    <xf numFmtId="183" fontId="62" fillId="0" borderId="0" xfId="41" applyNumberFormat="1" applyFont="1" applyBorder="1" applyAlignment="1">
      <alignment vertical="center"/>
    </xf>
    <xf numFmtId="177" fontId="62" fillId="0" borderId="0" xfId="0" applyNumberFormat="1" applyFont="1" applyFill="1" applyBorder="1" applyAlignment="1">
      <alignment vertical="center" wrapText="1" shrinkToFit="1"/>
    </xf>
    <xf numFmtId="0" fontId="62" fillId="0" borderId="0" xfId="0" applyNumberFormat="1" applyFont="1" applyBorder="1">
      <alignment vertical="center"/>
    </xf>
    <xf numFmtId="0" fontId="56" fillId="0" borderId="0" xfId="41" applyFont="1" applyBorder="1" applyAlignment="1">
      <alignment horizontal="center" vertical="center"/>
    </xf>
    <xf numFmtId="183" fontId="62" fillId="0" borderId="0" xfId="41" applyNumberFormat="1" applyFont="1" applyAlignment="1">
      <alignment vertical="center"/>
    </xf>
    <xf numFmtId="0" fontId="32" fillId="0" borderId="0" xfId="0" applyFont="1" applyBorder="1">
      <alignment vertical="center"/>
    </xf>
    <xf numFmtId="185" fontId="69" fillId="0" borderId="0" xfId="0" applyNumberFormat="1" applyFont="1" applyBorder="1">
      <alignment vertical="center"/>
    </xf>
    <xf numFmtId="0" fontId="31" fillId="24" borderId="0" xfId="0" applyFont="1" applyFill="1" applyBorder="1" applyAlignment="1">
      <alignment horizontal="left" vertical="center"/>
    </xf>
    <xf numFmtId="0" fontId="64" fillId="24" borderId="0" xfId="0" applyFont="1" applyFill="1" applyBorder="1" applyAlignment="1">
      <alignment vertical="center"/>
    </xf>
    <xf numFmtId="0" fontId="68" fillId="0" borderId="0" xfId="0" applyFont="1" applyFill="1" applyBorder="1" applyAlignment="1">
      <alignment vertical="center"/>
    </xf>
    <xf numFmtId="0" fontId="39" fillId="0" borderId="11" xfId="0" applyFont="1" applyFill="1" applyBorder="1" applyAlignment="1">
      <alignment horizontal="left" vertical="center" wrapText="1" indent="1"/>
    </xf>
    <xf numFmtId="0" fontId="39" fillId="0" borderId="10" xfId="0" applyFont="1" applyFill="1" applyBorder="1" applyAlignment="1">
      <alignment horizontal="left" vertical="center" wrapText="1" indent="1"/>
    </xf>
    <xf numFmtId="0" fontId="39" fillId="0" borderId="11" xfId="0" applyFont="1" applyFill="1" applyBorder="1" applyAlignment="1">
      <alignment vertical="center"/>
    </xf>
    <xf numFmtId="0" fontId="37" fillId="0" borderId="12" xfId="0" applyFont="1" applyFill="1" applyBorder="1">
      <alignment vertical="center"/>
    </xf>
    <xf numFmtId="0" fontId="65" fillId="0" borderId="11" xfId="0" applyFont="1" applyBorder="1" applyAlignment="1">
      <alignment horizontal="left" vertical="center" wrapText="1" indent="1"/>
    </xf>
    <xf numFmtId="0" fontId="72" fillId="24" borderId="0" xfId="0" applyFont="1" applyFill="1" applyBorder="1" applyAlignment="1">
      <alignment vertical="center"/>
    </xf>
    <xf numFmtId="0" fontId="38" fillId="0" borderId="0" xfId="0" applyFont="1">
      <alignment vertical="center"/>
    </xf>
    <xf numFmtId="184" fontId="62" fillId="0" borderId="0" xfId="0" applyNumberFormat="1" applyFont="1" applyBorder="1" applyAlignment="1">
      <alignment horizontal="center" vertical="center" shrinkToFit="1"/>
    </xf>
    <xf numFmtId="38" fontId="74" fillId="0" borderId="0" xfId="51" applyFont="1" applyBorder="1">
      <alignment vertical="center"/>
    </xf>
    <xf numFmtId="38" fontId="11" fillId="0" borderId="0" xfId="51" applyFont="1" applyBorder="1">
      <alignment vertical="center"/>
    </xf>
    <xf numFmtId="186" fontId="62" fillId="0" borderId="0" xfId="51" applyNumberFormat="1" applyFont="1" applyBorder="1" applyAlignment="1">
      <alignment horizontal="right" vertical="center" shrinkToFit="1"/>
    </xf>
    <xf numFmtId="186" fontId="11" fillId="0" borderId="0" xfId="51" applyNumberFormat="1" applyFont="1" applyBorder="1">
      <alignment vertical="center"/>
    </xf>
    <xf numFmtId="185" fontId="11" fillId="0" borderId="0" xfId="0" applyNumberFormat="1" applyFont="1" applyBorder="1">
      <alignment vertical="center"/>
    </xf>
    <xf numFmtId="0" fontId="56" fillId="0" borderId="0" xfId="41" applyFont="1" applyAlignment="1">
      <alignment horizontal="center" vertical="center"/>
    </xf>
    <xf numFmtId="0" fontId="23" fillId="24" borderId="29" xfId="0" applyFont="1" applyFill="1" applyBorder="1" applyAlignment="1">
      <alignment horizontal="center" vertical="center"/>
    </xf>
    <xf numFmtId="0" fontId="23" fillId="24" borderId="37" xfId="39" applyFont="1" applyFill="1" applyBorder="1" applyAlignment="1">
      <alignment horizontal="center" vertical="center"/>
    </xf>
    <xf numFmtId="0" fontId="23" fillId="24" borderId="45" xfId="39" applyFont="1" applyFill="1" applyBorder="1" applyAlignment="1">
      <alignment horizontal="center" vertical="center"/>
    </xf>
    <xf numFmtId="0" fontId="23" fillId="24" borderId="17" xfId="39" applyFont="1" applyFill="1" applyBorder="1" applyAlignment="1">
      <alignment horizontal="center" vertical="center"/>
    </xf>
    <xf numFmtId="0" fontId="23" fillId="24" borderId="18" xfId="39" applyFont="1" applyFill="1" applyBorder="1" applyAlignment="1">
      <alignment horizontal="center" vertical="center"/>
    </xf>
    <xf numFmtId="0" fontId="23" fillId="24" borderId="24" xfId="39" applyFont="1" applyFill="1" applyBorder="1" applyAlignment="1">
      <alignment horizontal="center" vertical="center"/>
    </xf>
    <xf numFmtId="0" fontId="23" fillId="24" borderId="14" xfId="39" applyFont="1" applyFill="1" applyBorder="1" applyAlignment="1">
      <alignment horizontal="center" vertical="center"/>
    </xf>
    <xf numFmtId="176" fontId="26" fillId="0" borderId="24" xfId="39" applyNumberFormat="1" applyFont="1" applyBorder="1" applyAlignment="1">
      <alignment horizontal="center" vertical="center"/>
    </xf>
    <xf numFmtId="176" fontId="26" fillId="0" borderId="14" xfId="39" applyNumberFormat="1" applyFont="1" applyBorder="1" applyAlignment="1">
      <alignment horizontal="center" vertical="center"/>
    </xf>
    <xf numFmtId="179" fontId="26" fillId="25" borderId="47" xfId="39" applyNumberFormat="1" applyFont="1" applyFill="1" applyBorder="1" applyAlignment="1">
      <alignment vertical="center"/>
    </xf>
    <xf numFmtId="0" fontId="10" fillId="25" borderId="48" xfId="39" applyFont="1" applyFill="1" applyBorder="1" applyAlignment="1">
      <alignment vertical="center"/>
    </xf>
    <xf numFmtId="179" fontId="26" fillId="25" borderId="48" xfId="39" applyNumberFormat="1" applyFont="1" applyFill="1" applyBorder="1" applyAlignment="1">
      <alignment vertical="center"/>
    </xf>
    <xf numFmtId="176" fontId="26" fillId="0" borderId="25" xfId="39" applyNumberFormat="1" applyFont="1" applyFill="1" applyBorder="1" applyAlignment="1">
      <alignment horizontal="center" vertical="center"/>
    </xf>
    <xf numFmtId="0" fontId="10" fillId="25" borderId="49" xfId="39" applyFont="1" applyFill="1" applyBorder="1" applyAlignment="1">
      <alignment vertical="center"/>
    </xf>
    <xf numFmtId="177" fontId="26" fillId="25" borderId="31" xfId="39" applyNumberFormat="1" applyFont="1" applyFill="1" applyBorder="1" applyAlignment="1">
      <alignment horizontal="right" vertical="center"/>
    </xf>
    <xf numFmtId="177" fontId="26" fillId="25" borderId="33" xfId="39" applyNumberFormat="1" applyFont="1" applyFill="1" applyBorder="1" applyAlignment="1">
      <alignment horizontal="right" vertical="center"/>
    </xf>
    <xf numFmtId="177" fontId="26" fillId="25" borderId="39" xfId="39" applyNumberFormat="1" applyFont="1" applyFill="1" applyBorder="1" applyAlignment="1">
      <alignment horizontal="right" vertical="center"/>
    </xf>
    <xf numFmtId="177" fontId="26" fillId="25" borderId="41" xfId="39" applyNumberFormat="1" applyFont="1" applyFill="1" applyBorder="1" applyAlignment="1">
      <alignment horizontal="right" vertical="center"/>
    </xf>
    <xf numFmtId="0" fontId="10" fillId="25" borderId="47" xfId="39" applyFont="1" applyFill="1" applyBorder="1" applyAlignment="1">
      <alignment horizontal="right" vertical="center"/>
    </xf>
    <xf numFmtId="0" fontId="10" fillId="25" borderId="49" xfId="39" applyFont="1" applyFill="1" applyBorder="1" applyAlignment="1">
      <alignment horizontal="right" vertical="center"/>
    </xf>
    <xf numFmtId="176" fontId="26" fillId="0" borderId="26" xfId="39" applyNumberFormat="1" applyFont="1" applyFill="1" applyBorder="1" applyAlignment="1">
      <alignment horizontal="center" vertical="center"/>
    </xf>
    <xf numFmtId="179" fontId="26" fillId="25" borderId="50" xfId="39" applyNumberFormat="1" applyFont="1" applyFill="1" applyBorder="1" applyAlignment="1">
      <alignment vertical="center"/>
    </xf>
    <xf numFmtId="179" fontId="26" fillId="25" borderId="49" xfId="39" applyNumberFormat="1" applyFont="1" applyFill="1" applyBorder="1" applyAlignment="1">
      <alignment vertical="center"/>
    </xf>
    <xf numFmtId="176" fontId="26" fillId="0" borderId="13" xfId="39" applyNumberFormat="1" applyFont="1" applyFill="1" applyBorder="1" applyAlignment="1">
      <alignment horizontal="center" vertical="center"/>
    </xf>
    <xf numFmtId="179" fontId="26" fillId="25" borderId="51" xfId="39" applyNumberFormat="1" applyFont="1" applyFill="1" applyBorder="1" applyAlignment="1">
      <alignment vertical="center"/>
    </xf>
    <xf numFmtId="177" fontId="26" fillId="25" borderId="35" xfId="39" applyNumberFormat="1" applyFont="1" applyFill="1" applyBorder="1" applyAlignment="1">
      <alignment horizontal="right" vertical="center"/>
    </xf>
    <xf numFmtId="177" fontId="26" fillId="25" borderId="43" xfId="39" applyNumberFormat="1" applyFont="1" applyFill="1" applyBorder="1" applyAlignment="1">
      <alignment horizontal="right" vertical="center"/>
    </xf>
    <xf numFmtId="0" fontId="10" fillId="25" borderId="48" xfId="39" applyFont="1" applyFill="1" applyBorder="1" applyAlignment="1">
      <alignment horizontal="right" vertical="center"/>
    </xf>
    <xf numFmtId="176" fontId="27" fillId="0" borderId="24" xfId="39" applyNumberFormat="1" applyFont="1" applyFill="1" applyBorder="1" applyAlignment="1">
      <alignment horizontal="center" vertical="center"/>
    </xf>
    <xf numFmtId="176" fontId="27" fillId="0" borderId="25" xfId="39" applyNumberFormat="1" applyFont="1" applyFill="1" applyBorder="1" applyAlignment="1">
      <alignment horizontal="center" vertical="center"/>
    </xf>
    <xf numFmtId="176" fontId="27" fillId="0" borderId="26" xfId="39" applyNumberFormat="1" applyFont="1" applyFill="1" applyBorder="1" applyAlignment="1">
      <alignment horizontal="center" vertical="center"/>
    </xf>
    <xf numFmtId="177" fontId="26" fillId="25" borderId="34" xfId="39" applyNumberFormat="1" applyFont="1" applyFill="1" applyBorder="1" applyAlignment="1">
      <alignment horizontal="right" vertical="center"/>
    </xf>
    <xf numFmtId="177" fontId="26" fillId="25" borderId="42" xfId="39" applyNumberFormat="1" applyFont="1" applyFill="1" applyBorder="1" applyAlignment="1">
      <alignment horizontal="right" vertical="center"/>
    </xf>
    <xf numFmtId="0" fontId="10" fillId="25" borderId="50" xfId="39" applyFont="1" applyFill="1" applyBorder="1" applyAlignment="1">
      <alignment horizontal="right" vertical="center"/>
    </xf>
    <xf numFmtId="179" fontId="27" fillId="25" borderId="50" xfId="39" applyNumberFormat="1" applyFont="1" applyFill="1" applyBorder="1" applyAlignment="1">
      <alignment vertical="center"/>
    </xf>
    <xf numFmtId="177" fontId="27" fillId="25" borderId="34" xfId="39" applyNumberFormat="1" applyFont="1" applyFill="1" applyBorder="1" applyAlignment="1">
      <alignment horizontal="right" vertical="center"/>
    </xf>
    <xf numFmtId="177" fontId="27" fillId="25" borderId="33" xfId="39" applyNumberFormat="1" applyFont="1" applyFill="1" applyBorder="1" applyAlignment="1">
      <alignment horizontal="right" vertical="center"/>
    </xf>
    <xf numFmtId="177" fontId="27" fillId="25" borderId="42" xfId="39" applyNumberFormat="1" applyFont="1" applyFill="1" applyBorder="1" applyAlignment="1">
      <alignment horizontal="right" vertical="center"/>
    </xf>
    <xf numFmtId="177" fontId="27" fillId="25" borderId="41" xfId="39" applyNumberFormat="1" applyFont="1" applyFill="1" applyBorder="1" applyAlignment="1">
      <alignment horizontal="right" vertical="center"/>
    </xf>
    <xf numFmtId="0" fontId="28" fillId="25" borderId="50" xfId="39" applyFont="1" applyFill="1" applyBorder="1" applyAlignment="1">
      <alignment horizontal="right" vertical="center"/>
    </xf>
    <xf numFmtId="0" fontId="28" fillId="25" borderId="49" xfId="39" applyFont="1" applyFill="1" applyBorder="1" applyAlignment="1">
      <alignment horizontal="right" vertical="center"/>
    </xf>
    <xf numFmtId="176" fontId="27" fillId="0" borderId="13" xfId="39" applyNumberFormat="1" applyFont="1" applyFill="1" applyBorder="1" applyAlignment="1">
      <alignment horizontal="center" vertical="center"/>
    </xf>
    <xf numFmtId="176" fontId="27" fillId="0" borderId="14" xfId="39" applyNumberFormat="1" applyFont="1" applyFill="1" applyBorder="1" applyAlignment="1">
      <alignment horizontal="center" vertical="center"/>
    </xf>
    <xf numFmtId="177" fontId="26" fillId="25" borderId="32" xfId="39" applyNumberFormat="1" applyFont="1" applyFill="1" applyBorder="1" applyAlignment="1">
      <alignment horizontal="right" vertical="center"/>
    </xf>
    <xf numFmtId="177" fontId="26" fillId="25" borderId="40" xfId="39" applyNumberFormat="1" applyFont="1" applyFill="1" applyBorder="1" applyAlignment="1">
      <alignment horizontal="right" vertical="center"/>
    </xf>
    <xf numFmtId="0" fontId="10" fillId="25" borderId="51" xfId="39" applyFont="1" applyFill="1" applyBorder="1" applyAlignment="1">
      <alignment horizontal="right" vertical="center"/>
    </xf>
    <xf numFmtId="176" fontId="26" fillId="0" borderId="27" xfId="39" applyNumberFormat="1" applyFont="1" applyFill="1" applyBorder="1" applyAlignment="1">
      <alignment horizontal="center" vertical="center"/>
    </xf>
    <xf numFmtId="0" fontId="10" fillId="25" borderId="52" xfId="39" applyFont="1" applyFill="1" applyBorder="1" applyAlignment="1">
      <alignment vertical="center"/>
    </xf>
    <xf numFmtId="177" fontId="26" fillId="25" borderId="36" xfId="39" applyNumberFormat="1" applyFont="1" applyFill="1" applyBorder="1" applyAlignment="1">
      <alignment horizontal="right" vertical="center"/>
    </xf>
    <xf numFmtId="177" fontId="26" fillId="25" borderId="44" xfId="39" applyNumberFormat="1" applyFont="1" applyFill="1" applyBorder="1" applyAlignment="1">
      <alignment horizontal="right" vertical="center"/>
    </xf>
    <xf numFmtId="0" fontId="10" fillId="25" borderId="52" xfId="39" applyFont="1" applyFill="1" applyBorder="1" applyAlignment="1">
      <alignment horizontal="right" vertical="center"/>
    </xf>
    <xf numFmtId="176" fontId="26" fillId="0" borderId="28" xfId="39" applyNumberFormat="1" applyFont="1" applyBorder="1" applyAlignment="1">
      <alignment horizontal="center" vertical="center"/>
    </xf>
    <xf numFmtId="0" fontId="10" fillId="0" borderId="32" xfId="39" applyFont="1" applyBorder="1" applyAlignment="1">
      <alignment horizontal="right" vertical="center"/>
    </xf>
    <xf numFmtId="0" fontId="10" fillId="0" borderId="35" xfId="39" applyFont="1" applyBorder="1" applyAlignment="1">
      <alignment horizontal="right" vertical="center"/>
    </xf>
    <xf numFmtId="0" fontId="10" fillId="0" borderId="40" xfId="39" applyFont="1" applyBorder="1" applyAlignment="1">
      <alignment horizontal="right" vertical="center"/>
    </xf>
    <xf numFmtId="0" fontId="10" fillId="0" borderId="43" xfId="39" applyFont="1" applyBorder="1" applyAlignment="1">
      <alignment horizontal="right" vertical="center"/>
    </xf>
    <xf numFmtId="0" fontId="10" fillId="0" borderId="51" xfId="39" applyFont="1" applyBorder="1" applyAlignment="1">
      <alignment horizontal="right" vertical="center"/>
    </xf>
    <xf numFmtId="0" fontId="10" fillId="0" borderId="48" xfId="39" applyFont="1" applyBorder="1" applyAlignment="1">
      <alignment horizontal="right" vertical="center"/>
    </xf>
    <xf numFmtId="0" fontId="23" fillId="0" borderId="13" xfId="39" applyFont="1" applyBorder="1" applyAlignment="1">
      <alignment horizontal="center" vertical="center" textRotation="255"/>
    </xf>
    <xf numFmtId="0" fontId="23" fillId="0" borderId="14" xfId="39" applyFont="1" applyBorder="1" applyAlignment="1">
      <alignment horizontal="center" vertical="center" textRotation="255"/>
    </xf>
    <xf numFmtId="0" fontId="23" fillId="0" borderId="12" xfId="39" applyFont="1" applyBorder="1" applyAlignment="1">
      <alignment horizontal="center" vertical="center" textRotation="255"/>
    </xf>
    <xf numFmtId="0" fontId="23" fillId="0" borderId="15" xfId="39" applyFont="1" applyBorder="1" applyAlignment="1">
      <alignment horizontal="center" vertical="center" textRotation="255"/>
    </xf>
    <xf numFmtId="0" fontId="33" fillId="0" borderId="0" xfId="0" applyFont="1" applyAlignment="1">
      <alignment horizontal="center" vertical="center"/>
    </xf>
    <xf numFmtId="0" fontId="32" fillId="0" borderId="0" xfId="0" quotePrefix="1" applyNumberFormat="1" applyFont="1" applyFill="1" applyAlignment="1">
      <alignment horizontal="distributed" vertical="center"/>
    </xf>
    <xf numFmtId="0" fontId="32" fillId="0" borderId="0" xfId="0" applyFont="1" applyAlignment="1">
      <alignment horizontal="distributed" vertical="center"/>
    </xf>
    <xf numFmtId="0" fontId="37" fillId="0" borderId="0" xfId="0" applyFont="1" applyFill="1" applyBorder="1" applyAlignment="1">
      <alignment vertical="distributed" wrapText="1"/>
    </xf>
    <xf numFmtId="0" fontId="64" fillId="0" borderId="0" xfId="0" applyFont="1" applyFill="1" applyBorder="1" applyAlignment="1">
      <alignment vertical="distributed" wrapText="1"/>
    </xf>
    <xf numFmtId="0" fontId="49" fillId="24" borderId="0" xfId="0" applyFont="1" applyFill="1" applyBorder="1" applyAlignment="1">
      <alignment vertical="distributed" wrapText="1"/>
    </xf>
    <xf numFmtId="0" fontId="32" fillId="25" borderId="67" xfId="0" applyFont="1" applyFill="1" applyBorder="1" applyAlignment="1">
      <alignment vertical="center" wrapText="1"/>
    </xf>
    <xf numFmtId="0" fontId="32" fillId="25" borderId="70" xfId="0" applyFont="1" applyFill="1" applyBorder="1" applyAlignment="1">
      <alignment vertical="center" wrapText="1"/>
    </xf>
    <xf numFmtId="0" fontId="32" fillId="25" borderId="77" xfId="0" applyFont="1" applyFill="1" applyBorder="1" applyAlignment="1">
      <alignment vertical="center" wrapText="1"/>
    </xf>
    <xf numFmtId="0" fontId="50" fillId="24" borderId="0" xfId="0" applyFont="1" applyFill="1" applyBorder="1" applyAlignment="1">
      <alignment vertical="distributed" wrapText="1"/>
    </xf>
    <xf numFmtId="0" fontId="60" fillId="0" borderId="10" xfId="0" applyFont="1" applyBorder="1" applyAlignment="1">
      <alignment horizontal="center" vertical="center"/>
    </xf>
    <xf numFmtId="0" fontId="60" fillId="0" borderId="17" xfId="0" applyFont="1" applyBorder="1" applyAlignment="1">
      <alignment horizontal="center" vertical="center"/>
    </xf>
    <xf numFmtId="0" fontId="60" fillId="0" borderId="19" xfId="0" applyFont="1" applyBorder="1" applyAlignment="1">
      <alignment horizontal="center" vertical="center"/>
    </xf>
    <xf numFmtId="0" fontId="60" fillId="0" borderId="74" xfId="0" applyFont="1" applyBorder="1" applyAlignment="1">
      <alignment horizontal="center" vertical="center"/>
    </xf>
    <xf numFmtId="0" fontId="60" fillId="0" borderId="68" xfId="0" applyFont="1" applyBorder="1" applyAlignment="1">
      <alignment horizontal="center" vertical="center"/>
    </xf>
    <xf numFmtId="0" fontId="60" fillId="0" borderId="71" xfId="0" applyFont="1" applyBorder="1" applyAlignment="1">
      <alignment horizontal="center" vertical="center"/>
    </xf>
    <xf numFmtId="4" fontId="61" fillId="0" borderId="15" xfId="0" applyNumberFormat="1" applyFont="1" applyBorder="1" applyAlignment="1">
      <alignment horizontal="center" vertical="center"/>
    </xf>
    <xf numFmtId="4" fontId="61" fillId="0" borderId="61" xfId="0" applyNumberFormat="1" applyFont="1" applyBorder="1" applyAlignment="1">
      <alignment horizontal="center" vertical="center"/>
    </xf>
    <xf numFmtId="4" fontId="61" fillId="0" borderId="11" xfId="0" applyNumberFormat="1" applyFont="1" applyBorder="1" applyAlignment="1">
      <alignment horizontal="center" vertical="center"/>
    </xf>
    <xf numFmtId="4" fontId="61" fillId="0" borderId="73" xfId="0" applyNumberFormat="1" applyFont="1" applyBorder="1" applyAlignment="1">
      <alignment horizontal="center" vertical="center"/>
    </xf>
    <xf numFmtId="4" fontId="61" fillId="0" borderId="18" xfId="0" applyNumberFormat="1" applyFont="1" applyBorder="1" applyAlignment="1">
      <alignment horizontal="center" vertical="center"/>
    </xf>
    <xf numFmtId="0" fontId="61" fillId="0" borderId="18" xfId="0" applyFont="1" applyBorder="1" applyAlignment="1">
      <alignment horizontal="center" vertical="center"/>
    </xf>
    <xf numFmtId="4" fontId="61" fillId="0" borderId="12" xfId="0" applyNumberFormat="1" applyFont="1" applyBorder="1" applyAlignment="1">
      <alignment horizontal="center" vertical="center"/>
    </xf>
    <xf numFmtId="0" fontId="61" fillId="0" borderId="75" xfId="0" applyFont="1" applyBorder="1" applyAlignment="1">
      <alignment horizontal="center" vertical="center"/>
    </xf>
    <xf numFmtId="4" fontId="61" fillId="0" borderId="69" xfId="0" applyNumberFormat="1" applyFont="1" applyBorder="1" applyAlignment="1">
      <alignment horizontal="center" vertical="center"/>
    </xf>
    <xf numFmtId="0" fontId="61" fillId="0" borderId="72" xfId="0" applyFont="1" applyBorder="1" applyAlignment="1">
      <alignment horizontal="center" vertical="center"/>
    </xf>
    <xf numFmtId="4" fontId="61" fillId="0" borderId="0" xfId="0" applyNumberFormat="1" applyFont="1" applyBorder="1" applyAlignment="1">
      <alignment horizontal="center" vertical="center"/>
    </xf>
    <xf numFmtId="4" fontId="61" fillId="0" borderId="58" xfId="0" applyNumberFormat="1" applyFont="1" applyBorder="1" applyAlignment="1">
      <alignment horizontal="center" vertical="center"/>
    </xf>
    <xf numFmtId="4" fontId="60" fillId="0" borderId="19" xfId="0" applyNumberFormat="1" applyFont="1" applyBorder="1" applyAlignment="1">
      <alignment horizontal="center" vertical="center"/>
    </xf>
    <xf numFmtId="4" fontId="60" fillId="0" borderId="17" xfId="0" applyNumberFormat="1" applyFont="1" applyBorder="1" applyAlignment="1">
      <alignment horizontal="center" vertical="center"/>
    </xf>
    <xf numFmtId="4" fontId="60" fillId="0" borderId="10" xfId="0" applyNumberFormat="1" applyFont="1" applyBorder="1" applyAlignment="1">
      <alignment horizontal="center" vertical="center"/>
    </xf>
    <xf numFmtId="4" fontId="60" fillId="0" borderId="68" xfId="0" applyNumberFormat="1" applyFont="1" applyBorder="1" applyAlignment="1">
      <alignment horizontal="center" vertical="center"/>
    </xf>
    <xf numFmtId="4" fontId="60" fillId="0" borderId="71" xfId="0" applyNumberFormat="1" applyFont="1" applyBorder="1" applyAlignment="1">
      <alignment horizontal="center" vertical="center"/>
    </xf>
    <xf numFmtId="4" fontId="61" fillId="0" borderId="72" xfId="0" applyNumberFormat="1" applyFont="1" applyBorder="1" applyAlignment="1">
      <alignment horizontal="center" vertical="center"/>
    </xf>
    <xf numFmtId="4" fontId="61" fillId="0" borderId="20" xfId="0" applyNumberFormat="1" applyFont="1" applyBorder="1" applyAlignment="1">
      <alignment horizontal="center" vertical="center"/>
    </xf>
    <xf numFmtId="0" fontId="61" fillId="0" borderId="76" xfId="0" applyFont="1" applyBorder="1" applyAlignment="1">
      <alignment horizontal="center" vertical="center"/>
    </xf>
    <xf numFmtId="0" fontId="55" fillId="0" borderId="0" xfId="0" applyFont="1" applyFill="1" applyBorder="1" applyAlignment="1">
      <alignment horizontal="left" vertical="distributed" wrapText="1"/>
    </xf>
    <xf numFmtId="0" fontId="64" fillId="0" borderId="0" xfId="0" applyFont="1" applyFill="1" applyBorder="1" applyAlignment="1">
      <alignment horizontal="left" vertical="top" wrapText="1"/>
    </xf>
    <xf numFmtId="0" fontId="50" fillId="24" borderId="0" xfId="0" applyFont="1" applyFill="1" applyBorder="1" applyAlignment="1">
      <alignment vertical="top" wrapText="1"/>
    </xf>
    <xf numFmtId="0" fontId="49" fillId="24" borderId="0" xfId="0" applyFont="1" applyFill="1" applyBorder="1" applyAlignment="1">
      <alignment horizontal="left" vertical="top" wrapText="1"/>
    </xf>
    <xf numFmtId="0" fontId="23" fillId="0" borderId="0" xfId="0" applyFont="1" applyAlignment="1">
      <alignment horizontal="left" vertical="center" wrapText="1"/>
    </xf>
    <xf numFmtId="0" fontId="44" fillId="0" borderId="67" xfId="0" applyFont="1" applyBorder="1" applyAlignment="1">
      <alignment vertical="center" wrapText="1"/>
    </xf>
    <xf numFmtId="0" fontId="44" fillId="0" borderId="70" xfId="0" applyFont="1" applyBorder="1" applyAlignment="1">
      <alignment vertical="center" wrapText="1"/>
    </xf>
    <xf numFmtId="0" fontId="44" fillId="0" borderId="77" xfId="0" applyFont="1" applyBorder="1" applyAlignment="1">
      <alignment vertical="center" wrapText="1"/>
    </xf>
    <xf numFmtId="4" fontId="62" fillId="0" borderId="15" xfId="0" applyNumberFormat="1" applyFont="1" applyBorder="1" applyAlignment="1">
      <alignment horizontal="center" vertical="center"/>
    </xf>
    <xf numFmtId="4" fontId="62" fillId="0" borderId="61" xfId="0" applyNumberFormat="1" applyFont="1" applyBorder="1" applyAlignment="1">
      <alignment horizontal="center" vertical="center"/>
    </xf>
    <xf numFmtId="4" fontId="62" fillId="0" borderId="11" xfId="0" applyNumberFormat="1" applyFont="1" applyBorder="1" applyAlignment="1">
      <alignment horizontal="center" vertical="center"/>
    </xf>
    <xf numFmtId="4" fontId="62" fillId="0" borderId="18" xfId="0" applyNumberFormat="1" applyFont="1" applyBorder="1" applyAlignment="1">
      <alignment horizontal="center" vertical="center"/>
    </xf>
    <xf numFmtId="0" fontId="62" fillId="0" borderId="18" xfId="0" applyFont="1" applyBorder="1" applyAlignment="1">
      <alignment horizontal="center" vertical="center"/>
    </xf>
    <xf numFmtId="4" fontId="62" fillId="0" borderId="12" xfId="0" applyNumberFormat="1" applyFont="1" applyBorder="1" applyAlignment="1">
      <alignment horizontal="center" vertical="center"/>
    </xf>
    <xf numFmtId="0" fontId="62" fillId="0" borderId="75" xfId="0" applyFont="1" applyBorder="1" applyAlignment="1">
      <alignment horizontal="center" vertical="center"/>
    </xf>
    <xf numFmtId="4" fontId="62" fillId="0" borderId="69" xfId="0" applyNumberFormat="1" applyFont="1" applyBorder="1" applyAlignment="1">
      <alignment horizontal="center" vertical="center"/>
    </xf>
    <xf numFmtId="0" fontId="62" fillId="0" borderId="72" xfId="0" applyFont="1" applyBorder="1" applyAlignment="1">
      <alignment horizontal="center" vertical="center"/>
    </xf>
    <xf numFmtId="4" fontId="62" fillId="0" borderId="0" xfId="0" applyNumberFormat="1" applyFont="1" applyBorder="1" applyAlignment="1">
      <alignment horizontal="center" vertical="center"/>
    </xf>
    <xf numFmtId="4" fontId="62" fillId="0" borderId="58" xfId="0" applyNumberFormat="1" applyFont="1" applyBorder="1" applyAlignment="1">
      <alignment horizontal="center" vertical="center"/>
    </xf>
    <xf numFmtId="4" fontId="62" fillId="0" borderId="72" xfId="0" applyNumberFormat="1" applyFont="1" applyBorder="1" applyAlignment="1">
      <alignment horizontal="center" vertical="center"/>
    </xf>
    <xf numFmtId="4" fontId="62" fillId="0" borderId="20" xfId="0" applyNumberFormat="1" applyFont="1" applyBorder="1" applyAlignment="1">
      <alignment horizontal="center" vertical="center"/>
    </xf>
    <xf numFmtId="0" fontId="62" fillId="0" borderId="76" xfId="0" applyFont="1" applyBorder="1" applyAlignment="1">
      <alignment horizontal="center" vertical="center"/>
    </xf>
    <xf numFmtId="179" fontId="26" fillId="25" borderId="47" xfId="39" applyNumberFormat="1" applyFont="1" applyFill="1" applyBorder="1">
      <alignment vertical="center"/>
    </xf>
    <xf numFmtId="0" fontId="23" fillId="0" borderId="73" xfId="39" applyFont="1" applyBorder="1" applyAlignment="1">
      <alignment horizontal="center" vertical="center"/>
    </xf>
    <xf numFmtId="0" fontId="10" fillId="25" borderId="48" xfId="39" applyFill="1" applyBorder="1">
      <alignment vertical="center"/>
    </xf>
    <xf numFmtId="179" fontId="26" fillId="25" borderId="48" xfId="39" applyNumberFormat="1" applyFont="1" applyFill="1" applyBorder="1">
      <alignment vertical="center"/>
    </xf>
    <xf numFmtId="180" fontId="10" fillId="25" borderId="11" xfId="39" applyNumberFormat="1" applyFill="1" applyBorder="1" applyAlignment="1">
      <alignment horizontal="center" vertical="center"/>
    </xf>
    <xf numFmtId="180" fontId="26" fillId="25" borderId="73" xfId="39" applyNumberFormat="1" applyFont="1" applyFill="1" applyBorder="1" applyAlignment="1">
      <alignment horizontal="center" vertical="center"/>
    </xf>
    <xf numFmtId="180" fontId="10" fillId="25" borderId="58" xfId="39" applyNumberFormat="1" applyFill="1" applyBorder="1" applyAlignment="1">
      <alignment horizontal="center" vertical="center"/>
    </xf>
    <xf numFmtId="0" fontId="23" fillId="0" borderId="10" xfId="0" applyFont="1" applyBorder="1">
      <alignment vertical="center"/>
    </xf>
    <xf numFmtId="0" fontId="10" fillId="25" borderId="47" xfId="39" applyFill="1" applyBorder="1" applyAlignment="1">
      <alignment horizontal="right" vertical="center"/>
    </xf>
    <xf numFmtId="0" fontId="23" fillId="0" borderId="21" xfId="0" applyFont="1" applyBorder="1">
      <alignment vertical="center"/>
    </xf>
    <xf numFmtId="176" fontId="26" fillId="0" borderId="25" xfId="39" applyNumberFormat="1" applyFont="1" applyBorder="1" applyAlignment="1">
      <alignment horizontal="center" vertical="center"/>
    </xf>
    <xf numFmtId="0" fontId="10" fillId="25" borderId="49" xfId="39" applyFill="1" applyBorder="1">
      <alignment vertical="center"/>
    </xf>
    <xf numFmtId="0" fontId="10" fillId="25" borderId="49" xfId="39" applyFill="1" applyBorder="1" applyAlignment="1">
      <alignment horizontal="right" vertical="center"/>
    </xf>
    <xf numFmtId="180" fontId="10" fillId="25" borderId="21" xfId="39" applyNumberFormat="1" applyFill="1" applyBorder="1" applyAlignment="1">
      <alignment horizontal="center" vertical="center"/>
    </xf>
    <xf numFmtId="180" fontId="10" fillId="25" borderId="59" xfId="39" applyNumberFormat="1" applyFill="1" applyBorder="1" applyAlignment="1">
      <alignment horizontal="center" vertical="center"/>
    </xf>
    <xf numFmtId="0" fontId="23" fillId="0" borderId="22" xfId="0" applyFont="1" applyBorder="1">
      <alignment vertical="center"/>
    </xf>
    <xf numFmtId="176" fontId="26" fillId="0" borderId="26" xfId="39" applyNumberFormat="1" applyFont="1" applyBorder="1" applyAlignment="1">
      <alignment horizontal="center" vertical="center"/>
    </xf>
    <xf numFmtId="179" fontId="26" fillId="25" borderId="50" xfId="39" applyNumberFormat="1" applyFont="1" applyFill="1" applyBorder="1">
      <alignment vertical="center"/>
    </xf>
    <xf numFmtId="179" fontId="26" fillId="25" borderId="49" xfId="39" applyNumberFormat="1" applyFont="1" applyFill="1" applyBorder="1">
      <alignment vertical="center"/>
    </xf>
    <xf numFmtId="0" fontId="23" fillId="0" borderId="12" xfId="0" applyFont="1" applyBorder="1">
      <alignment vertical="center"/>
    </xf>
    <xf numFmtId="176" fontId="26" fillId="0" borderId="13" xfId="39" applyNumberFormat="1" applyFont="1" applyBorder="1" applyAlignment="1">
      <alignment horizontal="center" vertical="center"/>
    </xf>
    <xf numFmtId="179" fontId="26" fillId="25" borderId="51" xfId="39" applyNumberFormat="1" applyFont="1" applyFill="1" applyBorder="1">
      <alignment vertical="center"/>
    </xf>
    <xf numFmtId="176" fontId="26" fillId="25" borderId="0" xfId="39" applyNumberFormat="1" applyFont="1" applyFill="1" applyAlignment="1">
      <alignment horizontal="center" vertical="center"/>
    </xf>
    <xf numFmtId="0" fontId="23" fillId="0" borderId="11" xfId="39" applyFont="1" applyBorder="1">
      <alignment vertical="center"/>
    </xf>
    <xf numFmtId="0" fontId="23" fillId="0" borderId="17" xfId="39" applyFont="1" applyBorder="1">
      <alignment vertical="center"/>
    </xf>
    <xf numFmtId="0" fontId="23" fillId="0" borderId="18" xfId="39" applyFont="1" applyBorder="1">
      <alignment vertical="center"/>
    </xf>
    <xf numFmtId="0" fontId="10" fillId="25" borderId="48" xfId="39" applyFill="1" applyBorder="1" applyAlignment="1">
      <alignment horizontal="right" vertical="center"/>
    </xf>
    <xf numFmtId="176" fontId="27" fillId="0" borderId="24" xfId="39" applyNumberFormat="1" applyFont="1" applyBorder="1" applyAlignment="1">
      <alignment horizontal="center" vertical="center"/>
    </xf>
    <xf numFmtId="176" fontId="27" fillId="0" borderId="25" xfId="39" applyNumberFormat="1" applyFont="1" applyBorder="1" applyAlignment="1">
      <alignment horizontal="center" vertical="center"/>
    </xf>
    <xf numFmtId="176" fontId="27" fillId="0" borderId="26" xfId="39" applyNumberFormat="1" applyFont="1" applyBorder="1" applyAlignment="1">
      <alignment horizontal="center" vertical="center"/>
    </xf>
    <xf numFmtId="0" fontId="10" fillId="25" borderId="50" xfId="39" applyFill="1" applyBorder="1" applyAlignment="1">
      <alignment horizontal="right" vertical="center"/>
    </xf>
    <xf numFmtId="0" fontId="25" fillId="0" borderId="22" xfId="0" applyFont="1" applyBorder="1">
      <alignment vertical="center"/>
    </xf>
    <xf numFmtId="179" fontId="27" fillId="25" borderId="50" xfId="39" applyNumberFormat="1" applyFont="1" applyFill="1" applyBorder="1">
      <alignment vertical="center"/>
    </xf>
    <xf numFmtId="0" fontId="25" fillId="0" borderId="21" xfId="0" applyFont="1" applyBorder="1">
      <alignment vertical="center"/>
    </xf>
    <xf numFmtId="176" fontId="27" fillId="0" borderId="13" xfId="39" applyNumberFormat="1" applyFont="1" applyBorder="1" applyAlignment="1">
      <alignment horizontal="center" vertical="center"/>
    </xf>
    <xf numFmtId="0" fontId="10" fillId="25" borderId="51" xfId="39" applyFill="1" applyBorder="1" applyAlignment="1">
      <alignment horizontal="right" vertical="center"/>
    </xf>
    <xf numFmtId="176" fontId="27" fillId="0" borderId="14" xfId="39" applyNumberFormat="1" applyFont="1" applyBorder="1" applyAlignment="1">
      <alignment horizontal="center" vertical="center"/>
    </xf>
    <xf numFmtId="0" fontId="23" fillId="0" borderId="15" xfId="39" applyFont="1" applyBorder="1">
      <alignment vertical="center"/>
    </xf>
    <xf numFmtId="176" fontId="26" fillId="0" borderId="27" xfId="39" applyNumberFormat="1" applyFont="1" applyBorder="1" applyAlignment="1">
      <alignment horizontal="center" vertical="center"/>
    </xf>
    <xf numFmtId="0" fontId="10" fillId="25" borderId="52" xfId="39" applyFill="1" applyBorder="1">
      <alignment vertical="center"/>
    </xf>
    <xf numFmtId="0" fontId="10" fillId="25" borderId="52" xfId="39" applyFill="1" applyBorder="1" applyAlignment="1">
      <alignment horizontal="right" vertical="center"/>
    </xf>
    <xf numFmtId="180" fontId="10" fillId="25" borderId="15" xfId="39" applyNumberFormat="1" applyFill="1" applyBorder="1" applyAlignment="1">
      <alignment horizontal="center" vertical="center"/>
    </xf>
    <xf numFmtId="180" fontId="10" fillId="25" borderId="61" xfId="39" applyNumberFormat="1" applyFill="1" applyBorder="1" applyAlignment="1">
      <alignment horizontal="center" vertical="center"/>
    </xf>
    <xf numFmtId="0" fontId="10" fillId="0" borderId="32" xfId="39" applyBorder="1" applyAlignment="1">
      <alignment horizontal="right" vertical="center"/>
    </xf>
    <xf numFmtId="0" fontId="10" fillId="0" borderId="40" xfId="39" applyBorder="1" applyAlignment="1">
      <alignment horizontal="right" vertical="center"/>
    </xf>
    <xf numFmtId="0" fontId="10" fillId="0" borderId="51" xfId="39" applyBorder="1" applyAlignment="1">
      <alignment horizontal="right" vertical="center"/>
    </xf>
    <xf numFmtId="176" fontId="26" fillId="0" borderId="16" xfId="39" applyNumberFormat="1" applyFont="1" applyBorder="1" applyAlignment="1">
      <alignment horizontal="center" vertical="center"/>
    </xf>
    <xf numFmtId="176" fontId="26" fillId="0" borderId="57" xfId="39" applyNumberFormat="1" applyFont="1" applyBorder="1" applyAlignment="1">
      <alignment horizontal="center" vertical="center"/>
    </xf>
    <xf numFmtId="176" fontId="26" fillId="0" borderId="23" xfId="39" applyNumberFormat="1" applyFont="1" applyBorder="1" applyAlignment="1">
      <alignment horizontal="center" vertical="center"/>
    </xf>
    <xf numFmtId="0" fontId="10" fillId="0" borderId="35" xfId="39" applyBorder="1" applyAlignment="1">
      <alignment horizontal="right" vertical="center"/>
    </xf>
    <xf numFmtId="0" fontId="10" fillId="0" borderId="43" xfId="39" applyBorder="1" applyAlignment="1">
      <alignment horizontal="right" vertical="center"/>
    </xf>
    <xf numFmtId="0" fontId="10" fillId="0" borderId="48" xfId="39" applyBorder="1" applyAlignment="1">
      <alignment horizontal="right" vertical="center"/>
    </xf>
    <xf numFmtId="180" fontId="10" fillId="0" borderId="11" xfId="39" applyNumberFormat="1" applyBorder="1" applyAlignment="1">
      <alignment horizontal="center" vertical="center"/>
    </xf>
    <xf numFmtId="180" fontId="26" fillId="0" borderId="73" xfId="39" applyNumberFormat="1" applyFont="1" applyBorder="1" applyAlignment="1">
      <alignment horizontal="center" vertical="center"/>
    </xf>
    <xf numFmtId="180" fontId="10" fillId="0" borderId="18" xfId="39" applyNumberForma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7" builtinId="22" customBuiltin="1"/>
    <cellStyle name="警告文" xfId="49" builtinId="11" customBuiltin="1"/>
    <cellStyle name="桁区切り" xfId="51" builtinId="6"/>
    <cellStyle name="桁区切り 2" xfId="33" xr:uid="{00000000-0005-0000-0000-000020000000}"/>
    <cellStyle name="桁区切り 3" xfId="34" xr:uid="{00000000-0005-0000-0000-000021000000}"/>
    <cellStyle name="桁区切り 4" xfId="35" xr:uid="{00000000-0005-0000-0000-000022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1" builtinId="21" customBuiltin="1"/>
    <cellStyle name="説明文" xfId="48" builtinId="53" customBuiltin="1"/>
    <cellStyle name="入力" xfId="30" builtinId="20" customBuiltin="1"/>
    <cellStyle name="標準" xfId="0" builtinId="0"/>
    <cellStyle name="標準 2" xfId="36" xr:uid="{00000000-0005-0000-0000-000024000000}"/>
    <cellStyle name="標準 2 2" xfId="37" xr:uid="{00000000-0005-0000-0000-000025000000}"/>
    <cellStyle name="標準 3" xfId="38" xr:uid="{00000000-0005-0000-0000-000026000000}"/>
    <cellStyle name="標準 4" xfId="39" xr:uid="{00000000-0005-0000-0000-000027000000}"/>
    <cellStyle name="標準_21年４月" xfId="40" xr:uid="{00000000-0005-0000-0000-000028000000}"/>
    <cellStyle name="標準_有効求人倍率の推移グラフ" xfId="41" xr:uid="{00000000-0005-0000-0000-00002A000000}"/>
    <cellStyle name="良い" xfId="42"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99FFCC"/>
      <color rgb="FF66FFCC"/>
      <color rgb="FF99FF99"/>
      <color rgb="FF333399"/>
      <color rgb="FF0000FF"/>
      <color rgb="FFCCFFFF"/>
      <color rgb="FF800080"/>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小売業全体売上高（前年同月比）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38694018510844042"/>
          <c:y val="2.7020151181042916E-2"/>
        </c:manualLayout>
      </c:layout>
      <c:overlay val="0"/>
      <c:spPr>
        <a:noFill/>
        <a:ln w="25400">
          <a:noFill/>
        </a:ln>
      </c:spPr>
    </c:title>
    <c:autoTitleDeleted val="0"/>
    <c:plotArea>
      <c:layout>
        <c:manualLayout>
          <c:layoutTarget val="inner"/>
          <c:xMode val="edge"/>
          <c:yMode val="edge"/>
          <c:x val="0.14181306796684823"/>
          <c:y val="0.15418502202643172"/>
          <c:w val="0.81938012047337827"/>
          <c:h val="0.56980489045026261"/>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957D-47CA-BF4F-6DD0412D2A6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767086917603512E-2"/>
              <c:y val="4.5941607585259191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9266782417"/>
          <c:y val="8.5044786990197963E-3"/>
        </c:manualLayout>
      </c:layout>
      <c:overlay val="0"/>
      <c:spPr>
        <a:noFill/>
        <a:ln w="25400">
          <a:noFill/>
        </a:ln>
      </c:spPr>
    </c:title>
    <c:autoTitleDeleted val="0"/>
    <c:plotArea>
      <c:layout>
        <c:manualLayout>
          <c:layoutTarget val="inner"/>
          <c:xMode val="edge"/>
          <c:yMode val="edge"/>
          <c:x val="0.2065730975672912"/>
          <c:y val="0.17443992943395409"/>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DE89-4376-A3F9-01A5E9B5CA51}"/>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DE89-4376-A3F9-01A5E9B5CA5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4812474295"/>
          <c:y val="3.8723245326731256E-3"/>
        </c:manualLayout>
      </c:layout>
      <c:overlay val="0"/>
      <c:spPr>
        <a:noFill/>
        <a:ln w="25400">
          <a:noFill/>
        </a:ln>
      </c:spPr>
    </c:title>
    <c:autoTitleDeleted val="0"/>
    <c:plotArea>
      <c:layout>
        <c:manualLayout>
          <c:layoutTarget val="inner"/>
          <c:xMode val="edge"/>
          <c:yMode val="edge"/>
          <c:x val="0.20473525229702311"/>
          <c:y val="0.12811934214615117"/>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6359-4670-A959-BB71165CF51A}"/>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6359-4670-A959-BB71165CF51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6FEC-4166-A44E-6835E9948CA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小売業売上高の推移</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6895772706330691"/>
          <c:y val="2.7020080122026391E-2"/>
        </c:manualLayout>
      </c:layout>
      <c:overlay val="0"/>
      <c:spPr>
        <a:noFill/>
        <a:ln w="25400">
          <a:noFill/>
        </a:ln>
      </c:spPr>
    </c:title>
    <c:autoTitleDeleted val="0"/>
    <c:plotArea>
      <c:layout>
        <c:manualLayout>
          <c:layoutTarget val="inner"/>
          <c:xMode val="edge"/>
          <c:yMode val="edge"/>
          <c:x val="0.16837563445071221"/>
          <c:y val="0.13112315614288167"/>
          <c:w val="0.79143679960171298"/>
          <c:h val="0.578342618268891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F784-4436-A63D-8F618733CE5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5"/>
        </c:scaling>
        <c:delete val="0"/>
        <c:axPos val="l"/>
        <c:majorGridlines>
          <c:spPr>
            <a:ln w="3175">
              <a:solidFill>
                <a:srgbClr val="000000"/>
              </a:solidFill>
              <a:prstDash val="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0.10986357759383032"/>
              <c:y val="1.302058366211835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3692223399081544"/>
          <c:y val="2.4154607556323111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4C71-4F9B-B858-2AE6BB41BA3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39944969732288232"/>
          <c:y val="2.3809489364195382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922E-420F-AE0C-7C3A7082644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42186588921282803"/>
          <c:y val="2.9304029304029304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6EDC-4ECD-A4F5-B876A41C3AE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E0C9-47CE-9FAD-8F63EB5CDA25}"/>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E0C9-47CE-9FAD-8F63EB5CDA25}"/>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6.443482393972684E-2"/>
          <c:y val="0.15859030837004406"/>
          <c:w val="0.8847717345049414"/>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7B78-4D49-9F18-CE96DD98FAF6}"/>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7B78-4D49-9F18-CE96DD98FAF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900">
                <a:solidFill>
                  <a:srgbClr val="000000"/>
                </a:solidFill>
              </a:defRPr>
            </a:pPr>
            <a:endParaRPr lang="ja-JP"/>
          </a:p>
        </c:txPr>
        <c:crossAx val="2"/>
        <c:crossesAt val="0.2"/>
        <c:auto val="1"/>
        <c:lblAlgn val="ctr"/>
        <c:lblOffset val="100"/>
        <c:tickLblSkip val="4"/>
        <c:noMultiLvlLbl val="0"/>
      </c:catAx>
      <c:valAx>
        <c:axId val="2"/>
        <c:scaling>
          <c:orientation val="minMax"/>
          <c:max val="1.4"/>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1554980941298969"/>
          <c:y val="0.202038507348131"/>
        </c:manualLayout>
      </c:layout>
      <c:overlay val="0"/>
    </c:title>
    <c:autoTitleDeleted val="0"/>
    <c:plotArea>
      <c:layout>
        <c:manualLayout>
          <c:layoutTarget val="inner"/>
          <c:xMode val="edge"/>
          <c:yMode val="edge"/>
          <c:x val="9.6819295300570554E-2"/>
          <c:y val="0.16298185999622211"/>
          <c:w val="0.87795076539682226"/>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1B7-493F-88C9-799CDA33BDED}"/>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 val="autoZero"/>
        <c:auto val="1"/>
        <c:lblAlgn val="ctr"/>
        <c:lblOffset val="100"/>
        <c:tickLblSkip val="4"/>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0.1264965937489719"/>
          <c:y val="0.15859030837004406"/>
          <c:w val="0.85039378113968989"/>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177C-4BF2-97D0-EFC2008E4CF4}"/>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177C-4BF2-97D0-EFC2008E4CF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800">
                <a:solidFill>
                  <a:srgbClr val="000000"/>
                </a:solidFill>
              </a:defRPr>
            </a:pPr>
            <a:endParaRPr lang="ja-JP"/>
          </a:p>
        </c:txPr>
        <c:crossAx val="2"/>
        <c:crossesAt val="0.2"/>
        <c:auto val="1"/>
        <c:lblAlgn val="ctr"/>
        <c:lblOffset val="100"/>
        <c:tickLblSkip val="3"/>
        <c:noMultiLvlLbl val="0"/>
      </c:catAx>
      <c:valAx>
        <c:axId val="2"/>
        <c:scaling>
          <c:orientation val="minMax"/>
          <c:max val="1.2"/>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A48D-42A8-98C0-D6F3F4882DEA}"/>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A48D-42A8-98C0-D6F3F4882DEA}"/>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0997181660856336"/>
          <c:y val="3.0320296931999769E-2"/>
        </c:manualLayout>
      </c:layout>
      <c:overlay val="0"/>
    </c:title>
    <c:autoTitleDeleted val="0"/>
    <c:plotArea>
      <c:layout>
        <c:manualLayout>
          <c:layoutTarget val="inner"/>
          <c:xMode val="edge"/>
          <c:yMode val="edge"/>
          <c:x val="9.8260732116607991E-2"/>
          <c:y val="0.16298185999622211"/>
          <c:w val="0.87650935590256973"/>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B4E4-4F1E-BE5A-6E334419B95A}"/>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3"/>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38670796620778858"/>
          <c:y val="2.9304038673043969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51FC-4301-8678-4AE15F8F476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9355-4F19-BAE2-077F3AD11177}"/>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9355-4F19-BAE2-077F3AD1117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943D-4835-A4FD-D9C9D9E76B1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BE34-4677-BFD9-8B598408DF8D}"/>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BE34-4677-BFD9-8B598408DF8D}"/>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40590643274853799"/>
          <c:y val="2.4154589371980676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FC39-4235-A932-19CAC2F49BB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42077795615643848"/>
          <c:y val="2.3809403543611066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623E-4FAC-B25F-CEF7FB2503A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165735</xdr:colOff>
      <xdr:row>150</xdr:row>
      <xdr:rowOff>190500</xdr:rowOff>
    </xdr:from>
    <xdr:to>
      <xdr:col>17</xdr:col>
      <xdr:colOff>80645</xdr:colOff>
      <xdr:row>161</xdr:row>
      <xdr:rowOff>66040</xdr:rowOff>
    </xdr:to>
    <xdr:graphicFrame macro="">
      <xdr:nvGraphicFramePr>
        <xdr:cNvPr id="2" name="グラフ 9">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156845</xdr:colOff>
      <xdr:row>254</xdr:row>
      <xdr:rowOff>67945</xdr:rowOff>
    </xdr:from>
    <xdr:to>
      <xdr:col>17</xdr:col>
      <xdr:colOff>278765</xdr:colOff>
      <xdr:row>262</xdr:row>
      <xdr:rowOff>44450</xdr:rowOff>
    </xdr:to>
    <xdr:graphicFrame macro="">
      <xdr:nvGraphicFramePr>
        <xdr:cNvPr id="3" name="グラフ 24">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333375</xdr:colOff>
      <xdr:row>38</xdr:row>
      <xdr:rowOff>66675</xdr:rowOff>
    </xdr:from>
    <xdr:to>
      <xdr:col>14</xdr:col>
      <xdr:colOff>335280</xdr:colOff>
      <xdr:row>40</xdr:row>
      <xdr:rowOff>63500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a:xfrm rot="1800000">
          <a:off x="5191125" y="9798050"/>
          <a:ext cx="41148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228600</xdr:colOff>
      <xdr:row>247</xdr:row>
      <xdr:rowOff>67310</xdr:rowOff>
    </xdr:from>
    <xdr:to>
      <xdr:col>16</xdr:col>
      <xdr:colOff>184785</xdr:colOff>
      <xdr:row>248</xdr:row>
      <xdr:rowOff>92075</xdr:rowOff>
    </xdr:to>
    <xdr:sp macro="" textlink="">
      <xdr:nvSpPr>
        <xdr:cNvPr id="5" name="AutoShape 26">
          <a:extLst>
            <a:ext uri="{FF2B5EF4-FFF2-40B4-BE49-F238E27FC236}">
              <a16:creationId xmlns:a16="http://schemas.microsoft.com/office/drawing/2014/main" id="{00000000-0008-0000-0100-000005000000}"/>
            </a:ext>
          </a:extLst>
        </xdr:cNvPr>
        <xdr:cNvSpPr>
          <a:spLocks noChangeArrowheads="1"/>
        </xdr:cNvSpPr>
      </xdr:nvSpPr>
      <xdr:spPr>
        <a:xfrm>
          <a:off x="3038475" y="60038615"/>
          <a:ext cx="3232785"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14</xdr:col>
      <xdr:colOff>173990</xdr:colOff>
      <xdr:row>255</xdr:row>
      <xdr:rowOff>127635</xdr:rowOff>
    </xdr:from>
    <xdr:to>
      <xdr:col>15</xdr:col>
      <xdr:colOff>269240</xdr:colOff>
      <xdr:row>256</xdr:row>
      <xdr:rowOff>84455</xdr:rowOff>
    </xdr:to>
    <xdr:sp macro="" textlink="">
      <xdr:nvSpPr>
        <xdr:cNvPr id="6" name="Rectangle 34">
          <a:extLst>
            <a:ext uri="{FF2B5EF4-FFF2-40B4-BE49-F238E27FC236}">
              <a16:creationId xmlns:a16="http://schemas.microsoft.com/office/drawing/2014/main" id="{00000000-0008-0000-0100-000006000000}"/>
            </a:ext>
          </a:extLst>
        </xdr:cNvPr>
        <xdr:cNvSpPr>
          <a:spLocks noChangeArrowheads="1"/>
        </xdr:cNvSpPr>
      </xdr:nvSpPr>
      <xdr:spPr>
        <a:xfrm>
          <a:off x="5441315" y="62000765"/>
          <a:ext cx="504825" cy="23558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14</xdr:col>
      <xdr:colOff>338455</xdr:colOff>
      <xdr:row>257</xdr:row>
      <xdr:rowOff>236220</xdr:rowOff>
    </xdr:from>
    <xdr:to>
      <xdr:col>16</xdr:col>
      <xdr:colOff>18415</xdr:colOff>
      <xdr:row>258</xdr:row>
      <xdr:rowOff>189230</xdr:rowOff>
    </xdr:to>
    <xdr:sp macro="" textlink="">
      <xdr:nvSpPr>
        <xdr:cNvPr id="7" name="Rectangle 35">
          <a:extLst>
            <a:ext uri="{FF2B5EF4-FFF2-40B4-BE49-F238E27FC236}">
              <a16:creationId xmlns:a16="http://schemas.microsoft.com/office/drawing/2014/main" id="{00000000-0008-0000-0100-000007000000}"/>
            </a:ext>
          </a:extLst>
        </xdr:cNvPr>
        <xdr:cNvSpPr>
          <a:spLocks noChangeArrowheads="1"/>
        </xdr:cNvSpPr>
      </xdr:nvSpPr>
      <xdr:spPr>
        <a:xfrm>
          <a:off x="5605780" y="62666880"/>
          <a:ext cx="499110" cy="23177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13</xdr:col>
      <xdr:colOff>142875</xdr:colOff>
      <xdr:row>41</xdr:row>
      <xdr:rowOff>28575</xdr:rowOff>
    </xdr:from>
    <xdr:to>
      <xdr:col>15</xdr:col>
      <xdr:colOff>133350</xdr:colOff>
      <xdr:row>42</xdr:row>
      <xdr:rowOff>47625</xdr:rowOff>
    </xdr:to>
    <xdr:sp macro="" textlink="">
      <xdr:nvSpPr>
        <xdr:cNvPr id="8" name="Rectangle 40">
          <a:extLst>
            <a:ext uri="{FF2B5EF4-FFF2-40B4-BE49-F238E27FC236}">
              <a16:creationId xmlns:a16="http://schemas.microsoft.com/office/drawing/2014/main" id="{00000000-0008-0000-0100-000008000000}"/>
            </a:ext>
          </a:extLst>
        </xdr:cNvPr>
        <xdr:cNvSpPr>
          <a:spLocks noChangeArrowheads="1"/>
        </xdr:cNvSpPr>
      </xdr:nvSpPr>
      <xdr:spPr>
        <a:xfrm>
          <a:off x="5000625" y="10367645"/>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10</xdr:col>
      <xdr:colOff>209550</xdr:colOff>
      <xdr:row>41</xdr:row>
      <xdr:rowOff>19050</xdr:rowOff>
    </xdr:from>
    <xdr:to>
      <xdr:col>12</xdr:col>
      <xdr:colOff>200025</xdr:colOff>
      <xdr:row>42</xdr:row>
      <xdr:rowOff>38100</xdr:rowOff>
    </xdr:to>
    <xdr:sp macro="" textlink="">
      <xdr:nvSpPr>
        <xdr:cNvPr id="9" name="Rectangle 41">
          <a:extLst>
            <a:ext uri="{FF2B5EF4-FFF2-40B4-BE49-F238E27FC236}">
              <a16:creationId xmlns:a16="http://schemas.microsoft.com/office/drawing/2014/main" id="{00000000-0008-0000-0100-000009000000}"/>
            </a:ext>
          </a:extLst>
        </xdr:cNvPr>
        <xdr:cNvSpPr>
          <a:spLocks noChangeArrowheads="1"/>
        </xdr:cNvSpPr>
      </xdr:nvSpPr>
      <xdr:spPr>
        <a:xfrm>
          <a:off x="383857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7</xdr:col>
      <xdr:colOff>314325</xdr:colOff>
      <xdr:row>41</xdr:row>
      <xdr:rowOff>19050</xdr:rowOff>
    </xdr:from>
    <xdr:to>
      <xdr:col>9</xdr:col>
      <xdr:colOff>304800</xdr:colOff>
      <xdr:row>42</xdr:row>
      <xdr:rowOff>38100</xdr:rowOff>
    </xdr:to>
    <xdr:sp macro="" textlink="">
      <xdr:nvSpPr>
        <xdr:cNvPr id="10" name="Rectangle 42">
          <a:extLst>
            <a:ext uri="{FF2B5EF4-FFF2-40B4-BE49-F238E27FC236}">
              <a16:creationId xmlns:a16="http://schemas.microsoft.com/office/drawing/2014/main" id="{00000000-0008-0000-0100-00000A000000}"/>
            </a:ext>
          </a:extLst>
        </xdr:cNvPr>
        <xdr:cNvSpPr>
          <a:spLocks noChangeArrowheads="1"/>
        </xdr:cNvSpPr>
      </xdr:nvSpPr>
      <xdr:spPr>
        <a:xfrm>
          <a:off x="271462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11</xdr:col>
      <xdr:colOff>0</xdr:colOff>
      <xdr:row>38</xdr:row>
      <xdr:rowOff>66675</xdr:rowOff>
    </xdr:from>
    <xdr:to>
      <xdr:col>12</xdr:col>
      <xdr:colOff>4445</xdr:colOff>
      <xdr:row>40</xdr:row>
      <xdr:rowOff>63500</xdr:rowOff>
    </xdr:to>
    <xdr:sp macro="" textlink="">
      <xdr:nvSpPr>
        <xdr:cNvPr id="11" name="AutoShape 50">
          <a:extLst>
            <a:ext uri="{FF2B5EF4-FFF2-40B4-BE49-F238E27FC236}">
              <a16:creationId xmlns:a16="http://schemas.microsoft.com/office/drawing/2014/main" id="{00000000-0008-0000-0100-00000B000000}"/>
            </a:ext>
          </a:extLst>
        </xdr:cNvPr>
        <xdr:cNvSpPr>
          <a:spLocks noChangeArrowheads="1"/>
        </xdr:cNvSpPr>
      </xdr:nvSpPr>
      <xdr:spPr>
        <a:xfrm>
          <a:off x="4038600" y="9798050"/>
          <a:ext cx="41402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133350</xdr:colOff>
      <xdr:row>38</xdr:row>
      <xdr:rowOff>57150</xdr:rowOff>
    </xdr:from>
    <xdr:to>
      <xdr:col>9</xdr:col>
      <xdr:colOff>135255</xdr:colOff>
      <xdr:row>40</xdr:row>
      <xdr:rowOff>49530</xdr:rowOff>
    </xdr:to>
    <xdr:sp macro="" textlink="">
      <xdr:nvSpPr>
        <xdr:cNvPr id="12" name="AutoShape 51">
          <a:extLst>
            <a:ext uri="{FF2B5EF4-FFF2-40B4-BE49-F238E27FC236}">
              <a16:creationId xmlns:a16="http://schemas.microsoft.com/office/drawing/2014/main" id="{00000000-0008-0000-0100-00000C000000}"/>
            </a:ext>
          </a:extLst>
        </xdr:cNvPr>
        <xdr:cNvSpPr>
          <a:spLocks noChangeArrowheads="1"/>
        </xdr:cNvSpPr>
      </xdr:nvSpPr>
      <xdr:spPr>
        <a:xfrm rot="-1804115">
          <a:off x="2943225" y="9788525"/>
          <a:ext cx="41148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38</xdr:row>
      <xdr:rowOff>171450</xdr:rowOff>
    </xdr:from>
    <xdr:to>
      <xdr:col>7</xdr:col>
      <xdr:colOff>85725</xdr:colOff>
      <xdr:row>39</xdr:row>
      <xdr:rowOff>190500</xdr:rowOff>
    </xdr:to>
    <xdr:sp macro="" textlink="">
      <xdr:nvSpPr>
        <xdr:cNvPr id="13" name="Rectangle 56">
          <a:extLst>
            <a:ext uri="{FF2B5EF4-FFF2-40B4-BE49-F238E27FC236}">
              <a16:creationId xmlns:a16="http://schemas.microsoft.com/office/drawing/2014/main" id="{00000000-0008-0000-0100-00000D000000}"/>
            </a:ext>
          </a:extLst>
        </xdr:cNvPr>
        <xdr:cNvSpPr>
          <a:spLocks noChangeArrowheads="1"/>
        </xdr:cNvSpPr>
      </xdr:nvSpPr>
      <xdr:spPr>
        <a:xfrm>
          <a:off x="314325" y="9902825"/>
          <a:ext cx="217170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2</xdr:col>
      <xdr:colOff>381000</xdr:colOff>
      <xdr:row>168</xdr:row>
      <xdr:rowOff>158750</xdr:rowOff>
    </xdr:from>
    <xdr:to>
      <xdr:col>8</xdr:col>
      <xdr:colOff>141605</xdr:colOff>
      <xdr:row>171</xdr:row>
      <xdr:rowOff>190500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a:xfrm>
          <a:off x="990600" y="41707435"/>
          <a:ext cx="1960880"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7</xdr:col>
      <xdr:colOff>249555</xdr:colOff>
      <xdr:row>222</xdr:row>
      <xdr:rowOff>170180</xdr:rowOff>
    </xdr:from>
    <xdr:to>
      <xdr:col>13</xdr:col>
      <xdr:colOff>82550</xdr:colOff>
      <xdr:row>224</xdr:row>
      <xdr:rowOff>78105</xdr:rowOff>
    </xdr:to>
    <xdr:sp macro="" textlink="">
      <xdr:nvSpPr>
        <xdr:cNvPr id="15" name="AutoShape 36">
          <a:extLst>
            <a:ext uri="{FF2B5EF4-FFF2-40B4-BE49-F238E27FC236}">
              <a16:creationId xmlns:a16="http://schemas.microsoft.com/office/drawing/2014/main" id="{00000000-0008-0000-0100-00000F000000}"/>
            </a:ext>
          </a:extLst>
        </xdr:cNvPr>
        <xdr:cNvSpPr>
          <a:spLocks noChangeArrowheads="1"/>
        </xdr:cNvSpPr>
      </xdr:nvSpPr>
      <xdr:spPr>
        <a:xfrm>
          <a:off x="2649855" y="54789070"/>
          <a:ext cx="2290445" cy="313055"/>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8</xdr:col>
      <xdr:colOff>63500</xdr:colOff>
      <xdr:row>251</xdr:row>
      <xdr:rowOff>179070</xdr:rowOff>
    </xdr:from>
    <xdr:to>
      <xdr:col>18</xdr:col>
      <xdr:colOff>45720</xdr:colOff>
      <xdr:row>254</xdr:row>
      <xdr:rowOff>221615</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a:xfrm>
          <a:off x="2873375" y="61303535"/>
          <a:ext cx="4097020" cy="5124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0</xdr:col>
      <xdr:colOff>106045</xdr:colOff>
      <xdr:row>209</xdr:row>
      <xdr:rowOff>43180</xdr:rowOff>
    </xdr:from>
    <xdr:to>
      <xdr:col>17</xdr:col>
      <xdr:colOff>338455</xdr:colOff>
      <xdr:row>211</xdr:row>
      <xdr:rowOff>147955</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a:xfrm>
          <a:off x="106045" y="51424205"/>
          <a:ext cx="6728460" cy="50990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31</xdr:row>
      <xdr:rowOff>0</xdr:rowOff>
    </xdr:from>
    <xdr:to>
      <xdr:col>2</xdr:col>
      <xdr:colOff>381000</xdr:colOff>
      <xdr:row>32</xdr:row>
      <xdr:rowOff>31750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306070" y="8154035"/>
          <a:ext cx="684530" cy="31051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xdr:from>
      <xdr:col>0</xdr:col>
      <xdr:colOff>81915</xdr:colOff>
      <xdr:row>43</xdr:row>
      <xdr:rowOff>36830</xdr:rowOff>
    </xdr:from>
    <xdr:to>
      <xdr:col>18</xdr:col>
      <xdr:colOff>0</xdr:colOff>
      <xdr:row>46</xdr:row>
      <xdr:rowOff>95250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81915" y="10781030"/>
          <a:ext cx="6842760" cy="66611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a:solidFill>
            <a:schemeClr val="tx1"/>
          </a:solidFill>
          <a:prstDash val="solid"/>
        </a:ln>
      </xdr:spPr>
      <xdr:txBody>
        <a:bodyPr vertOverflow="clip" horzOverflow="clip" wrap="square" lIns="27432" tIns="0" rIns="0" bIns="0" rtlCol="0" anchor="t" upright="1"/>
        <a:lstStyle/>
        <a:p>
          <a:r>
            <a:rPr kumimoji="1" lang="en-US" altLang="ja-JP" sz="900" b="0" i="0" baseline="0">
              <a:solidFill>
                <a:srgbClr val="FF0000"/>
              </a:solidFill>
              <a:effectLst/>
              <a:latin typeface="ＭＳ ゴシック"/>
              <a:ea typeface="ＭＳ ゴシック"/>
              <a:cs typeface="+mn-cs"/>
            </a:rPr>
            <a:t>TDK</a:t>
          </a:r>
          <a:r>
            <a:rPr kumimoji="1" lang="ja-JP" altLang="ja-JP" sz="900" b="0" i="0" baseline="0">
              <a:solidFill>
                <a:srgbClr val="FF0000"/>
              </a:solidFill>
              <a:effectLst/>
              <a:latin typeface="ＭＳ ゴシック"/>
              <a:ea typeface="ＭＳ ゴシック"/>
              <a:cs typeface="+mn-cs"/>
            </a:rPr>
            <a:t>羽後  ＋</a:t>
          </a:r>
          <a:r>
            <a:rPr kumimoji="1" lang="en-US" altLang="ja-JP" sz="900" b="0" i="0" baseline="0">
              <a:solidFill>
                <a:srgbClr val="FF0000"/>
              </a:solidFill>
              <a:effectLst/>
              <a:latin typeface="ＭＳ ゴシック"/>
              <a:ea typeface="ＭＳ ゴシック"/>
              <a:cs typeface="+mn-cs"/>
            </a:rPr>
            <a:t>24.3  </a:t>
          </a:r>
          <a:r>
            <a:rPr kumimoji="1" lang="ja-JP" altLang="en-US" sz="900" b="0" i="0" baseline="0">
              <a:solidFill>
                <a:srgbClr val="FF0000"/>
              </a:solidFill>
              <a:effectLst/>
              <a:latin typeface="ＭＳ ゴシック"/>
              <a:ea typeface="ＭＳ ゴシック"/>
              <a:cs typeface="+mn-cs"/>
            </a:rPr>
            <a:t>スマホ関連の注文が好調　　　　　　</a:t>
          </a:r>
          <a:r>
            <a:rPr kumimoji="1" lang="ja-JP" altLang="ja-JP" sz="900" b="0" i="0" baseline="0">
              <a:solidFill>
                <a:srgbClr val="FF0000"/>
              </a:solidFill>
              <a:effectLst/>
              <a:latin typeface="ＭＳ ゴシック"/>
              <a:ea typeface="ＭＳ ゴシック"/>
              <a:cs typeface="+mn-cs"/>
            </a:rPr>
            <a:t>　　　ＪＵＫＩ ＋</a:t>
          </a:r>
          <a:r>
            <a:rPr kumimoji="1" lang="en-US" altLang="ja-JP" sz="900" b="0" i="0" baseline="0">
              <a:solidFill>
                <a:srgbClr val="FF0000"/>
              </a:solidFill>
              <a:effectLst/>
              <a:latin typeface="ＭＳ ゴシック"/>
              <a:ea typeface="ＭＳ ゴシック"/>
              <a:cs typeface="+mn-cs"/>
            </a:rPr>
            <a:t> 2.7 </a:t>
          </a:r>
          <a:r>
            <a:rPr kumimoji="1" lang="ja-JP" altLang="en-US" sz="900" b="0" i="0" baseline="0">
              <a:solidFill>
                <a:srgbClr val="FF0000"/>
              </a:solidFill>
              <a:effectLst/>
              <a:latin typeface="ＭＳ ゴシック"/>
              <a:ea typeface="ＭＳ ゴシック"/>
              <a:cs typeface="+mn-cs"/>
            </a:rPr>
            <a:t>太陽光発電制御基盤製品の販売が好調</a:t>
          </a:r>
          <a:endParaRPr kumimoji="1" lang="en-US" altLang="ja-JP" sz="900" b="0" i="0" baseline="0">
            <a:solidFill>
              <a:srgbClr val="FF0000"/>
            </a:solidFill>
            <a:effectLst/>
            <a:latin typeface="ＭＳ ゴシック"/>
            <a:ea typeface="ＭＳ ゴシック"/>
            <a:cs typeface="+mn-cs"/>
          </a:endParaRPr>
        </a:p>
        <a:p>
          <a:r>
            <a:rPr kumimoji="1" lang="en-US" altLang="ja-JP" sz="900" b="0" i="0" baseline="0">
              <a:solidFill>
                <a:srgbClr val="FF0000"/>
              </a:solidFill>
              <a:effectLst/>
              <a:latin typeface="ＭＳ ゴシック"/>
              <a:ea typeface="ＭＳ ゴシック"/>
              <a:cs typeface="+mn-cs"/>
            </a:rPr>
            <a:t>TDKMCC   </a:t>
          </a:r>
          <a:r>
            <a:rPr kumimoji="1" lang="ja-JP" altLang="en-US" sz="900" b="0" i="0" baseline="0">
              <a:solidFill>
                <a:srgbClr val="FF0000"/>
              </a:solidFill>
              <a:effectLst/>
              <a:latin typeface="ＭＳ ゴシック"/>
              <a:ea typeface="ＭＳ ゴシック"/>
              <a:cs typeface="+mn-cs"/>
            </a:rPr>
            <a:t>＋</a:t>
          </a:r>
          <a:r>
            <a:rPr kumimoji="1" lang="en-US" altLang="ja-JP" sz="900" b="0" i="0" baseline="0">
              <a:solidFill>
                <a:srgbClr val="FF0000"/>
              </a:solidFill>
              <a:effectLst/>
              <a:latin typeface="ＭＳ ゴシック"/>
              <a:ea typeface="ＭＳ ゴシック"/>
              <a:cs typeface="+mn-cs"/>
            </a:rPr>
            <a:t>19.8  8</a:t>
          </a:r>
          <a:r>
            <a:rPr kumimoji="1" lang="ja-JP" altLang="en-US" sz="900" b="0" i="0" baseline="0">
              <a:solidFill>
                <a:srgbClr val="FF0000"/>
              </a:solidFill>
              <a:effectLst/>
              <a:latin typeface="ＭＳ ゴシック"/>
              <a:ea typeface="ＭＳ ゴシック"/>
              <a:cs typeface="+mn-cs"/>
            </a:rPr>
            <a:t>月比約</a:t>
          </a:r>
          <a:r>
            <a:rPr kumimoji="1" lang="en-US" altLang="ja-JP" sz="900" b="0" i="0" baseline="0">
              <a:solidFill>
                <a:srgbClr val="FF0000"/>
              </a:solidFill>
              <a:effectLst/>
              <a:latin typeface="ＭＳ ゴシック"/>
              <a:ea typeface="ＭＳ ゴシック"/>
              <a:cs typeface="+mn-cs"/>
            </a:rPr>
            <a:t>3%</a:t>
          </a:r>
          <a:r>
            <a:rPr kumimoji="1" lang="ja-JP" altLang="en-US" sz="900" b="0" i="0" baseline="0">
              <a:solidFill>
                <a:srgbClr val="FF0000"/>
              </a:solidFill>
              <a:effectLst/>
              <a:latin typeface="ＭＳ ゴシック"/>
              <a:ea typeface="ＭＳ ゴシック"/>
              <a:cs typeface="+mn-cs"/>
            </a:rPr>
            <a:t>の好転　　　　　　　　　　　　 ルビコン ＋ </a:t>
          </a:r>
          <a:r>
            <a:rPr kumimoji="1" lang="en-US" altLang="ja-JP" sz="900" b="0" i="0" baseline="0">
              <a:solidFill>
                <a:srgbClr val="FF0000"/>
              </a:solidFill>
              <a:effectLst/>
              <a:latin typeface="ＭＳ ゴシック"/>
              <a:ea typeface="ＭＳ ゴシック"/>
              <a:cs typeface="+mn-cs"/>
            </a:rPr>
            <a:t>3.8 </a:t>
          </a:r>
          <a:r>
            <a:rPr kumimoji="1" lang="ja-JP" altLang="en-US" sz="900" b="0" i="0" baseline="0">
              <a:solidFill>
                <a:srgbClr val="FF0000"/>
              </a:solidFill>
              <a:effectLst/>
              <a:latin typeface="ＭＳ ゴシック"/>
              <a:ea typeface="ＭＳ ゴシック"/>
              <a:cs typeface="+mn-cs"/>
            </a:rPr>
            <a:t>１１月を底に回復に転じた</a:t>
          </a:r>
          <a:endParaRPr kumimoji="1" lang="en-US" altLang="ja-JP" sz="900" b="0" i="0" baseline="0">
            <a:solidFill>
              <a:srgbClr val="FF0000"/>
            </a:solidFill>
            <a:effectLst/>
            <a:latin typeface="ＭＳ ゴシック"/>
            <a:ea typeface="ＭＳ ゴシック"/>
            <a:cs typeface="+mn-cs"/>
          </a:endParaRPr>
        </a:p>
        <a:p>
          <a:r>
            <a:rPr kumimoji="1" lang="ja-JP" altLang="en-US" sz="900" b="0" i="0" u="none" strike="noStrike" baseline="0">
              <a:solidFill>
                <a:srgbClr val="FF0000"/>
              </a:solidFill>
              <a:latin typeface="ＭＳ ゴシック"/>
              <a:ea typeface="ＭＳ ゴシック"/>
            </a:rPr>
            <a:t>エプソン ＋</a:t>
          </a:r>
          <a:r>
            <a:rPr kumimoji="1" lang="en-US" altLang="ja-JP" sz="900" b="0" i="0" u="none" strike="noStrike" baseline="0">
              <a:solidFill>
                <a:srgbClr val="FF0000"/>
              </a:solidFill>
              <a:latin typeface="ＭＳ ゴシック"/>
              <a:ea typeface="ＭＳ ゴシック"/>
            </a:rPr>
            <a:t>34.9  </a:t>
          </a:r>
          <a:r>
            <a:rPr kumimoji="1" lang="ja-JP" altLang="en-US" sz="900" b="0" i="0" u="none" strike="noStrike" baseline="0">
              <a:solidFill>
                <a:srgbClr val="FF0000"/>
              </a:solidFill>
              <a:latin typeface="ＭＳ ゴシック"/>
              <a:ea typeface="ＭＳ ゴシック"/>
            </a:rPr>
            <a:t>インクジェットプリンターが好調</a:t>
          </a:r>
        </a:p>
      </xdr:txBody>
    </xdr:sp>
    <xdr:clientData/>
  </xdr:twoCellAnchor>
  <xdr:twoCellAnchor>
    <xdr:from>
      <xdr:col>3</xdr:col>
      <xdr:colOff>372745</xdr:colOff>
      <xdr:row>57</xdr:row>
      <xdr:rowOff>330835</xdr:rowOff>
    </xdr:from>
    <xdr:to>
      <xdr:col>6</xdr:col>
      <xdr:colOff>53975</xdr:colOff>
      <xdr:row>62</xdr:row>
      <xdr:rowOff>9525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68" idx="0"/>
        </xdr:cNvCxnSpPr>
      </xdr:nvCxnSpPr>
      <xdr:spPr>
        <a:xfrm flipH="1" flipV="1">
          <a:off x="1391920" y="14377035"/>
          <a:ext cx="652780" cy="10579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87630</xdr:colOff>
      <xdr:row>46</xdr:row>
      <xdr:rowOff>95250</xdr:rowOff>
    </xdr:from>
    <xdr:to>
      <xdr:col>9</xdr:col>
      <xdr:colOff>281305</xdr:colOff>
      <xdr:row>53</xdr:row>
      <xdr:rowOff>66040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9" idx="2"/>
        </xdr:cNvCxnSpPr>
      </xdr:nvCxnSpPr>
      <xdr:spPr>
        <a:xfrm flipH="1">
          <a:off x="1535430" y="11447145"/>
          <a:ext cx="1965325" cy="1752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135255</xdr:colOff>
      <xdr:row>79</xdr:row>
      <xdr:rowOff>3810</xdr:rowOff>
    </xdr:from>
    <xdr:to>
      <xdr:col>17</xdr:col>
      <xdr:colOff>198755</xdr:colOff>
      <xdr:row>88</xdr:row>
      <xdr:rowOff>144145</xdr:rowOff>
    </xdr:to>
    <xdr:graphicFrame macro="">
      <xdr:nvGraphicFramePr>
        <xdr:cNvPr id="23" name="グラフ 33">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179070</xdr:colOff>
      <xdr:row>97</xdr:row>
      <xdr:rowOff>89535</xdr:rowOff>
    </xdr:from>
    <xdr:to>
      <xdr:col>17</xdr:col>
      <xdr:colOff>114935</xdr:colOff>
      <xdr:row>107</xdr:row>
      <xdr:rowOff>215265</xdr:rowOff>
    </xdr:to>
    <xdr:graphicFrame macro="">
      <xdr:nvGraphicFramePr>
        <xdr:cNvPr id="24" name="グラフ 12">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45085</xdr:colOff>
      <xdr:row>119</xdr:row>
      <xdr:rowOff>190500</xdr:rowOff>
    </xdr:from>
    <xdr:to>
      <xdr:col>17</xdr:col>
      <xdr:colOff>340995</xdr:colOff>
      <xdr:row>130</xdr:row>
      <xdr:rowOff>46355</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124460</xdr:colOff>
      <xdr:row>147</xdr:row>
      <xdr:rowOff>16510</xdr:rowOff>
    </xdr:from>
    <xdr:to>
      <xdr:col>16</xdr:col>
      <xdr:colOff>223520</xdr:colOff>
      <xdr:row>151</xdr:row>
      <xdr:rowOff>83185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24460" y="36423600"/>
          <a:ext cx="6185535" cy="83883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ﾀｶﾔﾅｷﾞ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新店を開店したこと、総菜の販売が好調を維持していることから売上増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よねや （平鹿）▲</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月初めは、野菜・果物の数量がはけなかったが、年末にかけては売れ行きが順調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アマノ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引き続き精肉・鮮魚が＋１０％程度売上を伸ばしている。（精肉は輸入単価上昇による）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テラタ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お歳暮、クリスマス商品、お正月商品は好調だった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ｻｰｸﾙ</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K</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4.6     </a:t>
          </a:r>
          <a:r>
            <a:rPr kumimoji="0" lang="ja-JP" altLang="en-US" sz="900" b="0" i="0" u="none" strike="noStrike" kern="0" cap="none" spc="0" normalizeH="0" baseline="0" noProof="0">
              <a:ln>
                <a:noFill/>
              </a:ln>
              <a:solidFill>
                <a:srgbClr val="FFFF00"/>
              </a:solidFill>
              <a:effectLst/>
              <a:uLnTx/>
              <a:uFillTx/>
              <a:latin typeface="ＭＳ ゴシック"/>
              <a:ea typeface="ＭＳ ゴシック"/>
              <a:cs typeface="+mn-cs"/>
            </a:rPr>
            <a:t>　</a:t>
          </a:r>
          <a:endParaRPr kumimoji="0" lang="en-US" altLang="ja-JP" sz="900" b="0" i="0" u="none" strike="noStrike" kern="0" cap="none" spc="0" normalizeH="0" baseline="0" noProof="0">
            <a:ln>
              <a:noFill/>
            </a:ln>
            <a:solidFill>
              <a:srgbClr val="FFFF00"/>
            </a:solidFill>
            <a:effectLst/>
            <a:uLnTx/>
            <a:uFillTx/>
            <a:latin typeface="ＭＳ ゴシック"/>
            <a:ea typeface="ＭＳ ゴシック"/>
            <a:cs typeface="+mn-cs"/>
          </a:endParaRPr>
        </a:p>
      </xdr:txBody>
    </xdr:sp>
    <xdr:clientData/>
  </xdr:twoCellAnchor>
  <xdr:twoCellAnchor>
    <xdr:from>
      <xdr:col>1</xdr:col>
      <xdr:colOff>49530</xdr:colOff>
      <xdr:row>152</xdr:row>
      <xdr:rowOff>25400</xdr:rowOff>
    </xdr:from>
    <xdr:to>
      <xdr:col>17</xdr:col>
      <xdr:colOff>281305</xdr:colOff>
      <xdr:row>155</xdr:row>
      <xdr:rowOff>41275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9555" y="37483415"/>
          <a:ext cx="6527800" cy="852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ケーズ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前年同月は一部に増税前の需要等があったが、それほど大きくなく、今月の数字は厳しい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（特に、白物家電が悪い）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佐々木電機</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1.7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大型暖房の売り上げが好調だった。白物家電は半減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宝電気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42.2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消費増税による大型商品（テレビ、冷蔵庫）の買い控えが悪化しており、例年以下となった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xdr:col>
      <xdr:colOff>45085</xdr:colOff>
      <xdr:row>167</xdr:row>
      <xdr:rowOff>104140</xdr:rowOff>
    </xdr:from>
    <xdr:to>
      <xdr:col>17</xdr:col>
      <xdr:colOff>182880</xdr:colOff>
      <xdr:row>176</xdr:row>
      <xdr:rowOff>182880</xdr:rowOff>
    </xdr:to>
    <xdr:graphicFrame macro="">
      <xdr:nvGraphicFramePr>
        <xdr:cNvPr id="30" name="グラフ 7">
          <a:extLst>
            <a:ext uri="{FF2B5EF4-FFF2-40B4-BE49-F238E27FC236}">
              <a16:creationId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872490</xdr:colOff>
      <xdr:row>167</xdr:row>
      <xdr:rowOff>21590</xdr:rowOff>
    </xdr:from>
    <xdr:to>
      <xdr:col>25</xdr:col>
      <xdr:colOff>86995</xdr:colOff>
      <xdr:row>170</xdr:row>
      <xdr:rowOff>166370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8159115" y="41291510"/>
          <a:ext cx="1900555" cy="981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4,235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2,226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4,513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H24.10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3,783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1,841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H23.10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3,976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1,917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H22.10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p>
      </xdr:txBody>
    </xdr:sp>
    <xdr:clientData/>
  </xdr:twoCellAnchor>
  <xdr:twoCellAnchor>
    <xdr:from>
      <xdr:col>12</xdr:col>
      <xdr:colOff>138430</xdr:colOff>
      <xdr:row>162</xdr:row>
      <xdr:rowOff>73025</xdr:rowOff>
    </xdr:from>
    <xdr:to>
      <xdr:col>17</xdr:col>
      <xdr:colOff>300355</xdr:colOff>
      <xdr:row>163</xdr:row>
      <xdr:rowOff>207645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586605" y="40166290"/>
          <a:ext cx="2209800" cy="22288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％、軽乗用車▲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p>
      </xdr:txBody>
    </xdr:sp>
    <xdr:clientData/>
  </xdr:twoCellAnchor>
  <xdr:twoCellAnchor>
    <xdr:from>
      <xdr:col>1</xdr:col>
      <xdr:colOff>132715</xdr:colOff>
      <xdr:row>223</xdr:row>
      <xdr:rowOff>65405</xdr:rowOff>
    </xdr:from>
    <xdr:to>
      <xdr:col>17</xdr:col>
      <xdr:colOff>323215</xdr:colOff>
      <xdr:row>226</xdr:row>
      <xdr:rowOff>57785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32740" y="54886860"/>
          <a:ext cx="6486525" cy="600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tIns="0" rIns="36000" bIns="0" rtlCol="0" anchor="t" anchorCtr="0"/>
        <a:lstStyle/>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池田運輸興業（由利本荘市）　　　　　　　　　　</a:t>
          </a:r>
          <a:r>
            <a:rPr lang="en-US" altLang="ja-JP" sz="900" b="0" i="0" baseline="0">
              <a:solidFill>
                <a:srgbClr val="FF0000"/>
              </a:solidFill>
              <a:effectLst/>
              <a:latin typeface="+mn-ea"/>
              <a:ea typeface="+mn-ea"/>
              <a:cs typeface="+mn-cs"/>
            </a:rPr>
            <a:t>150</a:t>
          </a:r>
          <a:r>
            <a:rPr lang="ja-JP" altLang="en-US" sz="900" b="0" i="0" baseline="0">
              <a:solidFill>
                <a:srgbClr val="FF0000"/>
              </a:solidFill>
              <a:effectLst/>
              <a:latin typeface="+mn-ea"/>
              <a:ea typeface="+mn-ea"/>
              <a:cs typeface="+mn-cs"/>
            </a:rPr>
            <a:t>百万円　　個人企業（Ａ社）（秋田市）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株</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ジャエス（大館市）　　　　　　　 　　                </a:t>
          </a:r>
          <a:r>
            <a:rPr lang="en-US" altLang="ja-JP" sz="900" b="0" i="0" baseline="0">
              <a:solidFill>
                <a:srgbClr val="FF0000"/>
              </a:solidFill>
              <a:effectLst/>
              <a:latin typeface="+mn-ea"/>
              <a:ea typeface="+mn-ea"/>
              <a:cs typeface="+mn-cs"/>
            </a:rPr>
            <a:t> 30</a:t>
          </a:r>
          <a:r>
            <a:rPr lang="ja-JP" altLang="en-US" sz="900" b="0" i="0" baseline="0">
              <a:solidFill>
                <a:srgbClr val="FF0000"/>
              </a:solidFill>
              <a:effectLst/>
              <a:latin typeface="+mn-ea"/>
              <a:ea typeface="+mn-ea"/>
              <a:cs typeface="+mn-cs"/>
            </a:rPr>
            <a:t>百万円　　</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あずばる（秋田市）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リーズン　　　　　　　　　　　　　　　　　　　　　　   </a:t>
          </a:r>
          <a:r>
            <a:rPr lang="en-US" altLang="ja-JP" sz="900" b="0" i="0" baseline="0">
              <a:solidFill>
                <a:srgbClr val="FF0000"/>
              </a:solidFill>
              <a:effectLst/>
              <a:latin typeface="+mn-ea"/>
              <a:ea typeface="+mn-ea"/>
              <a:cs typeface="+mn-cs"/>
            </a:rPr>
            <a:t>15</a:t>
          </a:r>
          <a:r>
            <a:rPr lang="ja-JP" altLang="en-US" sz="900" b="0" i="0" baseline="0">
              <a:solidFill>
                <a:srgbClr val="FF0000"/>
              </a:solidFill>
              <a:effectLst/>
              <a:latin typeface="+mn-ea"/>
              <a:ea typeface="+mn-ea"/>
              <a:cs typeface="+mn-cs"/>
            </a:rPr>
            <a:t>百万円　　　</a:t>
          </a:r>
          <a:endParaRPr lang="en-US" altLang="ja-JP" sz="900" b="0" i="0" baseline="0">
            <a:solidFill>
              <a:srgbClr val="FF0000"/>
            </a:solidFill>
            <a:effectLst/>
            <a:latin typeface="+mn-ea"/>
            <a:ea typeface="+mn-ea"/>
            <a:cs typeface="+mn-cs"/>
          </a:endParaRPr>
        </a:p>
      </xdr:txBody>
    </xdr:sp>
    <xdr:clientData/>
  </xdr:twoCellAnchor>
  <xdr:twoCellAnchor>
    <xdr:from>
      <xdr:col>0</xdr:col>
      <xdr:colOff>38735</xdr:colOff>
      <xdr:row>253</xdr:row>
      <xdr:rowOff>17145</xdr:rowOff>
    </xdr:from>
    <xdr:to>
      <xdr:col>1</xdr:col>
      <xdr:colOff>372745</xdr:colOff>
      <xdr:row>261</xdr:row>
      <xdr:rowOff>25400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8735" y="61508640"/>
          <a:ext cx="534035" cy="20624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人超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ctr"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離職者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なし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16</xdr:col>
      <xdr:colOff>220980</xdr:colOff>
      <xdr:row>265</xdr:row>
      <xdr:rowOff>190500</xdr:rowOff>
    </xdr:from>
    <xdr:to>
      <xdr:col>17</xdr:col>
      <xdr:colOff>261620</xdr:colOff>
      <xdr:row>266</xdr:row>
      <xdr:rowOff>168910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307455" y="64508380"/>
          <a:ext cx="45021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0.02</a:t>
          </a:r>
          <a:endParaRPr lang="ja-JP" altLang="ja-JP" sz="800">
            <a:solidFill>
              <a:srgbClr val="FF0000"/>
            </a:solidFill>
            <a:effectLst/>
            <a:latin typeface="ＭＳ ゴシック"/>
            <a:ea typeface="ＭＳ ゴシック"/>
          </a:endParaRPr>
        </a:p>
      </xdr:txBody>
    </xdr:sp>
    <xdr:clientData/>
  </xdr:twoCellAnchor>
  <xdr:twoCellAnchor>
    <xdr:from>
      <xdr:col>2</xdr:col>
      <xdr:colOff>179070</xdr:colOff>
      <xdr:row>264</xdr:row>
      <xdr:rowOff>156210</xdr:rowOff>
    </xdr:from>
    <xdr:to>
      <xdr:col>3</xdr:col>
      <xdr:colOff>230505</xdr:colOff>
      <xdr:row>265</xdr:row>
      <xdr:rowOff>135255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788670" y="64271525"/>
          <a:ext cx="46101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5</xdr:col>
      <xdr:colOff>174625</xdr:colOff>
      <xdr:row>264</xdr:row>
      <xdr:rowOff>187960</xdr:rowOff>
    </xdr:from>
    <xdr:to>
      <xdr:col>6</xdr:col>
      <xdr:colOff>214630</xdr:colOff>
      <xdr:row>265</xdr:row>
      <xdr:rowOff>167005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755775" y="64303275"/>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180340</xdr:colOff>
      <xdr:row>264</xdr:row>
      <xdr:rowOff>167640</xdr:rowOff>
    </xdr:from>
    <xdr:to>
      <xdr:col>8</xdr:col>
      <xdr:colOff>220345</xdr:colOff>
      <xdr:row>265</xdr:row>
      <xdr:rowOff>145415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580640" y="64282955"/>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9</xdr:col>
      <xdr:colOff>160655</xdr:colOff>
      <xdr:row>264</xdr:row>
      <xdr:rowOff>197485</xdr:rowOff>
    </xdr:from>
    <xdr:to>
      <xdr:col>10</xdr:col>
      <xdr:colOff>200660</xdr:colOff>
      <xdr:row>265</xdr:row>
      <xdr:rowOff>176530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380105" y="64312800"/>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0.05</a:t>
          </a:r>
          <a:endParaRPr lang="ja-JP" altLang="ja-JP" sz="800">
            <a:solidFill>
              <a:srgbClr val="FF0000"/>
            </a:solidFill>
            <a:effectLst/>
            <a:latin typeface="ＭＳ ゴシック"/>
            <a:ea typeface="ＭＳ ゴシック"/>
          </a:endParaRPr>
        </a:p>
      </xdr:txBody>
    </xdr:sp>
    <xdr:clientData/>
  </xdr:twoCellAnchor>
  <xdr:twoCellAnchor>
    <xdr:from>
      <xdr:col>13</xdr:col>
      <xdr:colOff>184150</xdr:colOff>
      <xdr:row>264</xdr:row>
      <xdr:rowOff>180340</xdr:rowOff>
    </xdr:from>
    <xdr:to>
      <xdr:col>14</xdr:col>
      <xdr:colOff>224155</xdr:colOff>
      <xdr:row>265</xdr:row>
      <xdr:rowOff>158750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5041900" y="64295655"/>
          <a:ext cx="449580"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a:t>
          </a:r>
        </a:p>
      </xdr:txBody>
    </xdr:sp>
    <xdr:clientData/>
  </xdr:twoCellAnchor>
  <xdr:twoCellAnchor>
    <xdr:from>
      <xdr:col>15</xdr:col>
      <xdr:colOff>173355</xdr:colOff>
      <xdr:row>264</xdr:row>
      <xdr:rowOff>167640</xdr:rowOff>
    </xdr:from>
    <xdr:to>
      <xdr:col>16</xdr:col>
      <xdr:colOff>212725</xdr:colOff>
      <xdr:row>265</xdr:row>
      <xdr:rowOff>145415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850255" y="64282955"/>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0.06</a:t>
          </a:r>
          <a:endParaRPr lang="ja-JP" altLang="ja-JP" sz="800">
            <a:solidFill>
              <a:srgbClr val="FF0000"/>
            </a:solidFill>
            <a:effectLst/>
            <a:latin typeface="ＭＳ ゴシック"/>
            <a:ea typeface="ＭＳ ゴシック"/>
          </a:endParaRPr>
        </a:p>
      </xdr:txBody>
    </xdr:sp>
    <xdr:clientData/>
  </xdr:twoCellAnchor>
  <xdr:twoCellAnchor>
    <xdr:from>
      <xdr:col>5</xdr:col>
      <xdr:colOff>157480</xdr:colOff>
      <xdr:row>266</xdr:row>
      <xdr:rowOff>176530</xdr:rowOff>
    </xdr:from>
    <xdr:to>
      <xdr:col>6</xdr:col>
      <xdr:colOff>215265</xdr:colOff>
      <xdr:row>267</xdr:row>
      <xdr:rowOff>181610</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738630" y="64696975"/>
          <a:ext cx="467360" cy="20764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201930</xdr:colOff>
      <xdr:row>266</xdr:row>
      <xdr:rowOff>165735</xdr:rowOff>
    </xdr:from>
    <xdr:to>
      <xdr:col>8</xdr:col>
      <xdr:colOff>241300</xdr:colOff>
      <xdr:row>267</xdr:row>
      <xdr:rowOff>143510</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602230" y="64686180"/>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0.03</a:t>
          </a:r>
        </a:p>
      </xdr:txBody>
    </xdr:sp>
    <xdr:clientData/>
  </xdr:twoCellAnchor>
  <xdr:twoCellAnchor>
    <xdr:from>
      <xdr:col>9</xdr:col>
      <xdr:colOff>187325</xdr:colOff>
      <xdr:row>266</xdr:row>
      <xdr:rowOff>155575</xdr:rowOff>
    </xdr:from>
    <xdr:to>
      <xdr:col>10</xdr:col>
      <xdr:colOff>226695</xdr:colOff>
      <xdr:row>267</xdr:row>
      <xdr:rowOff>133985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406775" y="64676020"/>
          <a:ext cx="44894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mn-lt"/>
              <a:ea typeface="+mn-ea"/>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0.06</a:t>
          </a:r>
        </a:p>
      </xdr:txBody>
    </xdr:sp>
    <xdr:clientData/>
  </xdr:twoCellAnchor>
  <xdr:twoCellAnchor>
    <xdr:from>
      <xdr:col>11</xdr:col>
      <xdr:colOff>186690</xdr:colOff>
      <xdr:row>266</xdr:row>
      <xdr:rowOff>165735</xdr:rowOff>
    </xdr:from>
    <xdr:to>
      <xdr:col>12</xdr:col>
      <xdr:colOff>226695</xdr:colOff>
      <xdr:row>267</xdr:row>
      <xdr:rowOff>143510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225290" y="64686180"/>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0.08</a:t>
          </a:r>
        </a:p>
      </xdr:txBody>
    </xdr:sp>
    <xdr:clientData/>
  </xdr:twoCellAnchor>
  <xdr:twoCellAnchor>
    <xdr:from>
      <xdr:col>15</xdr:col>
      <xdr:colOff>194945</xdr:colOff>
      <xdr:row>267</xdr:row>
      <xdr:rowOff>19685</xdr:rowOff>
    </xdr:from>
    <xdr:to>
      <xdr:col>16</xdr:col>
      <xdr:colOff>234950</xdr:colOff>
      <xdr:row>267</xdr:row>
      <xdr:rowOff>196215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871845" y="64742695"/>
          <a:ext cx="449580" cy="17653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0</xdr:col>
      <xdr:colOff>67310</xdr:colOff>
      <xdr:row>234</xdr:row>
      <xdr:rowOff>89535</xdr:rowOff>
    </xdr:from>
    <xdr:to>
      <xdr:col>17</xdr:col>
      <xdr:colOff>346710</xdr:colOff>
      <xdr:row>244</xdr:row>
      <xdr:rowOff>242570</xdr:rowOff>
    </xdr:to>
    <xdr:graphicFrame macro="">
      <xdr:nvGraphicFramePr>
        <xdr:cNvPr id="47" name="グラフ 20">
          <a:extLst>
            <a:ext uri="{FF2B5EF4-FFF2-40B4-BE49-F238E27FC236}">
              <a16:creationId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105410</xdr:colOff>
      <xdr:row>198</xdr:row>
      <xdr:rowOff>139700</xdr:rowOff>
    </xdr:from>
    <xdr:to>
      <xdr:col>17</xdr:col>
      <xdr:colOff>76200</xdr:colOff>
      <xdr:row>211</xdr:row>
      <xdr:rowOff>19050</xdr:rowOff>
    </xdr:to>
    <xdr:graphicFrame macro="">
      <xdr:nvGraphicFramePr>
        <xdr:cNvPr id="51" name="グラフ 10">
          <a:extLst>
            <a:ext uri="{FF2B5EF4-FFF2-40B4-BE49-F238E27FC236}">
              <a16:creationId xmlns:a16="http://schemas.microsoft.com/office/drawing/2014/main" id="{00000000-0008-0000-01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145415</xdr:colOff>
      <xdr:row>211</xdr:row>
      <xdr:rowOff>33655</xdr:rowOff>
    </xdr:from>
    <xdr:to>
      <xdr:col>17</xdr:col>
      <xdr:colOff>111760</xdr:colOff>
      <xdr:row>222</xdr:row>
      <xdr:rowOff>6985</xdr:rowOff>
    </xdr:to>
    <xdr:graphicFrame macro="">
      <xdr:nvGraphicFramePr>
        <xdr:cNvPr id="52" name="グラフ 11">
          <a:extLst>
            <a:ext uri="{FF2B5EF4-FFF2-40B4-BE49-F238E27FC236}">
              <a16:creationId xmlns:a16="http://schemas.microsoft.com/office/drawing/2014/main" id="{00000000-0008-0000-01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256540</xdr:colOff>
      <xdr:row>114</xdr:row>
      <xdr:rowOff>321310</xdr:rowOff>
    </xdr:from>
    <xdr:to>
      <xdr:col>15</xdr:col>
      <xdr:colOff>107950</xdr:colOff>
      <xdr:row>117</xdr:row>
      <xdr:rowOff>82550</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247265" y="28063825"/>
          <a:ext cx="3537585" cy="7067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lang="ja-JP" altLang="en-US" sz="1000" b="0" i="0" baseline="0">
              <a:solidFill>
                <a:srgbClr val="FF0000"/>
              </a:solidFill>
              <a:effectLst/>
              <a:latin typeface="ＭＳ ゴシック"/>
              <a:ea typeface="ＭＳ ゴシック"/>
              <a:cs typeface="+mn-cs"/>
            </a:rPr>
            <a:t>持家　▲ </a:t>
          </a:r>
          <a:r>
            <a:rPr lang="en-US" altLang="ja-JP" sz="1000" b="0" i="0" baseline="0">
              <a:solidFill>
                <a:srgbClr val="FF0000"/>
              </a:solidFill>
              <a:effectLst/>
              <a:latin typeface="ＭＳ ゴシック"/>
              <a:ea typeface="ＭＳ ゴシック"/>
              <a:cs typeface="+mn-cs"/>
            </a:rPr>
            <a:t>18.4</a:t>
          </a:r>
          <a:r>
            <a:rPr lang="ja-JP" altLang="en-US" sz="1000" b="0" i="0" baseline="0">
              <a:solidFill>
                <a:srgbClr val="FF0000"/>
              </a:solidFill>
              <a:effectLst/>
              <a:latin typeface="ＭＳ ゴシック"/>
              <a:ea typeface="ＭＳ ゴシック"/>
              <a:cs typeface="+mn-cs"/>
            </a:rPr>
            <a:t>％（▲ </a:t>
          </a:r>
          <a:r>
            <a:rPr lang="en-US" altLang="ja-JP" sz="1000" b="0" i="0" baseline="0">
              <a:solidFill>
                <a:srgbClr val="FF0000"/>
              </a:solidFill>
              <a:effectLst/>
              <a:latin typeface="ＭＳ ゴシック"/>
              <a:ea typeface="ＭＳ ゴシック"/>
              <a:cs typeface="+mn-cs"/>
            </a:rPr>
            <a:t>29</a:t>
          </a:r>
          <a:r>
            <a:rPr lang="ja-JP" altLang="en-US" sz="1000" b="0" i="0" baseline="0">
              <a:solidFill>
                <a:srgbClr val="FF0000"/>
              </a:solidFill>
              <a:effectLst/>
              <a:latin typeface="ＭＳ ゴシック"/>
              <a:ea typeface="ＭＳ ゴシック"/>
              <a:cs typeface="+mn-cs"/>
            </a:rPr>
            <a:t>戸）</a:t>
          </a:r>
          <a:endParaRPr lang="en-US" altLang="ja-JP" sz="1000" b="0" i="0" baseline="0">
            <a:solidFill>
              <a:srgbClr val="FF0000"/>
            </a:solidFill>
            <a:effectLst/>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貸家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 20.3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24</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分譲　＋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22.9</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8</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p>
      </xdr:txBody>
    </xdr:sp>
    <xdr:clientData/>
  </xdr:twoCellAnchor>
  <xdr:twoCellAnchor>
    <xdr:from>
      <xdr:col>5</xdr:col>
      <xdr:colOff>198755</xdr:colOff>
      <xdr:row>60</xdr:row>
      <xdr:rowOff>124460</xdr:rowOff>
    </xdr:from>
    <xdr:to>
      <xdr:col>11</xdr:col>
      <xdr:colOff>16510</xdr:colOff>
      <xdr:row>62</xdr:row>
      <xdr:rowOff>124460</xdr:rowOff>
    </xdr:to>
    <xdr:cxnSp macro="">
      <xdr:nvCxnSpPr>
        <xdr:cNvPr id="56" name="直線矢印コネクタ 55">
          <a:extLst>
            <a:ext uri="{FF2B5EF4-FFF2-40B4-BE49-F238E27FC236}">
              <a16:creationId xmlns:a16="http://schemas.microsoft.com/office/drawing/2014/main" id="{00000000-0008-0000-0100-000038000000}"/>
            </a:ext>
          </a:extLst>
        </xdr:cNvPr>
        <xdr:cNvCxnSpPr>
          <a:stCxn id="77" idx="1"/>
        </xdr:cNvCxnSpPr>
      </xdr:nvCxnSpPr>
      <xdr:spPr>
        <a:xfrm flipH="1" flipV="1">
          <a:off x="1779905" y="14947265"/>
          <a:ext cx="2275205" cy="60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384810</xdr:colOff>
      <xdr:row>82</xdr:row>
      <xdr:rowOff>45720</xdr:rowOff>
    </xdr:from>
    <xdr:to>
      <xdr:col>15</xdr:col>
      <xdr:colOff>388620</xdr:colOff>
      <xdr:row>83</xdr:row>
      <xdr:rowOff>229870</xdr:rowOff>
    </xdr:to>
    <xdr:sp macro="" textlink="">
      <xdr:nvSpPr>
        <xdr:cNvPr id="58" name="AutoShape 39">
          <a:extLst>
            <a:ext uri="{FF2B5EF4-FFF2-40B4-BE49-F238E27FC236}">
              <a16:creationId xmlns:a16="http://schemas.microsoft.com/office/drawing/2014/main" id="{00000000-0008-0000-0100-00003A000000}"/>
            </a:ext>
          </a:extLst>
        </xdr:cNvPr>
        <xdr:cNvSpPr>
          <a:spLocks noChangeArrowheads="1"/>
        </xdr:cNvSpPr>
      </xdr:nvSpPr>
      <xdr:spPr>
        <a:xfrm>
          <a:off x="4832985" y="20147915"/>
          <a:ext cx="1232535" cy="462915"/>
        </a:xfrm>
        <a:prstGeom prst="roundRect">
          <a:avLst>
            <a:gd name="adj" fmla="val 16667"/>
          </a:avLst>
        </a:prstGeom>
        <a:noFill/>
        <a:ln>
          <a:noFill/>
        </a:ln>
      </xdr:spPr>
      <xdr:txBody>
        <a:bodyPr vertOverflow="clip" horzOverflow="overflow" wrap="square" lIns="27432" tIns="18288" rIns="0" bIns="18288" anchor="ctr" upright="1"/>
        <a:lstStyle/>
        <a:p>
          <a:pPr rtl="0"/>
          <a:r>
            <a:rPr lang="en-US" altLang="ja-JP" sz="900" b="0" i="0" u="none" strike="noStrike" baseline="0">
              <a:solidFill>
                <a:schemeClr val="tx1"/>
              </a:solidFill>
              <a:latin typeface="ＭＳ ゴシック"/>
              <a:ea typeface="ＭＳ ゴシック"/>
            </a:rPr>
            <a:t>  </a:t>
          </a:r>
          <a:r>
            <a:rPr lang="en-US" altLang="ja-JP" sz="900" b="0" i="0" baseline="0">
              <a:effectLst/>
              <a:latin typeface="ＭＳ ゴシック"/>
              <a:ea typeface="ＭＳ ゴシック"/>
              <a:cs typeface="+mn-cs"/>
            </a:rPr>
            <a:t>H26.11</a:t>
          </a:r>
          <a:r>
            <a:rPr lang="ja-JP" altLang="ja-JP" sz="900" b="0" i="0" baseline="0">
              <a:effectLst/>
              <a:latin typeface="ＭＳ ゴシック"/>
              <a:ea typeface="ＭＳ ゴシック"/>
              <a:cs typeface="+mn-cs"/>
            </a:rPr>
            <a:t>月</a:t>
          </a:r>
          <a:r>
            <a:rPr lang="en-US" altLang="ja-JP" sz="900" b="0" i="0" baseline="0">
              <a:effectLst/>
              <a:latin typeface="ＭＳ ゴシック"/>
              <a:ea typeface="ＭＳ ゴシック"/>
              <a:cs typeface="+mn-cs"/>
            </a:rPr>
            <a:t>96.2</a:t>
          </a:r>
          <a:endParaRPr lang="ja-JP" altLang="ja-JP" sz="900">
            <a:effectLst/>
            <a:latin typeface="ＭＳ ゴシック"/>
            <a:ea typeface="ＭＳ ゴシック"/>
          </a:endParaRPr>
        </a:p>
        <a:p>
          <a:pPr rtl="0"/>
          <a:r>
            <a:rPr lang="ja-JP" altLang="ja-JP" sz="900" b="0" i="0" baseline="0">
              <a:effectLst/>
              <a:latin typeface="ＭＳ ゴシック"/>
              <a:ea typeface="ＭＳ ゴシック"/>
              <a:cs typeface="+mn-cs"/>
            </a:rPr>
            <a:t>（前月比</a:t>
          </a:r>
          <a:r>
            <a:rPr lang="ja-JP" altLang="en-US" sz="900" b="0" i="0" baseline="0">
              <a:effectLst/>
              <a:latin typeface="ＭＳ ゴシック"/>
              <a:ea typeface="ＭＳ ゴシック"/>
              <a:cs typeface="+mn-cs"/>
            </a:rPr>
            <a:t>▲</a:t>
          </a:r>
          <a:r>
            <a:rPr lang="en-US" altLang="ja-JP" sz="900" b="0" i="0" baseline="0">
              <a:effectLst/>
              <a:latin typeface="ＭＳ ゴシック"/>
              <a:ea typeface="ＭＳ ゴシック"/>
              <a:cs typeface="+mn-cs"/>
            </a:rPr>
            <a:t>2.1</a:t>
          </a:r>
          <a:r>
            <a:rPr lang="ja-JP" altLang="ja-JP" sz="900" b="0" i="0" baseline="0">
              <a:effectLst/>
              <a:latin typeface="ＭＳ ゴシック"/>
              <a:ea typeface="ＭＳ ゴシック"/>
              <a:cs typeface="+mn-cs"/>
            </a:rPr>
            <a:t>％）</a:t>
          </a:r>
          <a:endParaRPr lang="ja-JP" altLang="ja-JP" sz="900">
            <a:effectLst/>
            <a:latin typeface="ＭＳ ゴシック"/>
            <a:ea typeface="ＭＳ ゴシック"/>
          </a:endParaRPr>
        </a:p>
      </xdr:txBody>
    </xdr:sp>
    <xdr:clientData/>
  </xdr:twoCellAnchor>
  <xdr:twoCellAnchor>
    <xdr:from>
      <xdr:col>4</xdr:col>
      <xdr:colOff>0</xdr:colOff>
      <xdr:row>142</xdr:row>
      <xdr:rowOff>90805</xdr:rowOff>
    </xdr:from>
    <xdr:to>
      <xdr:col>8</xdr:col>
      <xdr:colOff>401955</xdr:colOff>
      <xdr:row>147</xdr:row>
      <xdr:rowOff>16510</xdr:rowOff>
    </xdr:to>
    <xdr:cxnSp macro="">
      <xdr:nvCxnSpPr>
        <xdr:cNvPr id="62" name="直線矢印コネクタ 61">
          <a:extLst>
            <a:ext uri="{FF2B5EF4-FFF2-40B4-BE49-F238E27FC236}">
              <a16:creationId xmlns:a16="http://schemas.microsoft.com/office/drawing/2014/main" id="{00000000-0008-0000-0100-00003E000000}"/>
            </a:ext>
          </a:extLst>
        </xdr:cNvPr>
        <xdr:cNvCxnSpPr>
          <a:stCxn id="27" idx="0"/>
        </xdr:cNvCxnSpPr>
      </xdr:nvCxnSpPr>
      <xdr:spPr>
        <a:xfrm flipH="1" flipV="1">
          <a:off x="1447800" y="35156775"/>
          <a:ext cx="1764030" cy="1266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193</xdr:row>
      <xdr:rowOff>212725</xdr:rowOff>
    </xdr:from>
    <xdr:to>
      <xdr:col>19</xdr:col>
      <xdr:colOff>140970</xdr:colOff>
      <xdr:row>199</xdr:row>
      <xdr:rowOff>33655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819525" y="47658020"/>
          <a:ext cx="3369945" cy="11455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ヨコウン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自動車関連は不調。食品は若干伸びた。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能代運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今季初の前年同月比増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ヤマト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3.6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田沢湖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燃料用のバーク及びワラの運搬が順調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秋印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27.9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運送部門で前年比増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日通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0.7 </a:t>
          </a:r>
        </a:p>
      </xdr:txBody>
    </xdr:sp>
    <xdr:clientData/>
  </xdr:twoCellAnchor>
  <xdr:twoCellAnchor editAs="absolute">
    <xdr:from>
      <xdr:col>0</xdr:col>
      <xdr:colOff>66040</xdr:colOff>
      <xdr:row>64</xdr:row>
      <xdr:rowOff>22860</xdr:rowOff>
    </xdr:from>
    <xdr:to>
      <xdr:col>17</xdr:col>
      <xdr:colOff>363855</xdr:colOff>
      <xdr:row>76</xdr:row>
      <xdr:rowOff>88265</xdr:rowOff>
    </xdr:to>
    <xdr:graphicFrame macro="">
      <xdr:nvGraphicFramePr>
        <xdr:cNvPr id="66" name="グラフ 2">
          <a:extLst>
            <a:ext uri="{FF2B5EF4-FFF2-40B4-BE49-F238E27FC236}">
              <a16:creationId xmlns:a16="http://schemas.microsoft.com/office/drawing/2014/main" id="{00000000-0008-0000-0100-00004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316865</xdr:colOff>
      <xdr:row>22</xdr:row>
      <xdr:rowOff>346075</xdr:rowOff>
    </xdr:from>
    <xdr:to>
      <xdr:col>2</xdr:col>
      <xdr:colOff>332740</xdr:colOff>
      <xdr:row>23</xdr:row>
      <xdr:rowOff>26670</xdr:rowOff>
    </xdr:to>
    <xdr:sp macro="" textlink="">
      <xdr:nvSpPr>
        <xdr:cNvPr id="67" name="AutoShape 51">
          <a:extLst>
            <a:ext uri="{FF2B5EF4-FFF2-40B4-BE49-F238E27FC236}">
              <a16:creationId xmlns:a16="http://schemas.microsoft.com/office/drawing/2014/main" id="{00000000-0008-0000-0100-000043000000}"/>
            </a:ext>
          </a:extLst>
        </xdr:cNvPr>
        <xdr:cNvSpPr>
          <a:spLocks noChangeArrowheads="1"/>
        </xdr:cNvSpPr>
      </xdr:nvSpPr>
      <xdr:spPr>
        <a:xfrm>
          <a:off x="516890" y="5763260"/>
          <a:ext cx="425450" cy="40449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90805</xdr:colOff>
      <xdr:row>62</xdr:row>
      <xdr:rowOff>9525</xdr:rowOff>
    </xdr:from>
    <xdr:to>
      <xdr:col>10</xdr:col>
      <xdr:colOff>372745</xdr:colOff>
      <xdr:row>64</xdr:row>
      <xdr:rowOff>33020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90805" y="15434945"/>
          <a:ext cx="3910965" cy="56896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ｽｽﾞｷ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7.0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インドネシア向けの自動車部品が好調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日立ｵｰﾄ▲</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昨年同期の伸びの揺り戻し＋取引先の現地調達化</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Nui Tec</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9.4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前年の生産量が多かったことによる減少</a:t>
          </a:r>
        </a:p>
      </xdr:txBody>
    </xdr:sp>
    <xdr:clientData/>
  </xdr:twoCellAnchor>
  <xdr:twoCellAnchor>
    <xdr:from>
      <xdr:col>3</xdr:col>
      <xdr:colOff>34290</xdr:colOff>
      <xdr:row>252</xdr:row>
      <xdr:rowOff>56515</xdr:rowOff>
    </xdr:from>
    <xdr:to>
      <xdr:col>16</xdr:col>
      <xdr:colOff>82550</xdr:colOff>
      <xdr:row>254</xdr:row>
      <xdr:rowOff>131445</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53465" y="61459745"/>
          <a:ext cx="5115560" cy="26606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求人数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前年比</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製造業＋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、建設▲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、卸・小売▲</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5.0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、医療・福祉▲</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p>
      </xdr:txBody>
    </xdr:sp>
    <xdr:clientData/>
  </xdr:twoCellAnchor>
  <xdr:twoCellAnchor editAs="oneCell">
    <xdr:from>
      <xdr:col>11</xdr:col>
      <xdr:colOff>146685</xdr:colOff>
      <xdr:row>107</xdr:row>
      <xdr:rowOff>99695</xdr:rowOff>
    </xdr:from>
    <xdr:to>
      <xdr:col>17</xdr:col>
      <xdr:colOff>150495</xdr:colOff>
      <xdr:row>108</xdr:row>
      <xdr:rowOff>193675</xdr:rowOff>
    </xdr:to>
    <xdr:sp macro="" textlink="">
      <xdr:nvSpPr>
        <xdr:cNvPr id="71" name="AutoShape 37">
          <a:extLst>
            <a:ext uri="{FF2B5EF4-FFF2-40B4-BE49-F238E27FC236}">
              <a16:creationId xmlns:a16="http://schemas.microsoft.com/office/drawing/2014/main" id="{00000000-0008-0000-0100-000047000000}"/>
            </a:ext>
          </a:extLst>
        </xdr:cNvPr>
        <xdr:cNvSpPr>
          <a:spLocks noChangeArrowheads="1"/>
        </xdr:cNvSpPr>
      </xdr:nvSpPr>
      <xdr:spPr>
        <a:xfrm>
          <a:off x="4185285" y="26508075"/>
          <a:ext cx="2461260" cy="32258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oneCellAnchor>
    <xdr:from>
      <xdr:col>12</xdr:col>
      <xdr:colOff>173990</xdr:colOff>
      <xdr:row>84</xdr:row>
      <xdr:rowOff>8890</xdr:rowOff>
    </xdr:from>
    <xdr:ext cx="1647190" cy="27559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622165" y="20668615"/>
          <a:ext cx="16471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鉱工業生産指数（１１月）</a:t>
          </a:r>
        </a:p>
      </xdr:txBody>
    </xdr:sp>
    <xdr:clientData/>
  </xdr:oneCellAnchor>
  <xdr:twoCellAnchor editAs="oneCell">
    <xdr:from>
      <xdr:col>1</xdr:col>
      <xdr:colOff>290830</xdr:colOff>
      <xdr:row>26</xdr:row>
      <xdr:rowOff>489585</xdr:rowOff>
    </xdr:from>
    <xdr:to>
      <xdr:col>2</xdr:col>
      <xdr:colOff>292735</xdr:colOff>
      <xdr:row>28</xdr:row>
      <xdr:rowOff>52070</xdr:rowOff>
    </xdr:to>
    <xdr:sp macro="" textlink="">
      <xdr:nvSpPr>
        <xdr:cNvPr id="73" name="AutoShape 51">
          <a:extLst>
            <a:ext uri="{FF2B5EF4-FFF2-40B4-BE49-F238E27FC236}">
              <a16:creationId xmlns:a16="http://schemas.microsoft.com/office/drawing/2014/main" id="{00000000-0008-0000-0100-000049000000}"/>
            </a:ext>
          </a:extLst>
        </xdr:cNvPr>
        <xdr:cNvSpPr>
          <a:spLocks noChangeArrowheads="1"/>
        </xdr:cNvSpPr>
      </xdr:nvSpPr>
      <xdr:spPr>
        <a:xfrm>
          <a:off x="490855" y="6911975"/>
          <a:ext cx="411480" cy="39370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41275</xdr:colOff>
      <xdr:row>193</xdr:row>
      <xdr:rowOff>272415</xdr:rowOff>
    </xdr:from>
    <xdr:to>
      <xdr:col>10</xdr:col>
      <xdr:colOff>116205</xdr:colOff>
      <xdr:row>199</xdr:row>
      <xdr:rowOff>41275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41275" y="47717710"/>
          <a:ext cx="3703955" cy="10934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パーク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福祉施設の給食分で増。宴会は厳しい状況</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ｴｸｾﾙ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9.0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忘年会の予約が伸びず前年比減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ｸﾞﾘｰﾝ</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16.2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平年並み（昨年はイレギュラーな実績）</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Ｈ鹿角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宿泊部門で客数が落ち込む。宴会は良かった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秋の宮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宿泊人数前年比８１％。宴会も前年比減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鹿パーク▲</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婚礼及び法要の件数減少が大きな要因</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editAs="oneCell">
    <xdr:from>
      <xdr:col>1</xdr:col>
      <xdr:colOff>290195</xdr:colOff>
      <xdr:row>34</xdr:row>
      <xdr:rowOff>446405</xdr:rowOff>
    </xdr:from>
    <xdr:to>
      <xdr:col>2</xdr:col>
      <xdr:colOff>294640</xdr:colOff>
      <xdr:row>36</xdr:row>
      <xdr:rowOff>13335</xdr:rowOff>
    </xdr:to>
    <xdr:sp macro="" textlink="">
      <xdr:nvSpPr>
        <xdr:cNvPr id="75" name="AutoShape 50">
          <a:extLst>
            <a:ext uri="{FF2B5EF4-FFF2-40B4-BE49-F238E27FC236}">
              <a16:creationId xmlns:a16="http://schemas.microsoft.com/office/drawing/2014/main" id="{00000000-0008-0000-0100-00004B000000}"/>
            </a:ext>
          </a:extLst>
        </xdr:cNvPr>
        <xdr:cNvSpPr>
          <a:spLocks noChangeArrowheads="1"/>
        </xdr:cNvSpPr>
      </xdr:nvSpPr>
      <xdr:spPr>
        <a:xfrm>
          <a:off x="490220" y="9055735"/>
          <a:ext cx="414020" cy="39814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306705</xdr:colOff>
      <xdr:row>30</xdr:row>
      <xdr:rowOff>513715</xdr:rowOff>
    </xdr:from>
    <xdr:to>
      <xdr:col>2</xdr:col>
      <xdr:colOff>311150</xdr:colOff>
      <xdr:row>31</xdr:row>
      <xdr:rowOff>186690</xdr:rowOff>
    </xdr:to>
    <xdr:sp macro="" textlink="">
      <xdr:nvSpPr>
        <xdr:cNvPr id="76" name="AutoShape 50">
          <a:extLst>
            <a:ext uri="{FF2B5EF4-FFF2-40B4-BE49-F238E27FC236}">
              <a16:creationId xmlns:a16="http://schemas.microsoft.com/office/drawing/2014/main" id="{00000000-0008-0000-0100-00004C000000}"/>
            </a:ext>
          </a:extLst>
        </xdr:cNvPr>
        <xdr:cNvSpPr>
          <a:spLocks noChangeArrowheads="1"/>
        </xdr:cNvSpPr>
      </xdr:nvSpPr>
      <xdr:spPr>
        <a:xfrm>
          <a:off x="506730" y="7943850"/>
          <a:ext cx="414020" cy="39687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11</xdr:col>
      <xdr:colOff>16510</xdr:colOff>
      <xdr:row>60</xdr:row>
      <xdr:rowOff>240665</xdr:rowOff>
    </xdr:from>
    <xdr:to>
      <xdr:col>17</xdr:col>
      <xdr:colOff>372745</xdr:colOff>
      <xdr:row>64</xdr:row>
      <xdr:rowOff>66040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055110" y="15063470"/>
          <a:ext cx="2813685" cy="9734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ﾌﾟﾗｲｳｯﾄﾞ▲</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2.4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新秋木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3.1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引き続き生産調整</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秋田製材＋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23.8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計画を</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千万程度下回っている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矢島木材＋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昨年よりも安価な商品がメインとなっているが、受注増によりカバーした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xdr:txBody>
    </xdr:sp>
    <xdr:clientData/>
  </xdr:twoCellAnchor>
  <xdr:twoCellAnchor>
    <xdr:from>
      <xdr:col>3</xdr:col>
      <xdr:colOff>372745</xdr:colOff>
      <xdr:row>130</xdr:row>
      <xdr:rowOff>73660</xdr:rowOff>
    </xdr:from>
    <xdr:to>
      <xdr:col>13</xdr:col>
      <xdr:colOff>356235</xdr:colOff>
      <xdr:row>132</xdr:row>
      <xdr:rowOff>157480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391920" y="32425640"/>
          <a:ext cx="3822065" cy="48895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H22.12…336</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H23.12…243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H24.12…265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13</xdr:col>
      <xdr:colOff>74295</xdr:colOff>
      <xdr:row>165</xdr:row>
      <xdr:rowOff>272415</xdr:rowOff>
    </xdr:from>
    <xdr:to>
      <xdr:col>17</xdr:col>
      <xdr:colOff>405765</xdr:colOff>
      <xdr:row>169</xdr:row>
      <xdr:rowOff>132080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932045" y="40847010"/>
          <a:ext cx="1969770" cy="111252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3,439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1,880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4,044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2,116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H24.12  3,021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1,449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H23.12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3,023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H22.12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2,477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1,191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20</xdr:col>
      <xdr:colOff>298450</xdr:colOff>
      <xdr:row>231</xdr:row>
      <xdr:rowOff>190500</xdr:rowOff>
    </xdr:from>
    <xdr:to>
      <xdr:col>24</xdr:col>
      <xdr:colOff>422275</xdr:colOff>
      <xdr:row>235</xdr:row>
      <xdr:rowOff>107950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7585075" y="56670575"/>
          <a:ext cx="2381250" cy="6661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4800"/>
            <a:t>未更新</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622842" y="107877"/>
          <a:ext cx="1718602" cy="278112"/>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69215</xdr:colOff>
      <xdr:row>69</xdr:row>
      <xdr:rowOff>43180</xdr:rowOff>
    </xdr:from>
    <xdr:to>
      <xdr:col>16</xdr:col>
      <xdr:colOff>338455</xdr:colOff>
      <xdr:row>80</xdr:row>
      <xdr:rowOff>34290</xdr:rowOff>
    </xdr:to>
    <xdr:graphicFrame macro="">
      <xdr:nvGraphicFramePr>
        <xdr:cNvPr id="2" name="グラフ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333375</xdr:colOff>
      <xdr:row>44</xdr:row>
      <xdr:rowOff>66675</xdr:rowOff>
    </xdr:from>
    <xdr:to>
      <xdr:col>13</xdr:col>
      <xdr:colOff>323850</xdr:colOff>
      <xdr:row>46</xdr:row>
      <xdr:rowOff>63500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a:xfrm rot="1800000">
          <a:off x="5210175"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196215</xdr:colOff>
      <xdr:row>171</xdr:row>
      <xdr:rowOff>36195</xdr:rowOff>
    </xdr:from>
    <xdr:to>
      <xdr:col>16</xdr:col>
      <xdr:colOff>132715</xdr:colOff>
      <xdr:row>180</xdr:row>
      <xdr:rowOff>133985</xdr:rowOff>
    </xdr:to>
    <xdr:graphicFrame macro="">
      <xdr:nvGraphicFramePr>
        <xdr:cNvPr id="4" name="グラフ 7">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55880</xdr:colOff>
      <xdr:row>152</xdr:row>
      <xdr:rowOff>145415</xdr:rowOff>
    </xdr:from>
    <xdr:to>
      <xdr:col>16</xdr:col>
      <xdr:colOff>302260</xdr:colOff>
      <xdr:row>164</xdr:row>
      <xdr:rowOff>33655</xdr:rowOff>
    </xdr:to>
    <xdr:graphicFrame macro="">
      <xdr:nvGraphicFramePr>
        <xdr:cNvPr id="5" name="グラフ 9">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140335</xdr:colOff>
      <xdr:row>199</xdr:row>
      <xdr:rowOff>31750</xdr:rowOff>
    </xdr:from>
    <xdr:to>
      <xdr:col>16</xdr:col>
      <xdr:colOff>108585</xdr:colOff>
      <xdr:row>209</xdr:row>
      <xdr:rowOff>111760</xdr:rowOff>
    </xdr:to>
    <xdr:graphicFrame macro="">
      <xdr:nvGraphicFramePr>
        <xdr:cNvPr id="6" name="グラフ 10">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154940</xdr:colOff>
      <xdr:row>211</xdr:row>
      <xdr:rowOff>99060</xdr:rowOff>
    </xdr:from>
    <xdr:to>
      <xdr:col>16</xdr:col>
      <xdr:colOff>120650</xdr:colOff>
      <xdr:row>222</xdr:row>
      <xdr:rowOff>73025</xdr:rowOff>
    </xdr:to>
    <xdr:graphicFrame macro="">
      <xdr:nvGraphicFramePr>
        <xdr:cNvPr id="7" name="グラフ 11">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107950</xdr:colOff>
      <xdr:row>101</xdr:row>
      <xdr:rowOff>62230</xdr:rowOff>
    </xdr:from>
    <xdr:to>
      <xdr:col>16</xdr:col>
      <xdr:colOff>43815</xdr:colOff>
      <xdr:row>111</xdr:row>
      <xdr:rowOff>165735</xdr:rowOff>
    </xdr:to>
    <xdr:graphicFrame macro="">
      <xdr:nvGraphicFramePr>
        <xdr:cNvPr id="8" name="グラフ 12">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33655</xdr:colOff>
      <xdr:row>234</xdr:row>
      <xdr:rowOff>81915</xdr:rowOff>
    </xdr:from>
    <xdr:to>
      <xdr:col>16</xdr:col>
      <xdr:colOff>313055</xdr:colOff>
      <xdr:row>244</xdr:row>
      <xdr:rowOff>234950</xdr:rowOff>
    </xdr:to>
    <xdr:graphicFrame macro="">
      <xdr:nvGraphicFramePr>
        <xdr:cNvPr id="9" name="グラフ 20">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254</xdr:row>
      <xdr:rowOff>41275</xdr:rowOff>
    </xdr:from>
    <xdr:to>
      <xdr:col>16</xdr:col>
      <xdr:colOff>407035</xdr:colOff>
      <xdr:row>261</xdr:row>
      <xdr:rowOff>225425</xdr:rowOff>
    </xdr:to>
    <xdr:graphicFrame macro="">
      <xdr:nvGraphicFramePr>
        <xdr:cNvPr id="10" name="グラフ 24">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228600</xdr:colOff>
      <xdr:row>247</xdr:row>
      <xdr:rowOff>67310</xdr:rowOff>
    </xdr:from>
    <xdr:to>
      <xdr:col>15</xdr:col>
      <xdr:colOff>95250</xdr:colOff>
      <xdr:row>248</xdr:row>
      <xdr:rowOff>92075</xdr:rowOff>
    </xdr:to>
    <xdr:sp macro="" textlink="">
      <xdr:nvSpPr>
        <xdr:cNvPr id="11" name="AutoShape 26">
          <a:extLst>
            <a:ext uri="{FF2B5EF4-FFF2-40B4-BE49-F238E27FC236}">
              <a16:creationId xmlns:a16="http://schemas.microsoft.com/office/drawing/2014/main" id="{00000000-0008-0000-0200-00000B000000}"/>
            </a:ext>
          </a:extLst>
        </xdr:cNvPr>
        <xdr:cNvSpPr>
          <a:spLocks noChangeArrowheads="1"/>
        </xdr:cNvSpPr>
      </xdr:nvSpPr>
      <xdr:spPr>
        <a:xfrm>
          <a:off x="2962275" y="58123455"/>
          <a:ext cx="3295650"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50165</xdr:colOff>
      <xdr:row>80</xdr:row>
      <xdr:rowOff>200025</xdr:rowOff>
    </xdr:from>
    <xdr:to>
      <xdr:col>16</xdr:col>
      <xdr:colOff>238760</xdr:colOff>
      <xdr:row>91</xdr:row>
      <xdr:rowOff>198755</xdr:rowOff>
    </xdr:to>
    <xdr:graphicFrame macro="">
      <xdr:nvGraphicFramePr>
        <xdr:cNvPr id="12" name="グラフ 33">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271145</xdr:colOff>
      <xdr:row>255</xdr:row>
      <xdr:rowOff>95885</xdr:rowOff>
    </xdr:from>
    <xdr:to>
      <xdr:col>13</xdr:col>
      <xdr:colOff>366395</xdr:colOff>
      <xdr:row>256</xdr:row>
      <xdr:rowOff>8890</xdr:rowOff>
    </xdr:to>
    <xdr:sp macro="" textlink="">
      <xdr:nvSpPr>
        <xdr:cNvPr id="13" name="Rectangle 34">
          <a:extLst>
            <a:ext uri="{FF2B5EF4-FFF2-40B4-BE49-F238E27FC236}">
              <a16:creationId xmlns:a16="http://schemas.microsoft.com/office/drawing/2014/main" id="{00000000-0008-0000-0200-00000D000000}"/>
            </a:ext>
          </a:extLst>
        </xdr:cNvPr>
        <xdr:cNvSpPr>
          <a:spLocks noChangeArrowheads="1"/>
        </xdr:cNvSpPr>
      </xdr:nvSpPr>
      <xdr:spPr>
        <a:xfrm>
          <a:off x="5147945" y="60053855"/>
          <a:ext cx="523875" cy="1917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13</xdr:col>
      <xdr:colOff>219075</xdr:colOff>
      <xdr:row>257</xdr:row>
      <xdr:rowOff>97155</xdr:rowOff>
    </xdr:from>
    <xdr:to>
      <xdr:col>14</xdr:col>
      <xdr:colOff>228600</xdr:colOff>
      <xdr:row>257</xdr:row>
      <xdr:rowOff>264795</xdr:rowOff>
    </xdr:to>
    <xdr:sp macro="" textlink="">
      <xdr:nvSpPr>
        <xdr:cNvPr id="14" name="Rectangle 35">
          <a:extLst>
            <a:ext uri="{FF2B5EF4-FFF2-40B4-BE49-F238E27FC236}">
              <a16:creationId xmlns:a16="http://schemas.microsoft.com/office/drawing/2014/main" id="{00000000-0008-0000-0200-00000E000000}"/>
            </a:ext>
          </a:extLst>
        </xdr:cNvPr>
        <xdr:cNvSpPr>
          <a:spLocks noChangeArrowheads="1"/>
        </xdr:cNvSpPr>
      </xdr:nvSpPr>
      <xdr:spPr>
        <a:xfrm>
          <a:off x="5524500" y="60612655"/>
          <a:ext cx="438150" cy="167640"/>
        </a:xfrm>
        <a:prstGeom prst="rect">
          <a:avLst/>
        </a:prstGeom>
        <a:solidFill>
          <a:schemeClr val="bg1">
            <a:alpha val="75000"/>
          </a:schemeClr>
        </a:solidFill>
        <a:ln>
          <a:noFill/>
        </a:ln>
      </xdr:spPr>
      <xdr:txBody>
        <a:bodyPr vertOverflow="clip" horzOverflow="overflow" wrap="square" lIns="0" tIns="0" rIns="0" bIns="0" anchor="t" upright="1"/>
        <a:lstStyle/>
        <a:p>
          <a:pPr algn="ctr"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12</xdr:col>
      <xdr:colOff>142875</xdr:colOff>
      <xdr:row>47</xdr:row>
      <xdr:rowOff>28575</xdr:rowOff>
    </xdr:from>
    <xdr:to>
      <xdr:col>14</xdr:col>
      <xdr:colOff>133350</xdr:colOff>
      <xdr:row>48</xdr:row>
      <xdr:rowOff>47625</xdr:rowOff>
    </xdr:to>
    <xdr:sp macro="" textlink="">
      <xdr:nvSpPr>
        <xdr:cNvPr id="15" name="Rectangle 40">
          <a:extLst>
            <a:ext uri="{FF2B5EF4-FFF2-40B4-BE49-F238E27FC236}">
              <a16:creationId xmlns:a16="http://schemas.microsoft.com/office/drawing/2014/main" id="{00000000-0008-0000-0200-00000F000000}"/>
            </a:ext>
          </a:extLst>
        </xdr:cNvPr>
        <xdr:cNvSpPr>
          <a:spLocks noChangeArrowheads="1"/>
        </xdr:cNvSpPr>
      </xdr:nvSpPr>
      <xdr:spPr>
        <a:xfrm>
          <a:off x="5019675" y="10647680"/>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9</xdr:col>
      <xdr:colOff>209550</xdr:colOff>
      <xdr:row>47</xdr:row>
      <xdr:rowOff>19050</xdr:rowOff>
    </xdr:from>
    <xdr:to>
      <xdr:col>11</xdr:col>
      <xdr:colOff>200025</xdr:colOff>
      <xdr:row>48</xdr:row>
      <xdr:rowOff>38100</xdr:rowOff>
    </xdr:to>
    <xdr:sp macro="" textlink="">
      <xdr:nvSpPr>
        <xdr:cNvPr id="16" name="Rectangle 41">
          <a:extLst>
            <a:ext uri="{FF2B5EF4-FFF2-40B4-BE49-F238E27FC236}">
              <a16:creationId xmlns:a16="http://schemas.microsoft.com/office/drawing/2014/main" id="{00000000-0008-0000-0200-000010000000}"/>
            </a:ext>
          </a:extLst>
        </xdr:cNvPr>
        <xdr:cNvSpPr>
          <a:spLocks noChangeArrowheads="1"/>
        </xdr:cNvSpPr>
      </xdr:nvSpPr>
      <xdr:spPr>
        <a:xfrm>
          <a:off x="38004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6</xdr:col>
      <xdr:colOff>314325</xdr:colOff>
      <xdr:row>47</xdr:row>
      <xdr:rowOff>19050</xdr:rowOff>
    </xdr:from>
    <xdr:to>
      <xdr:col>8</xdr:col>
      <xdr:colOff>304800</xdr:colOff>
      <xdr:row>48</xdr:row>
      <xdr:rowOff>38100</xdr:rowOff>
    </xdr:to>
    <xdr:sp macro="" textlink="">
      <xdr:nvSpPr>
        <xdr:cNvPr id="17" name="Rectangle 42">
          <a:extLst>
            <a:ext uri="{FF2B5EF4-FFF2-40B4-BE49-F238E27FC236}">
              <a16:creationId xmlns:a16="http://schemas.microsoft.com/office/drawing/2014/main" id="{00000000-0008-0000-0200-000011000000}"/>
            </a:ext>
          </a:extLst>
        </xdr:cNvPr>
        <xdr:cNvSpPr>
          <a:spLocks noChangeArrowheads="1"/>
        </xdr:cNvSpPr>
      </xdr:nvSpPr>
      <xdr:spPr>
        <a:xfrm>
          <a:off x="26193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10</xdr:col>
      <xdr:colOff>0</xdr:colOff>
      <xdr:row>44</xdr:row>
      <xdr:rowOff>66675</xdr:rowOff>
    </xdr:from>
    <xdr:to>
      <xdr:col>10</xdr:col>
      <xdr:colOff>419100</xdr:colOff>
      <xdr:row>46</xdr:row>
      <xdr:rowOff>63500</xdr:rowOff>
    </xdr:to>
    <xdr:sp macro="" textlink="">
      <xdr:nvSpPr>
        <xdr:cNvPr id="18" name="AutoShape 50">
          <a:extLst>
            <a:ext uri="{FF2B5EF4-FFF2-40B4-BE49-F238E27FC236}">
              <a16:creationId xmlns:a16="http://schemas.microsoft.com/office/drawing/2014/main" id="{00000000-0008-0000-0200-000012000000}"/>
            </a:ext>
          </a:extLst>
        </xdr:cNvPr>
        <xdr:cNvSpPr>
          <a:spLocks noChangeArrowheads="1"/>
        </xdr:cNvSpPr>
      </xdr:nvSpPr>
      <xdr:spPr>
        <a:xfrm>
          <a:off x="4019550"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7</xdr:col>
      <xdr:colOff>133350</xdr:colOff>
      <xdr:row>44</xdr:row>
      <xdr:rowOff>57150</xdr:rowOff>
    </xdr:from>
    <xdr:to>
      <xdr:col>8</xdr:col>
      <xdr:colOff>123825</xdr:colOff>
      <xdr:row>46</xdr:row>
      <xdr:rowOff>49530</xdr:rowOff>
    </xdr:to>
    <xdr:sp macro="" textlink="">
      <xdr:nvSpPr>
        <xdr:cNvPr id="19" name="AutoShape 51">
          <a:extLst>
            <a:ext uri="{FF2B5EF4-FFF2-40B4-BE49-F238E27FC236}">
              <a16:creationId xmlns:a16="http://schemas.microsoft.com/office/drawing/2014/main" id="{00000000-0008-0000-0200-000013000000}"/>
            </a:ext>
          </a:extLst>
        </xdr:cNvPr>
        <xdr:cNvSpPr>
          <a:spLocks noChangeArrowheads="1"/>
        </xdr:cNvSpPr>
      </xdr:nvSpPr>
      <xdr:spPr>
        <a:xfrm rot="-1804115">
          <a:off x="2867025" y="10068560"/>
          <a:ext cx="41910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44</xdr:row>
      <xdr:rowOff>171450</xdr:rowOff>
    </xdr:from>
    <xdr:to>
      <xdr:col>6</xdr:col>
      <xdr:colOff>85725</xdr:colOff>
      <xdr:row>45</xdr:row>
      <xdr:rowOff>190500</xdr:rowOff>
    </xdr:to>
    <xdr:sp macro="" textlink="">
      <xdr:nvSpPr>
        <xdr:cNvPr id="20" name="Rectangle 56">
          <a:extLst>
            <a:ext uri="{FF2B5EF4-FFF2-40B4-BE49-F238E27FC236}">
              <a16:creationId xmlns:a16="http://schemas.microsoft.com/office/drawing/2014/main" id="{00000000-0008-0000-0200-000014000000}"/>
            </a:ext>
          </a:extLst>
        </xdr:cNvPr>
        <xdr:cNvSpPr>
          <a:spLocks noChangeArrowheads="1"/>
        </xdr:cNvSpPr>
      </xdr:nvSpPr>
      <xdr:spPr>
        <a:xfrm>
          <a:off x="314325" y="10182860"/>
          <a:ext cx="207645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10</xdr:col>
      <xdr:colOff>194945</xdr:colOff>
      <xdr:row>54</xdr:row>
      <xdr:rowOff>264795</xdr:rowOff>
    </xdr:from>
    <xdr:to>
      <xdr:col>18</xdr:col>
      <xdr:colOff>42545</xdr:colOff>
      <xdr:row>57</xdr:row>
      <xdr:rowOff>106045</xdr:rowOff>
    </xdr:to>
    <xdr:sp macro="" textlink="">
      <xdr:nvSpPr>
        <xdr:cNvPr id="21" name="AutoShape 91">
          <a:extLst>
            <a:ext uri="{FF2B5EF4-FFF2-40B4-BE49-F238E27FC236}">
              <a16:creationId xmlns:a16="http://schemas.microsoft.com/office/drawing/2014/main" id="{00000000-0008-0000-0200-000015000000}"/>
            </a:ext>
          </a:extLst>
        </xdr:cNvPr>
        <xdr:cNvSpPr>
          <a:spLocks noChangeArrowheads="1"/>
        </xdr:cNvSpPr>
      </xdr:nvSpPr>
      <xdr:spPr>
        <a:xfrm>
          <a:off x="4214495" y="12301855"/>
          <a:ext cx="2971800" cy="563245"/>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1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45085</xdr:colOff>
      <xdr:row>122</xdr:row>
      <xdr:rowOff>110490</xdr:rowOff>
    </xdr:from>
    <xdr:to>
      <xdr:col>16</xdr:col>
      <xdr:colOff>340995</xdr:colOff>
      <xdr:row>132</xdr:row>
      <xdr:rowOff>245745</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169545</xdr:colOff>
      <xdr:row>111</xdr:row>
      <xdr:rowOff>20955</xdr:rowOff>
    </xdr:from>
    <xdr:to>
      <xdr:col>16</xdr:col>
      <xdr:colOff>106045</xdr:colOff>
      <xdr:row>112</xdr:row>
      <xdr:rowOff>137160</xdr:rowOff>
    </xdr:to>
    <xdr:sp macro="" textlink="">
      <xdr:nvSpPr>
        <xdr:cNvPr id="23" name="AutoShape 37">
          <a:extLst>
            <a:ext uri="{FF2B5EF4-FFF2-40B4-BE49-F238E27FC236}">
              <a16:creationId xmlns:a16="http://schemas.microsoft.com/office/drawing/2014/main" id="{00000000-0008-0000-0200-000017000000}"/>
            </a:ext>
          </a:extLst>
        </xdr:cNvPr>
        <xdr:cNvSpPr>
          <a:spLocks noChangeArrowheads="1"/>
        </xdr:cNvSpPr>
      </xdr:nvSpPr>
      <xdr:spPr>
        <a:xfrm>
          <a:off x="4189095" y="25812750"/>
          <a:ext cx="2508250" cy="31877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twoCellAnchor editAs="oneCell">
    <xdr:from>
      <xdr:col>2</xdr:col>
      <xdr:colOff>381000</xdr:colOff>
      <xdr:row>171</xdr:row>
      <xdr:rowOff>158750</xdr:rowOff>
    </xdr:from>
    <xdr:to>
      <xdr:col>7</xdr:col>
      <xdr:colOff>242570</xdr:colOff>
      <xdr:row>174</xdr:row>
      <xdr:rowOff>190500</xdr:rowOff>
    </xdr:to>
    <xdr:sp macro="" textlink="">
      <xdr:nvSpPr>
        <xdr:cNvPr id="24" name="AutoShape 6">
          <a:extLst>
            <a:ext uri="{FF2B5EF4-FFF2-40B4-BE49-F238E27FC236}">
              <a16:creationId xmlns:a16="http://schemas.microsoft.com/office/drawing/2014/main" id="{00000000-0008-0000-0200-000018000000}"/>
            </a:ext>
          </a:extLst>
        </xdr:cNvPr>
        <xdr:cNvSpPr>
          <a:spLocks noChangeArrowheads="1"/>
        </xdr:cNvSpPr>
      </xdr:nvSpPr>
      <xdr:spPr>
        <a:xfrm>
          <a:off x="990600" y="40546655"/>
          <a:ext cx="1985645"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6</xdr:col>
      <xdr:colOff>233045</xdr:colOff>
      <xdr:row>223</xdr:row>
      <xdr:rowOff>20955</xdr:rowOff>
    </xdr:from>
    <xdr:to>
      <xdr:col>11</xdr:col>
      <xdr:colOff>424180</xdr:colOff>
      <xdr:row>224</xdr:row>
      <xdr:rowOff>127000</xdr:rowOff>
    </xdr:to>
    <xdr:sp macro="" textlink="">
      <xdr:nvSpPr>
        <xdr:cNvPr id="25" name="AutoShape 36">
          <a:extLst>
            <a:ext uri="{FF2B5EF4-FFF2-40B4-BE49-F238E27FC236}">
              <a16:creationId xmlns:a16="http://schemas.microsoft.com/office/drawing/2014/main" id="{00000000-0008-0000-0200-000019000000}"/>
            </a:ext>
          </a:extLst>
        </xdr:cNvPr>
        <xdr:cNvSpPr>
          <a:spLocks noChangeArrowheads="1"/>
        </xdr:cNvSpPr>
      </xdr:nvSpPr>
      <xdr:spPr>
        <a:xfrm>
          <a:off x="2538095" y="52927250"/>
          <a:ext cx="2334260" cy="308610"/>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35</xdr:row>
      <xdr:rowOff>201295</xdr:rowOff>
    </xdr:from>
    <xdr:to>
      <xdr:col>2</xdr:col>
      <xdr:colOff>381000</xdr:colOff>
      <xdr:row>37</xdr:row>
      <xdr:rowOff>31750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306070" y="8351520"/>
          <a:ext cx="684530" cy="38798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12</xdr:col>
      <xdr:colOff>283845</xdr:colOff>
      <xdr:row>84</xdr:row>
      <xdr:rowOff>160655</xdr:rowOff>
    </xdr:from>
    <xdr:to>
      <xdr:col>15</xdr:col>
      <xdr:colOff>188595</xdr:colOff>
      <xdr:row>86</xdr:row>
      <xdr:rowOff>1905</xdr:rowOff>
    </xdr:to>
    <xdr:sp macro="" textlink="">
      <xdr:nvSpPr>
        <xdr:cNvPr id="27" name="AutoShape 39">
          <a:extLst>
            <a:ext uri="{FF2B5EF4-FFF2-40B4-BE49-F238E27FC236}">
              <a16:creationId xmlns:a16="http://schemas.microsoft.com/office/drawing/2014/main" id="{00000000-0008-0000-0200-00001B000000}"/>
            </a:ext>
          </a:extLst>
        </xdr:cNvPr>
        <xdr:cNvSpPr>
          <a:spLocks noChangeArrowheads="1"/>
        </xdr:cNvSpPr>
      </xdr:nvSpPr>
      <xdr:spPr>
        <a:xfrm>
          <a:off x="5160645" y="19226530"/>
          <a:ext cx="1190625" cy="398780"/>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000"/>
            </a:lnSpc>
            <a:defRPr sz="1000"/>
          </a:pPr>
          <a:r>
            <a:rPr lang="en-US" altLang="ja-JP" sz="900" b="0" i="0" u="none" strike="noStrike" baseline="0">
              <a:solidFill>
                <a:schemeClr val="tx1"/>
              </a:solidFill>
              <a:latin typeface="ＭＳ ゴシック"/>
              <a:ea typeface="ＭＳ ゴシック"/>
            </a:rPr>
            <a:t>  H27.6</a:t>
          </a:r>
          <a:r>
            <a:rPr lang="ja-JP" altLang="en-US" sz="900" b="0" i="0" u="none" strike="noStrike" baseline="0">
              <a:solidFill>
                <a:schemeClr val="tx1"/>
              </a:solidFill>
              <a:latin typeface="ＭＳ ゴシック"/>
              <a:ea typeface="ＭＳ ゴシック"/>
            </a:rPr>
            <a:t>月</a:t>
          </a:r>
          <a:r>
            <a:rPr lang="en-US" altLang="ja-JP" sz="900" b="0" i="0" u="none" strike="noStrike" baseline="0">
              <a:solidFill>
                <a:schemeClr val="tx1"/>
              </a:solidFill>
              <a:latin typeface="ＭＳ ゴシック"/>
              <a:ea typeface="ＭＳ ゴシック"/>
            </a:rPr>
            <a:t> 97.9</a:t>
          </a:r>
        </a:p>
        <a:p>
          <a:pPr algn="l" rtl="0">
            <a:lnSpc>
              <a:spcPts val="900"/>
            </a:lnSpc>
            <a:defRPr sz="1000"/>
          </a:pPr>
          <a:r>
            <a:rPr lang="ja-JP" altLang="en-US" sz="900" b="0" i="0" u="none" strike="noStrike" baseline="0">
              <a:solidFill>
                <a:schemeClr val="tx1"/>
              </a:solidFill>
              <a:latin typeface="ＭＳ ゴシック"/>
              <a:ea typeface="ＭＳ ゴシック"/>
            </a:rPr>
            <a:t>（前月比＋</a:t>
          </a:r>
          <a:r>
            <a:rPr lang="en-US" altLang="ja-JP" sz="900" b="0" i="0" u="none" strike="noStrike" baseline="0">
              <a:solidFill>
                <a:schemeClr val="tx1"/>
              </a:solidFill>
              <a:latin typeface="ＭＳ ゴシック"/>
              <a:ea typeface="ＭＳ ゴシック"/>
            </a:rPr>
            <a:t>5.4</a:t>
          </a:r>
          <a:r>
            <a:rPr lang="ja-JP" altLang="en-US" sz="900" b="0" i="0" u="none" strike="noStrike" baseline="0">
              <a:solidFill>
                <a:schemeClr val="tx1"/>
              </a:solidFill>
              <a:latin typeface="ＭＳ ゴシック"/>
              <a:ea typeface="ＭＳ ゴシック"/>
            </a:rPr>
            <a:t>％）</a:t>
          </a:r>
        </a:p>
      </xdr:txBody>
    </xdr:sp>
    <xdr:clientData/>
  </xdr:twoCellAnchor>
  <xdr:twoCellAnchor editAs="oneCell">
    <xdr:from>
      <xdr:col>1</xdr:col>
      <xdr:colOff>300355</xdr:colOff>
      <xdr:row>25</xdr:row>
      <xdr:rowOff>132080</xdr:rowOff>
    </xdr:from>
    <xdr:to>
      <xdr:col>2</xdr:col>
      <xdr:colOff>313055</xdr:colOff>
      <xdr:row>26</xdr:row>
      <xdr:rowOff>241300</xdr:rowOff>
    </xdr:to>
    <xdr:sp macro="" textlink="">
      <xdr:nvSpPr>
        <xdr:cNvPr id="28" name="AutoShape 51">
          <a:extLst>
            <a:ext uri="{FF2B5EF4-FFF2-40B4-BE49-F238E27FC236}">
              <a16:creationId xmlns:a16="http://schemas.microsoft.com/office/drawing/2014/main" id="{00000000-0008-0000-0200-00001C000000}"/>
            </a:ext>
          </a:extLst>
        </xdr:cNvPr>
        <xdr:cNvSpPr>
          <a:spLocks noChangeArrowheads="1"/>
        </xdr:cNvSpPr>
      </xdr:nvSpPr>
      <xdr:spPr>
        <a:xfrm>
          <a:off x="500380" y="625665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303530</xdr:colOff>
      <xdr:row>40</xdr:row>
      <xdr:rowOff>73025</xdr:rowOff>
    </xdr:from>
    <xdr:to>
      <xdr:col>2</xdr:col>
      <xdr:colOff>313055</xdr:colOff>
      <xdr:row>41</xdr:row>
      <xdr:rowOff>183515</xdr:rowOff>
    </xdr:to>
    <xdr:sp macro="" textlink="">
      <xdr:nvSpPr>
        <xdr:cNvPr id="29" name="AutoShape 53">
          <a:extLst>
            <a:ext uri="{FF2B5EF4-FFF2-40B4-BE49-F238E27FC236}">
              <a16:creationId xmlns:a16="http://schemas.microsoft.com/office/drawing/2014/main" id="{00000000-0008-0000-0200-00001D000000}"/>
            </a:ext>
          </a:extLst>
        </xdr:cNvPr>
        <xdr:cNvSpPr>
          <a:spLocks noChangeArrowheads="1"/>
        </xdr:cNvSpPr>
      </xdr:nvSpPr>
      <xdr:spPr>
        <a:xfrm>
          <a:off x="503555" y="9236075"/>
          <a:ext cx="419100" cy="3892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320675</xdr:colOff>
      <xdr:row>30</xdr:row>
      <xdr:rowOff>135255</xdr:rowOff>
    </xdr:from>
    <xdr:to>
      <xdr:col>2</xdr:col>
      <xdr:colOff>333375</xdr:colOff>
      <xdr:row>31</xdr:row>
      <xdr:rowOff>245110</xdr:rowOff>
    </xdr:to>
    <xdr:sp macro="" textlink="">
      <xdr:nvSpPr>
        <xdr:cNvPr id="30" name="AutoShape 51">
          <a:extLst>
            <a:ext uri="{FF2B5EF4-FFF2-40B4-BE49-F238E27FC236}">
              <a16:creationId xmlns:a16="http://schemas.microsoft.com/office/drawing/2014/main" id="{00000000-0008-0000-0200-00001E000000}"/>
            </a:ext>
          </a:extLst>
        </xdr:cNvPr>
        <xdr:cNvSpPr>
          <a:spLocks noChangeArrowheads="1"/>
        </xdr:cNvSpPr>
      </xdr:nvSpPr>
      <xdr:spPr>
        <a:xfrm>
          <a:off x="520700" y="7272655"/>
          <a:ext cx="422275" cy="38862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318770</xdr:colOff>
      <xdr:row>35</xdr:row>
      <xdr:rowOff>133350</xdr:rowOff>
    </xdr:from>
    <xdr:to>
      <xdr:col>2</xdr:col>
      <xdr:colOff>331470</xdr:colOff>
      <xdr:row>36</xdr:row>
      <xdr:rowOff>242570</xdr:rowOff>
    </xdr:to>
    <xdr:sp macro="" textlink="">
      <xdr:nvSpPr>
        <xdr:cNvPr id="31" name="AutoShape 51">
          <a:extLst>
            <a:ext uri="{FF2B5EF4-FFF2-40B4-BE49-F238E27FC236}">
              <a16:creationId xmlns:a16="http://schemas.microsoft.com/office/drawing/2014/main" id="{00000000-0008-0000-0200-00001F000000}"/>
            </a:ext>
          </a:extLst>
        </xdr:cNvPr>
        <xdr:cNvSpPr>
          <a:spLocks noChangeArrowheads="1"/>
        </xdr:cNvSpPr>
      </xdr:nvSpPr>
      <xdr:spPr>
        <a:xfrm>
          <a:off x="518795" y="828357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60325</xdr:colOff>
      <xdr:row>133</xdr:row>
      <xdr:rowOff>26035</xdr:rowOff>
    </xdr:from>
    <xdr:to>
      <xdr:col>7</xdr:col>
      <xdr:colOff>398145</xdr:colOff>
      <xdr:row>135</xdr:row>
      <xdr:rowOff>108585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0325" y="31497270"/>
          <a:ext cx="3071495" cy="4876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H23.7…490</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H24.7…369</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H25.7…483</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12</xdr:col>
      <xdr:colOff>138430</xdr:colOff>
      <xdr:row>167</xdr:row>
      <xdr:rowOff>285750</xdr:rowOff>
    </xdr:from>
    <xdr:to>
      <xdr:col>16</xdr:col>
      <xdr:colOff>361315</xdr:colOff>
      <xdr:row>172</xdr:row>
      <xdr:rowOff>112395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015230" y="39672895"/>
          <a:ext cx="1937385" cy="1106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H27.7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4,132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1,898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H26.7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4,855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2,315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H25.7  5,206</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2,541</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H24.7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5,427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2,678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H23.7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4,144</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1,788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H22.7  4,082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1,850</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778131" y="118753"/>
          <a:ext cx="1776332" cy="306150"/>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050008_R2_5gatsu_doukoutyou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50008_R3_1gatsu_doukoutyous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50008_R3_3gatsu_doukoutyous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0008_R2_6gatsu_doukoutyou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50008_R2_7gatsu_doukoutyous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50008_R2_8gatsu_doukoutyous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50008_R2_9gatsu_doukoutyou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50008_R2_10gatsu_doukoutyous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50008_R2_11gatsu_doukoutyous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50008_R2_12gatsu_doukoutyous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50008_R3_2gatsu_doukoutyou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vertOverflow="clip" horzOverflow="overflow" wrap="square" lIns="27432" tIns="18288" rIns="0" bIns="18288" anchor="ctr" upright="1"/>
      <a:lstStyle>
        <a:defPPr algn="l" rtl="0">
          <a:lnSpc>
            <a:spcPts val="1100"/>
          </a:lnSpc>
          <a:defRPr sz="900" b="0" i="0" u="none" strike="noStrike" baseline="0">
            <a:solidFill>
              <a:srgbClr val="FF0000"/>
            </a:solidFill>
            <a:latin typeface="ＭＳ ゴシック"/>
            <a:ea typeface="ＭＳ ゴシック"/>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249977111117893"/>
  </sheetPr>
  <dimension ref="A1:R51"/>
  <sheetViews>
    <sheetView showGridLines="0" tabSelected="1" view="pageBreakPreview" zoomScale="98" zoomScaleNormal="55" zoomScaleSheetLayoutView="98" workbookViewId="0">
      <selection activeCell="B2" sqref="B2"/>
    </sheetView>
  </sheetViews>
  <sheetFormatPr defaultRowHeight="13.5"/>
  <cols>
    <col min="1" max="1" width="2.875" style="1" customWidth="1"/>
    <col min="2" max="2" width="13" style="2"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108</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82</v>
      </c>
      <c r="D6" s="30">
        <v>23313337</v>
      </c>
      <c r="E6" s="41">
        <v>27038690</v>
      </c>
      <c r="F6" s="268">
        <v>-13.777860539841242</v>
      </c>
      <c r="G6" s="53">
        <v>21992866</v>
      </c>
      <c r="H6" s="55">
        <v>24224077</v>
      </c>
      <c r="I6" s="268">
        <v>-9.2107162638229738</v>
      </c>
      <c r="J6" s="58">
        <v>15</v>
      </c>
      <c r="K6" s="69">
        <v>18</v>
      </c>
      <c r="L6" s="79">
        <v>49</v>
      </c>
      <c r="M6" s="58">
        <v>6</v>
      </c>
      <c r="N6" s="69">
        <v>49</v>
      </c>
      <c r="O6" s="79">
        <v>27</v>
      </c>
      <c r="P6" s="58">
        <v>7</v>
      </c>
      <c r="Q6" s="69">
        <v>19</v>
      </c>
      <c r="R6" s="79">
        <v>56</v>
      </c>
    </row>
    <row r="7" spans="1:18" ht="13.5" customHeight="1">
      <c r="A7" s="8"/>
      <c r="B7" s="15"/>
      <c r="C7" s="267"/>
      <c r="D7" s="31" t="s">
        <v>74</v>
      </c>
      <c r="E7" s="42" t="s">
        <v>74</v>
      </c>
      <c r="F7" s="269"/>
      <c r="G7" s="31" t="s">
        <v>74</v>
      </c>
      <c r="H7" s="42" t="s">
        <v>74</v>
      </c>
      <c r="I7" s="270"/>
      <c r="J7" s="59"/>
      <c r="K7" s="70">
        <v>-41.5</v>
      </c>
      <c r="L7" s="80"/>
      <c r="M7" s="59"/>
      <c r="N7" s="70">
        <v>-25.6</v>
      </c>
      <c r="O7" s="80"/>
      <c r="P7" s="59"/>
      <c r="Q7" s="70">
        <v>-59.8</v>
      </c>
      <c r="R7" s="80"/>
    </row>
    <row r="8" spans="1:18" ht="13.5" customHeight="1">
      <c r="A8" s="317" t="s">
        <v>52</v>
      </c>
      <c r="B8" s="9" t="s">
        <v>59</v>
      </c>
      <c r="C8" s="266">
        <v>13</v>
      </c>
      <c r="D8" s="30">
        <v>981796</v>
      </c>
      <c r="E8" s="41">
        <v>1396529</v>
      </c>
      <c r="F8" s="268">
        <v>-29.697414088787284</v>
      </c>
      <c r="G8" s="273" t="s">
        <v>74</v>
      </c>
      <c r="H8" s="275" t="s">
        <v>74</v>
      </c>
      <c r="I8" s="277" t="s">
        <v>74</v>
      </c>
      <c r="J8" s="58">
        <v>0</v>
      </c>
      <c r="K8" s="69">
        <v>1</v>
      </c>
      <c r="L8" s="79">
        <v>12</v>
      </c>
      <c r="M8" s="58">
        <v>0</v>
      </c>
      <c r="N8" s="69">
        <v>5</v>
      </c>
      <c r="O8" s="79">
        <v>8</v>
      </c>
      <c r="P8" s="58">
        <v>2</v>
      </c>
      <c r="Q8" s="69">
        <v>1</v>
      </c>
      <c r="R8" s="79">
        <v>10</v>
      </c>
    </row>
    <row r="9" spans="1:18" ht="13.5" customHeight="1">
      <c r="A9" s="317"/>
      <c r="B9" s="16"/>
      <c r="C9" s="271"/>
      <c r="D9" s="32">
        <v>4.2113061720851031</v>
      </c>
      <c r="E9" s="43">
        <v>5.1649284784137102</v>
      </c>
      <c r="F9" s="272"/>
      <c r="G9" s="274"/>
      <c r="H9" s="276"/>
      <c r="I9" s="278"/>
      <c r="J9" s="60"/>
      <c r="K9" s="71">
        <v>-92.3</v>
      </c>
      <c r="L9" s="81"/>
      <c r="M9" s="60"/>
      <c r="N9" s="71">
        <v>-61.5</v>
      </c>
      <c r="O9" s="81"/>
      <c r="P9" s="60"/>
      <c r="Q9" s="71">
        <v>-61.5</v>
      </c>
      <c r="R9" s="81"/>
    </row>
    <row r="10" spans="1:18" ht="13.5" customHeight="1">
      <c r="A10" s="317"/>
      <c r="B10" s="17" t="s">
        <v>62</v>
      </c>
      <c r="C10" s="279">
        <v>8</v>
      </c>
      <c r="D10" s="33">
        <v>889267</v>
      </c>
      <c r="E10" s="44">
        <v>966177</v>
      </c>
      <c r="F10" s="280">
        <v>-7.9602391694275525</v>
      </c>
      <c r="G10" s="33">
        <v>761363</v>
      </c>
      <c r="H10" s="44">
        <v>826094</v>
      </c>
      <c r="I10" s="280">
        <v>-7.8357910843076013</v>
      </c>
      <c r="J10" s="61">
        <v>0</v>
      </c>
      <c r="K10" s="72">
        <v>2</v>
      </c>
      <c r="L10" s="82">
        <v>6</v>
      </c>
      <c r="M10" s="61">
        <v>0</v>
      </c>
      <c r="N10" s="72">
        <v>4</v>
      </c>
      <c r="O10" s="82">
        <v>4</v>
      </c>
      <c r="P10" s="61">
        <v>0</v>
      </c>
      <c r="Q10" s="72">
        <v>1</v>
      </c>
      <c r="R10" s="82">
        <v>7</v>
      </c>
    </row>
    <row r="11" spans="1:18" ht="13.5" customHeight="1">
      <c r="A11" s="317"/>
      <c r="B11" s="16"/>
      <c r="C11" s="271"/>
      <c r="D11" s="32">
        <v>3.8144131833207751</v>
      </c>
      <c r="E11" s="43">
        <v>3.5733129082806894</v>
      </c>
      <c r="F11" s="272"/>
      <c r="G11" s="32">
        <v>3.46186349700853</v>
      </c>
      <c r="H11" s="43">
        <v>3.4102186844931182</v>
      </c>
      <c r="I11" s="281"/>
      <c r="J11" s="60"/>
      <c r="K11" s="71">
        <v>-75</v>
      </c>
      <c r="L11" s="81"/>
      <c r="M11" s="60"/>
      <c r="N11" s="71">
        <v>-50</v>
      </c>
      <c r="O11" s="81"/>
      <c r="P11" s="60"/>
      <c r="Q11" s="71">
        <v>-87.5</v>
      </c>
      <c r="R11" s="81"/>
    </row>
    <row r="12" spans="1:18" ht="13.5" customHeight="1">
      <c r="A12" s="317"/>
      <c r="B12" s="18" t="s">
        <v>48</v>
      </c>
      <c r="C12" s="282">
        <v>12</v>
      </c>
      <c r="D12" s="34">
        <v>2410392</v>
      </c>
      <c r="E12" s="45">
        <v>2898700</v>
      </c>
      <c r="F12" s="283">
        <v>-16.845758443440161</v>
      </c>
      <c r="G12" s="34">
        <v>2321772</v>
      </c>
      <c r="H12" s="45">
        <v>2837376</v>
      </c>
      <c r="I12" s="283">
        <v>-18.171860197591016</v>
      </c>
      <c r="J12" s="62">
        <v>4</v>
      </c>
      <c r="K12" s="73">
        <v>1</v>
      </c>
      <c r="L12" s="83">
        <v>7</v>
      </c>
      <c r="M12" s="62">
        <v>3</v>
      </c>
      <c r="N12" s="73">
        <v>4</v>
      </c>
      <c r="O12" s="83">
        <v>5</v>
      </c>
      <c r="P12" s="62">
        <v>0</v>
      </c>
      <c r="Q12" s="73">
        <v>3</v>
      </c>
      <c r="R12" s="83">
        <v>9</v>
      </c>
    </row>
    <row r="13" spans="1:18" ht="13.5" customHeight="1">
      <c r="A13" s="317"/>
      <c r="B13" s="16"/>
      <c r="C13" s="271"/>
      <c r="D13" s="32">
        <v>10.33911189976793</v>
      </c>
      <c r="E13" s="43">
        <v>10.720563755122752</v>
      </c>
      <c r="F13" s="272"/>
      <c r="G13" s="32">
        <v>10.556932416175318</v>
      </c>
      <c r="H13" s="43">
        <v>11.713040707392071</v>
      </c>
      <c r="I13" s="281"/>
      <c r="J13" s="60"/>
      <c r="K13" s="71">
        <v>-25</v>
      </c>
      <c r="L13" s="81"/>
      <c r="M13" s="60"/>
      <c r="N13" s="71">
        <v>-16.7</v>
      </c>
      <c r="O13" s="81"/>
      <c r="P13" s="60"/>
      <c r="Q13" s="71">
        <v>-75</v>
      </c>
      <c r="R13" s="81"/>
    </row>
    <row r="14" spans="1:18" ht="13.5" customHeight="1">
      <c r="A14" s="317"/>
      <c r="B14" s="18" t="s">
        <v>63</v>
      </c>
      <c r="C14" s="282">
        <v>9</v>
      </c>
      <c r="D14" s="34">
        <v>1072840</v>
      </c>
      <c r="E14" s="45">
        <v>959372</v>
      </c>
      <c r="F14" s="283">
        <v>11.827320372076741</v>
      </c>
      <c r="G14" s="34">
        <v>1054550</v>
      </c>
      <c r="H14" s="45">
        <v>1028125</v>
      </c>
      <c r="I14" s="283">
        <v>2.5702127659574359</v>
      </c>
      <c r="J14" s="62">
        <v>3</v>
      </c>
      <c r="K14" s="73">
        <v>3</v>
      </c>
      <c r="L14" s="83">
        <v>3</v>
      </c>
      <c r="M14" s="62">
        <v>1</v>
      </c>
      <c r="N14" s="73">
        <v>6</v>
      </c>
      <c r="O14" s="83">
        <v>2</v>
      </c>
      <c r="P14" s="62">
        <v>1</v>
      </c>
      <c r="Q14" s="73">
        <v>3</v>
      </c>
      <c r="R14" s="83">
        <v>5</v>
      </c>
    </row>
    <row r="15" spans="1:18" ht="13.5" customHeight="1">
      <c r="A15" s="317"/>
      <c r="B15" s="16"/>
      <c r="C15" s="271"/>
      <c r="D15" s="32">
        <v>4.6018294163551108</v>
      </c>
      <c r="E15" s="43">
        <v>3.5481452688721236</v>
      </c>
      <c r="F15" s="272"/>
      <c r="G15" s="32">
        <v>4.7949639669518289</v>
      </c>
      <c r="H15" s="43">
        <v>4.2442277573671845</v>
      </c>
      <c r="I15" s="281"/>
      <c r="J15" s="60"/>
      <c r="K15" s="71">
        <v>0</v>
      </c>
      <c r="L15" s="81"/>
      <c r="M15" s="60"/>
      <c r="N15" s="71">
        <v>-11.1</v>
      </c>
      <c r="O15" s="81"/>
      <c r="P15" s="60"/>
      <c r="Q15" s="71">
        <v>-44.4</v>
      </c>
      <c r="R15" s="81"/>
    </row>
    <row r="16" spans="1:18" ht="13.5" customHeight="1">
      <c r="A16" s="317"/>
      <c r="B16" s="18" t="s">
        <v>65</v>
      </c>
      <c r="C16" s="282">
        <v>9</v>
      </c>
      <c r="D16" s="34">
        <v>543330</v>
      </c>
      <c r="E16" s="45">
        <v>849148</v>
      </c>
      <c r="F16" s="283">
        <v>-36.01468766339908</v>
      </c>
      <c r="G16" s="34">
        <v>750608</v>
      </c>
      <c r="H16" s="45">
        <v>842395</v>
      </c>
      <c r="I16" s="283">
        <v>-10.895957359670945</v>
      </c>
      <c r="J16" s="62">
        <v>1</v>
      </c>
      <c r="K16" s="73">
        <v>4</v>
      </c>
      <c r="L16" s="83">
        <v>4</v>
      </c>
      <c r="M16" s="62">
        <v>1</v>
      </c>
      <c r="N16" s="73">
        <v>7</v>
      </c>
      <c r="O16" s="83">
        <v>1</v>
      </c>
      <c r="P16" s="62">
        <v>0</v>
      </c>
      <c r="Q16" s="73">
        <v>3</v>
      </c>
      <c r="R16" s="83">
        <v>6</v>
      </c>
    </row>
    <row r="17" spans="1:18" ht="13.5" customHeight="1">
      <c r="A17" s="317"/>
      <c r="B17" s="16"/>
      <c r="C17" s="271"/>
      <c r="D17" s="32">
        <v>2.3305543946797491</v>
      </c>
      <c r="E17" s="43">
        <v>3.1404923833218255</v>
      </c>
      <c r="F17" s="272"/>
      <c r="G17" s="32">
        <v>3.4129612757154981</v>
      </c>
      <c r="H17" s="43">
        <v>3.4775112380958833</v>
      </c>
      <c r="I17" s="281"/>
      <c r="J17" s="60"/>
      <c r="K17" s="71">
        <v>-33.299999999999997</v>
      </c>
      <c r="L17" s="81"/>
      <c r="M17" s="60"/>
      <c r="N17" s="71">
        <v>0</v>
      </c>
      <c r="O17" s="81"/>
      <c r="P17" s="60"/>
      <c r="Q17" s="71">
        <v>-66.7</v>
      </c>
      <c r="R17" s="81"/>
    </row>
    <row r="18" spans="1:18" ht="13.5" customHeight="1">
      <c r="A18" s="317"/>
      <c r="B18" s="18" t="s">
        <v>54</v>
      </c>
      <c r="C18" s="282">
        <v>14</v>
      </c>
      <c r="D18" s="34">
        <v>9859247</v>
      </c>
      <c r="E18" s="45">
        <v>9588392</v>
      </c>
      <c r="F18" s="283">
        <v>2.8248219305176576</v>
      </c>
      <c r="G18" s="34">
        <v>8892537</v>
      </c>
      <c r="H18" s="45">
        <v>8514353</v>
      </c>
      <c r="I18" s="283">
        <v>4.4417232877236756</v>
      </c>
      <c r="J18" s="62">
        <v>4</v>
      </c>
      <c r="K18" s="73">
        <v>6</v>
      </c>
      <c r="L18" s="83">
        <v>4</v>
      </c>
      <c r="M18" s="62">
        <v>0</v>
      </c>
      <c r="N18" s="73">
        <v>12</v>
      </c>
      <c r="O18" s="83">
        <v>2</v>
      </c>
      <c r="P18" s="62">
        <v>3</v>
      </c>
      <c r="Q18" s="73">
        <v>6</v>
      </c>
      <c r="R18" s="83">
        <v>5</v>
      </c>
    </row>
    <row r="19" spans="1:18" ht="13.5" customHeight="1">
      <c r="A19" s="317"/>
      <c r="B19" s="16"/>
      <c r="C19" s="271"/>
      <c r="D19" s="32">
        <v>42.290157775354082</v>
      </c>
      <c r="E19" s="43">
        <v>35.461747592061599</v>
      </c>
      <c r="F19" s="272"/>
      <c r="G19" s="32">
        <v>40.433734284563002</v>
      </c>
      <c r="H19" s="43">
        <v>35.148307198660248</v>
      </c>
      <c r="I19" s="281"/>
      <c r="J19" s="60"/>
      <c r="K19" s="71">
        <v>0</v>
      </c>
      <c r="L19" s="81"/>
      <c r="M19" s="60"/>
      <c r="N19" s="71">
        <v>-14.3</v>
      </c>
      <c r="O19" s="81"/>
      <c r="P19" s="60"/>
      <c r="Q19" s="71">
        <v>-14.3</v>
      </c>
      <c r="R19" s="81"/>
    </row>
    <row r="20" spans="1:18" ht="13.5" customHeight="1">
      <c r="A20" s="317"/>
      <c r="B20" s="18" t="s">
        <v>55</v>
      </c>
      <c r="C20" s="282">
        <v>8</v>
      </c>
      <c r="D20" s="34">
        <v>2307695</v>
      </c>
      <c r="E20" s="45">
        <v>4825533</v>
      </c>
      <c r="F20" s="283">
        <v>-52.177407138237371</v>
      </c>
      <c r="G20" s="34">
        <v>2229414</v>
      </c>
      <c r="H20" s="45">
        <v>4429321</v>
      </c>
      <c r="I20" s="283">
        <v>-49.666912829302731</v>
      </c>
      <c r="J20" s="62">
        <v>0</v>
      </c>
      <c r="K20" s="73">
        <v>0</v>
      </c>
      <c r="L20" s="83">
        <v>8</v>
      </c>
      <c r="M20" s="62">
        <v>0</v>
      </c>
      <c r="N20" s="73">
        <v>5</v>
      </c>
      <c r="O20" s="83">
        <v>3</v>
      </c>
      <c r="P20" s="62">
        <v>0</v>
      </c>
      <c r="Q20" s="73">
        <v>1</v>
      </c>
      <c r="R20" s="83">
        <v>7</v>
      </c>
    </row>
    <row r="21" spans="1:18" ht="13.5" customHeight="1">
      <c r="A21" s="317"/>
      <c r="B21" s="16"/>
      <c r="C21" s="271"/>
      <c r="D21" s="32">
        <v>9.8986043911259891</v>
      </c>
      <c r="E21" s="43">
        <v>17.846770683047144</v>
      </c>
      <c r="F21" s="272"/>
      <c r="G21" s="32">
        <v>10.136987148468963</v>
      </c>
      <c r="H21" s="43">
        <v>18.284787486433434</v>
      </c>
      <c r="I21" s="281"/>
      <c r="J21" s="60"/>
      <c r="K21" s="71">
        <v>-100</v>
      </c>
      <c r="L21" s="81"/>
      <c r="M21" s="60"/>
      <c r="N21" s="71">
        <v>-37.5</v>
      </c>
      <c r="O21" s="81"/>
      <c r="P21" s="60"/>
      <c r="Q21" s="71">
        <v>-87.5</v>
      </c>
      <c r="R21" s="81"/>
    </row>
    <row r="22" spans="1:18" ht="13.5" customHeight="1">
      <c r="A22" s="317"/>
      <c r="B22" s="18" t="s">
        <v>32</v>
      </c>
      <c r="C22" s="282">
        <v>9</v>
      </c>
      <c r="D22" s="34">
        <v>5248770</v>
      </c>
      <c r="E22" s="45">
        <v>5554839</v>
      </c>
      <c r="F22" s="283">
        <v>-5.5099526736958495</v>
      </c>
      <c r="G22" s="34">
        <v>5982622</v>
      </c>
      <c r="H22" s="45">
        <v>5746413</v>
      </c>
      <c r="I22" s="283">
        <v>4.1105468750679819</v>
      </c>
      <c r="J22" s="62">
        <v>3</v>
      </c>
      <c r="K22" s="73">
        <v>1</v>
      </c>
      <c r="L22" s="83">
        <v>5</v>
      </c>
      <c r="M22" s="62">
        <v>1</v>
      </c>
      <c r="N22" s="73">
        <v>6</v>
      </c>
      <c r="O22" s="83">
        <v>2</v>
      </c>
      <c r="P22" s="62">
        <v>1</v>
      </c>
      <c r="Q22" s="73">
        <v>1</v>
      </c>
      <c r="R22" s="83">
        <v>7</v>
      </c>
    </row>
    <row r="23" spans="1:18" ht="13.5" customHeight="1">
      <c r="A23" s="318"/>
      <c r="B23" s="10"/>
      <c r="C23" s="267"/>
      <c r="D23" s="35">
        <v>22.514022767311261</v>
      </c>
      <c r="E23" s="46">
        <v>20.544038930880156</v>
      </c>
      <c r="F23" s="269"/>
      <c r="G23" s="35">
        <v>27.202557411116864</v>
      </c>
      <c r="H23" s="56">
        <v>23.721906927558063</v>
      </c>
      <c r="I23" s="270"/>
      <c r="J23" s="59"/>
      <c r="K23" s="70">
        <v>-22.2</v>
      </c>
      <c r="L23" s="80"/>
      <c r="M23" s="59"/>
      <c r="N23" s="70">
        <v>-11.1</v>
      </c>
      <c r="O23" s="80"/>
      <c r="P23" s="59"/>
      <c r="Q23" s="70">
        <v>-66.7</v>
      </c>
      <c r="R23" s="80"/>
    </row>
    <row r="24" spans="1:18" ht="13.5" customHeight="1">
      <c r="A24" s="9" t="s">
        <v>19</v>
      </c>
      <c r="B24" s="19"/>
      <c r="C24" s="266">
        <v>16</v>
      </c>
      <c r="D24" s="30">
        <v>2495929</v>
      </c>
      <c r="E24" s="41">
        <v>3850767</v>
      </c>
      <c r="F24" s="268">
        <v>-35.18358810076019</v>
      </c>
      <c r="G24" s="30">
        <v>1618224</v>
      </c>
      <c r="H24" s="41">
        <v>3054282</v>
      </c>
      <c r="I24" s="268">
        <v>-47.0178588617554</v>
      </c>
      <c r="J24" s="58">
        <v>2</v>
      </c>
      <c r="K24" s="69">
        <v>8</v>
      </c>
      <c r="L24" s="79">
        <v>6</v>
      </c>
      <c r="M24" s="58">
        <v>1</v>
      </c>
      <c r="N24" s="69">
        <v>14</v>
      </c>
      <c r="O24" s="79">
        <v>1</v>
      </c>
      <c r="P24" s="58">
        <v>1</v>
      </c>
      <c r="Q24" s="69">
        <v>11</v>
      </c>
      <c r="R24" s="79">
        <v>4</v>
      </c>
    </row>
    <row r="25" spans="1:18" ht="13.5" customHeight="1">
      <c r="A25" s="10"/>
      <c r="B25" s="20"/>
      <c r="C25" s="267"/>
      <c r="D25" s="36" t="s">
        <v>74</v>
      </c>
      <c r="E25" s="47" t="s">
        <v>74</v>
      </c>
      <c r="F25" s="269"/>
      <c r="G25" s="54" t="s">
        <v>74</v>
      </c>
      <c r="H25" s="57" t="s">
        <v>74</v>
      </c>
      <c r="I25" s="270"/>
      <c r="J25" s="59"/>
      <c r="K25" s="70">
        <v>-25</v>
      </c>
      <c r="L25" s="80"/>
      <c r="M25" s="59"/>
      <c r="N25" s="70">
        <v>0</v>
      </c>
      <c r="O25" s="80"/>
      <c r="P25" s="59"/>
      <c r="Q25" s="70">
        <v>-18.8</v>
      </c>
      <c r="R25" s="80"/>
    </row>
    <row r="26" spans="1:18" ht="13.5" customHeight="1">
      <c r="A26" s="8"/>
      <c r="B26" s="14" t="s">
        <v>61</v>
      </c>
      <c r="C26" s="266">
        <v>27</v>
      </c>
      <c r="D26" s="30">
        <v>3914990</v>
      </c>
      <c r="E26" s="41">
        <v>3871958</v>
      </c>
      <c r="F26" s="268">
        <v>1.1113756915751623</v>
      </c>
      <c r="G26" s="273" t="s">
        <v>74</v>
      </c>
      <c r="H26" s="275" t="s">
        <v>74</v>
      </c>
      <c r="I26" s="277" t="s">
        <v>74</v>
      </c>
      <c r="J26" s="58">
        <v>10</v>
      </c>
      <c r="K26" s="69">
        <v>5</v>
      </c>
      <c r="L26" s="79">
        <v>12</v>
      </c>
      <c r="M26" s="58">
        <v>4</v>
      </c>
      <c r="N26" s="69">
        <v>13</v>
      </c>
      <c r="O26" s="79">
        <v>10</v>
      </c>
      <c r="P26" s="58">
        <v>4</v>
      </c>
      <c r="Q26" s="69">
        <v>6</v>
      </c>
      <c r="R26" s="79">
        <v>17</v>
      </c>
    </row>
    <row r="27" spans="1:18" ht="13.5" customHeight="1">
      <c r="A27" s="8"/>
      <c r="B27" s="15"/>
      <c r="C27" s="267"/>
      <c r="D27" s="31" t="s">
        <v>74</v>
      </c>
      <c r="E27" s="42" t="s">
        <v>74</v>
      </c>
      <c r="F27" s="269"/>
      <c r="G27" s="284"/>
      <c r="H27" s="285"/>
      <c r="I27" s="286"/>
      <c r="J27" s="59"/>
      <c r="K27" s="70">
        <v>-7.4</v>
      </c>
      <c r="L27" s="80"/>
      <c r="M27" s="59"/>
      <c r="N27" s="70">
        <v>-22.2</v>
      </c>
      <c r="O27" s="80"/>
      <c r="P27" s="59"/>
      <c r="Q27" s="70">
        <v>-48.1</v>
      </c>
      <c r="R27" s="80"/>
    </row>
    <row r="28" spans="1:18" ht="13.5" customHeight="1">
      <c r="A28" s="317" t="s">
        <v>66</v>
      </c>
      <c r="B28" s="9" t="s">
        <v>58</v>
      </c>
      <c r="C28" s="287">
        <v>5</v>
      </c>
      <c r="D28" s="30">
        <v>25926</v>
      </c>
      <c r="E28" s="41">
        <v>56299</v>
      </c>
      <c r="F28" s="268">
        <v>-53.949448480434818</v>
      </c>
      <c r="G28" s="273" t="s">
        <v>74</v>
      </c>
      <c r="H28" s="275" t="s">
        <v>74</v>
      </c>
      <c r="I28" s="277" t="s">
        <v>74</v>
      </c>
      <c r="J28" s="58">
        <v>0</v>
      </c>
      <c r="K28" s="69">
        <v>1</v>
      </c>
      <c r="L28" s="79">
        <v>4</v>
      </c>
      <c r="M28" s="58">
        <v>0</v>
      </c>
      <c r="N28" s="69">
        <v>1</v>
      </c>
      <c r="O28" s="79">
        <v>4</v>
      </c>
      <c r="P28" s="58">
        <v>0</v>
      </c>
      <c r="Q28" s="69">
        <v>0</v>
      </c>
      <c r="R28" s="79">
        <v>5</v>
      </c>
    </row>
    <row r="29" spans="1:18" ht="13.5" customHeight="1">
      <c r="A29" s="317"/>
      <c r="B29" s="16"/>
      <c r="C29" s="288"/>
      <c r="D29" s="32">
        <v>0.66222391372647182</v>
      </c>
      <c r="E29" s="43">
        <v>1.4540188710724651</v>
      </c>
      <c r="F29" s="272"/>
      <c r="G29" s="274"/>
      <c r="H29" s="276"/>
      <c r="I29" s="278"/>
      <c r="J29" s="60"/>
      <c r="K29" s="71">
        <v>-80</v>
      </c>
      <c r="L29" s="81"/>
      <c r="M29" s="60"/>
      <c r="N29" s="71">
        <v>-80</v>
      </c>
      <c r="O29" s="81"/>
      <c r="P29" s="60"/>
      <c r="Q29" s="71">
        <v>-100</v>
      </c>
      <c r="R29" s="81"/>
    </row>
    <row r="30" spans="1:18" ht="13.5" customHeight="1">
      <c r="A30" s="317"/>
      <c r="B30" s="17" t="s">
        <v>67</v>
      </c>
      <c r="C30" s="289">
        <v>9</v>
      </c>
      <c r="D30" s="33">
        <v>469200</v>
      </c>
      <c r="E30" s="44">
        <v>587116</v>
      </c>
      <c r="F30" s="280">
        <v>-20.08393571287445</v>
      </c>
      <c r="G30" s="290" t="s">
        <v>74</v>
      </c>
      <c r="H30" s="291" t="s">
        <v>74</v>
      </c>
      <c r="I30" s="292" t="s">
        <v>74</v>
      </c>
      <c r="J30" s="61">
        <v>5</v>
      </c>
      <c r="K30" s="72">
        <v>2</v>
      </c>
      <c r="L30" s="82">
        <v>2</v>
      </c>
      <c r="M30" s="61">
        <v>2</v>
      </c>
      <c r="N30" s="72">
        <v>6</v>
      </c>
      <c r="O30" s="82">
        <v>1</v>
      </c>
      <c r="P30" s="61">
        <v>2</v>
      </c>
      <c r="Q30" s="72">
        <v>3</v>
      </c>
      <c r="R30" s="82">
        <v>4</v>
      </c>
    </row>
    <row r="31" spans="1:18" ht="13.5" customHeight="1">
      <c r="A31" s="317"/>
      <c r="B31" s="16"/>
      <c r="C31" s="288"/>
      <c r="D31" s="32">
        <v>11.984704941775075</v>
      </c>
      <c r="E31" s="43">
        <v>15.163284312484796</v>
      </c>
      <c r="F31" s="272"/>
      <c r="G31" s="274"/>
      <c r="H31" s="276"/>
      <c r="I31" s="278"/>
      <c r="J31" s="60"/>
      <c r="K31" s="71">
        <v>33.299999999999997</v>
      </c>
      <c r="L31" s="81"/>
      <c r="M31" s="60"/>
      <c r="N31" s="71">
        <v>11.1</v>
      </c>
      <c r="O31" s="81"/>
      <c r="P31" s="60"/>
      <c r="Q31" s="71">
        <v>-22.2</v>
      </c>
      <c r="R31" s="81"/>
    </row>
    <row r="32" spans="1:18" ht="13.5" customHeight="1">
      <c r="A32" s="317"/>
      <c r="B32" s="21" t="s">
        <v>38</v>
      </c>
      <c r="C32" s="289">
        <v>10</v>
      </c>
      <c r="D32" s="37">
        <v>3249745</v>
      </c>
      <c r="E32" s="48">
        <v>3046848</v>
      </c>
      <c r="F32" s="293">
        <v>6.6592426008780308</v>
      </c>
      <c r="G32" s="294" t="s">
        <v>74</v>
      </c>
      <c r="H32" s="296" t="s">
        <v>74</v>
      </c>
      <c r="I32" s="298" t="s">
        <v>74</v>
      </c>
      <c r="J32" s="63">
        <v>5</v>
      </c>
      <c r="K32" s="74">
        <v>1</v>
      </c>
      <c r="L32" s="84">
        <v>4</v>
      </c>
      <c r="M32" s="63">
        <v>2</v>
      </c>
      <c r="N32" s="74">
        <v>4</v>
      </c>
      <c r="O32" s="84">
        <v>4</v>
      </c>
      <c r="P32" s="63">
        <v>1</v>
      </c>
      <c r="Q32" s="74">
        <v>3</v>
      </c>
      <c r="R32" s="84">
        <v>6</v>
      </c>
    </row>
    <row r="33" spans="1:18" ht="13.5" customHeight="1">
      <c r="A33" s="317"/>
      <c r="B33" s="22"/>
      <c r="C33" s="288"/>
      <c r="D33" s="38">
        <v>83.007747146225157</v>
      </c>
      <c r="E33" s="49">
        <v>78.690109758421968</v>
      </c>
      <c r="F33" s="272"/>
      <c r="G33" s="295"/>
      <c r="H33" s="297"/>
      <c r="I33" s="299"/>
      <c r="J33" s="64"/>
      <c r="K33" s="75">
        <v>10</v>
      </c>
      <c r="L33" s="85"/>
      <c r="M33" s="64"/>
      <c r="N33" s="75">
        <v>-20</v>
      </c>
      <c r="O33" s="85"/>
      <c r="P33" s="64"/>
      <c r="Q33" s="75">
        <v>-50</v>
      </c>
      <c r="R33" s="85"/>
    </row>
    <row r="34" spans="1:18" ht="13.5" customHeight="1">
      <c r="A34" s="317"/>
      <c r="B34" s="18" t="s">
        <v>57</v>
      </c>
      <c r="C34" s="300">
        <v>3</v>
      </c>
      <c r="D34" s="34">
        <v>170119</v>
      </c>
      <c r="E34" s="45">
        <v>181695</v>
      </c>
      <c r="F34" s="283">
        <v>-6.3711164313822621</v>
      </c>
      <c r="G34" s="302" t="s">
        <v>74</v>
      </c>
      <c r="H34" s="303" t="s">
        <v>74</v>
      </c>
      <c r="I34" s="304" t="s">
        <v>74</v>
      </c>
      <c r="J34" s="62">
        <v>0</v>
      </c>
      <c r="K34" s="73">
        <v>1</v>
      </c>
      <c r="L34" s="83">
        <v>2</v>
      </c>
      <c r="M34" s="62">
        <v>0</v>
      </c>
      <c r="N34" s="73">
        <v>2</v>
      </c>
      <c r="O34" s="83">
        <v>1</v>
      </c>
      <c r="P34" s="62">
        <v>1</v>
      </c>
      <c r="Q34" s="73">
        <v>0</v>
      </c>
      <c r="R34" s="83">
        <v>2</v>
      </c>
    </row>
    <row r="35" spans="1:18" ht="13.5" customHeight="1">
      <c r="A35" s="318"/>
      <c r="B35" s="10"/>
      <c r="C35" s="301"/>
      <c r="D35" s="35">
        <v>4.3453239982733027</v>
      </c>
      <c r="E35" s="46">
        <v>4.6925870580207736</v>
      </c>
      <c r="F35" s="269"/>
      <c r="G35" s="284"/>
      <c r="H35" s="285"/>
      <c r="I35" s="286"/>
      <c r="J35" s="59"/>
      <c r="K35" s="70">
        <v>-66.7</v>
      </c>
      <c r="L35" s="80"/>
      <c r="M35" s="59"/>
      <c r="N35" s="70">
        <v>-33.299999999999997</v>
      </c>
      <c r="O35" s="80"/>
      <c r="P35" s="59"/>
      <c r="Q35" s="70">
        <v>-33.299999999999997</v>
      </c>
      <c r="R35" s="80"/>
    </row>
    <row r="36" spans="1:18" ht="13.5" customHeight="1">
      <c r="A36" s="7"/>
      <c r="B36" s="14" t="s">
        <v>61</v>
      </c>
      <c r="C36" s="266">
        <v>31</v>
      </c>
      <c r="D36" s="30">
        <v>1397211</v>
      </c>
      <c r="E36" s="41">
        <v>1830451</v>
      </c>
      <c r="F36" s="268">
        <v>-23.668483887304276</v>
      </c>
      <c r="G36" s="273" t="s">
        <v>74</v>
      </c>
      <c r="H36" s="275" t="s">
        <v>74</v>
      </c>
      <c r="I36" s="277" t="s">
        <v>74</v>
      </c>
      <c r="J36" s="58">
        <v>2</v>
      </c>
      <c r="K36" s="69">
        <v>6</v>
      </c>
      <c r="L36" s="79">
        <v>22</v>
      </c>
      <c r="M36" s="58">
        <v>1</v>
      </c>
      <c r="N36" s="69">
        <v>14</v>
      </c>
      <c r="O36" s="79">
        <v>15</v>
      </c>
      <c r="P36" s="58">
        <v>5</v>
      </c>
      <c r="Q36" s="69">
        <v>4</v>
      </c>
      <c r="R36" s="79">
        <v>21</v>
      </c>
    </row>
    <row r="37" spans="1:18" ht="13.5" customHeight="1">
      <c r="A37" s="319" t="s">
        <v>24</v>
      </c>
      <c r="B37" s="15"/>
      <c r="C37" s="267"/>
      <c r="D37" s="31" t="s">
        <v>74</v>
      </c>
      <c r="E37" s="42" t="s">
        <v>74</v>
      </c>
      <c r="F37" s="269"/>
      <c r="G37" s="284"/>
      <c r="H37" s="285"/>
      <c r="I37" s="286"/>
      <c r="J37" s="59"/>
      <c r="K37" s="70">
        <v>-66.7</v>
      </c>
      <c r="L37" s="80"/>
      <c r="M37" s="59"/>
      <c r="N37" s="70">
        <v>-46.7</v>
      </c>
      <c r="O37" s="80"/>
      <c r="P37" s="59"/>
      <c r="Q37" s="70">
        <v>-53.3</v>
      </c>
      <c r="R37" s="80"/>
    </row>
    <row r="38" spans="1:18" ht="13.5" customHeight="1">
      <c r="A38" s="319"/>
      <c r="B38" s="9" t="s">
        <v>68</v>
      </c>
      <c r="C38" s="266">
        <v>14</v>
      </c>
      <c r="D38" s="30">
        <v>74847</v>
      </c>
      <c r="E38" s="41">
        <v>270382</v>
      </c>
      <c r="F38" s="268">
        <v>-72.318053716593568</v>
      </c>
      <c r="G38" s="273" t="s">
        <v>74</v>
      </c>
      <c r="H38" s="275" t="s">
        <v>74</v>
      </c>
      <c r="I38" s="277" t="s">
        <v>74</v>
      </c>
      <c r="J38" s="58">
        <v>0</v>
      </c>
      <c r="K38" s="69">
        <v>0</v>
      </c>
      <c r="L38" s="79">
        <v>13</v>
      </c>
      <c r="M38" s="58">
        <v>0</v>
      </c>
      <c r="N38" s="69">
        <v>3</v>
      </c>
      <c r="O38" s="79">
        <v>10</v>
      </c>
      <c r="P38" s="58">
        <v>3</v>
      </c>
      <c r="Q38" s="69">
        <v>0</v>
      </c>
      <c r="R38" s="79">
        <v>10</v>
      </c>
    </row>
    <row r="39" spans="1:18" ht="13.5" customHeight="1">
      <c r="A39" s="319"/>
      <c r="B39" s="16"/>
      <c r="C39" s="271"/>
      <c r="D39" s="32">
        <v>5.3568859678316301</v>
      </c>
      <c r="E39" s="43">
        <v>14.771332310998764</v>
      </c>
      <c r="F39" s="272"/>
      <c r="G39" s="274"/>
      <c r="H39" s="276"/>
      <c r="I39" s="278"/>
      <c r="J39" s="60"/>
      <c r="K39" s="71">
        <v>-100</v>
      </c>
      <c r="L39" s="81"/>
      <c r="M39" s="60"/>
      <c r="N39" s="71">
        <v>-76.900000000000006</v>
      </c>
      <c r="O39" s="81"/>
      <c r="P39" s="60"/>
      <c r="Q39" s="71">
        <v>-53.8</v>
      </c>
      <c r="R39" s="81"/>
    </row>
    <row r="40" spans="1:18" ht="13.5" customHeight="1">
      <c r="A40" s="319"/>
      <c r="B40" s="23" t="s">
        <v>81</v>
      </c>
      <c r="C40" s="279">
        <v>9</v>
      </c>
      <c r="D40" s="33">
        <v>1097093</v>
      </c>
      <c r="E40" s="44">
        <v>1260874</v>
      </c>
      <c r="F40" s="280">
        <v>-12.989481899063676</v>
      </c>
      <c r="G40" s="290" t="s">
        <v>74</v>
      </c>
      <c r="H40" s="291" t="s">
        <v>74</v>
      </c>
      <c r="I40" s="292" t="s">
        <v>74</v>
      </c>
      <c r="J40" s="61">
        <v>2</v>
      </c>
      <c r="K40" s="72">
        <v>2</v>
      </c>
      <c r="L40" s="82">
        <v>5</v>
      </c>
      <c r="M40" s="61">
        <v>1</v>
      </c>
      <c r="N40" s="72">
        <v>6</v>
      </c>
      <c r="O40" s="82">
        <v>2</v>
      </c>
      <c r="P40" s="61">
        <v>2</v>
      </c>
      <c r="Q40" s="72">
        <v>2</v>
      </c>
      <c r="R40" s="82">
        <v>5</v>
      </c>
    </row>
    <row r="41" spans="1:18" ht="13.5" customHeight="1">
      <c r="A41" s="319"/>
      <c r="B41" s="16"/>
      <c r="C41" s="271"/>
      <c r="D41" s="32">
        <v>78.520209188161274</v>
      </c>
      <c r="E41" s="43">
        <v>68.883242435880561</v>
      </c>
      <c r="F41" s="272"/>
      <c r="G41" s="274"/>
      <c r="H41" s="276"/>
      <c r="I41" s="278"/>
      <c r="J41" s="60"/>
      <c r="K41" s="71">
        <v>-33.299999999999997</v>
      </c>
      <c r="L41" s="81"/>
      <c r="M41" s="60"/>
      <c r="N41" s="71">
        <v>-11.1</v>
      </c>
      <c r="O41" s="81"/>
      <c r="P41" s="60"/>
      <c r="Q41" s="71">
        <v>-33.299999999999997</v>
      </c>
      <c r="R41" s="81"/>
    </row>
    <row r="42" spans="1:18" ht="13.5" customHeight="1">
      <c r="A42" s="319"/>
      <c r="B42" s="24" t="s">
        <v>69</v>
      </c>
      <c r="C42" s="282">
        <v>8</v>
      </c>
      <c r="D42" s="34">
        <v>225271</v>
      </c>
      <c r="E42" s="45">
        <v>299195</v>
      </c>
      <c r="F42" s="283">
        <v>-24.70763214625913</v>
      </c>
      <c r="G42" s="302" t="s">
        <v>74</v>
      </c>
      <c r="H42" s="303" t="s">
        <v>74</v>
      </c>
      <c r="I42" s="304" t="s">
        <v>74</v>
      </c>
      <c r="J42" s="62">
        <v>0</v>
      </c>
      <c r="K42" s="73">
        <v>4</v>
      </c>
      <c r="L42" s="83">
        <v>4</v>
      </c>
      <c r="M42" s="62">
        <v>0</v>
      </c>
      <c r="N42" s="73">
        <v>5</v>
      </c>
      <c r="O42" s="83">
        <v>3</v>
      </c>
      <c r="P42" s="62">
        <v>0</v>
      </c>
      <c r="Q42" s="73">
        <v>2</v>
      </c>
      <c r="R42" s="83">
        <v>6</v>
      </c>
    </row>
    <row r="43" spans="1:18" ht="13.5" customHeight="1">
      <c r="A43" s="320"/>
      <c r="B43" s="25"/>
      <c r="C43" s="305"/>
      <c r="D43" s="39">
        <v>16.122904844007095</v>
      </c>
      <c r="E43" s="50">
        <v>16.345425253120681</v>
      </c>
      <c r="F43" s="306"/>
      <c r="G43" s="307"/>
      <c r="H43" s="308"/>
      <c r="I43" s="309"/>
      <c r="J43" s="65"/>
      <c r="K43" s="76">
        <v>-50</v>
      </c>
      <c r="L43" s="86"/>
      <c r="M43" s="65"/>
      <c r="N43" s="76">
        <v>-37.5</v>
      </c>
      <c r="O43" s="86"/>
      <c r="P43" s="65"/>
      <c r="Q43" s="76">
        <v>-75</v>
      </c>
      <c r="R43" s="86"/>
    </row>
    <row r="44" spans="1:18" ht="13.5" customHeight="1">
      <c r="A44" s="11" t="s">
        <v>70</v>
      </c>
      <c r="B44" s="26"/>
      <c r="C44" s="310">
        <v>156</v>
      </c>
      <c r="D44" s="311" t="s">
        <v>74</v>
      </c>
      <c r="E44" s="313" t="s">
        <v>74</v>
      </c>
      <c r="F44" s="315" t="s">
        <v>74</v>
      </c>
      <c r="G44" s="311" t="s">
        <v>74</v>
      </c>
      <c r="H44" s="313" t="s">
        <v>74</v>
      </c>
      <c r="I44" s="315" t="s">
        <v>74</v>
      </c>
      <c r="J44" s="66">
        <v>29</v>
      </c>
      <c r="K44" s="77">
        <v>37</v>
      </c>
      <c r="L44" s="87">
        <v>89</v>
      </c>
      <c r="M44" s="66">
        <v>12</v>
      </c>
      <c r="N44" s="77">
        <v>90</v>
      </c>
      <c r="O44" s="87">
        <v>53</v>
      </c>
      <c r="P44" s="66">
        <v>17</v>
      </c>
      <c r="Q44" s="77">
        <v>40</v>
      </c>
      <c r="R44" s="87">
        <v>98</v>
      </c>
    </row>
    <row r="45" spans="1:18" ht="13.5" customHeight="1">
      <c r="A45" s="10"/>
      <c r="B45" s="20"/>
      <c r="C45" s="267"/>
      <c r="D45" s="312"/>
      <c r="E45" s="314"/>
      <c r="F45" s="316"/>
      <c r="G45" s="312"/>
      <c r="H45" s="314"/>
      <c r="I45" s="316"/>
      <c r="J45" s="67"/>
      <c r="K45" s="78">
        <v>-38.700000000000003</v>
      </c>
      <c r="L45" s="88"/>
      <c r="M45" s="67"/>
      <c r="N45" s="78">
        <v>-26.5</v>
      </c>
      <c r="O45" s="88"/>
      <c r="P45" s="67"/>
      <c r="Q45" s="78">
        <v>-52.3</v>
      </c>
      <c r="R45" s="88"/>
    </row>
    <row r="46" spans="1:18">
      <c r="A46" s="12"/>
      <c r="F46" s="3"/>
      <c r="J46" s="3" t="s">
        <v>33</v>
      </c>
    </row>
    <row r="47" spans="1:18">
      <c r="A47" s="3"/>
      <c r="B47" s="27"/>
    </row>
    <row r="48" spans="1:18">
      <c r="A48" s="3"/>
      <c r="B48" s="27"/>
    </row>
    <row r="49" spans="1:2">
      <c r="A49" s="3"/>
      <c r="B49" s="27"/>
    </row>
    <row r="50" spans="1:2" ht="10.5" customHeight="1"/>
    <row r="51" spans="1:2" ht="10.5" customHeight="1"/>
  </sheetData>
  <mergeCells count="94">
    <mergeCell ref="H44:H45"/>
    <mergeCell ref="I44:I45"/>
    <mergeCell ref="A8:A23"/>
    <mergeCell ref="A28:A35"/>
    <mergeCell ref="A37: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C30:C31"/>
    <mergeCell ref="F30:F31"/>
    <mergeCell ref="G30:G31"/>
    <mergeCell ref="H30:H31"/>
    <mergeCell ref="I30:I31"/>
    <mergeCell ref="C28:C29"/>
    <mergeCell ref="F28:F29"/>
    <mergeCell ref="G28:G29"/>
    <mergeCell ref="H28:H29"/>
    <mergeCell ref="I28:I29"/>
    <mergeCell ref="C26:C27"/>
    <mergeCell ref="F26:F27"/>
    <mergeCell ref="G26:G27"/>
    <mergeCell ref="H26:H27"/>
    <mergeCell ref="I26:I27"/>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B4:B5"/>
    <mergeCell ref="C4:C5"/>
    <mergeCell ref="C6:C7"/>
    <mergeCell ref="F6:F7"/>
    <mergeCell ref="I6:I7"/>
    <mergeCell ref="D4:F4"/>
    <mergeCell ref="G4:I4"/>
    <mergeCell ref="J4:L4"/>
    <mergeCell ref="M4:O4"/>
    <mergeCell ref="P4:R4"/>
  </mergeCells>
  <phoneticPr fontId="22"/>
  <pageMargins left="0.98425196850393681" right="0.23622047244094488" top="0.27559055118110237" bottom="0.23622047244094488" header="0.31496062992125984" footer="0.31496062992125984"/>
  <pageSetup paperSize="9" scale="98" fitToWidth="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007D-0DFC-47AA-86D9-5E3B1B43F05E}">
  <sheetPr>
    <tabColor theme="9" tint="-0.249977111117893"/>
  </sheetPr>
  <dimension ref="A1:R50"/>
  <sheetViews>
    <sheetView showGridLines="0" view="pageBreakPreview" zoomScaleNormal="55" zoomScaleSheetLayoutView="100" workbookViewId="0">
      <selection activeCell="H26" sqref="H26:H27"/>
    </sheetView>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118</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26239858</v>
      </c>
      <c r="E6" s="41">
        <v>25971400</v>
      </c>
      <c r="F6" s="379">
        <v>1.0336678038149785</v>
      </c>
      <c r="G6" s="53">
        <v>23922160</v>
      </c>
      <c r="H6" s="55">
        <v>24041046</v>
      </c>
      <c r="I6" s="379">
        <v>-0.49451259317085317</v>
      </c>
      <c r="J6" s="58">
        <v>19</v>
      </c>
      <c r="K6" s="69">
        <v>36</v>
      </c>
      <c r="L6" s="79">
        <v>29</v>
      </c>
      <c r="M6" s="58">
        <v>10</v>
      </c>
      <c r="N6" s="69">
        <v>62</v>
      </c>
      <c r="O6" s="79">
        <v>12</v>
      </c>
      <c r="P6" s="58">
        <v>25</v>
      </c>
      <c r="Q6" s="69">
        <v>46</v>
      </c>
      <c r="R6" s="79">
        <v>13</v>
      </c>
    </row>
    <row r="7" spans="1:18" ht="13.5" customHeight="1">
      <c r="A7" s="8"/>
      <c r="B7" s="380"/>
      <c r="C7" s="267"/>
      <c r="D7" s="31" t="s">
        <v>74</v>
      </c>
      <c r="E7" s="42" t="s">
        <v>74</v>
      </c>
      <c r="F7" s="381"/>
      <c r="G7" s="31" t="s">
        <v>74</v>
      </c>
      <c r="H7" s="42" t="s">
        <v>74</v>
      </c>
      <c r="I7" s="382"/>
      <c r="J7" s="383"/>
      <c r="K7" s="384">
        <v>-11.9</v>
      </c>
      <c r="L7" s="385"/>
      <c r="M7" s="383"/>
      <c r="N7" s="384">
        <v>-2.4</v>
      </c>
      <c r="O7" s="385"/>
      <c r="P7" s="383"/>
      <c r="Q7" s="384">
        <v>14.3</v>
      </c>
      <c r="R7" s="385"/>
    </row>
    <row r="8" spans="1:18" ht="13.5" customHeight="1">
      <c r="A8" s="317" t="s">
        <v>52</v>
      </c>
      <c r="B8" s="386" t="s">
        <v>59</v>
      </c>
      <c r="C8" s="266">
        <v>13</v>
      </c>
      <c r="D8" s="30">
        <v>945124</v>
      </c>
      <c r="E8" s="41">
        <v>948467</v>
      </c>
      <c r="F8" s="379">
        <v>-0.35246350162947238</v>
      </c>
      <c r="G8" s="273" t="s">
        <v>74</v>
      </c>
      <c r="H8" s="275" t="s">
        <v>74</v>
      </c>
      <c r="I8" s="387" t="s">
        <v>74</v>
      </c>
      <c r="J8" s="58">
        <v>2</v>
      </c>
      <c r="K8" s="69">
        <v>3</v>
      </c>
      <c r="L8" s="79">
        <v>8</v>
      </c>
      <c r="M8" s="58">
        <v>0</v>
      </c>
      <c r="N8" s="69">
        <v>10</v>
      </c>
      <c r="O8" s="79">
        <v>3</v>
      </c>
      <c r="P8" s="58">
        <v>1</v>
      </c>
      <c r="Q8" s="69">
        <v>9</v>
      </c>
      <c r="R8" s="79">
        <v>3</v>
      </c>
    </row>
    <row r="9" spans="1:18" ht="13.5" customHeight="1">
      <c r="A9" s="317"/>
      <c r="B9" s="388"/>
      <c r="C9" s="389"/>
      <c r="D9" s="32">
        <v>3.6018640039896557</v>
      </c>
      <c r="E9" s="43">
        <v>3.651967163880268</v>
      </c>
      <c r="F9" s="390"/>
      <c r="G9" s="274"/>
      <c r="H9" s="276"/>
      <c r="I9" s="391"/>
      <c r="J9" s="392"/>
      <c r="K9" s="71">
        <v>-46.2</v>
      </c>
      <c r="L9" s="393"/>
      <c r="M9" s="392"/>
      <c r="N9" s="71">
        <v>-23.1</v>
      </c>
      <c r="O9" s="393"/>
      <c r="P9" s="392"/>
      <c r="Q9" s="71">
        <v>-15.4</v>
      </c>
      <c r="R9" s="393"/>
    </row>
    <row r="10" spans="1:18" ht="13.5" customHeight="1">
      <c r="A10" s="317"/>
      <c r="B10" s="394" t="s">
        <v>62</v>
      </c>
      <c r="C10" s="395">
        <v>9</v>
      </c>
      <c r="D10" s="33">
        <v>982835</v>
      </c>
      <c r="E10" s="44">
        <v>1065459</v>
      </c>
      <c r="F10" s="396">
        <v>-7.7547798648282082</v>
      </c>
      <c r="G10" s="33">
        <v>948101</v>
      </c>
      <c r="H10" s="44">
        <v>987203</v>
      </c>
      <c r="I10" s="396">
        <v>-3.9608874770437268</v>
      </c>
      <c r="J10" s="61">
        <v>0</v>
      </c>
      <c r="K10" s="72">
        <v>4</v>
      </c>
      <c r="L10" s="82">
        <v>5</v>
      </c>
      <c r="M10" s="61">
        <v>0</v>
      </c>
      <c r="N10" s="72">
        <v>7</v>
      </c>
      <c r="O10" s="82">
        <v>2</v>
      </c>
      <c r="P10" s="61">
        <v>1</v>
      </c>
      <c r="Q10" s="72">
        <v>5</v>
      </c>
      <c r="R10" s="82">
        <v>3</v>
      </c>
    </row>
    <row r="11" spans="1:18" ht="13.5" customHeight="1">
      <c r="A11" s="317"/>
      <c r="B11" s="388"/>
      <c r="C11" s="389"/>
      <c r="D11" s="32">
        <v>3.7455804829431623</v>
      </c>
      <c r="E11" s="43">
        <v>4.1024319058656831</v>
      </c>
      <c r="F11" s="390"/>
      <c r="G11" s="32">
        <v>3.9632750554297775</v>
      </c>
      <c r="H11" s="43">
        <v>4.106322994432106</v>
      </c>
      <c r="I11" s="397"/>
      <c r="J11" s="392"/>
      <c r="K11" s="71">
        <v>-55.6</v>
      </c>
      <c r="L11" s="393"/>
      <c r="M11" s="392"/>
      <c r="N11" s="71">
        <v>-22.2</v>
      </c>
      <c r="O11" s="393"/>
      <c r="P11" s="392"/>
      <c r="Q11" s="71">
        <v>-22.2</v>
      </c>
      <c r="R11" s="393"/>
    </row>
    <row r="12" spans="1:18" ht="13.5" customHeight="1">
      <c r="A12" s="317"/>
      <c r="B12" s="398" t="s">
        <v>48</v>
      </c>
      <c r="C12" s="399">
        <v>12</v>
      </c>
      <c r="D12" s="34">
        <v>2480490</v>
      </c>
      <c r="E12" s="45">
        <v>2995812</v>
      </c>
      <c r="F12" s="400">
        <v>-17.201413172789216</v>
      </c>
      <c r="G12" s="34">
        <v>2377568</v>
      </c>
      <c r="H12" s="45">
        <v>2849505</v>
      </c>
      <c r="I12" s="400">
        <v>-16.562069552431041</v>
      </c>
      <c r="J12" s="62">
        <v>2</v>
      </c>
      <c r="K12" s="401">
        <v>2</v>
      </c>
      <c r="L12" s="83">
        <v>8</v>
      </c>
      <c r="M12" s="62">
        <v>4</v>
      </c>
      <c r="N12" s="401">
        <v>5</v>
      </c>
      <c r="O12" s="83">
        <v>3</v>
      </c>
      <c r="P12" s="62">
        <v>4</v>
      </c>
      <c r="Q12" s="401">
        <v>4</v>
      </c>
      <c r="R12" s="83">
        <v>4</v>
      </c>
    </row>
    <row r="13" spans="1:18" ht="13.5" customHeight="1">
      <c r="A13" s="317"/>
      <c r="B13" s="388"/>
      <c r="C13" s="389"/>
      <c r="D13" s="32">
        <v>9.4531380467074175</v>
      </c>
      <c r="E13" s="43">
        <v>11.535042392785911</v>
      </c>
      <c r="F13" s="390"/>
      <c r="G13" s="32">
        <v>9.9387680711106352</v>
      </c>
      <c r="H13" s="43">
        <v>11.852666477157442</v>
      </c>
      <c r="I13" s="397"/>
      <c r="J13" s="392"/>
      <c r="K13" s="71">
        <v>-50</v>
      </c>
      <c r="L13" s="393"/>
      <c r="M13" s="392"/>
      <c r="N13" s="71">
        <v>8.3000000000000007</v>
      </c>
      <c r="O13" s="393"/>
      <c r="P13" s="392"/>
      <c r="Q13" s="71">
        <v>0</v>
      </c>
      <c r="R13" s="393"/>
    </row>
    <row r="14" spans="1:18" ht="13.5" customHeight="1">
      <c r="A14" s="317"/>
      <c r="B14" s="398" t="s">
        <v>63</v>
      </c>
      <c r="C14" s="399">
        <v>9</v>
      </c>
      <c r="D14" s="34">
        <v>993878</v>
      </c>
      <c r="E14" s="45">
        <v>925937</v>
      </c>
      <c r="F14" s="400">
        <v>7.3375402430186938</v>
      </c>
      <c r="G14" s="34">
        <v>1043675</v>
      </c>
      <c r="H14" s="45">
        <v>981911</v>
      </c>
      <c r="I14" s="400">
        <v>6.2901831225029525</v>
      </c>
      <c r="J14" s="62">
        <v>5</v>
      </c>
      <c r="K14" s="401">
        <v>3</v>
      </c>
      <c r="L14" s="83">
        <v>1</v>
      </c>
      <c r="M14" s="62">
        <v>3</v>
      </c>
      <c r="N14" s="401">
        <v>6</v>
      </c>
      <c r="O14" s="83">
        <v>0</v>
      </c>
      <c r="P14" s="62">
        <v>3</v>
      </c>
      <c r="Q14" s="401">
        <v>6</v>
      </c>
      <c r="R14" s="83">
        <v>0</v>
      </c>
    </row>
    <row r="15" spans="1:18" ht="13.5" customHeight="1">
      <c r="A15" s="317"/>
      <c r="B15" s="388"/>
      <c r="C15" s="389"/>
      <c r="D15" s="32">
        <v>3.7876653143473562</v>
      </c>
      <c r="E15" s="43">
        <v>3.5652178935290357</v>
      </c>
      <c r="F15" s="390"/>
      <c r="G15" s="32">
        <v>4.3627958344898614</v>
      </c>
      <c r="H15" s="43">
        <v>4.084310641059461</v>
      </c>
      <c r="I15" s="397"/>
      <c r="J15" s="392"/>
      <c r="K15" s="71">
        <v>44.4</v>
      </c>
      <c r="L15" s="393"/>
      <c r="M15" s="392"/>
      <c r="N15" s="71">
        <v>33.299999999999997</v>
      </c>
      <c r="O15" s="393"/>
      <c r="P15" s="392"/>
      <c r="Q15" s="71">
        <v>33.299999999999997</v>
      </c>
      <c r="R15" s="393"/>
    </row>
    <row r="16" spans="1:18" ht="13.5" customHeight="1">
      <c r="A16" s="317"/>
      <c r="B16" s="398" t="s">
        <v>65</v>
      </c>
      <c r="C16" s="399">
        <v>9</v>
      </c>
      <c r="D16" s="34">
        <v>1078325</v>
      </c>
      <c r="E16" s="45">
        <v>896570</v>
      </c>
      <c r="F16" s="400">
        <v>20.272259834703377</v>
      </c>
      <c r="G16" s="34">
        <v>639455</v>
      </c>
      <c r="H16" s="45">
        <v>1061846</v>
      </c>
      <c r="I16" s="400">
        <v>-39.778932161537547</v>
      </c>
      <c r="J16" s="62">
        <v>0</v>
      </c>
      <c r="K16" s="401">
        <v>6</v>
      </c>
      <c r="L16" s="83">
        <v>3</v>
      </c>
      <c r="M16" s="62">
        <v>1</v>
      </c>
      <c r="N16" s="401">
        <v>7</v>
      </c>
      <c r="O16" s="83">
        <v>1</v>
      </c>
      <c r="P16" s="62">
        <v>1</v>
      </c>
      <c r="Q16" s="401">
        <v>7</v>
      </c>
      <c r="R16" s="83">
        <v>1</v>
      </c>
    </row>
    <row r="17" spans="1:18" ht="13.5" customHeight="1">
      <c r="A17" s="317"/>
      <c r="B17" s="388"/>
      <c r="C17" s="389"/>
      <c r="D17" s="32">
        <v>4.1094925132597897</v>
      </c>
      <c r="E17" s="43">
        <v>3.4521435117090342</v>
      </c>
      <c r="F17" s="390"/>
      <c r="G17" s="32">
        <v>2.6730654756928303</v>
      </c>
      <c r="H17" s="43">
        <v>4.4168044934484136</v>
      </c>
      <c r="I17" s="397"/>
      <c r="J17" s="392"/>
      <c r="K17" s="71">
        <v>-33.299999999999997</v>
      </c>
      <c r="L17" s="393"/>
      <c r="M17" s="392"/>
      <c r="N17" s="71">
        <v>0</v>
      </c>
      <c r="O17" s="393"/>
      <c r="P17" s="392"/>
      <c r="Q17" s="71">
        <v>0</v>
      </c>
      <c r="R17" s="393"/>
    </row>
    <row r="18" spans="1:18" ht="13.5" customHeight="1">
      <c r="A18" s="317"/>
      <c r="B18" s="398" t="s">
        <v>54</v>
      </c>
      <c r="C18" s="399">
        <v>15</v>
      </c>
      <c r="D18" s="34">
        <v>10570189</v>
      </c>
      <c r="E18" s="45">
        <v>9361412</v>
      </c>
      <c r="F18" s="400">
        <v>12.91233630140411</v>
      </c>
      <c r="G18" s="34">
        <v>9825682</v>
      </c>
      <c r="H18" s="45">
        <v>8464786</v>
      </c>
      <c r="I18" s="400">
        <v>16.077145955018835</v>
      </c>
      <c r="J18" s="62">
        <v>6</v>
      </c>
      <c r="K18" s="401">
        <v>9</v>
      </c>
      <c r="L18" s="83">
        <v>0</v>
      </c>
      <c r="M18" s="62">
        <v>1</v>
      </c>
      <c r="N18" s="401">
        <v>14</v>
      </c>
      <c r="O18" s="83">
        <v>0</v>
      </c>
      <c r="P18" s="62">
        <v>6</v>
      </c>
      <c r="Q18" s="401">
        <v>8</v>
      </c>
      <c r="R18" s="83">
        <v>1</v>
      </c>
    </row>
    <row r="19" spans="1:18" ht="13.5" customHeight="1">
      <c r="A19" s="317"/>
      <c r="B19" s="388"/>
      <c r="C19" s="389"/>
      <c r="D19" s="32">
        <v>40.282950464137421</v>
      </c>
      <c r="E19" s="43">
        <v>36.045080357624151</v>
      </c>
      <c r="F19" s="390"/>
      <c r="G19" s="32">
        <v>41.07355690288837</v>
      </c>
      <c r="H19" s="43">
        <v>35.2097242357924</v>
      </c>
      <c r="I19" s="397"/>
      <c r="J19" s="392"/>
      <c r="K19" s="71">
        <v>40</v>
      </c>
      <c r="L19" s="393"/>
      <c r="M19" s="392"/>
      <c r="N19" s="71">
        <v>6.7</v>
      </c>
      <c r="O19" s="393"/>
      <c r="P19" s="392"/>
      <c r="Q19" s="71">
        <v>33.299999999999997</v>
      </c>
      <c r="R19" s="393"/>
    </row>
    <row r="20" spans="1:18" ht="13.5" customHeight="1">
      <c r="A20" s="317"/>
      <c r="B20" s="398" t="s">
        <v>55</v>
      </c>
      <c r="C20" s="399">
        <v>8</v>
      </c>
      <c r="D20" s="34">
        <v>3878437</v>
      </c>
      <c r="E20" s="45">
        <v>4341610</v>
      </c>
      <c r="F20" s="400">
        <v>-10.668231370390245</v>
      </c>
      <c r="G20" s="34">
        <v>3427865</v>
      </c>
      <c r="H20" s="45">
        <v>3923699</v>
      </c>
      <c r="I20" s="400">
        <v>-12.636902066137083</v>
      </c>
      <c r="J20" s="62">
        <v>3</v>
      </c>
      <c r="K20" s="401">
        <v>4</v>
      </c>
      <c r="L20" s="83">
        <v>1</v>
      </c>
      <c r="M20" s="62">
        <v>1</v>
      </c>
      <c r="N20" s="401">
        <v>6</v>
      </c>
      <c r="O20" s="83">
        <v>1</v>
      </c>
      <c r="P20" s="62">
        <v>5</v>
      </c>
      <c r="Q20" s="401">
        <v>3</v>
      </c>
      <c r="R20" s="83">
        <v>0</v>
      </c>
    </row>
    <row r="21" spans="1:18" ht="13.5" customHeight="1">
      <c r="A21" s="317"/>
      <c r="B21" s="388"/>
      <c r="C21" s="389"/>
      <c r="D21" s="32">
        <v>14.780708798043038</v>
      </c>
      <c r="E21" s="43">
        <v>16.716888577435178</v>
      </c>
      <c r="F21" s="390"/>
      <c r="G21" s="32">
        <v>14.329245352426371</v>
      </c>
      <c r="H21" s="43">
        <v>16.32083312847536</v>
      </c>
      <c r="I21" s="397"/>
      <c r="J21" s="392"/>
      <c r="K21" s="71">
        <v>25</v>
      </c>
      <c r="L21" s="393"/>
      <c r="M21" s="392"/>
      <c r="N21" s="71">
        <v>0</v>
      </c>
      <c r="O21" s="393"/>
      <c r="P21" s="392"/>
      <c r="Q21" s="71">
        <v>62.5</v>
      </c>
      <c r="R21" s="393"/>
    </row>
    <row r="22" spans="1:18" ht="13.5" customHeight="1">
      <c r="A22" s="317"/>
      <c r="B22" s="398" t="s">
        <v>32</v>
      </c>
      <c r="C22" s="399">
        <v>9</v>
      </c>
      <c r="D22" s="34">
        <v>5310580</v>
      </c>
      <c r="E22" s="45">
        <v>5436133</v>
      </c>
      <c r="F22" s="400">
        <v>-2.309601328738637</v>
      </c>
      <c r="G22" s="34">
        <v>5659814</v>
      </c>
      <c r="H22" s="45">
        <v>5772096</v>
      </c>
      <c r="I22" s="400">
        <v>-1.9452552417700559</v>
      </c>
      <c r="J22" s="62">
        <v>1</v>
      </c>
      <c r="K22" s="401">
        <v>5</v>
      </c>
      <c r="L22" s="83">
        <v>3</v>
      </c>
      <c r="M22" s="62">
        <v>0</v>
      </c>
      <c r="N22" s="401">
        <v>7</v>
      </c>
      <c r="O22" s="83">
        <v>2</v>
      </c>
      <c r="P22" s="62">
        <v>4</v>
      </c>
      <c r="Q22" s="401">
        <v>4</v>
      </c>
      <c r="R22" s="83">
        <v>1</v>
      </c>
    </row>
    <row r="23" spans="1:18" ht="13.5" customHeight="1">
      <c r="A23" s="318"/>
      <c r="B23" s="402"/>
      <c r="C23" s="267"/>
      <c r="D23" s="35">
        <v>20.238600376572162</v>
      </c>
      <c r="E23" s="46">
        <v>20.931228197170736</v>
      </c>
      <c r="F23" s="381"/>
      <c r="G23" s="35">
        <v>23.659293307962155</v>
      </c>
      <c r="H23" s="56">
        <v>24.009338029634815</v>
      </c>
      <c r="I23" s="382"/>
      <c r="J23" s="383"/>
      <c r="K23" s="384">
        <v>-22.2</v>
      </c>
      <c r="L23" s="385"/>
      <c r="M23" s="383"/>
      <c r="N23" s="384">
        <v>-22.2</v>
      </c>
      <c r="O23" s="385"/>
      <c r="P23" s="383"/>
      <c r="Q23" s="384">
        <v>33.299999999999997</v>
      </c>
      <c r="R23" s="385"/>
    </row>
    <row r="24" spans="1:18" ht="13.5" customHeight="1">
      <c r="A24" s="386" t="s">
        <v>19</v>
      </c>
      <c r="B24" s="403"/>
      <c r="C24" s="266">
        <v>16</v>
      </c>
      <c r="D24" s="30">
        <v>1774271</v>
      </c>
      <c r="E24" s="41">
        <v>541400</v>
      </c>
      <c r="F24" s="379">
        <v>227.71906169190987</v>
      </c>
      <c r="G24" s="30">
        <v>3251361</v>
      </c>
      <c r="H24" s="41">
        <v>1806337</v>
      </c>
      <c r="I24" s="379">
        <v>79.997475554118637</v>
      </c>
      <c r="J24" s="58">
        <v>1</v>
      </c>
      <c r="K24" s="69">
        <v>12</v>
      </c>
      <c r="L24" s="79">
        <v>3</v>
      </c>
      <c r="M24" s="58">
        <v>1</v>
      </c>
      <c r="N24" s="69">
        <v>13</v>
      </c>
      <c r="O24" s="79">
        <v>2</v>
      </c>
      <c r="P24" s="58">
        <v>3</v>
      </c>
      <c r="Q24" s="69">
        <v>11</v>
      </c>
      <c r="R24" s="79">
        <v>2</v>
      </c>
    </row>
    <row r="25" spans="1:18" ht="13.5" customHeight="1">
      <c r="A25" s="402"/>
      <c r="B25" s="404"/>
      <c r="C25" s="267"/>
      <c r="D25" s="36" t="s">
        <v>74</v>
      </c>
      <c r="E25" s="47" t="s">
        <v>74</v>
      </c>
      <c r="F25" s="381"/>
      <c r="G25" s="54" t="s">
        <v>74</v>
      </c>
      <c r="H25" s="57" t="s">
        <v>74</v>
      </c>
      <c r="I25" s="382"/>
      <c r="J25" s="383"/>
      <c r="K25" s="384">
        <v>-12.5</v>
      </c>
      <c r="L25" s="385"/>
      <c r="M25" s="383"/>
      <c r="N25" s="384">
        <v>-6.3</v>
      </c>
      <c r="O25" s="385"/>
      <c r="P25" s="383"/>
      <c r="Q25" s="384">
        <v>6.3</v>
      </c>
      <c r="R25" s="385"/>
    </row>
    <row r="26" spans="1:18" ht="13.5" customHeight="1">
      <c r="A26" s="8"/>
      <c r="B26" s="14" t="s">
        <v>61</v>
      </c>
      <c r="C26" s="266">
        <v>27</v>
      </c>
      <c r="D26" s="30">
        <v>3978369</v>
      </c>
      <c r="E26" s="41">
        <v>3850216</v>
      </c>
      <c r="F26" s="379">
        <v>3.3284626109288524</v>
      </c>
      <c r="G26" s="273" t="s">
        <v>74</v>
      </c>
      <c r="H26" s="275" t="s">
        <v>74</v>
      </c>
      <c r="I26" s="387" t="s">
        <v>74</v>
      </c>
      <c r="J26" s="58">
        <v>3</v>
      </c>
      <c r="K26" s="69">
        <v>12</v>
      </c>
      <c r="L26" s="79">
        <v>12</v>
      </c>
      <c r="M26" s="58">
        <v>2</v>
      </c>
      <c r="N26" s="69">
        <v>20</v>
      </c>
      <c r="O26" s="79">
        <v>5</v>
      </c>
      <c r="P26" s="58">
        <v>3</v>
      </c>
      <c r="Q26" s="69">
        <v>13</v>
      </c>
      <c r="R26" s="79">
        <v>11</v>
      </c>
    </row>
    <row r="27" spans="1:18" ht="13.5" customHeight="1">
      <c r="A27" s="8"/>
      <c r="B27" s="380"/>
      <c r="C27" s="267"/>
      <c r="D27" s="31" t="s">
        <v>74</v>
      </c>
      <c r="E27" s="42" t="s">
        <v>74</v>
      </c>
      <c r="F27" s="381"/>
      <c r="G27" s="284"/>
      <c r="H27" s="285"/>
      <c r="I27" s="405"/>
      <c r="J27" s="383"/>
      <c r="K27" s="384">
        <v>-33.299999999999997</v>
      </c>
      <c r="L27" s="385"/>
      <c r="M27" s="383"/>
      <c r="N27" s="384">
        <v>-11.1</v>
      </c>
      <c r="O27" s="385"/>
      <c r="P27" s="383"/>
      <c r="Q27" s="384">
        <v>-29.6</v>
      </c>
      <c r="R27" s="385"/>
    </row>
    <row r="28" spans="1:18" ht="13.5" customHeight="1">
      <c r="A28" s="317" t="s">
        <v>66</v>
      </c>
      <c r="B28" s="386" t="s">
        <v>58</v>
      </c>
      <c r="C28" s="406">
        <v>5</v>
      </c>
      <c r="D28" s="30">
        <v>30641</v>
      </c>
      <c r="E28" s="41">
        <v>45875</v>
      </c>
      <c r="F28" s="379">
        <v>-33.207629427792924</v>
      </c>
      <c r="G28" s="273" t="s">
        <v>74</v>
      </c>
      <c r="H28" s="275" t="s">
        <v>74</v>
      </c>
      <c r="I28" s="387" t="s">
        <v>74</v>
      </c>
      <c r="J28" s="58">
        <v>1</v>
      </c>
      <c r="K28" s="69">
        <v>1</v>
      </c>
      <c r="L28" s="79">
        <v>3</v>
      </c>
      <c r="M28" s="58">
        <v>0</v>
      </c>
      <c r="N28" s="69">
        <v>3</v>
      </c>
      <c r="O28" s="79">
        <v>2</v>
      </c>
      <c r="P28" s="58">
        <v>0</v>
      </c>
      <c r="Q28" s="69">
        <v>2</v>
      </c>
      <c r="R28" s="79">
        <v>3</v>
      </c>
    </row>
    <row r="29" spans="1:18" ht="13.5" customHeight="1">
      <c r="A29" s="317"/>
      <c r="B29" s="388"/>
      <c r="C29" s="407"/>
      <c r="D29" s="32">
        <v>0.77018999494516471</v>
      </c>
      <c r="E29" s="43">
        <v>1.1914915942378299</v>
      </c>
      <c r="F29" s="390"/>
      <c r="G29" s="274"/>
      <c r="H29" s="276"/>
      <c r="I29" s="391"/>
      <c r="J29" s="392"/>
      <c r="K29" s="71">
        <v>-40</v>
      </c>
      <c r="L29" s="393"/>
      <c r="M29" s="392"/>
      <c r="N29" s="71">
        <v>-40</v>
      </c>
      <c r="O29" s="393"/>
      <c r="P29" s="392"/>
      <c r="Q29" s="71">
        <v>-60</v>
      </c>
      <c r="R29" s="393"/>
    </row>
    <row r="30" spans="1:18" ht="13.5" customHeight="1">
      <c r="A30" s="317"/>
      <c r="B30" s="394" t="s">
        <v>67</v>
      </c>
      <c r="C30" s="408">
        <v>9</v>
      </c>
      <c r="D30" s="33">
        <v>460008</v>
      </c>
      <c r="E30" s="44">
        <v>470391</v>
      </c>
      <c r="F30" s="396">
        <v>-2.2073126399101994</v>
      </c>
      <c r="G30" s="290" t="s">
        <v>74</v>
      </c>
      <c r="H30" s="291" t="s">
        <v>74</v>
      </c>
      <c r="I30" s="409" t="s">
        <v>74</v>
      </c>
      <c r="J30" s="61">
        <v>2</v>
      </c>
      <c r="K30" s="72">
        <v>5</v>
      </c>
      <c r="L30" s="82">
        <v>2</v>
      </c>
      <c r="M30" s="61">
        <v>2</v>
      </c>
      <c r="N30" s="72">
        <v>6</v>
      </c>
      <c r="O30" s="82">
        <v>1</v>
      </c>
      <c r="P30" s="61">
        <v>3</v>
      </c>
      <c r="Q30" s="72">
        <v>5</v>
      </c>
      <c r="R30" s="82">
        <v>1</v>
      </c>
    </row>
    <row r="31" spans="1:18" ht="13.5" customHeight="1">
      <c r="A31" s="317"/>
      <c r="B31" s="388"/>
      <c r="C31" s="407"/>
      <c r="D31" s="32">
        <v>11.562728344203366</v>
      </c>
      <c r="E31" s="43">
        <v>12.217262615915574</v>
      </c>
      <c r="F31" s="390"/>
      <c r="G31" s="274"/>
      <c r="H31" s="276"/>
      <c r="I31" s="391"/>
      <c r="J31" s="392"/>
      <c r="K31" s="71">
        <v>0</v>
      </c>
      <c r="L31" s="393"/>
      <c r="M31" s="392"/>
      <c r="N31" s="71">
        <v>11.1</v>
      </c>
      <c r="O31" s="393"/>
      <c r="P31" s="392"/>
      <c r="Q31" s="71">
        <v>22.2</v>
      </c>
      <c r="R31" s="393"/>
    </row>
    <row r="32" spans="1:18" ht="13.5" customHeight="1">
      <c r="A32" s="317"/>
      <c r="B32" s="410" t="s">
        <v>38</v>
      </c>
      <c r="C32" s="408">
        <v>10</v>
      </c>
      <c r="D32" s="37">
        <v>3253671</v>
      </c>
      <c r="E32" s="48">
        <v>3099492</v>
      </c>
      <c r="F32" s="411">
        <v>4.9743312775125617</v>
      </c>
      <c r="G32" s="294" t="s">
        <v>74</v>
      </c>
      <c r="H32" s="296" t="s">
        <v>74</v>
      </c>
      <c r="I32" s="298" t="s">
        <v>74</v>
      </c>
      <c r="J32" s="63">
        <v>0</v>
      </c>
      <c r="K32" s="74">
        <v>5</v>
      </c>
      <c r="L32" s="84">
        <v>5</v>
      </c>
      <c r="M32" s="63">
        <v>0</v>
      </c>
      <c r="N32" s="74">
        <v>9</v>
      </c>
      <c r="O32" s="84">
        <v>1</v>
      </c>
      <c r="P32" s="63">
        <v>0</v>
      </c>
      <c r="Q32" s="74">
        <v>5</v>
      </c>
      <c r="R32" s="84">
        <v>5</v>
      </c>
    </row>
    <row r="33" spans="1:18" ht="13.5" customHeight="1">
      <c r="A33" s="317"/>
      <c r="B33" s="412"/>
      <c r="C33" s="407"/>
      <c r="D33" s="38">
        <v>81.784042656676647</v>
      </c>
      <c r="E33" s="49">
        <v>80.501769251387458</v>
      </c>
      <c r="F33" s="390"/>
      <c r="G33" s="295"/>
      <c r="H33" s="297"/>
      <c r="I33" s="299"/>
      <c r="J33" s="64"/>
      <c r="K33" s="75">
        <v>-50</v>
      </c>
      <c r="L33" s="85"/>
      <c r="M33" s="64"/>
      <c r="N33" s="75">
        <v>-10</v>
      </c>
      <c r="O33" s="85"/>
      <c r="P33" s="64"/>
      <c r="Q33" s="75">
        <v>-50</v>
      </c>
      <c r="R33" s="85"/>
    </row>
    <row r="34" spans="1:18" ht="13.5" customHeight="1">
      <c r="A34" s="317"/>
      <c r="B34" s="398" t="s">
        <v>57</v>
      </c>
      <c r="C34" s="413">
        <v>3</v>
      </c>
      <c r="D34" s="34">
        <v>234049</v>
      </c>
      <c r="E34" s="45">
        <v>234458</v>
      </c>
      <c r="F34" s="400">
        <v>-0.17444488991631601</v>
      </c>
      <c r="G34" s="302" t="s">
        <v>74</v>
      </c>
      <c r="H34" s="303" t="s">
        <v>74</v>
      </c>
      <c r="I34" s="414" t="s">
        <v>74</v>
      </c>
      <c r="J34" s="62">
        <v>0</v>
      </c>
      <c r="K34" s="401">
        <v>1</v>
      </c>
      <c r="L34" s="83">
        <v>2</v>
      </c>
      <c r="M34" s="62">
        <v>0</v>
      </c>
      <c r="N34" s="401">
        <v>2</v>
      </c>
      <c r="O34" s="83">
        <v>1</v>
      </c>
      <c r="P34" s="62">
        <v>0</v>
      </c>
      <c r="Q34" s="401">
        <v>1</v>
      </c>
      <c r="R34" s="83">
        <v>2</v>
      </c>
    </row>
    <row r="35" spans="1:18" ht="13.5" customHeight="1">
      <c r="A35" s="318"/>
      <c r="B35" s="402"/>
      <c r="C35" s="415"/>
      <c r="D35" s="35">
        <v>5.8830390041748259</v>
      </c>
      <c r="E35" s="46">
        <v>6.0894765384591407</v>
      </c>
      <c r="F35" s="381"/>
      <c r="G35" s="284"/>
      <c r="H35" s="285"/>
      <c r="I35" s="405"/>
      <c r="J35" s="383"/>
      <c r="K35" s="384">
        <v>-66.7</v>
      </c>
      <c r="L35" s="385"/>
      <c r="M35" s="383"/>
      <c r="N35" s="384">
        <v>-33.299999999999997</v>
      </c>
      <c r="O35" s="385"/>
      <c r="P35" s="383"/>
      <c r="Q35" s="384">
        <v>-66.7</v>
      </c>
      <c r="R35" s="385"/>
    </row>
    <row r="36" spans="1:18" ht="13.5" customHeight="1">
      <c r="A36" s="7"/>
      <c r="B36" s="14" t="s">
        <v>61</v>
      </c>
      <c r="C36" s="266">
        <v>29</v>
      </c>
      <c r="D36" s="30">
        <v>1467639</v>
      </c>
      <c r="E36" s="41">
        <v>1658903</v>
      </c>
      <c r="F36" s="379">
        <v>-11.529546935535109</v>
      </c>
      <c r="G36" s="273" t="s">
        <v>74</v>
      </c>
      <c r="H36" s="275" t="s">
        <v>74</v>
      </c>
      <c r="I36" s="387" t="s">
        <v>74</v>
      </c>
      <c r="J36" s="58">
        <v>1</v>
      </c>
      <c r="K36" s="69">
        <v>10</v>
      </c>
      <c r="L36" s="79">
        <v>18</v>
      </c>
      <c r="M36" s="58">
        <v>0</v>
      </c>
      <c r="N36" s="69">
        <v>19</v>
      </c>
      <c r="O36" s="79">
        <v>10</v>
      </c>
      <c r="P36" s="58">
        <v>6</v>
      </c>
      <c r="Q36" s="69">
        <v>14</v>
      </c>
      <c r="R36" s="79">
        <v>9</v>
      </c>
    </row>
    <row r="37" spans="1:18" ht="13.5" customHeight="1">
      <c r="A37" s="319" t="s">
        <v>24</v>
      </c>
      <c r="B37" s="380"/>
      <c r="C37" s="267"/>
      <c r="D37" s="31" t="s">
        <v>74</v>
      </c>
      <c r="E37" s="42" t="s">
        <v>74</v>
      </c>
      <c r="F37" s="381"/>
      <c r="G37" s="284"/>
      <c r="H37" s="285"/>
      <c r="I37" s="405"/>
      <c r="J37" s="383"/>
      <c r="K37" s="384">
        <v>-58.6</v>
      </c>
      <c r="L37" s="385"/>
      <c r="M37" s="383"/>
      <c r="N37" s="384">
        <v>-34.5</v>
      </c>
      <c r="O37" s="385"/>
      <c r="P37" s="383"/>
      <c r="Q37" s="384">
        <v>-10.3</v>
      </c>
      <c r="R37" s="385"/>
    </row>
    <row r="38" spans="1:18" ht="13.5" customHeight="1">
      <c r="A38" s="319"/>
      <c r="B38" s="386" t="s">
        <v>68</v>
      </c>
      <c r="C38" s="266">
        <v>12</v>
      </c>
      <c r="D38" s="30">
        <v>143475</v>
      </c>
      <c r="E38" s="41">
        <v>216784</v>
      </c>
      <c r="F38" s="379">
        <v>-33.816610081924864</v>
      </c>
      <c r="G38" s="273" t="s">
        <v>74</v>
      </c>
      <c r="H38" s="275" t="s">
        <v>74</v>
      </c>
      <c r="I38" s="387" t="s">
        <v>74</v>
      </c>
      <c r="J38" s="58">
        <v>1</v>
      </c>
      <c r="K38" s="69">
        <v>1</v>
      </c>
      <c r="L38" s="79">
        <v>10</v>
      </c>
      <c r="M38" s="58">
        <v>0</v>
      </c>
      <c r="N38" s="69">
        <v>8</v>
      </c>
      <c r="O38" s="79">
        <v>4</v>
      </c>
      <c r="P38" s="58">
        <v>3</v>
      </c>
      <c r="Q38" s="69">
        <v>5</v>
      </c>
      <c r="R38" s="79">
        <v>4</v>
      </c>
    </row>
    <row r="39" spans="1:18" ht="13.5" customHeight="1">
      <c r="A39" s="319"/>
      <c r="B39" s="388"/>
      <c r="C39" s="389"/>
      <c r="D39" s="32">
        <v>9.7759053827269522</v>
      </c>
      <c r="E39" s="43">
        <v>13.067912952113536</v>
      </c>
      <c r="F39" s="390"/>
      <c r="G39" s="274"/>
      <c r="H39" s="276"/>
      <c r="I39" s="391"/>
      <c r="J39" s="392"/>
      <c r="K39" s="71">
        <v>-75</v>
      </c>
      <c r="L39" s="393"/>
      <c r="M39" s="392"/>
      <c r="N39" s="71">
        <v>-33.299999999999997</v>
      </c>
      <c r="O39" s="393"/>
      <c r="P39" s="392"/>
      <c r="Q39" s="71">
        <v>-8.3000000000000007</v>
      </c>
      <c r="R39" s="393"/>
    </row>
    <row r="40" spans="1:18" ht="13.5" customHeight="1">
      <c r="A40" s="319"/>
      <c r="B40" s="23" t="s">
        <v>81</v>
      </c>
      <c r="C40" s="395">
        <v>9</v>
      </c>
      <c r="D40" s="33">
        <v>1053030</v>
      </c>
      <c r="E40" s="44">
        <v>1157734</v>
      </c>
      <c r="F40" s="396">
        <v>-9.0438736359129166</v>
      </c>
      <c r="G40" s="290" t="s">
        <v>74</v>
      </c>
      <c r="H40" s="291" t="s">
        <v>74</v>
      </c>
      <c r="I40" s="409" t="s">
        <v>74</v>
      </c>
      <c r="J40" s="61">
        <v>0</v>
      </c>
      <c r="K40" s="72">
        <v>5</v>
      </c>
      <c r="L40" s="82">
        <v>4</v>
      </c>
      <c r="M40" s="61">
        <v>0</v>
      </c>
      <c r="N40" s="72">
        <v>6</v>
      </c>
      <c r="O40" s="82">
        <v>3</v>
      </c>
      <c r="P40" s="61">
        <v>1</v>
      </c>
      <c r="Q40" s="72">
        <v>5</v>
      </c>
      <c r="R40" s="82">
        <v>3</v>
      </c>
    </row>
    <row r="41" spans="1:18" ht="13.5" customHeight="1">
      <c r="A41" s="319"/>
      <c r="B41" s="388"/>
      <c r="C41" s="389"/>
      <c r="D41" s="32">
        <v>71.749933055744634</v>
      </c>
      <c r="E41" s="43">
        <v>69.789131733440712</v>
      </c>
      <c r="F41" s="390"/>
      <c r="G41" s="274"/>
      <c r="H41" s="276"/>
      <c r="I41" s="391"/>
      <c r="J41" s="392"/>
      <c r="K41" s="71">
        <v>-44.4</v>
      </c>
      <c r="L41" s="393"/>
      <c r="M41" s="392"/>
      <c r="N41" s="71">
        <v>-33.299999999999997</v>
      </c>
      <c r="O41" s="393"/>
      <c r="P41" s="392"/>
      <c r="Q41" s="71">
        <v>-22.2</v>
      </c>
      <c r="R41" s="393"/>
    </row>
    <row r="42" spans="1:18" ht="13.5" customHeight="1">
      <c r="A42" s="319"/>
      <c r="B42" s="24" t="s">
        <v>69</v>
      </c>
      <c r="C42" s="399">
        <v>8</v>
      </c>
      <c r="D42" s="34">
        <v>271134</v>
      </c>
      <c r="E42" s="45">
        <v>284385</v>
      </c>
      <c r="F42" s="400">
        <v>-4.6595284561421977</v>
      </c>
      <c r="G42" s="302" t="s">
        <v>74</v>
      </c>
      <c r="H42" s="303" t="s">
        <v>74</v>
      </c>
      <c r="I42" s="414" t="s">
        <v>74</v>
      </c>
      <c r="J42" s="62">
        <v>0</v>
      </c>
      <c r="K42" s="401">
        <v>4</v>
      </c>
      <c r="L42" s="83">
        <v>4</v>
      </c>
      <c r="M42" s="62">
        <v>0</v>
      </c>
      <c r="N42" s="401">
        <v>5</v>
      </c>
      <c r="O42" s="83">
        <v>3</v>
      </c>
      <c r="P42" s="62">
        <v>2</v>
      </c>
      <c r="Q42" s="401">
        <v>4</v>
      </c>
      <c r="R42" s="83">
        <v>2</v>
      </c>
    </row>
    <row r="43" spans="1:18" ht="13.5" customHeight="1" thickBot="1">
      <c r="A43" s="320"/>
      <c r="B43" s="416"/>
      <c r="C43" s="417"/>
      <c r="D43" s="39">
        <v>18.474161561528412</v>
      </c>
      <c r="E43" s="50">
        <v>17.14295531444575</v>
      </c>
      <c r="F43" s="418"/>
      <c r="G43" s="307"/>
      <c r="H43" s="308"/>
      <c r="I43" s="419"/>
      <c r="J43" s="420"/>
      <c r="K43" s="76">
        <v>-50</v>
      </c>
      <c r="L43" s="421"/>
      <c r="M43" s="420"/>
      <c r="N43" s="76">
        <v>-37.5</v>
      </c>
      <c r="O43" s="421"/>
      <c r="P43" s="420"/>
      <c r="Q43" s="76">
        <v>0</v>
      </c>
      <c r="R43" s="421"/>
    </row>
    <row r="44" spans="1:18" ht="13.5" customHeight="1" thickTop="1">
      <c r="A44" s="11" t="s">
        <v>70</v>
      </c>
      <c r="B44" s="26"/>
      <c r="C44" s="310">
        <v>156</v>
      </c>
      <c r="D44" s="422" t="s">
        <v>74</v>
      </c>
      <c r="E44" s="423" t="s">
        <v>74</v>
      </c>
      <c r="F44" s="424" t="s">
        <v>74</v>
      </c>
      <c r="G44" s="422" t="s">
        <v>74</v>
      </c>
      <c r="H44" s="423" t="s">
        <v>74</v>
      </c>
      <c r="I44" s="424" t="s">
        <v>74</v>
      </c>
      <c r="J44" s="425">
        <v>24</v>
      </c>
      <c r="K44" s="426">
        <v>70</v>
      </c>
      <c r="L44" s="427">
        <v>62</v>
      </c>
      <c r="M44" s="425">
        <v>13</v>
      </c>
      <c r="N44" s="426">
        <v>114</v>
      </c>
      <c r="O44" s="427">
        <v>29</v>
      </c>
      <c r="P44" s="425">
        <v>37</v>
      </c>
      <c r="Q44" s="426">
        <v>84</v>
      </c>
      <c r="R44" s="427">
        <v>35</v>
      </c>
    </row>
    <row r="45" spans="1:18" ht="13.5" customHeight="1">
      <c r="A45" s="402"/>
      <c r="B45" s="404"/>
      <c r="C45" s="267"/>
      <c r="D45" s="428"/>
      <c r="E45" s="429"/>
      <c r="F45" s="430"/>
      <c r="G45" s="428"/>
      <c r="H45" s="429"/>
      <c r="I45" s="430"/>
      <c r="J45" s="431"/>
      <c r="K45" s="432">
        <v>-24.4</v>
      </c>
      <c r="L45" s="433"/>
      <c r="M45" s="431"/>
      <c r="N45" s="432">
        <v>-10.3</v>
      </c>
      <c r="O45" s="433"/>
      <c r="P45" s="431"/>
      <c r="Q45" s="432">
        <v>1.3</v>
      </c>
      <c r="R45" s="433"/>
    </row>
    <row r="46" spans="1:18">
      <c r="F46" s="3"/>
      <c r="J46" s="3" t="s">
        <v>33</v>
      </c>
    </row>
    <row r="47" spans="1:18">
      <c r="A47" s="3"/>
      <c r="B47" s="3"/>
    </row>
    <row r="48" spans="1:18">
      <c r="A48" s="3"/>
      <c r="B48" s="3"/>
    </row>
    <row r="49" ht="10.5" customHeight="1"/>
    <row r="50"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DCF5-EF46-43D3-BA06-15FF56DFEA50}">
  <sheetPr>
    <tabColor theme="9" tint="-0.249977111117893"/>
  </sheetPr>
  <dimension ref="A1:R51"/>
  <sheetViews>
    <sheetView showGridLines="0" view="pageBreakPreview" zoomScaleNormal="55" zoomScaleSheetLayoutView="100" workbookViewId="0"/>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c r="A1" s="4" t="s">
        <v>117</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26610014</v>
      </c>
      <c r="E6" s="41">
        <v>26068238</v>
      </c>
      <c r="F6" s="379">
        <v>2.0782992697857168</v>
      </c>
      <c r="G6" s="53">
        <v>24063533</v>
      </c>
      <c r="H6" s="55">
        <v>23304026</v>
      </c>
      <c r="I6" s="379">
        <v>3.2591235522995134</v>
      </c>
      <c r="J6" s="58">
        <v>28</v>
      </c>
      <c r="K6" s="69">
        <v>33</v>
      </c>
      <c r="L6" s="79">
        <v>23</v>
      </c>
      <c r="M6" s="58">
        <v>7</v>
      </c>
      <c r="N6" s="69">
        <v>66</v>
      </c>
      <c r="O6" s="79">
        <v>11</v>
      </c>
      <c r="P6" s="58">
        <v>31</v>
      </c>
      <c r="Q6" s="69">
        <v>40</v>
      </c>
      <c r="R6" s="79">
        <v>13</v>
      </c>
    </row>
    <row r="7" spans="1:18" ht="13.5" customHeight="1">
      <c r="A7" s="8"/>
      <c r="B7" s="380"/>
      <c r="C7" s="267"/>
      <c r="D7" s="31" t="s">
        <v>74</v>
      </c>
      <c r="E7" s="42" t="s">
        <v>74</v>
      </c>
      <c r="F7" s="381"/>
      <c r="G7" s="31" t="s">
        <v>74</v>
      </c>
      <c r="H7" s="42" t="s">
        <v>74</v>
      </c>
      <c r="I7" s="382"/>
      <c r="J7" s="383"/>
      <c r="K7" s="384">
        <v>6</v>
      </c>
      <c r="L7" s="385"/>
      <c r="M7" s="383"/>
      <c r="N7" s="384">
        <v>-4.8</v>
      </c>
      <c r="O7" s="385"/>
      <c r="P7" s="383"/>
      <c r="Q7" s="384">
        <v>21.4</v>
      </c>
      <c r="R7" s="385"/>
    </row>
    <row r="8" spans="1:18" ht="13.5" customHeight="1">
      <c r="A8" s="317" t="s">
        <v>52</v>
      </c>
      <c r="B8" s="386" t="s">
        <v>59</v>
      </c>
      <c r="C8" s="266">
        <v>13</v>
      </c>
      <c r="D8" s="30">
        <v>980003</v>
      </c>
      <c r="E8" s="41">
        <v>1015838</v>
      </c>
      <c r="F8" s="379">
        <v>-3.5276294054760768</v>
      </c>
      <c r="G8" s="273" t="s">
        <v>74</v>
      </c>
      <c r="H8" s="275" t="s">
        <v>74</v>
      </c>
      <c r="I8" s="387" t="s">
        <v>74</v>
      </c>
      <c r="J8" s="58">
        <v>1</v>
      </c>
      <c r="K8" s="69">
        <v>4</v>
      </c>
      <c r="L8" s="79">
        <v>8</v>
      </c>
      <c r="M8" s="58">
        <v>0</v>
      </c>
      <c r="N8" s="69">
        <v>10</v>
      </c>
      <c r="O8" s="79">
        <v>3</v>
      </c>
      <c r="P8" s="58">
        <v>7</v>
      </c>
      <c r="Q8" s="69">
        <v>4</v>
      </c>
      <c r="R8" s="79">
        <v>2</v>
      </c>
    </row>
    <row r="9" spans="1:18" ht="13.5" customHeight="1">
      <c r="A9" s="317"/>
      <c r="B9" s="388"/>
      <c r="C9" s="389"/>
      <c r="D9" s="32">
        <v>3.682835341612372</v>
      </c>
      <c r="E9" s="43">
        <v>3.8968418195353287</v>
      </c>
      <c r="F9" s="390"/>
      <c r="G9" s="274"/>
      <c r="H9" s="276"/>
      <c r="I9" s="391"/>
      <c r="J9" s="392"/>
      <c r="K9" s="71">
        <v>-53.8</v>
      </c>
      <c r="L9" s="393"/>
      <c r="M9" s="392"/>
      <c r="N9" s="71">
        <v>-23.1</v>
      </c>
      <c r="O9" s="393"/>
      <c r="P9" s="392"/>
      <c r="Q9" s="71">
        <v>38.5</v>
      </c>
      <c r="R9" s="393"/>
    </row>
    <row r="10" spans="1:18" ht="13.5" customHeight="1">
      <c r="A10" s="317"/>
      <c r="B10" s="394" t="s">
        <v>62</v>
      </c>
      <c r="C10" s="395">
        <v>9</v>
      </c>
      <c r="D10" s="33">
        <v>1193813</v>
      </c>
      <c r="E10" s="44">
        <v>1151109</v>
      </c>
      <c r="F10" s="396">
        <v>3.7098137535194411</v>
      </c>
      <c r="G10" s="33">
        <v>944582</v>
      </c>
      <c r="H10" s="44">
        <v>847221</v>
      </c>
      <c r="I10" s="396">
        <v>11.491806742278584</v>
      </c>
      <c r="J10" s="61">
        <v>2</v>
      </c>
      <c r="K10" s="72">
        <v>4</v>
      </c>
      <c r="L10" s="82">
        <v>3</v>
      </c>
      <c r="M10" s="61">
        <v>0</v>
      </c>
      <c r="N10" s="72">
        <v>7</v>
      </c>
      <c r="O10" s="82">
        <v>2</v>
      </c>
      <c r="P10" s="61">
        <v>1</v>
      </c>
      <c r="Q10" s="72">
        <v>4</v>
      </c>
      <c r="R10" s="82">
        <v>4</v>
      </c>
    </row>
    <row r="11" spans="1:18" ht="13.5" customHeight="1">
      <c r="A11" s="317"/>
      <c r="B11" s="388"/>
      <c r="C11" s="389"/>
      <c r="D11" s="32">
        <v>4.4863298455987284</v>
      </c>
      <c r="E11" s="43">
        <v>4.4157529941225793</v>
      </c>
      <c r="F11" s="390"/>
      <c r="G11" s="32">
        <v>3.9253670689171036</v>
      </c>
      <c r="H11" s="43">
        <v>3.6355134516241958</v>
      </c>
      <c r="I11" s="397"/>
      <c r="J11" s="392"/>
      <c r="K11" s="71">
        <v>-11.1</v>
      </c>
      <c r="L11" s="393"/>
      <c r="M11" s="392"/>
      <c r="N11" s="71">
        <v>-22.2</v>
      </c>
      <c r="O11" s="393"/>
      <c r="P11" s="392"/>
      <c r="Q11" s="71">
        <v>-33.299999999999997</v>
      </c>
      <c r="R11" s="393"/>
    </row>
    <row r="12" spans="1:18" ht="13.5" customHeight="1">
      <c r="A12" s="317"/>
      <c r="B12" s="398" t="s">
        <v>48</v>
      </c>
      <c r="C12" s="399">
        <v>12</v>
      </c>
      <c r="D12" s="34">
        <v>2599512</v>
      </c>
      <c r="E12" s="45">
        <v>2933841</v>
      </c>
      <c r="F12" s="400">
        <v>-11.395607328413504</v>
      </c>
      <c r="G12" s="34">
        <v>2433563</v>
      </c>
      <c r="H12" s="45">
        <v>2662623</v>
      </c>
      <c r="I12" s="400">
        <v>-8.6027950633642121</v>
      </c>
      <c r="J12" s="62">
        <v>3</v>
      </c>
      <c r="K12" s="401">
        <v>2</v>
      </c>
      <c r="L12" s="83">
        <v>7</v>
      </c>
      <c r="M12" s="62">
        <v>2</v>
      </c>
      <c r="N12" s="401">
        <v>6</v>
      </c>
      <c r="O12" s="83">
        <v>4</v>
      </c>
      <c r="P12" s="62">
        <v>6</v>
      </c>
      <c r="Q12" s="401">
        <v>4</v>
      </c>
      <c r="R12" s="83">
        <v>2</v>
      </c>
    </row>
    <row r="13" spans="1:18" ht="13.5" customHeight="1">
      <c r="A13" s="317"/>
      <c r="B13" s="388"/>
      <c r="C13" s="389"/>
      <c r="D13" s="32">
        <v>9.7689238344632212</v>
      </c>
      <c r="E13" s="43">
        <v>11.254466067096672</v>
      </c>
      <c r="F13" s="390"/>
      <c r="G13" s="32">
        <v>10.113074418457172</v>
      </c>
      <c r="H13" s="43">
        <v>11.425592298944396</v>
      </c>
      <c r="I13" s="397"/>
      <c r="J13" s="392"/>
      <c r="K13" s="71">
        <v>-33.299999999999997</v>
      </c>
      <c r="L13" s="393"/>
      <c r="M13" s="392"/>
      <c r="N13" s="71">
        <v>-16.7</v>
      </c>
      <c r="O13" s="393"/>
      <c r="P13" s="392"/>
      <c r="Q13" s="71">
        <v>33.299999999999997</v>
      </c>
      <c r="R13" s="393"/>
    </row>
    <row r="14" spans="1:18" ht="13.5" customHeight="1">
      <c r="A14" s="317"/>
      <c r="B14" s="398" t="s">
        <v>63</v>
      </c>
      <c r="C14" s="399">
        <v>9</v>
      </c>
      <c r="D14" s="34">
        <v>1017923</v>
      </c>
      <c r="E14" s="45">
        <v>973926</v>
      </c>
      <c r="F14" s="400">
        <v>4.517489008405164</v>
      </c>
      <c r="G14" s="34">
        <v>1095826</v>
      </c>
      <c r="H14" s="45">
        <v>976870</v>
      </c>
      <c r="I14" s="400">
        <v>12.17726002436352</v>
      </c>
      <c r="J14" s="62">
        <v>6</v>
      </c>
      <c r="K14" s="401">
        <v>3</v>
      </c>
      <c r="L14" s="83">
        <v>0</v>
      </c>
      <c r="M14" s="62">
        <v>2</v>
      </c>
      <c r="N14" s="401">
        <v>7</v>
      </c>
      <c r="O14" s="83">
        <v>0</v>
      </c>
      <c r="P14" s="62">
        <v>3</v>
      </c>
      <c r="Q14" s="401">
        <v>5</v>
      </c>
      <c r="R14" s="83">
        <v>1</v>
      </c>
    </row>
    <row r="15" spans="1:18" ht="13.5" customHeight="1">
      <c r="A15" s="317"/>
      <c r="B15" s="388"/>
      <c r="C15" s="389"/>
      <c r="D15" s="32">
        <v>3.8253380851284033</v>
      </c>
      <c r="E15" s="43">
        <v>3.7360637876637459</v>
      </c>
      <c r="F15" s="390"/>
      <c r="G15" s="32">
        <v>4.5538865801626054</v>
      </c>
      <c r="H15" s="43">
        <v>4.1918507986559916</v>
      </c>
      <c r="I15" s="397"/>
      <c r="J15" s="392"/>
      <c r="K15" s="71">
        <v>66.7</v>
      </c>
      <c r="L15" s="393"/>
      <c r="M15" s="392"/>
      <c r="N15" s="71">
        <v>22.2</v>
      </c>
      <c r="O15" s="393"/>
      <c r="P15" s="392"/>
      <c r="Q15" s="71">
        <v>22.2</v>
      </c>
      <c r="R15" s="393"/>
    </row>
    <row r="16" spans="1:18" ht="13.5" customHeight="1">
      <c r="A16" s="317"/>
      <c r="B16" s="398" t="s">
        <v>65</v>
      </c>
      <c r="C16" s="399">
        <v>9</v>
      </c>
      <c r="D16" s="34">
        <v>781142</v>
      </c>
      <c r="E16" s="45">
        <v>1209281</v>
      </c>
      <c r="F16" s="400">
        <v>-35.404426266517035</v>
      </c>
      <c r="G16" s="34">
        <v>677601</v>
      </c>
      <c r="H16" s="45">
        <v>690599</v>
      </c>
      <c r="I16" s="400">
        <v>-1.8821342052334273</v>
      </c>
      <c r="J16" s="62">
        <v>0</v>
      </c>
      <c r="K16" s="401">
        <v>7</v>
      </c>
      <c r="L16" s="83">
        <v>2</v>
      </c>
      <c r="M16" s="62">
        <v>1</v>
      </c>
      <c r="N16" s="401">
        <v>7</v>
      </c>
      <c r="O16" s="83">
        <v>1</v>
      </c>
      <c r="P16" s="62">
        <v>1</v>
      </c>
      <c r="Q16" s="401">
        <v>6</v>
      </c>
      <c r="R16" s="83">
        <v>2</v>
      </c>
    </row>
    <row r="17" spans="1:18" ht="13.5" customHeight="1">
      <c r="A17" s="317"/>
      <c r="B17" s="388"/>
      <c r="C17" s="389"/>
      <c r="D17" s="32">
        <v>2.935518936592818</v>
      </c>
      <c r="E17" s="43">
        <v>4.6389057825849216</v>
      </c>
      <c r="F17" s="390"/>
      <c r="G17" s="32">
        <v>2.8158832703410592</v>
      </c>
      <c r="H17" s="43">
        <v>2.963432155456744</v>
      </c>
      <c r="I17" s="397"/>
      <c r="J17" s="392"/>
      <c r="K17" s="71">
        <v>-22.2</v>
      </c>
      <c r="L17" s="393"/>
      <c r="M17" s="392"/>
      <c r="N17" s="71">
        <v>0</v>
      </c>
      <c r="O17" s="393"/>
      <c r="P17" s="392"/>
      <c r="Q17" s="71">
        <v>-11.1</v>
      </c>
      <c r="R17" s="393"/>
    </row>
    <row r="18" spans="1:18" ht="13.5" customHeight="1">
      <c r="A18" s="317"/>
      <c r="B18" s="398" t="s">
        <v>54</v>
      </c>
      <c r="C18" s="399">
        <v>15</v>
      </c>
      <c r="D18" s="34">
        <v>11065366</v>
      </c>
      <c r="E18" s="45">
        <v>9247896</v>
      </c>
      <c r="F18" s="400">
        <v>19.652794538346868</v>
      </c>
      <c r="G18" s="34">
        <v>10233551</v>
      </c>
      <c r="H18" s="45">
        <v>8574435</v>
      </c>
      <c r="I18" s="400">
        <v>19.34956647289296</v>
      </c>
      <c r="J18" s="62">
        <v>7</v>
      </c>
      <c r="K18" s="401">
        <v>8</v>
      </c>
      <c r="L18" s="83">
        <v>0</v>
      </c>
      <c r="M18" s="62">
        <v>1</v>
      </c>
      <c r="N18" s="401">
        <v>14</v>
      </c>
      <c r="O18" s="83">
        <v>0</v>
      </c>
      <c r="P18" s="62">
        <v>6</v>
      </c>
      <c r="Q18" s="401">
        <v>8</v>
      </c>
      <c r="R18" s="83">
        <v>1</v>
      </c>
    </row>
    <row r="19" spans="1:18" ht="13.5" customHeight="1">
      <c r="A19" s="317"/>
      <c r="B19" s="388"/>
      <c r="C19" s="389"/>
      <c r="D19" s="32">
        <v>41.583465532938092</v>
      </c>
      <c r="E19" s="43">
        <v>35.475723368798455</v>
      </c>
      <c r="F19" s="390"/>
      <c r="G19" s="32">
        <v>42.527217428961904</v>
      </c>
      <c r="H19" s="43">
        <v>36.79379262621832</v>
      </c>
      <c r="I19" s="397"/>
      <c r="J19" s="392"/>
      <c r="K19" s="71">
        <v>46.7</v>
      </c>
      <c r="L19" s="393"/>
      <c r="M19" s="392"/>
      <c r="N19" s="71">
        <v>6.7</v>
      </c>
      <c r="O19" s="393"/>
      <c r="P19" s="392"/>
      <c r="Q19" s="71">
        <v>33.299999999999997</v>
      </c>
      <c r="R19" s="393"/>
    </row>
    <row r="20" spans="1:18" ht="13.5" customHeight="1">
      <c r="A20" s="317"/>
      <c r="B20" s="398" t="s">
        <v>55</v>
      </c>
      <c r="C20" s="399">
        <v>8</v>
      </c>
      <c r="D20" s="34">
        <v>3628180</v>
      </c>
      <c r="E20" s="45">
        <v>4248959</v>
      </c>
      <c r="F20" s="400">
        <v>-14.610143331578399</v>
      </c>
      <c r="G20" s="34">
        <v>3436016</v>
      </c>
      <c r="H20" s="45">
        <v>4061069</v>
      </c>
      <c r="I20" s="400">
        <v>-15.39134154086031</v>
      </c>
      <c r="J20" s="62">
        <v>4</v>
      </c>
      <c r="K20" s="401">
        <v>3</v>
      </c>
      <c r="L20" s="83">
        <v>1</v>
      </c>
      <c r="M20" s="62">
        <v>0</v>
      </c>
      <c r="N20" s="401">
        <v>8</v>
      </c>
      <c r="O20" s="83">
        <v>0</v>
      </c>
      <c r="P20" s="62">
        <v>3</v>
      </c>
      <c r="Q20" s="401">
        <v>5</v>
      </c>
      <c r="R20" s="83">
        <v>0</v>
      </c>
    </row>
    <row r="21" spans="1:18" ht="13.5" customHeight="1">
      <c r="A21" s="317"/>
      <c r="B21" s="388"/>
      <c r="C21" s="389"/>
      <c r="D21" s="32">
        <v>13.634641454904909</v>
      </c>
      <c r="E21" s="43">
        <v>16.29937167214754</v>
      </c>
      <c r="F21" s="390"/>
      <c r="G21" s="32">
        <v>14.278934020203932</v>
      </c>
      <c r="H21" s="43">
        <v>17.426469572253307</v>
      </c>
      <c r="I21" s="397"/>
      <c r="J21" s="392"/>
      <c r="K21" s="71">
        <v>37.5</v>
      </c>
      <c r="L21" s="393"/>
      <c r="M21" s="392"/>
      <c r="N21" s="71">
        <v>0</v>
      </c>
      <c r="O21" s="393"/>
      <c r="P21" s="392"/>
      <c r="Q21" s="71">
        <v>37.5</v>
      </c>
      <c r="R21" s="393"/>
    </row>
    <row r="22" spans="1:18" ht="13.5" customHeight="1">
      <c r="A22" s="317"/>
      <c r="B22" s="398" t="s">
        <v>32</v>
      </c>
      <c r="C22" s="399">
        <v>9</v>
      </c>
      <c r="D22" s="34">
        <v>5344075</v>
      </c>
      <c r="E22" s="45">
        <v>5287388</v>
      </c>
      <c r="F22" s="400">
        <v>1.0721172722712993</v>
      </c>
      <c r="G22" s="34">
        <v>5242394</v>
      </c>
      <c r="H22" s="45">
        <v>5491209</v>
      </c>
      <c r="I22" s="400">
        <v>-4.5311515187274836</v>
      </c>
      <c r="J22" s="62">
        <v>5</v>
      </c>
      <c r="K22" s="401">
        <v>2</v>
      </c>
      <c r="L22" s="83">
        <v>2</v>
      </c>
      <c r="M22" s="62">
        <v>1</v>
      </c>
      <c r="N22" s="401">
        <v>7</v>
      </c>
      <c r="O22" s="83">
        <v>1</v>
      </c>
      <c r="P22" s="62">
        <v>4</v>
      </c>
      <c r="Q22" s="401">
        <v>4</v>
      </c>
      <c r="R22" s="83">
        <v>1</v>
      </c>
    </row>
    <row r="23" spans="1:18" ht="13.5" customHeight="1">
      <c r="A23" s="318"/>
      <c r="B23" s="402"/>
      <c r="C23" s="267"/>
      <c r="D23" s="35">
        <v>20.082946968761458</v>
      </c>
      <c r="E23" s="46">
        <v>20.282874508050757</v>
      </c>
      <c r="F23" s="381"/>
      <c r="G23" s="35">
        <v>21.785637212956217</v>
      </c>
      <c r="H23" s="56">
        <v>23.563349096847041</v>
      </c>
      <c r="I23" s="382"/>
      <c r="J23" s="383"/>
      <c r="K23" s="384">
        <v>33.299999999999997</v>
      </c>
      <c r="L23" s="385"/>
      <c r="M23" s="383"/>
      <c r="N23" s="384">
        <v>0</v>
      </c>
      <c r="O23" s="385"/>
      <c r="P23" s="383"/>
      <c r="Q23" s="384">
        <v>33.299999999999997</v>
      </c>
      <c r="R23" s="385"/>
    </row>
    <row r="24" spans="1:18" ht="13.5" customHeight="1">
      <c r="A24" s="386" t="s">
        <v>19</v>
      </c>
      <c r="B24" s="403"/>
      <c r="C24" s="266">
        <v>16</v>
      </c>
      <c r="D24" s="30">
        <v>1949177</v>
      </c>
      <c r="E24" s="41">
        <v>1401890</v>
      </c>
      <c r="F24" s="379">
        <v>39.03922561684584</v>
      </c>
      <c r="G24" s="30">
        <v>3021023</v>
      </c>
      <c r="H24" s="41">
        <v>2504031</v>
      </c>
      <c r="I24" s="379">
        <v>20.646389761149123</v>
      </c>
      <c r="J24" s="58">
        <v>0</v>
      </c>
      <c r="K24" s="69">
        <v>14</v>
      </c>
      <c r="L24" s="79">
        <v>2</v>
      </c>
      <c r="M24" s="58">
        <v>0</v>
      </c>
      <c r="N24" s="69">
        <v>15</v>
      </c>
      <c r="O24" s="79">
        <v>1</v>
      </c>
      <c r="P24" s="58">
        <v>2</v>
      </c>
      <c r="Q24" s="69">
        <v>12</v>
      </c>
      <c r="R24" s="79">
        <v>2</v>
      </c>
    </row>
    <row r="25" spans="1:18" ht="13.5" customHeight="1">
      <c r="A25" s="402"/>
      <c r="B25" s="404"/>
      <c r="C25" s="267"/>
      <c r="D25" s="36" t="s">
        <v>74</v>
      </c>
      <c r="E25" s="47" t="s">
        <v>74</v>
      </c>
      <c r="F25" s="381"/>
      <c r="G25" s="54" t="s">
        <v>74</v>
      </c>
      <c r="H25" s="57" t="s">
        <v>74</v>
      </c>
      <c r="I25" s="382"/>
      <c r="J25" s="383"/>
      <c r="K25" s="384">
        <v>-12.5</v>
      </c>
      <c r="L25" s="385"/>
      <c r="M25" s="383"/>
      <c r="N25" s="384">
        <v>-6.3</v>
      </c>
      <c r="O25" s="385"/>
      <c r="P25" s="383"/>
      <c r="Q25" s="384">
        <v>0</v>
      </c>
      <c r="R25" s="385"/>
    </row>
    <row r="26" spans="1:18" ht="13.5" customHeight="1">
      <c r="A26" s="8"/>
      <c r="B26" s="14" t="s">
        <v>61</v>
      </c>
      <c r="C26" s="266">
        <v>27</v>
      </c>
      <c r="D26" s="30">
        <v>3638250</v>
      </c>
      <c r="E26" s="41">
        <v>3647717</v>
      </c>
      <c r="F26" s="379">
        <v>-0.25953219506885716</v>
      </c>
      <c r="G26" s="273" t="s">
        <v>74</v>
      </c>
      <c r="H26" s="275" t="s">
        <v>74</v>
      </c>
      <c r="I26" s="387" t="s">
        <v>74</v>
      </c>
      <c r="J26" s="58">
        <v>2</v>
      </c>
      <c r="K26" s="69">
        <v>13</v>
      </c>
      <c r="L26" s="79">
        <v>12</v>
      </c>
      <c r="M26" s="58">
        <v>2</v>
      </c>
      <c r="N26" s="69">
        <v>16</v>
      </c>
      <c r="O26" s="79">
        <v>9</v>
      </c>
      <c r="P26" s="58">
        <v>4</v>
      </c>
      <c r="Q26" s="69">
        <v>12</v>
      </c>
      <c r="R26" s="79">
        <v>11</v>
      </c>
    </row>
    <row r="27" spans="1:18" ht="13.5" customHeight="1">
      <c r="A27" s="8"/>
      <c r="B27" s="380"/>
      <c r="C27" s="267"/>
      <c r="D27" s="31" t="s">
        <v>74</v>
      </c>
      <c r="E27" s="42" t="s">
        <v>74</v>
      </c>
      <c r="F27" s="381"/>
      <c r="G27" s="284"/>
      <c r="H27" s="285"/>
      <c r="I27" s="405"/>
      <c r="J27" s="383"/>
      <c r="K27" s="384">
        <v>-37</v>
      </c>
      <c r="L27" s="385"/>
      <c r="M27" s="383"/>
      <c r="N27" s="384">
        <v>-25.9</v>
      </c>
      <c r="O27" s="385"/>
      <c r="P27" s="383"/>
      <c r="Q27" s="384">
        <v>-25.9</v>
      </c>
      <c r="R27" s="385"/>
    </row>
    <row r="28" spans="1:18" ht="13.5" customHeight="1">
      <c r="A28" s="317" t="s">
        <v>66</v>
      </c>
      <c r="B28" s="386" t="s">
        <v>58</v>
      </c>
      <c r="C28" s="406">
        <v>5</v>
      </c>
      <c r="D28" s="30">
        <v>36601</v>
      </c>
      <c r="E28" s="41">
        <v>42039</v>
      </c>
      <c r="F28" s="379">
        <v>-12.935607412164899</v>
      </c>
      <c r="G28" s="273" t="s">
        <v>74</v>
      </c>
      <c r="H28" s="275" t="s">
        <v>74</v>
      </c>
      <c r="I28" s="387" t="s">
        <v>74</v>
      </c>
      <c r="J28" s="58">
        <v>0</v>
      </c>
      <c r="K28" s="69">
        <v>3</v>
      </c>
      <c r="L28" s="79">
        <v>2</v>
      </c>
      <c r="M28" s="58">
        <v>0</v>
      </c>
      <c r="N28" s="69">
        <v>3</v>
      </c>
      <c r="O28" s="79">
        <v>2</v>
      </c>
      <c r="P28" s="58">
        <v>0</v>
      </c>
      <c r="Q28" s="69">
        <v>3</v>
      </c>
      <c r="R28" s="79">
        <v>2</v>
      </c>
    </row>
    <row r="29" spans="1:18" ht="13.5" customHeight="1">
      <c r="A29" s="317"/>
      <c r="B29" s="388"/>
      <c r="C29" s="407"/>
      <c r="D29" s="32">
        <v>1.0060056345770632</v>
      </c>
      <c r="E29" s="43">
        <v>1.1524742736347147</v>
      </c>
      <c r="F29" s="390"/>
      <c r="G29" s="274"/>
      <c r="H29" s="276"/>
      <c r="I29" s="391"/>
      <c r="J29" s="392"/>
      <c r="K29" s="71">
        <v>-40</v>
      </c>
      <c r="L29" s="393"/>
      <c r="M29" s="392"/>
      <c r="N29" s="71">
        <v>-40</v>
      </c>
      <c r="O29" s="393"/>
      <c r="P29" s="392"/>
      <c r="Q29" s="71">
        <v>-40</v>
      </c>
      <c r="R29" s="393"/>
    </row>
    <row r="30" spans="1:18" ht="13.5" customHeight="1">
      <c r="A30" s="317"/>
      <c r="B30" s="394" t="s">
        <v>67</v>
      </c>
      <c r="C30" s="408">
        <v>9</v>
      </c>
      <c r="D30" s="33">
        <v>404178</v>
      </c>
      <c r="E30" s="44">
        <v>432798</v>
      </c>
      <c r="F30" s="396">
        <v>-6.6127847171197658</v>
      </c>
      <c r="G30" s="290" t="s">
        <v>74</v>
      </c>
      <c r="H30" s="291" t="s">
        <v>74</v>
      </c>
      <c r="I30" s="409" t="s">
        <v>74</v>
      </c>
      <c r="J30" s="61">
        <v>1</v>
      </c>
      <c r="K30" s="72">
        <v>5</v>
      </c>
      <c r="L30" s="82">
        <v>3</v>
      </c>
      <c r="M30" s="61">
        <v>2</v>
      </c>
      <c r="N30" s="72">
        <v>5</v>
      </c>
      <c r="O30" s="82">
        <v>2</v>
      </c>
      <c r="P30" s="61">
        <v>3</v>
      </c>
      <c r="Q30" s="72">
        <v>5</v>
      </c>
      <c r="R30" s="82">
        <v>1</v>
      </c>
    </row>
    <row r="31" spans="1:18" ht="13.5" customHeight="1">
      <c r="A31" s="317"/>
      <c r="B31" s="388"/>
      <c r="C31" s="407"/>
      <c r="D31" s="32">
        <v>11.109132137703567</v>
      </c>
      <c r="E31" s="43">
        <v>11.864900703645596</v>
      </c>
      <c r="F31" s="390"/>
      <c r="G31" s="274"/>
      <c r="H31" s="276"/>
      <c r="I31" s="391"/>
      <c r="J31" s="392"/>
      <c r="K31" s="71">
        <v>-22.2</v>
      </c>
      <c r="L31" s="393"/>
      <c r="M31" s="392"/>
      <c r="N31" s="71">
        <v>0</v>
      </c>
      <c r="O31" s="393"/>
      <c r="P31" s="392"/>
      <c r="Q31" s="71">
        <v>22.2</v>
      </c>
      <c r="R31" s="393"/>
    </row>
    <row r="32" spans="1:18" ht="13.5" customHeight="1">
      <c r="A32" s="317"/>
      <c r="B32" s="410" t="s">
        <v>38</v>
      </c>
      <c r="C32" s="408">
        <v>10</v>
      </c>
      <c r="D32" s="37">
        <v>3000070</v>
      </c>
      <c r="E32" s="48">
        <v>2996015</v>
      </c>
      <c r="F32" s="411">
        <v>0.13534645187023386</v>
      </c>
      <c r="G32" s="294" t="s">
        <v>74</v>
      </c>
      <c r="H32" s="296" t="s">
        <v>74</v>
      </c>
      <c r="I32" s="298" t="s">
        <v>74</v>
      </c>
      <c r="J32" s="63">
        <v>0</v>
      </c>
      <c r="K32" s="74">
        <v>5</v>
      </c>
      <c r="L32" s="84">
        <v>5</v>
      </c>
      <c r="M32" s="63">
        <v>0</v>
      </c>
      <c r="N32" s="74">
        <v>6</v>
      </c>
      <c r="O32" s="84">
        <v>4</v>
      </c>
      <c r="P32" s="63">
        <v>0</v>
      </c>
      <c r="Q32" s="74">
        <v>4</v>
      </c>
      <c r="R32" s="84">
        <v>6</v>
      </c>
    </row>
    <row r="33" spans="1:18" ht="13.5" customHeight="1">
      <c r="A33" s="317"/>
      <c r="B33" s="412"/>
      <c r="C33" s="407"/>
      <c r="D33" s="38">
        <v>82.459149316292169</v>
      </c>
      <c r="E33" s="49">
        <v>82.133975853938239</v>
      </c>
      <c r="F33" s="390"/>
      <c r="G33" s="295"/>
      <c r="H33" s="297"/>
      <c r="I33" s="299"/>
      <c r="J33" s="64"/>
      <c r="K33" s="75">
        <v>-50</v>
      </c>
      <c r="L33" s="85"/>
      <c r="M33" s="64"/>
      <c r="N33" s="75">
        <v>-40</v>
      </c>
      <c r="O33" s="85"/>
      <c r="P33" s="64"/>
      <c r="Q33" s="75">
        <v>-60</v>
      </c>
      <c r="R33" s="85"/>
    </row>
    <row r="34" spans="1:18" ht="13.5" customHeight="1">
      <c r="A34" s="317"/>
      <c r="B34" s="398" t="s">
        <v>57</v>
      </c>
      <c r="C34" s="413">
        <v>3</v>
      </c>
      <c r="D34" s="34">
        <v>197401</v>
      </c>
      <c r="E34" s="45">
        <v>176865</v>
      </c>
      <c r="F34" s="400">
        <v>11.611115822802702</v>
      </c>
      <c r="G34" s="302" t="s">
        <v>74</v>
      </c>
      <c r="H34" s="303" t="s">
        <v>74</v>
      </c>
      <c r="I34" s="414" t="s">
        <v>74</v>
      </c>
      <c r="J34" s="62">
        <v>1</v>
      </c>
      <c r="K34" s="401">
        <v>0</v>
      </c>
      <c r="L34" s="83">
        <v>2</v>
      </c>
      <c r="M34" s="62">
        <v>0</v>
      </c>
      <c r="N34" s="401">
        <v>2</v>
      </c>
      <c r="O34" s="83">
        <v>1</v>
      </c>
      <c r="P34" s="62">
        <v>1</v>
      </c>
      <c r="Q34" s="401">
        <v>0</v>
      </c>
      <c r="R34" s="83">
        <v>2</v>
      </c>
    </row>
    <row r="35" spans="1:18" ht="13.5" customHeight="1">
      <c r="A35" s="318"/>
      <c r="B35" s="402"/>
      <c r="C35" s="415"/>
      <c r="D35" s="35">
        <v>5.4257129114271967</v>
      </c>
      <c r="E35" s="46">
        <v>4.8486491687814599</v>
      </c>
      <c r="F35" s="381"/>
      <c r="G35" s="284"/>
      <c r="H35" s="285"/>
      <c r="I35" s="405"/>
      <c r="J35" s="383"/>
      <c r="K35" s="384">
        <v>-33.299999999999997</v>
      </c>
      <c r="L35" s="385"/>
      <c r="M35" s="383"/>
      <c r="N35" s="384">
        <v>-33.299999999999997</v>
      </c>
      <c r="O35" s="385"/>
      <c r="P35" s="383"/>
      <c r="Q35" s="384">
        <v>-33.299999999999997</v>
      </c>
      <c r="R35" s="385"/>
    </row>
    <row r="36" spans="1:18" ht="13.5" customHeight="1">
      <c r="A36" s="7"/>
      <c r="B36" s="14" t="s">
        <v>61</v>
      </c>
      <c r="C36" s="266">
        <v>30</v>
      </c>
      <c r="D36" s="30">
        <v>1803295</v>
      </c>
      <c r="E36" s="41">
        <v>1603586</v>
      </c>
      <c r="F36" s="379">
        <v>12.453900196185302</v>
      </c>
      <c r="G36" s="273" t="s">
        <v>74</v>
      </c>
      <c r="H36" s="275" t="s">
        <v>74</v>
      </c>
      <c r="I36" s="387" t="s">
        <v>74</v>
      </c>
      <c r="J36" s="58">
        <v>4</v>
      </c>
      <c r="K36" s="69">
        <v>13</v>
      </c>
      <c r="L36" s="79">
        <v>12</v>
      </c>
      <c r="M36" s="58">
        <v>0</v>
      </c>
      <c r="N36" s="69">
        <v>21</v>
      </c>
      <c r="O36" s="79">
        <v>8</v>
      </c>
      <c r="P36" s="58">
        <v>8</v>
      </c>
      <c r="Q36" s="69">
        <v>13</v>
      </c>
      <c r="R36" s="79">
        <v>8</v>
      </c>
    </row>
    <row r="37" spans="1:18" ht="13.5" customHeight="1">
      <c r="A37" s="319" t="s">
        <v>24</v>
      </c>
      <c r="B37" s="380"/>
      <c r="C37" s="267"/>
      <c r="D37" s="31" t="s">
        <v>74</v>
      </c>
      <c r="E37" s="42" t="s">
        <v>74</v>
      </c>
      <c r="F37" s="381"/>
      <c r="G37" s="284"/>
      <c r="H37" s="285"/>
      <c r="I37" s="405"/>
      <c r="J37" s="383"/>
      <c r="K37" s="384">
        <v>-27.6</v>
      </c>
      <c r="L37" s="385"/>
      <c r="M37" s="383"/>
      <c r="N37" s="384">
        <v>-27.6</v>
      </c>
      <c r="O37" s="385"/>
      <c r="P37" s="383"/>
      <c r="Q37" s="384">
        <v>0</v>
      </c>
      <c r="R37" s="385"/>
    </row>
    <row r="38" spans="1:18" ht="13.5" customHeight="1">
      <c r="A38" s="319"/>
      <c r="B38" s="386" t="s">
        <v>68</v>
      </c>
      <c r="C38" s="266">
        <v>13</v>
      </c>
      <c r="D38" s="30">
        <v>150923</v>
      </c>
      <c r="E38" s="41">
        <v>219996</v>
      </c>
      <c r="F38" s="379">
        <v>-31.397389043437158</v>
      </c>
      <c r="G38" s="273" t="s">
        <v>74</v>
      </c>
      <c r="H38" s="275" t="s">
        <v>74</v>
      </c>
      <c r="I38" s="387" t="s">
        <v>74</v>
      </c>
      <c r="J38" s="58">
        <v>2</v>
      </c>
      <c r="K38" s="69">
        <v>4</v>
      </c>
      <c r="L38" s="79">
        <v>6</v>
      </c>
      <c r="M38" s="58">
        <v>0</v>
      </c>
      <c r="N38" s="69">
        <v>10</v>
      </c>
      <c r="O38" s="79">
        <v>2</v>
      </c>
      <c r="P38" s="58">
        <v>3</v>
      </c>
      <c r="Q38" s="69">
        <v>3</v>
      </c>
      <c r="R38" s="79">
        <v>6</v>
      </c>
    </row>
    <row r="39" spans="1:18" ht="13.5" customHeight="1">
      <c r="A39" s="319"/>
      <c r="B39" s="388"/>
      <c r="C39" s="389"/>
      <c r="D39" s="32">
        <v>8.3692906595981249</v>
      </c>
      <c r="E39" s="43">
        <v>13.719002286126219</v>
      </c>
      <c r="F39" s="390"/>
      <c r="G39" s="274"/>
      <c r="H39" s="276"/>
      <c r="I39" s="391"/>
      <c r="J39" s="392"/>
      <c r="K39" s="71">
        <v>-33.299999999999997</v>
      </c>
      <c r="L39" s="393"/>
      <c r="M39" s="392"/>
      <c r="N39" s="71">
        <v>-16.7</v>
      </c>
      <c r="O39" s="393"/>
      <c r="P39" s="392"/>
      <c r="Q39" s="71">
        <v>-25</v>
      </c>
      <c r="R39" s="393"/>
    </row>
    <row r="40" spans="1:18" ht="13.5" customHeight="1">
      <c r="A40" s="319"/>
      <c r="B40" s="23" t="s">
        <v>81</v>
      </c>
      <c r="C40" s="395">
        <v>9</v>
      </c>
      <c r="D40" s="33">
        <v>1053843</v>
      </c>
      <c r="E40" s="44">
        <v>1111045</v>
      </c>
      <c r="F40" s="396">
        <v>-5.1484863349369334</v>
      </c>
      <c r="G40" s="290" t="s">
        <v>74</v>
      </c>
      <c r="H40" s="291" t="s">
        <v>74</v>
      </c>
      <c r="I40" s="409" t="s">
        <v>74</v>
      </c>
      <c r="J40" s="61">
        <v>2</v>
      </c>
      <c r="K40" s="72">
        <v>5</v>
      </c>
      <c r="L40" s="82">
        <v>2</v>
      </c>
      <c r="M40" s="61">
        <v>0</v>
      </c>
      <c r="N40" s="72">
        <v>6</v>
      </c>
      <c r="O40" s="82">
        <v>3</v>
      </c>
      <c r="P40" s="61">
        <v>2</v>
      </c>
      <c r="Q40" s="72">
        <v>5</v>
      </c>
      <c r="R40" s="82">
        <v>2</v>
      </c>
    </row>
    <row r="41" spans="1:18" ht="13.5" customHeight="1">
      <c r="A41" s="319"/>
      <c r="B41" s="388"/>
      <c r="C41" s="389"/>
      <c r="D41" s="32">
        <v>58.439855930394081</v>
      </c>
      <c r="E41" s="43">
        <v>69.285027432267427</v>
      </c>
      <c r="F41" s="390"/>
      <c r="G41" s="274"/>
      <c r="H41" s="276"/>
      <c r="I41" s="391"/>
      <c r="J41" s="392"/>
      <c r="K41" s="71">
        <v>0</v>
      </c>
      <c r="L41" s="393"/>
      <c r="M41" s="392"/>
      <c r="N41" s="71">
        <v>-33.299999999999997</v>
      </c>
      <c r="O41" s="393"/>
      <c r="P41" s="392"/>
      <c r="Q41" s="71">
        <v>0</v>
      </c>
      <c r="R41" s="393"/>
    </row>
    <row r="42" spans="1:18" ht="13.5" customHeight="1">
      <c r="A42" s="319"/>
      <c r="B42" s="24" t="s">
        <v>69</v>
      </c>
      <c r="C42" s="399">
        <v>8</v>
      </c>
      <c r="D42" s="34">
        <v>598529</v>
      </c>
      <c r="E42" s="45">
        <v>272545</v>
      </c>
      <c r="F42" s="400">
        <v>119.6074042818617</v>
      </c>
      <c r="G42" s="302" t="s">
        <v>74</v>
      </c>
      <c r="H42" s="303" t="s">
        <v>74</v>
      </c>
      <c r="I42" s="414" t="s">
        <v>74</v>
      </c>
      <c r="J42" s="62">
        <v>0</v>
      </c>
      <c r="K42" s="401">
        <v>4</v>
      </c>
      <c r="L42" s="83">
        <v>4</v>
      </c>
      <c r="M42" s="62">
        <v>0</v>
      </c>
      <c r="N42" s="401">
        <v>5</v>
      </c>
      <c r="O42" s="83">
        <v>3</v>
      </c>
      <c r="P42" s="62">
        <v>3</v>
      </c>
      <c r="Q42" s="401">
        <v>5</v>
      </c>
      <c r="R42" s="83">
        <v>0</v>
      </c>
    </row>
    <row r="43" spans="1:18" ht="13.5" customHeight="1" thickBot="1">
      <c r="A43" s="320"/>
      <c r="B43" s="416"/>
      <c r="C43" s="417"/>
      <c r="D43" s="39">
        <v>33.19085341000779</v>
      </c>
      <c r="E43" s="50">
        <v>16.995970281606347</v>
      </c>
      <c r="F43" s="418"/>
      <c r="G43" s="307"/>
      <c r="H43" s="308"/>
      <c r="I43" s="419"/>
      <c r="J43" s="420"/>
      <c r="K43" s="76">
        <v>-50</v>
      </c>
      <c r="L43" s="421"/>
      <c r="M43" s="420"/>
      <c r="N43" s="76">
        <v>-37.5</v>
      </c>
      <c r="O43" s="421"/>
      <c r="P43" s="420"/>
      <c r="Q43" s="76">
        <v>37.5</v>
      </c>
      <c r="R43" s="421"/>
    </row>
    <row r="44" spans="1:18" ht="13.5" customHeight="1" thickTop="1">
      <c r="A44" s="11" t="s">
        <v>70</v>
      </c>
      <c r="B44" s="26"/>
      <c r="C44" s="310">
        <v>157</v>
      </c>
      <c r="D44" s="422" t="s">
        <v>74</v>
      </c>
      <c r="E44" s="423" t="s">
        <v>74</v>
      </c>
      <c r="F44" s="424" t="s">
        <v>74</v>
      </c>
      <c r="G44" s="422" t="s">
        <v>74</v>
      </c>
      <c r="H44" s="423" t="s">
        <v>74</v>
      </c>
      <c r="I44" s="424" t="s">
        <v>74</v>
      </c>
      <c r="J44" s="425">
        <v>34</v>
      </c>
      <c r="K44" s="426">
        <v>73</v>
      </c>
      <c r="L44" s="427">
        <v>49</v>
      </c>
      <c r="M44" s="425">
        <v>9</v>
      </c>
      <c r="N44" s="426">
        <v>118</v>
      </c>
      <c r="O44" s="427">
        <v>29</v>
      </c>
      <c r="P44" s="425">
        <v>45</v>
      </c>
      <c r="Q44" s="426">
        <v>77</v>
      </c>
      <c r="R44" s="427">
        <v>34</v>
      </c>
    </row>
    <row r="45" spans="1:18" ht="13.5" customHeight="1">
      <c r="A45" s="402"/>
      <c r="B45" s="404"/>
      <c r="C45" s="267"/>
      <c r="D45" s="428"/>
      <c r="E45" s="429"/>
      <c r="F45" s="430"/>
      <c r="G45" s="428"/>
      <c r="H45" s="429"/>
      <c r="I45" s="430"/>
      <c r="J45" s="431"/>
      <c r="K45" s="432">
        <v>-9.6</v>
      </c>
      <c r="L45" s="433"/>
      <c r="M45" s="431"/>
      <c r="N45" s="432">
        <v>-12.8</v>
      </c>
      <c r="O45" s="433"/>
      <c r="P45" s="431"/>
      <c r="Q45" s="432">
        <v>7.1</v>
      </c>
      <c r="R45" s="433"/>
    </row>
    <row r="46" spans="1:18">
      <c r="F46" s="3"/>
      <c r="J46" s="3" t="s">
        <v>33</v>
      </c>
    </row>
    <row r="47" spans="1:18">
      <c r="A47" s="3"/>
      <c r="B47" s="3"/>
    </row>
    <row r="48" spans="1:18">
      <c r="A48" s="3"/>
      <c r="B48" s="3"/>
    </row>
    <row r="49" spans="1:2">
      <c r="A49" s="3"/>
      <c r="B49" s="3"/>
    </row>
    <row r="50" spans="1:2" ht="10.5" customHeight="1"/>
    <row r="51" spans="1:2"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23D58-1684-4989-B67E-629A8A1209CA}">
  <sheetPr>
    <tabColor theme="9" tint="-0.249977111117893"/>
  </sheetPr>
  <dimension ref="A1:R51"/>
  <sheetViews>
    <sheetView showGridLines="0" view="pageBreakPreview" zoomScaleNormal="55" zoomScaleSheetLayoutView="100" workbookViewId="0">
      <selection activeCell="H28" sqref="H28:H29"/>
    </sheetView>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119</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31600522</v>
      </c>
      <c r="E6" s="41">
        <v>29103868</v>
      </c>
      <c r="F6" s="379">
        <v>8.5784267575704973</v>
      </c>
      <c r="G6" s="53">
        <v>27972298</v>
      </c>
      <c r="H6" s="55">
        <v>24699143</v>
      </c>
      <c r="I6" s="379">
        <v>13.252099475678165</v>
      </c>
      <c r="J6" s="58">
        <v>38</v>
      </c>
      <c r="K6" s="69">
        <v>34</v>
      </c>
      <c r="L6" s="79">
        <v>12</v>
      </c>
      <c r="M6" s="58">
        <v>8</v>
      </c>
      <c r="N6" s="69">
        <v>69</v>
      </c>
      <c r="O6" s="79">
        <v>7</v>
      </c>
      <c r="P6" s="58">
        <v>21</v>
      </c>
      <c r="Q6" s="69">
        <v>51</v>
      </c>
      <c r="R6" s="79">
        <v>12</v>
      </c>
    </row>
    <row r="7" spans="1:18" ht="13.5" customHeight="1">
      <c r="A7" s="8"/>
      <c r="B7" s="380"/>
      <c r="C7" s="267"/>
      <c r="D7" s="31" t="s">
        <v>74</v>
      </c>
      <c r="E7" s="42" t="s">
        <v>74</v>
      </c>
      <c r="F7" s="381"/>
      <c r="G7" s="31" t="s">
        <v>74</v>
      </c>
      <c r="H7" s="42" t="s">
        <v>74</v>
      </c>
      <c r="I7" s="382"/>
      <c r="J7" s="383"/>
      <c r="K7" s="384">
        <v>31</v>
      </c>
      <c r="L7" s="385"/>
      <c r="M7" s="383"/>
      <c r="N7" s="384">
        <v>1.2</v>
      </c>
      <c r="O7" s="385"/>
      <c r="P7" s="383"/>
      <c r="Q7" s="384">
        <v>10.7</v>
      </c>
      <c r="R7" s="385"/>
    </row>
    <row r="8" spans="1:18" ht="13.5" customHeight="1">
      <c r="A8" s="317" t="s">
        <v>52</v>
      </c>
      <c r="B8" s="386" t="s">
        <v>59</v>
      </c>
      <c r="C8" s="266">
        <v>13</v>
      </c>
      <c r="D8" s="30">
        <v>1139098</v>
      </c>
      <c r="E8" s="41">
        <v>1048943</v>
      </c>
      <c r="F8" s="379">
        <v>8.5948426177590278</v>
      </c>
      <c r="G8" s="273" t="s">
        <v>74</v>
      </c>
      <c r="H8" s="275" t="s">
        <v>74</v>
      </c>
      <c r="I8" s="387" t="s">
        <v>74</v>
      </c>
      <c r="J8" s="58">
        <v>3</v>
      </c>
      <c r="K8" s="69">
        <v>5</v>
      </c>
      <c r="L8" s="79">
        <v>5</v>
      </c>
      <c r="M8" s="58">
        <v>0</v>
      </c>
      <c r="N8" s="69">
        <v>12</v>
      </c>
      <c r="O8" s="79">
        <v>1</v>
      </c>
      <c r="P8" s="58">
        <v>2</v>
      </c>
      <c r="Q8" s="69">
        <v>10</v>
      </c>
      <c r="R8" s="79">
        <v>1</v>
      </c>
    </row>
    <row r="9" spans="1:18" ht="13.5" customHeight="1">
      <c r="A9" s="317"/>
      <c r="B9" s="388"/>
      <c r="C9" s="389"/>
      <c r="D9" s="32">
        <v>3.6046809606499539</v>
      </c>
      <c r="E9" s="43">
        <v>3.6041360550425803</v>
      </c>
      <c r="F9" s="390"/>
      <c r="G9" s="274"/>
      <c r="H9" s="276"/>
      <c r="I9" s="391"/>
      <c r="J9" s="392"/>
      <c r="K9" s="71">
        <v>-15.4</v>
      </c>
      <c r="L9" s="393"/>
      <c r="M9" s="392"/>
      <c r="N9" s="71">
        <v>-7.7</v>
      </c>
      <c r="O9" s="393"/>
      <c r="P9" s="392"/>
      <c r="Q9" s="71">
        <v>7.7</v>
      </c>
      <c r="R9" s="393"/>
    </row>
    <row r="10" spans="1:18" ht="13.5" customHeight="1">
      <c r="A10" s="317"/>
      <c r="B10" s="394" t="s">
        <v>62</v>
      </c>
      <c r="C10" s="395">
        <v>9</v>
      </c>
      <c r="D10" s="33">
        <v>1222447</v>
      </c>
      <c r="E10" s="44">
        <v>1102473</v>
      </c>
      <c r="F10" s="396">
        <v>10.882261969227372</v>
      </c>
      <c r="G10" s="33">
        <v>955892</v>
      </c>
      <c r="H10" s="44">
        <v>871383</v>
      </c>
      <c r="I10" s="396">
        <v>9.6982612697287038</v>
      </c>
      <c r="J10" s="61">
        <v>2</v>
      </c>
      <c r="K10" s="72">
        <v>4</v>
      </c>
      <c r="L10" s="82">
        <v>3</v>
      </c>
      <c r="M10" s="61">
        <v>0</v>
      </c>
      <c r="N10" s="72">
        <v>7</v>
      </c>
      <c r="O10" s="82">
        <v>2</v>
      </c>
      <c r="P10" s="61">
        <v>0</v>
      </c>
      <c r="Q10" s="72">
        <v>4</v>
      </c>
      <c r="R10" s="82">
        <v>5</v>
      </c>
    </row>
    <row r="11" spans="1:18" ht="13.5" customHeight="1">
      <c r="A11" s="317"/>
      <c r="B11" s="388"/>
      <c r="C11" s="389"/>
      <c r="D11" s="32">
        <v>3.868439261857763</v>
      </c>
      <c r="E11" s="43">
        <v>3.7880634972643499</v>
      </c>
      <c r="F11" s="390"/>
      <c r="G11" s="32">
        <v>3.417280911278723</v>
      </c>
      <c r="H11" s="43">
        <v>3.5279888051176509</v>
      </c>
      <c r="I11" s="397"/>
      <c r="J11" s="392"/>
      <c r="K11" s="71">
        <v>-11.1</v>
      </c>
      <c r="L11" s="393"/>
      <c r="M11" s="392"/>
      <c r="N11" s="71">
        <v>-22.2</v>
      </c>
      <c r="O11" s="393"/>
      <c r="P11" s="392"/>
      <c r="Q11" s="71">
        <v>-55.6</v>
      </c>
      <c r="R11" s="393"/>
    </row>
    <row r="12" spans="1:18" ht="13.5" customHeight="1">
      <c r="A12" s="317"/>
      <c r="B12" s="398" t="s">
        <v>48</v>
      </c>
      <c r="C12" s="399">
        <v>12</v>
      </c>
      <c r="D12" s="34">
        <v>2835620</v>
      </c>
      <c r="E12" s="45">
        <v>2939681</v>
      </c>
      <c r="F12" s="400">
        <v>-3.5398738842751953</v>
      </c>
      <c r="G12" s="34">
        <v>2855881</v>
      </c>
      <c r="H12" s="45">
        <v>2610632</v>
      </c>
      <c r="I12" s="400">
        <v>9.394238636468117</v>
      </c>
      <c r="J12" s="62">
        <v>7</v>
      </c>
      <c r="K12" s="401">
        <v>3</v>
      </c>
      <c r="L12" s="83">
        <v>2</v>
      </c>
      <c r="M12" s="62">
        <v>2</v>
      </c>
      <c r="N12" s="401">
        <v>8</v>
      </c>
      <c r="O12" s="83">
        <v>2</v>
      </c>
      <c r="P12" s="62">
        <v>4</v>
      </c>
      <c r="Q12" s="401">
        <v>7</v>
      </c>
      <c r="R12" s="83">
        <v>1</v>
      </c>
    </row>
    <row r="13" spans="1:18" ht="13.5" customHeight="1">
      <c r="A13" s="317"/>
      <c r="B13" s="388"/>
      <c r="C13" s="389"/>
      <c r="D13" s="32">
        <v>8.9733327822875832</v>
      </c>
      <c r="E13" s="43">
        <v>10.100653974928694</v>
      </c>
      <c r="F13" s="390"/>
      <c r="G13" s="32">
        <v>10.209676015892581</v>
      </c>
      <c r="H13" s="43">
        <v>10.56972705490227</v>
      </c>
      <c r="I13" s="397"/>
      <c r="J13" s="392"/>
      <c r="K13" s="71">
        <v>41.7</v>
      </c>
      <c r="L13" s="393"/>
      <c r="M13" s="392"/>
      <c r="N13" s="71">
        <v>0</v>
      </c>
      <c r="O13" s="393"/>
      <c r="P13" s="392"/>
      <c r="Q13" s="71">
        <v>25</v>
      </c>
      <c r="R13" s="393"/>
    </row>
    <row r="14" spans="1:18" ht="13.5" customHeight="1">
      <c r="A14" s="317"/>
      <c r="B14" s="398" t="s">
        <v>63</v>
      </c>
      <c r="C14" s="399">
        <v>9</v>
      </c>
      <c r="D14" s="34">
        <v>1049381</v>
      </c>
      <c r="E14" s="45">
        <v>972361</v>
      </c>
      <c r="F14" s="400">
        <v>7.9209264871791447</v>
      </c>
      <c r="G14" s="34">
        <v>1164113</v>
      </c>
      <c r="H14" s="45">
        <v>1014674</v>
      </c>
      <c r="I14" s="400">
        <v>14.727784490388046</v>
      </c>
      <c r="J14" s="62">
        <v>6</v>
      </c>
      <c r="K14" s="401">
        <v>3</v>
      </c>
      <c r="L14" s="83">
        <v>0</v>
      </c>
      <c r="M14" s="62">
        <v>2</v>
      </c>
      <c r="N14" s="401">
        <v>7</v>
      </c>
      <c r="O14" s="83">
        <v>0</v>
      </c>
      <c r="P14" s="62">
        <v>4</v>
      </c>
      <c r="Q14" s="401">
        <v>4</v>
      </c>
      <c r="R14" s="83">
        <v>1</v>
      </c>
    </row>
    <row r="15" spans="1:18" ht="13.5" customHeight="1">
      <c r="A15" s="317"/>
      <c r="B15" s="388"/>
      <c r="C15" s="389"/>
      <c r="D15" s="32">
        <v>3.3207710935914285</v>
      </c>
      <c r="E15" s="43">
        <v>3.3410026461087581</v>
      </c>
      <c r="F15" s="390"/>
      <c r="G15" s="32">
        <v>4.1616638003785029</v>
      </c>
      <c r="H15" s="43">
        <v>4.1081344401301703</v>
      </c>
      <c r="I15" s="397"/>
      <c r="J15" s="392"/>
      <c r="K15" s="71">
        <v>66.7</v>
      </c>
      <c r="L15" s="393"/>
      <c r="M15" s="392"/>
      <c r="N15" s="71">
        <v>22.2</v>
      </c>
      <c r="O15" s="393"/>
      <c r="P15" s="392"/>
      <c r="Q15" s="71">
        <v>33.299999999999997</v>
      </c>
      <c r="R15" s="393"/>
    </row>
    <row r="16" spans="1:18" ht="13.5" customHeight="1">
      <c r="A16" s="317"/>
      <c r="B16" s="398" t="s">
        <v>65</v>
      </c>
      <c r="C16" s="399">
        <v>9</v>
      </c>
      <c r="D16" s="34">
        <v>2002729</v>
      </c>
      <c r="E16" s="45">
        <v>2085571</v>
      </c>
      <c r="F16" s="400">
        <v>-3.9721495935645379</v>
      </c>
      <c r="G16" s="34">
        <v>1192793</v>
      </c>
      <c r="H16" s="45">
        <v>908137</v>
      </c>
      <c r="I16" s="400">
        <v>31.345050361344164</v>
      </c>
      <c r="J16" s="62">
        <v>3</v>
      </c>
      <c r="K16" s="401">
        <v>5</v>
      </c>
      <c r="L16" s="83">
        <v>1</v>
      </c>
      <c r="M16" s="62">
        <v>1</v>
      </c>
      <c r="N16" s="401">
        <v>7</v>
      </c>
      <c r="O16" s="83">
        <v>1</v>
      </c>
      <c r="P16" s="62">
        <v>1</v>
      </c>
      <c r="Q16" s="401">
        <v>7</v>
      </c>
      <c r="R16" s="83">
        <v>1</v>
      </c>
    </row>
    <row r="17" spans="1:18" ht="13.5" customHeight="1">
      <c r="A17" s="317"/>
      <c r="B17" s="388"/>
      <c r="C17" s="389"/>
      <c r="D17" s="32">
        <v>6.3376453085173718</v>
      </c>
      <c r="E17" s="43">
        <v>7.1659581468690003</v>
      </c>
      <c r="F17" s="390"/>
      <c r="G17" s="32">
        <v>4.2641938106050494</v>
      </c>
      <c r="H17" s="43">
        <v>3.6767955876039911</v>
      </c>
      <c r="I17" s="397"/>
      <c r="J17" s="392"/>
      <c r="K17" s="71">
        <v>22.2</v>
      </c>
      <c r="L17" s="393"/>
      <c r="M17" s="392"/>
      <c r="N17" s="71">
        <v>0</v>
      </c>
      <c r="O17" s="393"/>
      <c r="P17" s="392"/>
      <c r="Q17" s="71">
        <v>0</v>
      </c>
      <c r="R17" s="393"/>
    </row>
    <row r="18" spans="1:18" ht="13.5" customHeight="1">
      <c r="A18" s="317"/>
      <c r="B18" s="398" t="s">
        <v>54</v>
      </c>
      <c r="C18" s="399">
        <v>15</v>
      </c>
      <c r="D18" s="34">
        <v>13097158</v>
      </c>
      <c r="E18" s="45">
        <v>10341430</v>
      </c>
      <c r="F18" s="400">
        <v>26.647455912770283</v>
      </c>
      <c r="G18" s="34">
        <v>12146016</v>
      </c>
      <c r="H18" s="45">
        <v>9385128</v>
      </c>
      <c r="I18" s="400">
        <v>29.417691479540821</v>
      </c>
      <c r="J18" s="62">
        <v>6</v>
      </c>
      <c r="K18" s="401">
        <v>9</v>
      </c>
      <c r="L18" s="83">
        <v>0</v>
      </c>
      <c r="M18" s="62">
        <v>2</v>
      </c>
      <c r="N18" s="401">
        <v>13</v>
      </c>
      <c r="O18" s="83">
        <v>0</v>
      </c>
      <c r="P18" s="62">
        <v>4</v>
      </c>
      <c r="Q18" s="401">
        <v>10</v>
      </c>
      <c r="R18" s="83">
        <v>1</v>
      </c>
    </row>
    <row r="19" spans="1:18" ht="13.5" customHeight="1">
      <c r="A19" s="317"/>
      <c r="B19" s="388"/>
      <c r="C19" s="389"/>
      <c r="D19" s="32">
        <v>41.446017885400757</v>
      </c>
      <c r="E19" s="43">
        <v>35.532837078562892</v>
      </c>
      <c r="F19" s="390"/>
      <c r="G19" s="32">
        <v>43.421588029699954</v>
      </c>
      <c r="H19" s="43">
        <v>37.997788020418362</v>
      </c>
      <c r="I19" s="397"/>
      <c r="J19" s="392"/>
      <c r="K19" s="71">
        <v>40</v>
      </c>
      <c r="L19" s="393"/>
      <c r="M19" s="392"/>
      <c r="N19" s="71">
        <v>13.3</v>
      </c>
      <c r="O19" s="393"/>
      <c r="P19" s="392"/>
      <c r="Q19" s="71">
        <v>20</v>
      </c>
      <c r="R19" s="393"/>
    </row>
    <row r="20" spans="1:18" ht="13.5" customHeight="1">
      <c r="A20" s="317"/>
      <c r="B20" s="398" t="s">
        <v>55</v>
      </c>
      <c r="C20" s="399">
        <v>8</v>
      </c>
      <c r="D20" s="34">
        <v>4444088</v>
      </c>
      <c r="E20" s="45">
        <v>4906495</v>
      </c>
      <c r="F20" s="400">
        <v>-9.4243854319631453</v>
      </c>
      <c r="G20" s="34">
        <v>4096133</v>
      </c>
      <c r="H20" s="45">
        <v>4165484</v>
      </c>
      <c r="I20" s="400">
        <v>-1.6648965642407916</v>
      </c>
      <c r="J20" s="62">
        <v>4</v>
      </c>
      <c r="K20" s="401">
        <v>3</v>
      </c>
      <c r="L20" s="83">
        <v>1</v>
      </c>
      <c r="M20" s="62">
        <v>1</v>
      </c>
      <c r="N20" s="401">
        <v>7</v>
      </c>
      <c r="O20" s="83">
        <v>0</v>
      </c>
      <c r="P20" s="62">
        <v>3</v>
      </c>
      <c r="Q20" s="401">
        <v>4</v>
      </c>
      <c r="R20" s="83">
        <v>1</v>
      </c>
    </row>
    <row r="21" spans="1:18" ht="13.5" customHeight="1">
      <c r="A21" s="317"/>
      <c r="B21" s="388"/>
      <c r="C21" s="389"/>
      <c r="D21" s="32">
        <v>14.063337308162188</v>
      </c>
      <c r="E21" s="43">
        <v>16.858566703229965</v>
      </c>
      <c r="F21" s="390"/>
      <c r="G21" s="32">
        <v>14.643534113643433</v>
      </c>
      <c r="H21" s="43">
        <v>16.864892842638305</v>
      </c>
      <c r="I21" s="397"/>
      <c r="J21" s="392"/>
      <c r="K21" s="71">
        <v>37.5</v>
      </c>
      <c r="L21" s="393"/>
      <c r="M21" s="392"/>
      <c r="N21" s="71">
        <v>12.5</v>
      </c>
      <c r="O21" s="393"/>
      <c r="P21" s="392"/>
      <c r="Q21" s="71">
        <v>25</v>
      </c>
      <c r="R21" s="393"/>
    </row>
    <row r="22" spans="1:18" ht="13.5" customHeight="1">
      <c r="A22" s="317"/>
      <c r="B22" s="398" t="s">
        <v>32</v>
      </c>
      <c r="C22" s="399">
        <v>9</v>
      </c>
      <c r="D22" s="34">
        <v>5810001</v>
      </c>
      <c r="E22" s="45">
        <v>5706914</v>
      </c>
      <c r="F22" s="400">
        <v>1.8063527854108088</v>
      </c>
      <c r="G22" s="34">
        <v>5561470</v>
      </c>
      <c r="H22" s="45">
        <v>5743705</v>
      </c>
      <c r="I22" s="400">
        <v>-3.1727778498373311</v>
      </c>
      <c r="J22" s="62">
        <v>7</v>
      </c>
      <c r="K22" s="401">
        <v>2</v>
      </c>
      <c r="L22" s="83">
        <v>0</v>
      </c>
      <c r="M22" s="62">
        <v>0</v>
      </c>
      <c r="N22" s="401">
        <v>8</v>
      </c>
      <c r="O22" s="83">
        <v>1</v>
      </c>
      <c r="P22" s="62">
        <v>3</v>
      </c>
      <c r="Q22" s="401">
        <v>5</v>
      </c>
      <c r="R22" s="83">
        <v>1</v>
      </c>
    </row>
    <row r="23" spans="1:18" ht="13.5" customHeight="1">
      <c r="A23" s="318"/>
      <c r="B23" s="402"/>
      <c r="C23" s="267"/>
      <c r="D23" s="35">
        <v>18.385775399532957</v>
      </c>
      <c r="E23" s="46">
        <v>19.608781897993765</v>
      </c>
      <c r="F23" s="381"/>
      <c r="G23" s="35">
        <v>19.882063318501757</v>
      </c>
      <c r="H23" s="56">
        <v>23.254673249189253</v>
      </c>
      <c r="I23" s="382"/>
      <c r="J23" s="383"/>
      <c r="K23" s="384">
        <v>77.8</v>
      </c>
      <c r="L23" s="385"/>
      <c r="M23" s="383"/>
      <c r="N23" s="384">
        <v>-11.1</v>
      </c>
      <c r="O23" s="385"/>
      <c r="P23" s="383"/>
      <c r="Q23" s="384">
        <v>22.2</v>
      </c>
      <c r="R23" s="385"/>
    </row>
    <row r="24" spans="1:18" ht="13.5" customHeight="1">
      <c r="A24" s="386" t="s">
        <v>19</v>
      </c>
      <c r="B24" s="403"/>
      <c r="C24" s="266">
        <v>16</v>
      </c>
      <c r="D24" s="30">
        <v>9265094</v>
      </c>
      <c r="E24" s="41">
        <v>9177370</v>
      </c>
      <c r="F24" s="379">
        <v>0.95587297885995781</v>
      </c>
      <c r="G24" s="30">
        <v>6683556</v>
      </c>
      <c r="H24" s="41">
        <v>6429741</v>
      </c>
      <c r="I24" s="379">
        <v>3.9475151487439462</v>
      </c>
      <c r="J24" s="58">
        <v>3</v>
      </c>
      <c r="K24" s="69">
        <v>13</v>
      </c>
      <c r="L24" s="79">
        <v>0</v>
      </c>
      <c r="M24" s="58">
        <v>1</v>
      </c>
      <c r="N24" s="69">
        <v>15</v>
      </c>
      <c r="O24" s="79">
        <v>0</v>
      </c>
      <c r="P24" s="58">
        <v>1</v>
      </c>
      <c r="Q24" s="69">
        <v>13</v>
      </c>
      <c r="R24" s="79">
        <v>2</v>
      </c>
    </row>
    <row r="25" spans="1:18" ht="13.5" customHeight="1">
      <c r="A25" s="402"/>
      <c r="B25" s="404"/>
      <c r="C25" s="267"/>
      <c r="D25" s="36" t="s">
        <v>74</v>
      </c>
      <c r="E25" s="47" t="s">
        <v>74</v>
      </c>
      <c r="F25" s="381"/>
      <c r="G25" s="54" t="s">
        <v>74</v>
      </c>
      <c r="H25" s="57" t="s">
        <v>74</v>
      </c>
      <c r="I25" s="382"/>
      <c r="J25" s="383"/>
      <c r="K25" s="384">
        <v>18.8</v>
      </c>
      <c r="L25" s="385"/>
      <c r="M25" s="383"/>
      <c r="N25" s="384">
        <v>6.3</v>
      </c>
      <c r="O25" s="385"/>
      <c r="P25" s="383"/>
      <c r="Q25" s="384">
        <v>-6.3</v>
      </c>
      <c r="R25" s="385"/>
    </row>
    <row r="26" spans="1:18" ht="13.5" customHeight="1">
      <c r="A26" s="8"/>
      <c r="B26" s="14" t="s">
        <v>61</v>
      </c>
      <c r="C26" s="266">
        <v>27</v>
      </c>
      <c r="D26" s="30">
        <v>4203595</v>
      </c>
      <c r="E26" s="41">
        <v>4158462</v>
      </c>
      <c r="F26" s="379">
        <v>1.0853291433226957</v>
      </c>
      <c r="G26" s="273" t="s">
        <v>74</v>
      </c>
      <c r="H26" s="275" t="s">
        <v>74</v>
      </c>
      <c r="I26" s="387" t="s">
        <v>74</v>
      </c>
      <c r="J26" s="58">
        <v>7</v>
      </c>
      <c r="K26" s="69">
        <v>11</v>
      </c>
      <c r="L26" s="79">
        <v>9</v>
      </c>
      <c r="M26" s="58">
        <v>3</v>
      </c>
      <c r="N26" s="69">
        <v>18</v>
      </c>
      <c r="O26" s="79">
        <v>6</v>
      </c>
      <c r="P26" s="58">
        <v>3</v>
      </c>
      <c r="Q26" s="69">
        <v>12</v>
      </c>
      <c r="R26" s="79">
        <v>12</v>
      </c>
    </row>
    <row r="27" spans="1:18" ht="13.5" customHeight="1">
      <c r="A27" s="8"/>
      <c r="B27" s="380"/>
      <c r="C27" s="267"/>
      <c r="D27" s="31" t="s">
        <v>74</v>
      </c>
      <c r="E27" s="42" t="s">
        <v>74</v>
      </c>
      <c r="F27" s="381"/>
      <c r="G27" s="284"/>
      <c r="H27" s="285"/>
      <c r="I27" s="405"/>
      <c r="J27" s="383"/>
      <c r="K27" s="384">
        <v>-7.4</v>
      </c>
      <c r="L27" s="385"/>
      <c r="M27" s="383"/>
      <c r="N27" s="384">
        <v>-11.1</v>
      </c>
      <c r="O27" s="385"/>
      <c r="P27" s="383"/>
      <c r="Q27" s="384">
        <v>-33.299999999999997</v>
      </c>
      <c r="R27" s="385"/>
    </row>
    <row r="28" spans="1:18" ht="13.5" customHeight="1">
      <c r="A28" s="317" t="s">
        <v>66</v>
      </c>
      <c r="B28" s="386" t="s">
        <v>58</v>
      </c>
      <c r="C28" s="406">
        <v>5</v>
      </c>
      <c r="D28" s="30">
        <v>41868</v>
      </c>
      <c r="E28" s="41">
        <v>37688</v>
      </c>
      <c r="F28" s="379">
        <v>11.09106346847804</v>
      </c>
      <c r="G28" s="273" t="s">
        <v>74</v>
      </c>
      <c r="H28" s="275" t="s">
        <v>74</v>
      </c>
      <c r="I28" s="387" t="s">
        <v>74</v>
      </c>
      <c r="J28" s="58">
        <v>1</v>
      </c>
      <c r="K28" s="69">
        <v>0</v>
      </c>
      <c r="L28" s="79">
        <v>4</v>
      </c>
      <c r="M28" s="58">
        <v>1</v>
      </c>
      <c r="N28" s="69">
        <v>2</v>
      </c>
      <c r="O28" s="79">
        <v>2</v>
      </c>
      <c r="P28" s="58">
        <v>0</v>
      </c>
      <c r="Q28" s="69">
        <v>2</v>
      </c>
      <c r="R28" s="79">
        <v>3</v>
      </c>
    </row>
    <row r="29" spans="1:18" ht="13.5" customHeight="1">
      <c r="A29" s="317"/>
      <c r="B29" s="388"/>
      <c r="C29" s="407"/>
      <c r="D29" s="32">
        <v>0.99600461033948329</v>
      </c>
      <c r="E29" s="43">
        <v>0.90629660677433144</v>
      </c>
      <c r="F29" s="390"/>
      <c r="G29" s="274"/>
      <c r="H29" s="276"/>
      <c r="I29" s="391"/>
      <c r="J29" s="392"/>
      <c r="K29" s="71">
        <v>-60</v>
      </c>
      <c r="L29" s="393"/>
      <c r="M29" s="392"/>
      <c r="N29" s="71">
        <v>-20</v>
      </c>
      <c r="O29" s="393"/>
      <c r="P29" s="392"/>
      <c r="Q29" s="71">
        <v>-60</v>
      </c>
      <c r="R29" s="393"/>
    </row>
    <row r="30" spans="1:18" ht="13.5" customHeight="1">
      <c r="A30" s="317"/>
      <c r="B30" s="394" t="s">
        <v>67</v>
      </c>
      <c r="C30" s="408">
        <v>9</v>
      </c>
      <c r="D30" s="33">
        <v>584132</v>
      </c>
      <c r="E30" s="44">
        <v>592334</v>
      </c>
      <c r="F30" s="396">
        <v>-1.384691744860163</v>
      </c>
      <c r="G30" s="290" t="s">
        <v>74</v>
      </c>
      <c r="H30" s="291" t="s">
        <v>74</v>
      </c>
      <c r="I30" s="409" t="s">
        <v>74</v>
      </c>
      <c r="J30" s="61">
        <v>4</v>
      </c>
      <c r="K30" s="72">
        <v>5</v>
      </c>
      <c r="L30" s="82">
        <v>0</v>
      </c>
      <c r="M30" s="61">
        <v>2</v>
      </c>
      <c r="N30" s="72">
        <v>6</v>
      </c>
      <c r="O30" s="82">
        <v>1</v>
      </c>
      <c r="P30" s="61">
        <v>2</v>
      </c>
      <c r="Q30" s="72">
        <v>4</v>
      </c>
      <c r="R30" s="82">
        <v>3</v>
      </c>
    </row>
    <row r="31" spans="1:18" ht="13.5" customHeight="1">
      <c r="A31" s="317"/>
      <c r="B31" s="388"/>
      <c r="C31" s="407"/>
      <c r="D31" s="32">
        <v>13.896010438684032</v>
      </c>
      <c r="E31" s="43">
        <v>14.244064271838964</v>
      </c>
      <c r="F31" s="390"/>
      <c r="G31" s="274"/>
      <c r="H31" s="276"/>
      <c r="I31" s="391"/>
      <c r="J31" s="392"/>
      <c r="K31" s="71">
        <v>44.4</v>
      </c>
      <c r="L31" s="393"/>
      <c r="M31" s="392"/>
      <c r="N31" s="71">
        <v>11.1</v>
      </c>
      <c r="O31" s="393"/>
      <c r="P31" s="392"/>
      <c r="Q31" s="71">
        <v>-11.1</v>
      </c>
      <c r="R31" s="393"/>
    </row>
    <row r="32" spans="1:18" ht="13.5" customHeight="1">
      <c r="A32" s="317"/>
      <c r="B32" s="410" t="s">
        <v>38</v>
      </c>
      <c r="C32" s="408">
        <v>10</v>
      </c>
      <c r="D32" s="37">
        <v>3311785</v>
      </c>
      <c r="E32" s="48">
        <v>3291025</v>
      </c>
      <c r="F32" s="411">
        <v>0.63080651164911217</v>
      </c>
      <c r="G32" s="294" t="s">
        <v>74</v>
      </c>
      <c r="H32" s="296" t="s">
        <v>74</v>
      </c>
      <c r="I32" s="298" t="s">
        <v>74</v>
      </c>
      <c r="J32" s="63">
        <v>1</v>
      </c>
      <c r="K32" s="74">
        <v>6</v>
      </c>
      <c r="L32" s="84">
        <v>3</v>
      </c>
      <c r="M32" s="63">
        <v>0</v>
      </c>
      <c r="N32" s="74">
        <v>8</v>
      </c>
      <c r="O32" s="84">
        <v>2</v>
      </c>
      <c r="P32" s="63">
        <v>0</v>
      </c>
      <c r="Q32" s="74">
        <v>6</v>
      </c>
      <c r="R32" s="84">
        <v>4</v>
      </c>
    </row>
    <row r="33" spans="1:18" ht="13.5" customHeight="1">
      <c r="A33" s="317"/>
      <c r="B33" s="412"/>
      <c r="C33" s="407"/>
      <c r="D33" s="38">
        <v>78.784587953882337</v>
      </c>
      <c r="E33" s="49">
        <v>79.140437017339579</v>
      </c>
      <c r="F33" s="390"/>
      <c r="G33" s="295"/>
      <c r="H33" s="297"/>
      <c r="I33" s="299"/>
      <c r="J33" s="64"/>
      <c r="K33" s="75">
        <v>-20</v>
      </c>
      <c r="L33" s="85"/>
      <c r="M33" s="64"/>
      <c r="N33" s="75">
        <v>-20</v>
      </c>
      <c r="O33" s="85"/>
      <c r="P33" s="64"/>
      <c r="Q33" s="75">
        <v>-40</v>
      </c>
      <c r="R33" s="85"/>
    </row>
    <row r="34" spans="1:18" ht="13.5" customHeight="1">
      <c r="A34" s="317"/>
      <c r="B34" s="398" t="s">
        <v>57</v>
      </c>
      <c r="C34" s="413">
        <v>3</v>
      </c>
      <c r="D34" s="34">
        <v>265810</v>
      </c>
      <c r="E34" s="45">
        <v>237415</v>
      </c>
      <c r="F34" s="400">
        <v>11.960069919760755</v>
      </c>
      <c r="G34" s="302" t="s">
        <v>74</v>
      </c>
      <c r="H34" s="303" t="s">
        <v>74</v>
      </c>
      <c r="I34" s="414" t="s">
        <v>74</v>
      </c>
      <c r="J34" s="62">
        <v>1</v>
      </c>
      <c r="K34" s="401">
        <v>0</v>
      </c>
      <c r="L34" s="83">
        <v>2</v>
      </c>
      <c r="M34" s="62">
        <v>0</v>
      </c>
      <c r="N34" s="401">
        <v>2</v>
      </c>
      <c r="O34" s="83">
        <v>1</v>
      </c>
      <c r="P34" s="62">
        <v>1</v>
      </c>
      <c r="Q34" s="401">
        <v>0</v>
      </c>
      <c r="R34" s="83">
        <v>2</v>
      </c>
    </row>
    <row r="35" spans="1:18" ht="13.5" customHeight="1">
      <c r="A35" s="318"/>
      <c r="B35" s="402"/>
      <c r="C35" s="415"/>
      <c r="D35" s="35">
        <v>6.3233969970941537</v>
      </c>
      <c r="E35" s="46">
        <v>5.7092021040471206</v>
      </c>
      <c r="F35" s="381"/>
      <c r="G35" s="284"/>
      <c r="H35" s="285"/>
      <c r="I35" s="405"/>
      <c r="J35" s="383"/>
      <c r="K35" s="384">
        <v>-33.299999999999997</v>
      </c>
      <c r="L35" s="385"/>
      <c r="M35" s="383"/>
      <c r="N35" s="384">
        <v>-33.299999999999997</v>
      </c>
      <c r="O35" s="385"/>
      <c r="P35" s="383"/>
      <c r="Q35" s="384">
        <v>-33.299999999999997</v>
      </c>
      <c r="R35" s="385"/>
    </row>
    <row r="36" spans="1:18" ht="13.5" customHeight="1">
      <c r="A36" s="7"/>
      <c r="B36" s="14" t="s">
        <v>61</v>
      </c>
      <c r="C36" s="266">
        <v>29</v>
      </c>
      <c r="D36" s="30">
        <v>2159425</v>
      </c>
      <c r="E36" s="41">
        <v>1862812</v>
      </c>
      <c r="F36" s="379">
        <v>15.92286285465201</v>
      </c>
      <c r="G36" s="273" t="s">
        <v>74</v>
      </c>
      <c r="H36" s="275" t="s">
        <v>74</v>
      </c>
      <c r="I36" s="387" t="s">
        <v>74</v>
      </c>
      <c r="J36" s="58">
        <v>6</v>
      </c>
      <c r="K36" s="69">
        <v>15</v>
      </c>
      <c r="L36" s="79">
        <v>8</v>
      </c>
      <c r="M36" s="58">
        <v>2</v>
      </c>
      <c r="N36" s="69">
        <v>22</v>
      </c>
      <c r="O36" s="79">
        <v>5</v>
      </c>
      <c r="P36" s="58">
        <v>5</v>
      </c>
      <c r="Q36" s="69">
        <v>12</v>
      </c>
      <c r="R36" s="79">
        <v>12</v>
      </c>
    </row>
    <row r="37" spans="1:18" ht="13.5" customHeight="1">
      <c r="A37" s="319" t="s">
        <v>24</v>
      </c>
      <c r="B37" s="380"/>
      <c r="C37" s="267"/>
      <c r="D37" s="31" t="s">
        <v>74</v>
      </c>
      <c r="E37" s="42" t="s">
        <v>74</v>
      </c>
      <c r="F37" s="381"/>
      <c r="G37" s="284"/>
      <c r="H37" s="285"/>
      <c r="I37" s="405"/>
      <c r="J37" s="383"/>
      <c r="K37" s="384">
        <v>-6.9</v>
      </c>
      <c r="L37" s="385"/>
      <c r="M37" s="383"/>
      <c r="N37" s="384">
        <v>-10.3</v>
      </c>
      <c r="O37" s="385"/>
      <c r="P37" s="383"/>
      <c r="Q37" s="384">
        <v>-24.1</v>
      </c>
      <c r="R37" s="385"/>
    </row>
    <row r="38" spans="1:18" ht="13.5" customHeight="1">
      <c r="A38" s="319"/>
      <c r="B38" s="386" t="s">
        <v>68</v>
      </c>
      <c r="C38" s="266">
        <v>12</v>
      </c>
      <c r="D38" s="30">
        <v>149497</v>
      </c>
      <c r="E38" s="41">
        <v>153868</v>
      </c>
      <c r="F38" s="379">
        <v>-2.8407466139808122</v>
      </c>
      <c r="G38" s="273" t="s">
        <v>74</v>
      </c>
      <c r="H38" s="275" t="s">
        <v>74</v>
      </c>
      <c r="I38" s="387" t="s">
        <v>74</v>
      </c>
      <c r="J38" s="58">
        <v>1</v>
      </c>
      <c r="K38" s="69">
        <v>5</v>
      </c>
      <c r="L38" s="79">
        <v>6</v>
      </c>
      <c r="M38" s="58">
        <v>0</v>
      </c>
      <c r="N38" s="69">
        <v>9</v>
      </c>
      <c r="O38" s="79">
        <v>3</v>
      </c>
      <c r="P38" s="58">
        <v>2</v>
      </c>
      <c r="Q38" s="69">
        <v>3</v>
      </c>
      <c r="R38" s="79">
        <v>7</v>
      </c>
    </row>
    <row r="39" spans="1:18" ht="13.5" customHeight="1">
      <c r="A39" s="319"/>
      <c r="B39" s="388"/>
      <c r="C39" s="389"/>
      <c r="D39" s="32">
        <v>6.9230003357375223</v>
      </c>
      <c r="E39" s="43">
        <v>8.2599854413649911</v>
      </c>
      <c r="F39" s="390"/>
      <c r="G39" s="274"/>
      <c r="H39" s="276"/>
      <c r="I39" s="391"/>
      <c r="J39" s="392"/>
      <c r="K39" s="71">
        <v>-41.7</v>
      </c>
      <c r="L39" s="393"/>
      <c r="M39" s="392"/>
      <c r="N39" s="71">
        <v>-25</v>
      </c>
      <c r="O39" s="393"/>
      <c r="P39" s="392"/>
      <c r="Q39" s="71">
        <v>-41.7</v>
      </c>
      <c r="R39" s="393"/>
    </row>
    <row r="40" spans="1:18" ht="13.5" customHeight="1">
      <c r="A40" s="319"/>
      <c r="B40" s="23" t="s">
        <v>81</v>
      </c>
      <c r="C40" s="395">
        <v>9</v>
      </c>
      <c r="D40" s="33">
        <v>1244839</v>
      </c>
      <c r="E40" s="44">
        <v>1201258</v>
      </c>
      <c r="F40" s="396">
        <v>3.6279467025401573</v>
      </c>
      <c r="G40" s="290" t="s">
        <v>74</v>
      </c>
      <c r="H40" s="291" t="s">
        <v>74</v>
      </c>
      <c r="I40" s="409" t="s">
        <v>74</v>
      </c>
      <c r="J40" s="61">
        <v>3</v>
      </c>
      <c r="K40" s="72">
        <v>4</v>
      </c>
      <c r="L40" s="82">
        <v>2</v>
      </c>
      <c r="M40" s="61">
        <v>1</v>
      </c>
      <c r="N40" s="72">
        <v>8</v>
      </c>
      <c r="O40" s="82">
        <v>0</v>
      </c>
      <c r="P40" s="61">
        <v>1</v>
      </c>
      <c r="Q40" s="72">
        <v>5</v>
      </c>
      <c r="R40" s="82">
        <v>3</v>
      </c>
    </row>
    <row r="41" spans="1:18" ht="13.5" customHeight="1">
      <c r="A41" s="319"/>
      <c r="B41" s="388"/>
      <c r="C41" s="389"/>
      <c r="D41" s="32">
        <v>57.64678097178647</v>
      </c>
      <c r="E41" s="43">
        <v>64.486271293077351</v>
      </c>
      <c r="F41" s="390"/>
      <c r="G41" s="274"/>
      <c r="H41" s="276"/>
      <c r="I41" s="391"/>
      <c r="J41" s="392"/>
      <c r="K41" s="71">
        <v>11.1</v>
      </c>
      <c r="L41" s="393"/>
      <c r="M41" s="392"/>
      <c r="N41" s="71">
        <v>11.1</v>
      </c>
      <c r="O41" s="393"/>
      <c r="P41" s="392"/>
      <c r="Q41" s="71">
        <v>-22.2</v>
      </c>
      <c r="R41" s="393"/>
    </row>
    <row r="42" spans="1:18" ht="13.5" customHeight="1">
      <c r="A42" s="319"/>
      <c r="B42" s="24" t="s">
        <v>69</v>
      </c>
      <c r="C42" s="399">
        <v>8</v>
      </c>
      <c r="D42" s="34">
        <v>765089</v>
      </c>
      <c r="E42" s="45">
        <v>507686</v>
      </c>
      <c r="F42" s="400">
        <v>50.701220833349765</v>
      </c>
      <c r="G42" s="302" t="s">
        <v>74</v>
      </c>
      <c r="H42" s="303" t="s">
        <v>74</v>
      </c>
      <c r="I42" s="414" t="s">
        <v>74</v>
      </c>
      <c r="J42" s="62">
        <v>2</v>
      </c>
      <c r="K42" s="401">
        <v>6</v>
      </c>
      <c r="L42" s="83">
        <v>0</v>
      </c>
      <c r="M42" s="62">
        <v>1</v>
      </c>
      <c r="N42" s="401">
        <v>5</v>
      </c>
      <c r="O42" s="83">
        <v>2</v>
      </c>
      <c r="P42" s="62">
        <v>2</v>
      </c>
      <c r="Q42" s="401">
        <v>4</v>
      </c>
      <c r="R42" s="83">
        <v>2</v>
      </c>
    </row>
    <row r="43" spans="1:18" ht="13.5" customHeight="1" thickBot="1">
      <c r="A43" s="320"/>
      <c r="B43" s="416"/>
      <c r="C43" s="417"/>
      <c r="D43" s="39">
        <v>35.430218692476004</v>
      </c>
      <c r="E43" s="50">
        <v>27.253743265557663</v>
      </c>
      <c r="F43" s="418"/>
      <c r="G43" s="307"/>
      <c r="H43" s="308"/>
      <c r="I43" s="419"/>
      <c r="J43" s="420"/>
      <c r="K43" s="76">
        <v>25</v>
      </c>
      <c r="L43" s="421"/>
      <c r="M43" s="420"/>
      <c r="N43" s="76">
        <v>-12.5</v>
      </c>
      <c r="O43" s="421"/>
      <c r="P43" s="420"/>
      <c r="Q43" s="76">
        <v>0</v>
      </c>
      <c r="R43" s="421"/>
    </row>
    <row r="44" spans="1:18" ht="13.5" customHeight="1" thickTop="1">
      <c r="A44" s="11" t="s">
        <v>70</v>
      </c>
      <c r="B44" s="26"/>
      <c r="C44" s="310">
        <v>156</v>
      </c>
      <c r="D44" s="422" t="s">
        <v>74</v>
      </c>
      <c r="E44" s="423" t="s">
        <v>74</v>
      </c>
      <c r="F44" s="424" t="s">
        <v>74</v>
      </c>
      <c r="G44" s="422" t="s">
        <v>74</v>
      </c>
      <c r="H44" s="423" t="s">
        <v>74</v>
      </c>
      <c r="I44" s="424" t="s">
        <v>74</v>
      </c>
      <c r="J44" s="425">
        <v>54</v>
      </c>
      <c r="K44" s="426">
        <v>73</v>
      </c>
      <c r="L44" s="427">
        <v>29</v>
      </c>
      <c r="M44" s="425">
        <v>14</v>
      </c>
      <c r="N44" s="426">
        <v>124</v>
      </c>
      <c r="O44" s="427">
        <v>18</v>
      </c>
      <c r="P44" s="425">
        <v>30</v>
      </c>
      <c r="Q44" s="426">
        <v>88</v>
      </c>
      <c r="R44" s="427">
        <v>38</v>
      </c>
    </row>
    <row r="45" spans="1:18" ht="13.5" customHeight="1">
      <c r="A45" s="402"/>
      <c r="B45" s="404"/>
      <c r="C45" s="267"/>
      <c r="D45" s="428"/>
      <c r="E45" s="429"/>
      <c r="F45" s="430"/>
      <c r="G45" s="428"/>
      <c r="H45" s="429"/>
      <c r="I45" s="430"/>
      <c r="J45" s="431"/>
      <c r="K45" s="432">
        <v>16</v>
      </c>
      <c r="L45" s="433"/>
      <c r="M45" s="431"/>
      <c r="N45" s="432">
        <v>-2.6</v>
      </c>
      <c r="O45" s="433"/>
      <c r="P45" s="431"/>
      <c r="Q45" s="432">
        <v>-5.0999999999999996</v>
      </c>
      <c r="R45" s="433"/>
    </row>
    <row r="46" spans="1:18">
      <c r="F46" s="3"/>
      <c r="J46" s="3" t="s">
        <v>33</v>
      </c>
    </row>
    <row r="47" spans="1:18">
      <c r="A47" s="3"/>
      <c r="B47" s="3"/>
    </row>
    <row r="48" spans="1:18">
      <c r="A48" s="3"/>
      <c r="B48" s="3"/>
    </row>
    <row r="49" spans="1:2">
      <c r="A49" s="3"/>
      <c r="B49" s="3"/>
    </row>
    <row r="50" spans="1:2" ht="10.5" customHeight="1"/>
    <row r="51" spans="1:2"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9" tint="-0.249977111117893"/>
  </sheetPr>
  <dimension ref="A1:DA272"/>
  <sheetViews>
    <sheetView showGridLines="0" view="pageBreakPreview" topLeftCell="A115" zoomScale="115" zoomScaleSheetLayoutView="115" workbookViewId="0">
      <selection activeCell="Y202" sqref="Y202"/>
    </sheetView>
  </sheetViews>
  <sheetFormatPr defaultColWidth="3.125" defaultRowHeight="18"/>
  <cols>
    <col min="1" max="1" width="2.625" style="90" customWidth="1"/>
    <col min="2" max="3" width="5.375" style="90" customWidth="1"/>
    <col min="4" max="4" width="5.625" style="90" customWidth="1"/>
    <col min="5" max="5" width="1.75" style="90" customWidth="1"/>
    <col min="6" max="17" width="5.375" style="90" customWidth="1"/>
    <col min="18" max="18" width="5.625" style="90" customWidth="1"/>
    <col min="19" max="19" width="1.625" style="90" customWidth="1"/>
    <col min="20" max="20" width="3.125" style="90"/>
    <col min="21" max="21" width="12.75" style="90" customWidth="1"/>
    <col min="22" max="73" width="5.625" style="90" customWidth="1"/>
    <col min="74" max="75" width="5.375" style="90" customWidth="1"/>
    <col min="76" max="78" width="5.75" style="90" customWidth="1"/>
    <col min="79" max="91" width="5.625" style="90" customWidth="1"/>
    <col min="92" max="16384" width="3.125" style="90"/>
  </cols>
  <sheetData>
    <row r="1" spans="1:21" ht="15.95" customHeight="1">
      <c r="Q1" s="189"/>
      <c r="R1" s="190"/>
      <c r="S1" s="140"/>
      <c r="T1" s="122"/>
    </row>
    <row r="2" spans="1:21" ht="15.95" customHeight="1">
      <c r="Q2" s="190"/>
      <c r="R2" s="190"/>
      <c r="S2" s="140"/>
      <c r="T2" s="122"/>
    </row>
    <row r="3" spans="1:21" ht="15.95" customHeight="1"/>
    <row r="4" spans="1:21" ht="30" customHeight="1">
      <c r="A4" s="321" t="e">
        <f>"県内経済動向調査結果（"&amp;DBCS(TEXT(#REF!,"ggge年m月"))&amp;"分）"</f>
        <v>#REF!</v>
      </c>
      <c r="B4" s="321"/>
      <c r="C4" s="321"/>
      <c r="D4" s="321"/>
      <c r="E4" s="321"/>
      <c r="F4" s="321"/>
      <c r="G4" s="321"/>
      <c r="H4" s="321"/>
      <c r="I4" s="321"/>
      <c r="J4" s="321"/>
      <c r="K4" s="321"/>
      <c r="L4" s="321"/>
      <c r="M4" s="321"/>
      <c r="N4" s="321"/>
      <c r="O4" s="321"/>
      <c r="P4" s="321"/>
      <c r="Q4" s="321"/>
      <c r="R4" s="321"/>
    </row>
    <row r="5" spans="1:21" ht="15.95" customHeight="1">
      <c r="A5" s="97"/>
      <c r="B5" s="134"/>
      <c r="C5" s="134"/>
      <c r="D5" s="134"/>
      <c r="E5" s="134"/>
      <c r="F5" s="134"/>
      <c r="G5" s="134"/>
      <c r="H5" s="134"/>
      <c r="I5" s="134"/>
      <c r="J5" s="134"/>
      <c r="K5" s="134"/>
      <c r="L5" s="134"/>
      <c r="M5" s="134"/>
      <c r="N5" s="134"/>
      <c r="O5" s="134"/>
      <c r="P5" s="134"/>
      <c r="Q5" s="134"/>
      <c r="R5" s="134"/>
    </row>
    <row r="6" spans="1:21" ht="15.95" customHeight="1">
      <c r="Q6" s="122"/>
      <c r="R6" s="122"/>
      <c r="S6" s="122"/>
      <c r="T6" s="122"/>
    </row>
    <row r="7" spans="1:21" ht="15.95" customHeight="1"/>
    <row r="8" spans="1:21">
      <c r="A8" s="98"/>
      <c r="B8" s="135"/>
      <c r="C8" s="135"/>
      <c r="D8" s="135"/>
      <c r="E8" s="135"/>
      <c r="F8" s="135"/>
      <c r="G8" s="135"/>
      <c r="H8" s="135"/>
      <c r="I8" s="135"/>
      <c r="J8" s="135"/>
      <c r="K8" s="135"/>
      <c r="L8" s="135"/>
      <c r="M8" s="322" t="e">
        <f>DBCS(TEXT(#REF!,"ggge年m月d日"))</f>
        <v>#REF!</v>
      </c>
      <c r="N8" s="322"/>
      <c r="O8" s="322"/>
      <c r="P8" s="322"/>
      <c r="Q8" s="322"/>
      <c r="R8" s="322"/>
    </row>
    <row r="9" spans="1:21">
      <c r="B9" s="135"/>
      <c r="C9" s="135"/>
      <c r="D9" s="135"/>
      <c r="E9" s="135"/>
      <c r="F9" s="135"/>
      <c r="G9" s="135"/>
      <c r="H9" s="135"/>
      <c r="I9" s="135"/>
      <c r="J9" s="135"/>
      <c r="K9" s="135"/>
      <c r="L9" s="135"/>
      <c r="M9" s="323" t="s">
        <v>31</v>
      </c>
      <c r="N9" s="323"/>
      <c r="O9" s="323"/>
      <c r="P9" s="323"/>
      <c r="Q9" s="323"/>
      <c r="R9" s="323"/>
    </row>
    <row r="10" spans="1:21">
      <c r="B10" s="135"/>
      <c r="C10" s="135"/>
      <c r="D10" s="135"/>
      <c r="E10" s="135"/>
      <c r="F10" s="135"/>
      <c r="G10" s="135"/>
      <c r="H10" s="135"/>
      <c r="I10" s="135"/>
      <c r="J10" s="135"/>
      <c r="K10" s="135"/>
      <c r="L10" s="135"/>
      <c r="M10" s="323" t="s">
        <v>27</v>
      </c>
      <c r="N10" s="323"/>
      <c r="O10" s="323"/>
      <c r="P10" s="323"/>
      <c r="Q10" s="323"/>
      <c r="R10" s="323"/>
    </row>
    <row r="11" spans="1:21" ht="15.95" customHeight="1">
      <c r="A11" s="99"/>
      <c r="B11" s="135"/>
      <c r="C11" s="135"/>
      <c r="D11" s="135"/>
      <c r="E11" s="135"/>
      <c r="F11" s="135"/>
      <c r="G11" s="135"/>
      <c r="H11" s="135"/>
      <c r="I11" s="135"/>
      <c r="J11" s="135"/>
      <c r="K11" s="135"/>
      <c r="L11" s="135"/>
      <c r="M11" s="135"/>
      <c r="N11" s="135"/>
      <c r="O11" s="135"/>
      <c r="P11" s="135"/>
      <c r="Q11" s="135"/>
      <c r="R11" s="135"/>
    </row>
    <row r="12" spans="1:21" ht="15.95" customHeight="1">
      <c r="A12" s="99"/>
      <c r="B12" s="135"/>
      <c r="C12" s="135"/>
      <c r="D12" s="135"/>
      <c r="E12" s="135"/>
      <c r="F12" s="135"/>
      <c r="G12" s="135"/>
      <c r="H12" s="135"/>
      <c r="I12" s="135"/>
      <c r="J12" s="135"/>
      <c r="K12" s="135"/>
      <c r="L12" s="135"/>
      <c r="M12" s="135"/>
      <c r="N12" s="135"/>
      <c r="O12" s="135"/>
      <c r="P12" s="135"/>
      <c r="Q12" s="135"/>
      <c r="R12" s="135"/>
      <c r="U12" s="91"/>
    </row>
    <row r="13" spans="1:21" ht="15.95" customHeight="1"/>
    <row r="14" spans="1:21" ht="6.95" customHeight="1">
      <c r="A14" s="100"/>
      <c r="B14" s="136"/>
      <c r="C14" s="136"/>
      <c r="D14" s="136"/>
      <c r="E14" s="136"/>
      <c r="F14" s="136"/>
      <c r="G14" s="136"/>
      <c r="H14" s="136"/>
      <c r="I14" s="136"/>
      <c r="J14" s="136"/>
      <c r="K14" s="136"/>
      <c r="L14" s="136"/>
      <c r="M14" s="136"/>
      <c r="N14" s="136"/>
      <c r="O14" s="136"/>
      <c r="P14" s="136"/>
      <c r="Q14" s="136"/>
      <c r="R14" s="192"/>
      <c r="S14" s="203"/>
    </row>
    <row r="15" spans="1:21" ht="30" customHeight="1">
      <c r="A15" s="101" t="s">
        <v>0</v>
      </c>
      <c r="B15" s="103"/>
      <c r="C15" s="103"/>
      <c r="D15" s="103"/>
      <c r="E15" s="103"/>
      <c r="F15" s="103"/>
      <c r="G15" s="103"/>
      <c r="H15" s="103"/>
      <c r="I15" s="140"/>
      <c r="J15" s="103"/>
      <c r="K15" s="103"/>
      <c r="L15" s="103"/>
      <c r="M15" s="103"/>
      <c r="N15" s="103"/>
      <c r="O15" s="103"/>
      <c r="P15" s="103"/>
      <c r="Q15" s="103"/>
      <c r="R15" s="193"/>
      <c r="S15" s="203"/>
    </row>
    <row r="16" spans="1:21" s="91" customFormat="1" ht="56.25" customHeight="1">
      <c r="A16" s="101"/>
      <c r="B16" s="357" t="s">
        <v>93</v>
      </c>
      <c r="C16" s="357"/>
      <c r="D16" s="357"/>
      <c r="E16" s="357"/>
      <c r="F16" s="357"/>
      <c r="G16" s="357"/>
      <c r="H16" s="357"/>
      <c r="I16" s="357"/>
      <c r="J16" s="357"/>
      <c r="K16" s="357"/>
      <c r="L16" s="357"/>
      <c r="M16" s="357"/>
      <c r="N16" s="357"/>
      <c r="O16" s="357"/>
      <c r="P16" s="357"/>
      <c r="Q16" s="357"/>
      <c r="R16" s="194"/>
      <c r="S16" s="204"/>
    </row>
    <row r="17" spans="1:19" ht="30" customHeight="1">
      <c r="A17" s="101"/>
      <c r="B17" s="357"/>
      <c r="C17" s="357"/>
      <c r="D17" s="357"/>
      <c r="E17" s="357"/>
      <c r="F17" s="357"/>
      <c r="G17" s="357"/>
      <c r="H17" s="357"/>
      <c r="I17" s="357"/>
      <c r="J17" s="357"/>
      <c r="K17" s="357"/>
      <c r="L17" s="357"/>
      <c r="M17" s="357"/>
      <c r="N17" s="357"/>
      <c r="O17" s="357"/>
      <c r="P17" s="357"/>
      <c r="Q17" s="357"/>
      <c r="R17" s="194"/>
      <c r="S17" s="203"/>
    </row>
    <row r="18" spans="1:19" ht="6.95" customHeight="1">
      <c r="A18" s="102"/>
      <c r="B18" s="137"/>
      <c r="C18" s="137"/>
      <c r="D18" s="137"/>
      <c r="E18" s="137"/>
      <c r="F18" s="137"/>
      <c r="G18" s="137"/>
      <c r="H18" s="137"/>
      <c r="I18" s="137"/>
      <c r="J18" s="137"/>
      <c r="K18" s="137"/>
      <c r="L18" s="137"/>
      <c r="M18" s="137"/>
      <c r="N18" s="137"/>
      <c r="O18" s="137"/>
      <c r="P18" s="137"/>
      <c r="Q18" s="137"/>
      <c r="R18" s="195"/>
      <c r="S18" s="203"/>
    </row>
    <row r="19" spans="1:19" ht="15.95" customHeight="1"/>
    <row r="20" spans="1:19" ht="15.95" customHeight="1"/>
    <row r="21" spans="1:19" ht="30" customHeight="1">
      <c r="A21" s="103" t="s">
        <v>3</v>
      </c>
      <c r="B21" s="138"/>
      <c r="C21" s="138"/>
      <c r="D21" s="138"/>
      <c r="E21" s="138"/>
      <c r="F21" s="138"/>
      <c r="G21" s="138"/>
      <c r="H21" s="138"/>
      <c r="I21" s="138"/>
      <c r="J21" s="138"/>
      <c r="K21" s="138"/>
      <c r="L21" s="138"/>
      <c r="M21" s="138"/>
      <c r="N21" s="138"/>
      <c r="O21" s="138"/>
      <c r="P21" s="138"/>
      <c r="Q21" s="138"/>
      <c r="R21" s="138"/>
      <c r="S21" s="138"/>
    </row>
    <row r="22" spans="1:19" ht="6.95" customHeight="1">
      <c r="A22" s="104"/>
      <c r="B22" s="139"/>
      <c r="C22" s="139"/>
      <c r="D22" s="139"/>
      <c r="E22" s="160"/>
      <c r="F22" s="139"/>
      <c r="G22" s="139"/>
      <c r="H22" s="139"/>
      <c r="I22" s="139"/>
      <c r="J22" s="139"/>
      <c r="K22" s="139"/>
      <c r="L22" s="139"/>
      <c r="M22" s="139"/>
      <c r="N22" s="139"/>
      <c r="O22" s="139"/>
      <c r="P22" s="139"/>
      <c r="Q22" s="139"/>
      <c r="R22" s="196"/>
    </row>
    <row r="23" spans="1:19" ht="57" customHeight="1">
      <c r="A23" s="105" t="s">
        <v>41</v>
      </c>
      <c r="B23" s="140"/>
      <c r="C23" s="140"/>
      <c r="D23" s="140"/>
      <c r="E23" s="161"/>
      <c r="F23" s="324" t="str">
        <f>F48</f>
        <v>　一部にやや弱含みの動きがみられるものの、電気機械などを中心に生産の緩やかな回復が続いている。</v>
      </c>
      <c r="G23" s="324"/>
      <c r="H23" s="324"/>
      <c r="I23" s="324"/>
      <c r="J23" s="324"/>
      <c r="K23" s="324"/>
      <c r="L23" s="324"/>
      <c r="M23" s="324"/>
      <c r="N23" s="324"/>
      <c r="O23" s="324"/>
      <c r="P23" s="324"/>
      <c r="Q23" s="324"/>
      <c r="R23" s="197"/>
    </row>
    <row r="24" spans="1:19" ht="8.25" customHeight="1">
      <c r="A24" s="106"/>
      <c r="B24" s="141"/>
      <c r="C24" s="141"/>
      <c r="D24" s="141"/>
      <c r="E24" s="162"/>
      <c r="F24" s="165"/>
      <c r="G24" s="171"/>
      <c r="H24" s="171"/>
      <c r="I24" s="171"/>
      <c r="J24" s="171"/>
      <c r="K24" s="171"/>
      <c r="L24" s="171"/>
      <c r="M24" s="171"/>
      <c r="N24" s="171"/>
      <c r="O24" s="171"/>
      <c r="P24" s="171"/>
      <c r="Q24" s="171"/>
      <c r="R24" s="197"/>
    </row>
    <row r="25" spans="1:19" ht="6.95" customHeight="1">
      <c r="A25" s="107"/>
      <c r="B25" s="142"/>
      <c r="C25" s="142"/>
      <c r="D25" s="142"/>
      <c r="E25" s="163"/>
      <c r="F25" s="166"/>
      <c r="G25" s="172"/>
      <c r="H25" s="172"/>
      <c r="I25" s="172"/>
      <c r="J25" s="172"/>
      <c r="K25" s="172"/>
      <c r="L25" s="172"/>
      <c r="M25" s="172"/>
      <c r="N25" s="172"/>
      <c r="O25" s="172"/>
      <c r="P25" s="172"/>
      <c r="Q25" s="172"/>
      <c r="R25" s="198"/>
    </row>
    <row r="26" spans="1:19" ht="6.95" customHeight="1">
      <c r="A26" s="108"/>
      <c r="B26" s="143"/>
      <c r="C26" s="143"/>
      <c r="D26" s="143"/>
      <c r="E26" s="164"/>
      <c r="F26" s="167"/>
      <c r="G26" s="173"/>
      <c r="H26" s="173"/>
      <c r="I26" s="173"/>
      <c r="J26" s="173"/>
      <c r="K26" s="173"/>
      <c r="L26" s="173"/>
      <c r="M26" s="173"/>
      <c r="N26" s="173"/>
      <c r="O26" s="173"/>
      <c r="P26" s="173"/>
      <c r="Q26" s="173"/>
      <c r="R26" s="199"/>
    </row>
    <row r="27" spans="1:19" ht="43.5" customHeight="1">
      <c r="A27" s="109" t="s">
        <v>29</v>
      </c>
      <c r="B27" s="140"/>
      <c r="C27" s="140"/>
      <c r="D27" s="140"/>
      <c r="E27" s="161"/>
      <c r="F27" s="325" t="str">
        <f>B96</f>
        <v>　公共投資は４か月連続で前年同月を下回っている。</v>
      </c>
      <c r="G27" s="325"/>
      <c r="H27" s="325"/>
      <c r="I27" s="325"/>
      <c r="J27" s="325"/>
      <c r="K27" s="325"/>
      <c r="L27" s="325"/>
      <c r="M27" s="325"/>
      <c r="N27" s="325"/>
      <c r="O27" s="325"/>
      <c r="P27" s="325"/>
      <c r="Q27" s="325"/>
      <c r="R27" s="197"/>
    </row>
    <row r="28" spans="1:19" ht="21.95" customHeight="1">
      <c r="A28" s="106"/>
      <c r="B28" s="141"/>
      <c r="C28" s="141"/>
      <c r="D28" s="141"/>
      <c r="E28" s="162"/>
      <c r="F28" s="165"/>
      <c r="G28" s="171"/>
      <c r="H28" s="171"/>
      <c r="I28" s="171"/>
      <c r="J28" s="171"/>
      <c r="K28" s="171"/>
      <c r="L28" s="171"/>
      <c r="M28" s="171"/>
      <c r="N28" s="171"/>
      <c r="O28" s="171"/>
      <c r="P28" s="171"/>
      <c r="Q28" s="171"/>
      <c r="R28" s="197"/>
    </row>
    <row r="29" spans="1:19" ht="6.95" customHeight="1">
      <c r="A29" s="107"/>
      <c r="B29" s="142"/>
      <c r="C29" s="142"/>
      <c r="D29" s="142"/>
      <c r="E29" s="163"/>
      <c r="F29" s="168"/>
      <c r="G29" s="172"/>
      <c r="H29" s="172"/>
      <c r="I29" s="172"/>
      <c r="J29" s="172"/>
      <c r="K29" s="172"/>
      <c r="L29" s="172"/>
      <c r="M29" s="172"/>
      <c r="N29" s="172"/>
      <c r="O29" s="172"/>
      <c r="P29" s="172"/>
      <c r="Q29" s="172"/>
      <c r="R29" s="198"/>
    </row>
    <row r="30" spans="1:19" ht="6.95" customHeight="1">
      <c r="A30" s="108"/>
      <c r="B30" s="143"/>
      <c r="C30" s="143"/>
      <c r="D30" s="143"/>
      <c r="E30" s="164"/>
      <c r="F30" s="167"/>
      <c r="G30" s="173"/>
      <c r="H30" s="173"/>
      <c r="I30" s="173"/>
      <c r="J30" s="173"/>
      <c r="K30" s="173"/>
      <c r="L30" s="173"/>
      <c r="M30" s="173"/>
      <c r="N30" s="173"/>
      <c r="O30" s="173"/>
      <c r="P30" s="173"/>
      <c r="Q30" s="173"/>
      <c r="R30" s="199"/>
    </row>
    <row r="31" spans="1:19" ht="57" customHeight="1">
      <c r="A31" s="109" t="s">
        <v>43</v>
      </c>
      <c r="B31" s="140"/>
      <c r="C31" s="140"/>
      <c r="D31" s="140"/>
      <c r="E31" s="161"/>
      <c r="F31" s="325" t="str">
        <f>F138</f>
        <v>　基調としては堅調に推移している。</v>
      </c>
      <c r="G31" s="325"/>
      <c r="H31" s="325"/>
      <c r="I31" s="325"/>
      <c r="J31" s="325"/>
      <c r="K31" s="325"/>
      <c r="L31" s="325"/>
      <c r="M31" s="325"/>
      <c r="N31" s="325"/>
      <c r="O31" s="325"/>
      <c r="P31" s="325"/>
      <c r="Q31" s="325"/>
      <c r="R31" s="197"/>
    </row>
    <row r="32" spans="1:19" ht="21.95" customHeight="1">
      <c r="A32" s="106"/>
      <c r="B32" s="141"/>
      <c r="C32" s="141"/>
      <c r="D32" s="141"/>
      <c r="E32" s="162"/>
      <c r="F32" s="165"/>
      <c r="G32" s="171"/>
      <c r="H32" s="171"/>
      <c r="I32" s="171"/>
      <c r="J32" s="171"/>
      <c r="K32" s="171"/>
      <c r="L32" s="171"/>
      <c r="M32" s="171"/>
      <c r="N32" s="171"/>
      <c r="O32" s="171"/>
      <c r="P32" s="171"/>
      <c r="Q32" s="171"/>
      <c r="R32" s="197"/>
    </row>
    <row r="33" spans="1:24" ht="6.95" customHeight="1">
      <c r="A33" s="107"/>
      <c r="B33" s="142"/>
      <c r="C33" s="142"/>
      <c r="D33" s="142"/>
      <c r="E33" s="163"/>
      <c r="F33" s="166"/>
      <c r="G33" s="172"/>
      <c r="H33" s="172"/>
      <c r="I33" s="172"/>
      <c r="J33" s="172"/>
      <c r="K33" s="172"/>
      <c r="L33" s="172"/>
      <c r="M33" s="172"/>
      <c r="N33" s="172"/>
      <c r="O33" s="172"/>
      <c r="P33" s="172"/>
      <c r="Q33" s="172"/>
      <c r="R33" s="198"/>
    </row>
    <row r="34" spans="1:24" ht="6.95" customHeight="1">
      <c r="A34" s="108"/>
      <c r="B34" s="143"/>
      <c r="C34" s="143"/>
      <c r="D34" s="143"/>
      <c r="E34" s="164"/>
      <c r="F34" s="167"/>
      <c r="G34" s="173"/>
      <c r="H34" s="173"/>
      <c r="I34" s="173"/>
      <c r="J34" s="173"/>
      <c r="K34" s="173"/>
      <c r="L34" s="173"/>
      <c r="M34" s="173"/>
      <c r="N34" s="173"/>
      <c r="O34" s="173"/>
      <c r="P34" s="173"/>
      <c r="Q34" s="173"/>
      <c r="R34" s="199"/>
    </row>
    <row r="35" spans="1:24" ht="43.5" customHeight="1">
      <c r="A35" s="109" t="s">
        <v>44</v>
      </c>
      <c r="B35" s="140"/>
      <c r="C35" s="140"/>
      <c r="D35" s="140"/>
      <c r="E35" s="161"/>
      <c r="F35" s="358" t="str">
        <f>H184</f>
        <v>　一部にやや弱含みの動きがみられるものの、基調としては堅調に推移している。</v>
      </c>
      <c r="G35" s="358"/>
      <c r="H35" s="358"/>
      <c r="I35" s="358"/>
      <c r="J35" s="358"/>
      <c r="K35" s="358"/>
      <c r="L35" s="358"/>
      <c r="M35" s="358"/>
      <c r="N35" s="358"/>
      <c r="O35" s="358"/>
      <c r="P35" s="358"/>
      <c r="Q35" s="358"/>
      <c r="R35" s="197"/>
    </row>
    <row r="36" spans="1:24" ht="21.95" customHeight="1">
      <c r="A36" s="106"/>
      <c r="B36" s="141"/>
      <c r="C36" s="141"/>
      <c r="D36" s="141"/>
      <c r="E36" s="162"/>
      <c r="F36" s="358"/>
      <c r="G36" s="358"/>
      <c r="H36" s="358"/>
      <c r="I36" s="358"/>
      <c r="J36" s="358"/>
      <c r="K36" s="358"/>
      <c r="L36" s="358"/>
      <c r="M36" s="358"/>
      <c r="N36" s="358"/>
      <c r="O36" s="358"/>
      <c r="P36" s="358"/>
      <c r="Q36" s="358"/>
      <c r="R36" s="197"/>
    </row>
    <row r="37" spans="1:24" ht="6.95" customHeight="1">
      <c r="A37" s="107"/>
      <c r="B37" s="142"/>
      <c r="C37" s="142"/>
      <c r="D37" s="142"/>
      <c r="E37" s="163"/>
      <c r="F37" s="169"/>
      <c r="G37" s="174"/>
      <c r="H37" s="174"/>
      <c r="I37" s="174"/>
      <c r="J37" s="174"/>
      <c r="K37" s="174"/>
      <c r="L37" s="174"/>
      <c r="M37" s="174"/>
      <c r="N37" s="174"/>
      <c r="O37" s="174"/>
      <c r="P37" s="174"/>
      <c r="Q37" s="174"/>
      <c r="R37" s="200"/>
    </row>
    <row r="38" spans="1:24" ht="15.95" customHeight="1"/>
    <row r="39" spans="1:24" ht="15.95" customHeight="1"/>
    <row r="40" spans="1:24" ht="15.95" customHeight="1"/>
    <row r="41" spans="1:24" ht="15.95" customHeight="1"/>
    <row r="42" spans="1:24" ht="15.95" customHeight="1">
      <c r="A42" s="95"/>
    </row>
    <row r="43" spans="1:24" ht="15.95" customHeight="1">
      <c r="K43" s="96"/>
      <c r="L43" s="96"/>
      <c r="M43" s="96"/>
    </row>
    <row r="44" spans="1:24" ht="15.95" customHeight="1">
      <c r="K44" s="96"/>
      <c r="L44" s="96"/>
      <c r="M44" s="96"/>
      <c r="N44" s="96"/>
      <c r="O44" s="96"/>
      <c r="P44" s="96"/>
      <c r="Q44" s="96"/>
      <c r="R44" s="96"/>
    </row>
    <row r="45" spans="1:24" ht="15.95" customHeight="1">
      <c r="K45" s="96"/>
      <c r="L45" s="96"/>
      <c r="M45" s="96"/>
      <c r="N45" s="96"/>
      <c r="O45" s="96"/>
      <c r="P45" s="96"/>
      <c r="Q45" s="96"/>
      <c r="R45" s="96"/>
    </row>
    <row r="46" spans="1:24" ht="15.95" customHeight="1">
      <c r="K46" s="96"/>
      <c r="L46" s="96"/>
      <c r="M46" s="96"/>
      <c r="N46" s="96"/>
      <c r="O46" s="96"/>
      <c r="P46" s="96"/>
      <c r="Q46" s="96"/>
      <c r="R46" s="96"/>
    </row>
    <row r="47" spans="1:24" ht="12.75" customHeight="1">
      <c r="A47" s="110"/>
      <c r="B47" s="110"/>
      <c r="C47" s="110"/>
      <c r="D47" s="110"/>
      <c r="E47" s="110"/>
      <c r="F47" s="110"/>
      <c r="G47" s="110"/>
      <c r="H47" s="110"/>
      <c r="I47" s="110"/>
      <c r="J47" s="110"/>
      <c r="K47" s="110"/>
      <c r="L47" s="110"/>
      <c r="M47" s="110"/>
      <c r="N47" s="110"/>
      <c r="O47" s="110"/>
      <c r="P47" s="110"/>
      <c r="Q47" s="110"/>
      <c r="R47" s="110"/>
    </row>
    <row r="48" spans="1:24" ht="24.95" customHeight="1">
      <c r="A48" s="111" t="s">
        <v>23</v>
      </c>
      <c r="B48" s="113"/>
      <c r="C48" s="113"/>
      <c r="D48" s="113"/>
      <c r="E48" s="113"/>
      <c r="F48" s="326" t="s">
        <v>94</v>
      </c>
      <c r="G48" s="326"/>
      <c r="H48" s="326"/>
      <c r="I48" s="326"/>
      <c r="J48" s="326"/>
      <c r="K48" s="326"/>
      <c r="L48" s="326"/>
      <c r="M48" s="326"/>
      <c r="N48" s="326"/>
      <c r="O48" s="326"/>
      <c r="P48" s="326"/>
      <c r="Q48" s="326"/>
      <c r="R48" s="113"/>
      <c r="V48" s="206" t="s">
        <v>72</v>
      </c>
      <c r="W48" s="206"/>
      <c r="X48" s="206" t="s">
        <v>53</v>
      </c>
    </row>
    <row r="49" spans="1:24" ht="40.5" customHeight="1">
      <c r="A49" s="112" t="e">
        <f>"  ("&amp;V49&amp;"→"&amp;X49&amp;")"</f>
        <v>#REF!</v>
      </c>
      <c r="B49" s="113"/>
      <c r="C49" s="113"/>
      <c r="D49" s="113"/>
      <c r="E49" s="113"/>
      <c r="F49" s="326"/>
      <c r="G49" s="326"/>
      <c r="H49" s="326"/>
      <c r="I49" s="326"/>
      <c r="J49" s="326"/>
      <c r="K49" s="326"/>
      <c r="L49" s="326"/>
      <c r="M49" s="326"/>
      <c r="N49" s="326"/>
      <c r="O49" s="326"/>
      <c r="P49" s="326"/>
      <c r="Q49" s="326"/>
      <c r="R49" s="113"/>
      <c r="V49" s="206" t="e">
        <f>IF(#REF!&lt;0,"▲",)&amp;TEXT(ABS(ROUND(#REF!,1)),"#0.0")</f>
        <v>#REF!</v>
      </c>
      <c r="W49" s="206"/>
      <c r="X49" s="206" t="str">
        <f>IF('４月'!F6&lt;0,"▲",)&amp;TEXT(ABS(ROUND('４月'!F6,1)),"#0.0")</f>
        <v>▲13.8</v>
      </c>
    </row>
    <row r="50" spans="1:24" ht="8.25" customHeight="1">
      <c r="A50" s="112"/>
      <c r="B50" s="113"/>
      <c r="C50" s="113"/>
      <c r="D50" s="113"/>
      <c r="E50" s="113"/>
      <c r="F50" s="170"/>
      <c r="G50" s="170"/>
      <c r="H50" s="170"/>
      <c r="I50" s="170"/>
      <c r="J50" s="170"/>
      <c r="K50" s="170"/>
      <c r="L50" s="170"/>
      <c r="M50" s="170"/>
      <c r="N50" s="170"/>
      <c r="O50" s="170"/>
      <c r="P50" s="170"/>
      <c r="Q50" s="170"/>
      <c r="R50" s="113"/>
      <c r="V50" s="206"/>
      <c r="W50" s="206"/>
      <c r="X50" s="206"/>
    </row>
    <row r="51" spans="1:24" ht="24.95" customHeight="1">
      <c r="A51" s="113" t="s">
        <v>36</v>
      </c>
      <c r="B51" s="113"/>
      <c r="C51" s="113"/>
      <c r="D51" s="113"/>
      <c r="E51" s="113"/>
      <c r="F51" s="111"/>
      <c r="G51" s="113"/>
      <c r="H51" s="113"/>
      <c r="I51" s="113"/>
      <c r="J51" s="113"/>
      <c r="K51" s="113"/>
      <c r="L51" s="113"/>
      <c r="M51" s="113"/>
      <c r="N51" s="113"/>
      <c r="O51" s="113"/>
      <c r="P51" s="113"/>
      <c r="Q51" s="113"/>
      <c r="R51" s="113"/>
    </row>
    <row r="52" spans="1:24" ht="6.95" customHeight="1">
      <c r="A52" s="114"/>
      <c r="B52" s="113"/>
      <c r="C52" s="113"/>
      <c r="D52" s="113"/>
      <c r="E52" s="113"/>
      <c r="F52" s="113"/>
      <c r="G52" s="113"/>
      <c r="H52" s="113"/>
      <c r="I52" s="113"/>
      <c r="J52" s="113"/>
      <c r="K52" s="113"/>
      <c r="L52" s="113"/>
      <c r="M52" s="113"/>
      <c r="N52" s="113"/>
      <c r="O52" s="113"/>
      <c r="P52" s="113"/>
      <c r="Q52" s="113"/>
      <c r="R52" s="113"/>
    </row>
    <row r="53" spans="1:24" s="92" customFormat="1" ht="21.95" customHeight="1">
      <c r="A53" s="115" t="s">
        <v>42</v>
      </c>
      <c r="B53" s="117"/>
      <c r="C53" s="117"/>
      <c r="D53" s="117"/>
      <c r="E53" s="117"/>
      <c r="F53" s="117"/>
      <c r="G53" s="175" t="s">
        <v>37</v>
      </c>
      <c r="H53" s="359" t="s">
        <v>89</v>
      </c>
      <c r="I53" s="359"/>
      <c r="J53" s="359"/>
      <c r="K53" s="359"/>
      <c r="L53" s="359"/>
      <c r="M53" s="359"/>
      <c r="N53" s="359"/>
      <c r="O53" s="359"/>
      <c r="P53" s="359"/>
      <c r="Q53" s="359"/>
      <c r="R53" s="117"/>
      <c r="V53" s="206" t="s">
        <v>72</v>
      </c>
      <c r="W53" s="206"/>
      <c r="X53" s="206" t="s">
        <v>53</v>
      </c>
    </row>
    <row r="54" spans="1:24" s="92" customFormat="1" ht="21" customHeight="1">
      <c r="A54" s="116" t="s">
        <v>71</v>
      </c>
      <c r="B54" s="117"/>
      <c r="C54" s="155" t="e">
        <f>" ("&amp;V54&amp;"→"&amp;X54&amp;")"</f>
        <v>#REF!</v>
      </c>
      <c r="D54" s="156"/>
      <c r="E54" s="156"/>
      <c r="F54" s="156"/>
      <c r="G54" s="176"/>
      <c r="H54" s="359"/>
      <c r="I54" s="359"/>
      <c r="J54" s="359"/>
      <c r="K54" s="359"/>
      <c r="L54" s="359"/>
      <c r="M54" s="359"/>
      <c r="N54" s="359"/>
      <c r="O54" s="359"/>
      <c r="P54" s="359"/>
      <c r="Q54" s="359"/>
      <c r="R54" s="117"/>
      <c r="V54" s="206" t="e">
        <f>IF(#REF!&lt;0,"▲",)&amp;TEXT(ABS(ROUND(#REF!,1)),"#0.0")</f>
        <v>#REF!</v>
      </c>
      <c r="W54" s="206"/>
      <c r="X54" s="206" t="str">
        <f>IF('４月'!F18&lt;0,"▲",)&amp;TEXT(ABS(ROUND('４月'!F18,1)),"#0.0")</f>
        <v>2.8</v>
      </c>
    </row>
    <row r="55" spans="1:24" s="92" customFormat="1" ht="21.95" customHeight="1">
      <c r="A55" s="116"/>
      <c r="B55" s="117"/>
      <c r="C55" s="117"/>
      <c r="D55" s="117"/>
      <c r="E55" s="117"/>
      <c r="F55" s="117"/>
      <c r="G55" s="177"/>
      <c r="H55" s="115"/>
      <c r="I55" s="117"/>
      <c r="J55" s="117"/>
      <c r="K55" s="117"/>
      <c r="L55" s="117"/>
      <c r="M55" s="117"/>
      <c r="N55" s="117"/>
      <c r="O55" s="117"/>
      <c r="P55" s="117"/>
      <c r="Q55" s="117"/>
      <c r="R55" s="117"/>
      <c r="V55" s="222"/>
      <c r="W55" s="222"/>
      <c r="X55" s="222"/>
    </row>
    <row r="56" spans="1:24" s="92" customFormat="1" ht="6.95" customHeight="1">
      <c r="A56" s="117"/>
      <c r="B56" s="117"/>
      <c r="C56" s="117"/>
      <c r="D56" s="117"/>
      <c r="E56" s="117"/>
      <c r="F56" s="117"/>
      <c r="G56" s="177"/>
      <c r="H56" s="152"/>
      <c r="I56" s="117"/>
      <c r="J56" s="117"/>
      <c r="K56" s="117"/>
      <c r="L56" s="117"/>
      <c r="M56" s="117"/>
      <c r="N56" s="117"/>
      <c r="O56" s="117"/>
      <c r="P56" s="117"/>
      <c r="Q56" s="117"/>
      <c r="R56" s="117"/>
      <c r="V56" s="222"/>
      <c r="W56" s="222"/>
      <c r="X56" s="222"/>
    </row>
    <row r="57" spans="1:24" s="92" customFormat="1" ht="21.95" customHeight="1">
      <c r="A57" s="115" t="s">
        <v>45</v>
      </c>
      <c r="B57" s="117"/>
      <c r="C57" s="117"/>
      <c r="D57" s="117"/>
      <c r="E57" s="117"/>
      <c r="F57" s="117"/>
      <c r="G57" s="175" t="s">
        <v>37</v>
      </c>
      <c r="H57" s="330" t="s">
        <v>50</v>
      </c>
      <c r="I57" s="330"/>
      <c r="J57" s="330"/>
      <c r="K57" s="330"/>
      <c r="L57" s="330"/>
      <c r="M57" s="330"/>
      <c r="N57" s="330"/>
      <c r="O57" s="330"/>
      <c r="P57" s="330"/>
      <c r="Q57" s="330"/>
      <c r="R57" s="117"/>
      <c r="V57" s="222"/>
      <c r="W57" s="222"/>
      <c r="X57" s="222"/>
    </row>
    <row r="58" spans="1:24" s="92" customFormat="1" ht="32.25" customHeight="1">
      <c r="A58" s="116"/>
      <c r="B58" s="117"/>
      <c r="C58" s="155" t="e">
        <f>" ("&amp;V58&amp;"→"&amp;X58&amp;")"</f>
        <v>#REF!</v>
      </c>
      <c r="D58" s="156"/>
      <c r="E58" s="156"/>
      <c r="F58" s="156"/>
      <c r="G58" s="176"/>
      <c r="H58" s="330"/>
      <c r="I58" s="330"/>
      <c r="J58" s="330"/>
      <c r="K58" s="330"/>
      <c r="L58" s="330"/>
      <c r="M58" s="330"/>
      <c r="N58" s="330"/>
      <c r="O58" s="330"/>
      <c r="P58" s="330"/>
      <c r="Q58" s="330"/>
      <c r="R58" s="117"/>
      <c r="V58" s="222" t="e">
        <f>IF(#REF!&lt;0,"▲",)&amp;TEXT(ABS(ROUND(#REF!,1)),"#0.0")</f>
        <v>#REF!</v>
      </c>
      <c r="W58" s="222"/>
      <c r="X58" s="206" t="str">
        <f>IF('４月'!F20&lt;0,"▲",)&amp;TEXT(ABS(ROUND('４月'!F20,1)),"#0.0")</f>
        <v>▲52.2</v>
      </c>
    </row>
    <row r="59" spans="1:24" s="92" customFormat="1" ht="21.95" customHeight="1">
      <c r="A59" s="116"/>
      <c r="B59" s="117"/>
      <c r="C59" s="156"/>
      <c r="D59" s="156"/>
      <c r="E59" s="156"/>
      <c r="F59" s="156"/>
      <c r="G59" s="176"/>
      <c r="H59" s="115"/>
      <c r="I59" s="117"/>
      <c r="J59" s="117"/>
      <c r="K59" s="117"/>
      <c r="L59" s="117"/>
      <c r="M59" s="117"/>
      <c r="N59" s="117"/>
      <c r="O59" s="117"/>
      <c r="P59" s="117"/>
      <c r="Q59" s="117"/>
      <c r="R59" s="117"/>
      <c r="V59" s="222"/>
      <c r="W59" s="222"/>
      <c r="X59" s="222"/>
    </row>
    <row r="60" spans="1:24" s="92" customFormat="1" ht="6.95" customHeight="1">
      <c r="A60" s="117"/>
      <c r="B60" s="117"/>
      <c r="C60" s="117"/>
      <c r="D60" s="117"/>
      <c r="E60" s="117"/>
      <c r="F60" s="117"/>
      <c r="G60" s="177"/>
      <c r="H60" s="117"/>
      <c r="I60" s="117"/>
      <c r="J60" s="117"/>
      <c r="K60" s="117"/>
      <c r="L60" s="117"/>
      <c r="M60" s="117"/>
      <c r="N60" s="117"/>
      <c r="O60" s="117"/>
      <c r="P60" s="117"/>
      <c r="Q60" s="117"/>
      <c r="R60" s="117"/>
      <c r="V60" s="222"/>
      <c r="W60" s="222"/>
      <c r="X60" s="222"/>
    </row>
    <row r="61" spans="1:24" ht="21.95" customHeight="1">
      <c r="A61" s="115" t="s">
        <v>75</v>
      </c>
      <c r="B61" s="117"/>
      <c r="C61" s="117"/>
      <c r="D61" s="117"/>
      <c r="E61" s="117"/>
      <c r="F61" s="117"/>
      <c r="G61" s="175" t="s">
        <v>37</v>
      </c>
      <c r="H61" s="330" t="s">
        <v>92</v>
      </c>
      <c r="I61" s="330"/>
      <c r="J61" s="330"/>
      <c r="K61" s="330"/>
      <c r="L61" s="330"/>
      <c r="M61" s="330"/>
      <c r="N61" s="330"/>
      <c r="O61" s="330"/>
      <c r="P61" s="330"/>
      <c r="Q61" s="330"/>
      <c r="R61" s="117"/>
      <c r="S61" s="149"/>
      <c r="V61" s="206"/>
      <c r="W61" s="206"/>
      <c r="X61" s="206"/>
    </row>
    <row r="62" spans="1:24" ht="25.5" customHeight="1">
      <c r="A62" s="116"/>
      <c r="B62" s="117"/>
      <c r="C62" s="155" t="e">
        <f>" ("&amp;V62&amp;"→"&amp;X62&amp;")"</f>
        <v>#REF!</v>
      </c>
      <c r="D62" s="156"/>
      <c r="E62" s="156"/>
      <c r="F62" s="156"/>
      <c r="G62" s="176"/>
      <c r="H62" s="330"/>
      <c r="I62" s="330"/>
      <c r="J62" s="330"/>
      <c r="K62" s="330"/>
      <c r="L62" s="330"/>
      <c r="M62" s="330"/>
      <c r="N62" s="330"/>
      <c r="O62" s="330"/>
      <c r="P62" s="330"/>
      <c r="Q62" s="330"/>
      <c r="R62" s="117"/>
      <c r="S62" s="149"/>
      <c r="V62" s="222" t="e">
        <f>IF(#REF!&lt;0,"▲",)&amp;TEXT(ABS(ROUND(#REF!,1)),"#0.0")</f>
        <v>#REF!</v>
      </c>
      <c r="W62" s="206"/>
      <c r="X62" s="206" t="str">
        <f>IF('４月'!F12&lt;0,"▲",)&amp;TEXT(ABS(ROUND('４月'!F12,1)),"#0.0")</f>
        <v>▲16.8</v>
      </c>
    </row>
    <row r="63" spans="1:24" ht="21" customHeight="1">
      <c r="A63" s="116"/>
      <c r="B63" s="117"/>
      <c r="C63" s="155"/>
      <c r="D63" s="156"/>
      <c r="E63" s="156"/>
      <c r="F63" s="156"/>
      <c r="G63" s="176"/>
      <c r="H63" s="148"/>
      <c r="I63" s="148"/>
      <c r="J63" s="148"/>
      <c r="K63" s="148"/>
      <c r="L63" s="148"/>
      <c r="M63" s="148"/>
      <c r="N63" s="148"/>
      <c r="O63" s="148"/>
      <c r="P63" s="148"/>
      <c r="Q63" s="148"/>
      <c r="R63" s="117"/>
      <c r="S63" s="149"/>
      <c r="V63" s="222"/>
      <c r="W63" s="206"/>
      <c r="X63" s="206"/>
    </row>
    <row r="64" spans="1:24" ht="21.95" customHeight="1">
      <c r="A64" s="118" t="s">
        <v>56</v>
      </c>
      <c r="B64" s="119"/>
      <c r="C64" s="119"/>
      <c r="D64" s="119"/>
      <c r="E64" s="119"/>
      <c r="F64" s="119"/>
      <c r="G64" s="176"/>
      <c r="H64" s="115"/>
      <c r="I64" s="117"/>
      <c r="J64" s="117"/>
      <c r="K64" s="117"/>
      <c r="L64" s="117"/>
      <c r="M64" s="117"/>
      <c r="N64" s="117"/>
      <c r="O64" s="117"/>
      <c r="P64" s="117"/>
      <c r="Q64" s="117"/>
      <c r="R64" s="117"/>
      <c r="S64" s="149"/>
    </row>
    <row r="65" spans="1:105" ht="6.95" customHeight="1">
      <c r="A65" s="119"/>
      <c r="B65" s="119"/>
      <c r="C65" s="119"/>
      <c r="D65" s="119"/>
      <c r="E65" s="119"/>
      <c r="F65" s="119"/>
      <c r="G65" s="178"/>
      <c r="H65" s="126"/>
      <c r="I65" s="126"/>
      <c r="J65" s="126"/>
      <c r="K65" s="126"/>
      <c r="L65" s="126"/>
      <c r="M65" s="126"/>
      <c r="N65" s="126"/>
      <c r="O65" s="126"/>
      <c r="P65" s="126"/>
      <c r="Q65" s="126"/>
      <c r="R65" s="126"/>
      <c r="S65" s="149"/>
    </row>
    <row r="66" spans="1:105" ht="15.95" customHeight="1">
      <c r="A66" s="120"/>
    </row>
    <row r="67" spans="1:105" ht="15.95" customHeight="1">
      <c r="A67" s="120"/>
    </row>
    <row r="68" spans="1:105" ht="15.95" customHeight="1">
      <c r="A68" s="121"/>
    </row>
    <row r="69" spans="1:105" ht="21.95" customHeight="1"/>
    <row r="70" spans="1:105" ht="21.95" customHeight="1"/>
    <row r="71" spans="1:105" ht="21.95" customHeight="1"/>
    <row r="72" spans="1:105" ht="21.95" customHeight="1">
      <c r="U72" s="205"/>
    </row>
    <row r="73" spans="1:105" ht="21.95" customHeight="1">
      <c r="U73" s="206"/>
    </row>
    <row r="74" spans="1:105" ht="17.25" customHeight="1">
      <c r="U74" s="206"/>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3"/>
      <c r="BK74" s="223"/>
      <c r="BL74" s="223"/>
      <c r="BM74" s="223"/>
      <c r="BN74" s="223"/>
      <c r="BO74" s="223"/>
      <c r="BP74" s="223"/>
      <c r="BQ74" s="223"/>
      <c r="BR74" s="223"/>
      <c r="BS74" s="223"/>
      <c r="BT74" s="223"/>
      <c r="BU74" s="223"/>
      <c r="BV74" s="223"/>
      <c r="BW74" s="223"/>
      <c r="BX74" s="223"/>
      <c r="BY74" s="223"/>
      <c r="BZ74" s="223"/>
      <c r="CA74" s="223"/>
      <c r="CB74" s="223"/>
      <c r="CC74" s="223"/>
      <c r="CD74" s="223"/>
      <c r="CE74" s="223"/>
      <c r="CF74" s="223"/>
      <c r="CG74" s="223"/>
      <c r="CH74" s="223"/>
      <c r="CI74" s="223"/>
      <c r="CJ74" s="223"/>
      <c r="CK74" s="223"/>
      <c r="CL74" s="223"/>
      <c r="CM74" s="223"/>
      <c r="CN74" s="223"/>
      <c r="CO74" s="223"/>
      <c r="CP74" s="223"/>
      <c r="CQ74" s="223"/>
      <c r="CR74" s="223"/>
      <c r="CS74" s="223"/>
      <c r="CT74" s="223"/>
      <c r="CU74" s="223"/>
      <c r="CV74" s="223"/>
      <c r="CW74" s="223"/>
      <c r="CX74" s="223"/>
      <c r="CY74" s="223"/>
      <c r="CZ74" s="223"/>
      <c r="DA74" s="223"/>
    </row>
    <row r="75" spans="1:105" ht="17.25" customHeight="1">
      <c r="U75" s="207"/>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c r="BY75" s="122"/>
      <c r="BZ75" s="122"/>
      <c r="CA75" s="122"/>
      <c r="CB75" s="122"/>
      <c r="CC75" s="122"/>
      <c r="CD75" s="122"/>
      <c r="CE75" s="122"/>
      <c r="CF75" s="122"/>
      <c r="CG75" s="122"/>
      <c r="CH75" s="122"/>
      <c r="CI75" s="122"/>
      <c r="CJ75" s="122"/>
      <c r="CK75" s="122"/>
      <c r="CL75" s="122"/>
      <c r="CM75" s="122"/>
      <c r="CN75" s="122"/>
      <c r="CO75" s="122"/>
      <c r="CP75" s="122"/>
      <c r="CQ75" s="122"/>
      <c r="CR75" s="122"/>
      <c r="CS75" s="122"/>
    </row>
    <row r="76" spans="1:105" ht="17.25" customHeight="1">
      <c r="U76" s="206"/>
      <c r="V76" s="224"/>
      <c r="W76" s="224"/>
      <c r="X76" s="224"/>
      <c r="Y76" s="224"/>
      <c r="Z76" s="224"/>
      <c r="AA76" s="224"/>
      <c r="AB76" s="224"/>
      <c r="AC76" s="224"/>
      <c r="AD76" s="224"/>
      <c r="AE76" s="224"/>
      <c r="AF76" s="224"/>
      <c r="AG76" s="224"/>
      <c r="AH76" s="224"/>
      <c r="AI76" s="224"/>
      <c r="AJ76" s="224"/>
      <c r="AK76" s="224"/>
      <c r="AL76" s="224"/>
      <c r="AM76" s="224"/>
      <c r="AN76" s="224"/>
      <c r="AO76" s="224"/>
      <c r="AP76" s="224"/>
      <c r="AQ76" s="224"/>
      <c r="AR76" s="224"/>
      <c r="AS76" s="224"/>
      <c r="AT76" s="224"/>
      <c r="AU76" s="224"/>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c r="CH76" s="122"/>
      <c r="CI76" s="122"/>
      <c r="CJ76" s="122"/>
      <c r="CK76" s="122"/>
      <c r="CL76" s="122"/>
      <c r="CM76" s="122"/>
      <c r="CN76" s="122"/>
      <c r="CO76" s="122"/>
      <c r="CP76" s="122"/>
      <c r="CQ76" s="122"/>
      <c r="CR76" s="122"/>
      <c r="CS76" s="122"/>
    </row>
    <row r="77" spans="1:105" ht="17.25" customHeight="1">
      <c r="B77" s="144"/>
      <c r="C77" s="144"/>
      <c r="R77" s="201"/>
      <c r="U77" s="207"/>
      <c r="V77" s="225"/>
      <c r="W77" s="225"/>
      <c r="X77" s="225"/>
      <c r="Y77" s="225"/>
      <c r="Z77" s="225"/>
      <c r="AA77" s="225"/>
      <c r="AB77" s="225"/>
      <c r="AC77" s="225"/>
      <c r="AD77" s="225"/>
      <c r="AE77" s="225"/>
      <c r="AF77" s="225"/>
      <c r="AG77" s="225"/>
      <c r="AH77" s="225"/>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c r="BX77" s="122"/>
      <c r="BY77" s="122"/>
      <c r="BZ77" s="122"/>
      <c r="CA77" s="122"/>
      <c r="CB77" s="122"/>
      <c r="CC77" s="122"/>
      <c r="CD77" s="122"/>
      <c r="CE77" s="122"/>
      <c r="CF77" s="122"/>
      <c r="CG77" s="122"/>
      <c r="CH77" s="122"/>
      <c r="CI77" s="122"/>
      <c r="CJ77" s="122"/>
      <c r="CK77" s="122"/>
      <c r="CL77" s="122"/>
      <c r="CM77" s="122"/>
      <c r="CN77" s="122"/>
      <c r="CO77" s="122"/>
      <c r="CP77" s="122"/>
      <c r="CQ77" s="122"/>
      <c r="CR77" s="122"/>
      <c r="CS77" s="122"/>
    </row>
    <row r="78" spans="1:105" s="93" customFormat="1" ht="15.95" customHeight="1"/>
    <row r="79" spans="1:105" s="93" customFormat="1" ht="15.95" customHeight="1">
      <c r="U79" s="208"/>
      <c r="V79" s="207"/>
      <c r="W79" s="207"/>
      <c r="X79" s="207"/>
      <c r="Y79" s="207"/>
      <c r="Z79" s="207"/>
      <c r="AA79" s="207"/>
      <c r="AB79" s="207"/>
      <c r="AC79" s="207"/>
      <c r="AD79" s="207"/>
      <c r="AE79" s="207"/>
      <c r="AF79" s="207"/>
      <c r="AG79" s="207"/>
      <c r="AH79" s="207"/>
    </row>
    <row r="80" spans="1:105" s="93" customFormat="1" ht="15.95" customHeight="1">
      <c r="U80" s="207"/>
      <c r="V80" s="207"/>
      <c r="W80" s="207"/>
      <c r="X80" s="207"/>
      <c r="Y80" s="207"/>
      <c r="Z80" s="207"/>
      <c r="AA80" s="207"/>
      <c r="AB80" s="207"/>
      <c r="AC80" s="207"/>
      <c r="AD80" s="207"/>
      <c r="AE80" s="207"/>
      <c r="AF80" s="207"/>
      <c r="AG80" s="207"/>
      <c r="AH80" s="207"/>
    </row>
    <row r="81" spans="1:97" ht="21.95" customHeight="1">
      <c r="H81" s="184"/>
      <c r="I81" s="184"/>
      <c r="J81" s="184"/>
      <c r="K81" s="184"/>
      <c r="L81" s="184"/>
      <c r="M81" s="184"/>
      <c r="U81" s="207"/>
      <c r="V81" s="207"/>
      <c r="W81" s="207"/>
      <c r="X81" s="207"/>
      <c r="Y81" s="207"/>
      <c r="Z81" s="207"/>
      <c r="AA81" s="207"/>
      <c r="AB81" s="207"/>
      <c r="AC81" s="207"/>
      <c r="AD81" s="207"/>
      <c r="AE81" s="207"/>
      <c r="AF81" s="207"/>
      <c r="AG81" s="207"/>
      <c r="AH81" s="207"/>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122"/>
      <c r="CS81" s="122"/>
    </row>
    <row r="82" spans="1:97" ht="21.95" customHeight="1">
      <c r="H82" s="184"/>
      <c r="I82" s="184"/>
      <c r="J82" s="184"/>
      <c r="K82" s="184"/>
      <c r="L82" s="184"/>
      <c r="M82" s="184"/>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row>
    <row r="83" spans="1:97" ht="21.95" customHeight="1">
      <c r="H83" s="185"/>
      <c r="I83" s="185"/>
      <c r="J83" s="185"/>
      <c r="K83" s="185"/>
      <c r="L83" s="185"/>
      <c r="M83" s="185"/>
      <c r="U83" s="209"/>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row>
    <row r="84" spans="1:97" ht="21.95" customHeight="1">
      <c r="U84" s="210"/>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c r="BP84" s="122"/>
      <c r="BQ84" s="122"/>
      <c r="BR84" s="122"/>
      <c r="BS84" s="122"/>
      <c r="BT84" s="122"/>
      <c r="BU84" s="122"/>
      <c r="BV84" s="122"/>
      <c r="BW84" s="122"/>
      <c r="BX84" s="122"/>
      <c r="BY84" s="122"/>
      <c r="BZ84" s="122"/>
      <c r="CA84" s="122"/>
      <c r="CB84" s="122"/>
      <c r="CC84" s="122"/>
      <c r="CD84" s="122"/>
      <c r="CE84" s="122"/>
      <c r="CF84" s="122"/>
      <c r="CG84" s="122"/>
      <c r="CH84" s="122"/>
      <c r="CI84" s="122"/>
      <c r="CJ84" s="122"/>
      <c r="CK84" s="122"/>
      <c r="CL84" s="122"/>
      <c r="CM84" s="122"/>
      <c r="CN84" s="122"/>
      <c r="CO84" s="122"/>
      <c r="CP84" s="122"/>
      <c r="CQ84" s="122"/>
      <c r="CR84" s="122"/>
      <c r="CS84" s="122"/>
    </row>
    <row r="85" spans="1:97" ht="21.95" customHeight="1">
      <c r="U85" s="211"/>
      <c r="V85" s="226"/>
      <c r="W85" s="226"/>
      <c r="X85" s="226"/>
      <c r="Y85" s="226"/>
      <c r="Z85" s="226"/>
      <c r="AA85" s="226"/>
      <c r="AB85" s="226"/>
      <c r="AC85" s="226"/>
      <c r="AD85" s="226"/>
      <c r="AE85" s="226"/>
      <c r="AF85" s="226"/>
      <c r="AG85" s="226"/>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6"/>
      <c r="BK85" s="226"/>
      <c r="BL85" s="226"/>
      <c r="BM85" s="226"/>
      <c r="BN85" s="226"/>
      <c r="BO85" s="226"/>
      <c r="BP85" s="226"/>
      <c r="BQ85" s="226"/>
      <c r="BR85" s="226"/>
      <c r="BS85" s="233"/>
      <c r="BT85" s="226"/>
      <c r="BU85" s="226"/>
      <c r="BV85" s="226"/>
      <c r="BW85" s="226"/>
      <c r="BX85" s="226"/>
      <c r="BY85" s="226"/>
      <c r="BZ85" s="226"/>
      <c r="CA85" s="226"/>
      <c r="CB85" s="226"/>
      <c r="CC85" s="226"/>
      <c r="CD85" s="226"/>
      <c r="CE85" s="226"/>
      <c r="CF85" s="226"/>
      <c r="CG85" s="226"/>
      <c r="CH85" s="122"/>
      <c r="CI85" s="122"/>
      <c r="CJ85" s="122"/>
      <c r="CK85" s="122"/>
      <c r="CL85" s="122"/>
      <c r="CM85" s="122"/>
      <c r="CN85" s="122"/>
      <c r="CO85" s="122"/>
      <c r="CP85" s="122"/>
      <c r="CQ85" s="122"/>
      <c r="CR85" s="122"/>
      <c r="CS85" s="122"/>
    </row>
    <row r="86" spans="1:97" ht="21.95" customHeight="1">
      <c r="U86" s="212"/>
      <c r="V86" s="227"/>
      <c r="W86" s="227"/>
      <c r="X86" s="227"/>
      <c r="Y86" s="227"/>
      <c r="Z86" s="227"/>
      <c r="AA86" s="227"/>
      <c r="AB86" s="227"/>
      <c r="AC86" s="227"/>
      <c r="AD86" s="227"/>
      <c r="AE86" s="227"/>
      <c r="AF86" s="227"/>
      <c r="AG86" s="227"/>
      <c r="AH86" s="227"/>
      <c r="AI86" s="227"/>
      <c r="AJ86" s="227"/>
      <c r="AK86" s="227"/>
      <c r="AL86" s="227"/>
      <c r="AM86" s="227"/>
      <c r="AN86" s="227"/>
      <c r="AO86" s="227"/>
      <c r="AP86" s="227"/>
      <c r="AQ86" s="227"/>
      <c r="AR86" s="227"/>
      <c r="AS86" s="227"/>
      <c r="AT86" s="227"/>
      <c r="AU86" s="227"/>
      <c r="AV86" s="227"/>
      <c r="AW86" s="227"/>
      <c r="AX86" s="227"/>
      <c r="AY86" s="227"/>
      <c r="AZ86" s="227"/>
      <c r="BA86" s="227"/>
      <c r="BB86" s="227"/>
      <c r="BC86" s="227"/>
      <c r="BD86" s="227"/>
      <c r="BE86" s="227"/>
      <c r="BF86" s="227"/>
      <c r="BG86" s="227"/>
      <c r="BH86" s="227"/>
      <c r="BI86" s="227"/>
      <c r="BJ86" s="227"/>
      <c r="BK86" s="227"/>
      <c r="BL86" s="227"/>
      <c r="BM86" s="227"/>
      <c r="BN86" s="227"/>
      <c r="BO86" s="227"/>
      <c r="BP86" s="227"/>
      <c r="BQ86" s="227"/>
      <c r="BR86" s="227"/>
      <c r="BS86" s="227"/>
      <c r="BT86" s="227"/>
      <c r="BU86" s="210"/>
      <c r="BV86" s="210"/>
      <c r="BW86" s="241"/>
      <c r="BX86" s="241"/>
      <c r="BY86" s="241"/>
      <c r="BZ86" s="241"/>
      <c r="CA86" s="241"/>
      <c r="CB86" s="241"/>
      <c r="CC86" s="241"/>
      <c r="CD86" s="227"/>
      <c r="CE86" s="227"/>
      <c r="CF86" s="227"/>
      <c r="CG86" s="122"/>
      <c r="CH86" s="122"/>
      <c r="CI86" s="122"/>
      <c r="CJ86" s="122"/>
      <c r="CK86" s="122"/>
      <c r="CL86" s="122"/>
      <c r="CM86" s="122"/>
      <c r="CN86" s="122"/>
      <c r="CO86" s="122"/>
      <c r="CP86" s="122"/>
      <c r="CQ86" s="122"/>
      <c r="CR86" s="122"/>
      <c r="CS86" s="122"/>
    </row>
    <row r="87" spans="1:97" ht="15.75" customHeight="1">
      <c r="U87" s="212"/>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7"/>
      <c r="BJ87" s="227"/>
      <c r="BK87" s="227"/>
      <c r="BL87" s="227"/>
      <c r="BM87" s="227"/>
      <c r="BN87" s="227"/>
      <c r="BO87" s="227"/>
      <c r="BP87" s="227"/>
      <c r="BQ87" s="227"/>
      <c r="BR87" s="227"/>
      <c r="BS87" s="227"/>
      <c r="BT87" s="227"/>
      <c r="BU87" s="210"/>
      <c r="BV87" s="210"/>
      <c r="BW87" s="241"/>
      <c r="BX87" s="241"/>
      <c r="BY87" s="241"/>
      <c r="BZ87" s="241"/>
      <c r="CA87" s="241"/>
      <c r="CB87" s="241"/>
      <c r="CC87" s="241"/>
      <c r="CD87" s="227"/>
      <c r="CE87" s="227"/>
      <c r="CF87" s="227"/>
      <c r="CG87" s="122"/>
      <c r="CH87" s="122"/>
      <c r="CI87" s="122"/>
      <c r="CJ87" s="122"/>
      <c r="CK87" s="122"/>
      <c r="CL87" s="122"/>
      <c r="CM87" s="122"/>
      <c r="CN87" s="122"/>
      <c r="CO87" s="122"/>
      <c r="CP87" s="122"/>
      <c r="CQ87" s="122"/>
      <c r="CR87" s="122"/>
      <c r="CS87" s="122"/>
    </row>
    <row r="88" spans="1:97" ht="21.95" customHeight="1">
      <c r="U88" s="208"/>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7"/>
      <c r="BR88" s="207"/>
      <c r="BS88" s="207"/>
      <c r="BT88" s="207"/>
      <c r="BU88" s="207"/>
      <c r="BV88" s="207"/>
      <c r="BW88" s="207"/>
      <c r="BX88" s="207"/>
      <c r="BY88" s="207"/>
      <c r="BZ88" s="122"/>
      <c r="CA88" s="122"/>
      <c r="CB88" s="122"/>
      <c r="CC88" s="122"/>
      <c r="CD88" s="122"/>
      <c r="CE88" s="122"/>
      <c r="CF88" s="122"/>
      <c r="CG88" s="122"/>
      <c r="CH88" s="122"/>
      <c r="CI88" s="122"/>
      <c r="CJ88" s="122"/>
      <c r="CK88" s="122"/>
      <c r="CL88" s="122"/>
      <c r="CM88" s="122"/>
      <c r="CN88" s="122"/>
      <c r="CO88" s="122"/>
      <c r="CP88" s="122"/>
      <c r="CQ88" s="122"/>
      <c r="CR88" s="122"/>
      <c r="CS88" s="122"/>
    </row>
    <row r="89" spans="1:97" ht="21.95" customHeight="1">
      <c r="V89" s="228"/>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row>
    <row r="90" spans="1:97" ht="15.95" customHeight="1"/>
    <row r="91" spans="1:97" ht="15.95" customHeight="1"/>
    <row r="92" spans="1:97" ht="15.95" customHeight="1"/>
    <row r="93" spans="1:97" ht="6.95" customHeight="1">
      <c r="A93" s="110"/>
      <c r="B93" s="110"/>
      <c r="C93" s="110"/>
      <c r="D93" s="110"/>
      <c r="E93" s="110"/>
      <c r="F93" s="110"/>
      <c r="G93" s="110"/>
      <c r="H93" s="110"/>
      <c r="I93" s="110"/>
      <c r="J93" s="110"/>
      <c r="K93" s="110"/>
      <c r="L93" s="110"/>
      <c r="M93" s="110"/>
      <c r="N93" s="110"/>
      <c r="O93" s="110"/>
      <c r="P93" s="110"/>
      <c r="Q93" s="110"/>
      <c r="R93" s="110"/>
    </row>
    <row r="94" spans="1:97" ht="24.95" customHeight="1">
      <c r="A94" s="111" t="s">
        <v>34</v>
      </c>
      <c r="B94" s="113"/>
      <c r="C94" s="113"/>
      <c r="D94" s="113"/>
      <c r="E94" s="113"/>
      <c r="F94" s="113"/>
      <c r="G94" s="113"/>
      <c r="H94" s="113"/>
      <c r="I94" s="113"/>
      <c r="J94" s="113"/>
      <c r="K94" s="113"/>
      <c r="L94" s="113"/>
      <c r="M94" s="113"/>
      <c r="N94" s="113"/>
      <c r="O94" s="113"/>
      <c r="P94" s="113"/>
      <c r="Q94" s="113"/>
      <c r="R94" s="113"/>
    </row>
    <row r="95" spans="1:97" ht="6.75" customHeight="1">
      <c r="A95" s="111"/>
      <c r="B95" s="113"/>
      <c r="C95" s="113"/>
      <c r="D95" s="113"/>
      <c r="E95" s="113"/>
      <c r="F95" s="113"/>
      <c r="G95" s="113"/>
      <c r="H95" s="113"/>
      <c r="I95" s="113"/>
      <c r="J95" s="113"/>
      <c r="K95" s="113"/>
      <c r="L95" s="113"/>
      <c r="M95" s="113"/>
      <c r="N95" s="113"/>
      <c r="O95" s="113"/>
      <c r="P95" s="113"/>
      <c r="Q95" s="113"/>
      <c r="R95" s="113"/>
    </row>
    <row r="96" spans="1:97" ht="40.5" customHeight="1">
      <c r="A96" s="111" t="s">
        <v>64</v>
      </c>
      <c r="B96" s="326" t="s">
        <v>96</v>
      </c>
      <c r="C96" s="326"/>
      <c r="D96" s="326"/>
      <c r="E96" s="326"/>
      <c r="F96" s="326"/>
      <c r="G96" s="326"/>
      <c r="H96" s="326"/>
      <c r="I96" s="326"/>
      <c r="J96" s="326"/>
      <c r="K96" s="326"/>
      <c r="L96" s="326"/>
      <c r="M96" s="326"/>
      <c r="N96" s="326"/>
      <c r="O96" s="326"/>
      <c r="P96" s="326"/>
      <c r="Q96" s="326"/>
      <c r="R96" s="113"/>
    </row>
    <row r="97" spans="1:71" ht="16.5" customHeight="1">
      <c r="A97" s="110"/>
      <c r="B97" s="110"/>
      <c r="C97" s="110"/>
      <c r="D97" s="110"/>
      <c r="E97" s="110"/>
      <c r="F97" s="110"/>
      <c r="G97" s="110"/>
      <c r="H97" s="110"/>
      <c r="I97" s="110"/>
      <c r="J97" s="110"/>
      <c r="K97" s="110"/>
      <c r="L97" s="110"/>
      <c r="M97" s="110"/>
      <c r="N97" s="110"/>
      <c r="O97" s="110"/>
      <c r="P97" s="110"/>
      <c r="Q97" s="110"/>
      <c r="R97" s="110"/>
    </row>
    <row r="98" spans="1:71" ht="15.95" customHeight="1"/>
    <row r="99" spans="1:71" ht="21.95" customHeight="1">
      <c r="I99" s="95"/>
    </row>
    <row r="100" spans="1:71" ht="21.95" customHeight="1"/>
    <row r="101" spans="1:71" ht="21.95" customHeight="1"/>
    <row r="102" spans="1:71" ht="21.95" customHeight="1"/>
    <row r="103" spans="1:71" ht="21.95" customHeight="1"/>
    <row r="104" spans="1:71" ht="21.95" customHeight="1">
      <c r="U104" s="206"/>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row>
    <row r="105" spans="1:71" ht="21.95" customHeight="1">
      <c r="U105" s="206"/>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row>
    <row r="106" spans="1:71" ht="18" customHeight="1">
      <c r="U106" s="207"/>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07"/>
      <c r="AW106" s="207"/>
      <c r="AX106" s="122"/>
      <c r="AY106" s="122"/>
      <c r="AZ106" s="122"/>
      <c r="BA106" s="122"/>
      <c r="BB106" s="122"/>
      <c r="BC106" s="122"/>
      <c r="BD106" s="122"/>
      <c r="BE106" s="122"/>
      <c r="BF106" s="122"/>
      <c r="BG106" s="122"/>
      <c r="BH106" s="90" t="str">
        <f t="shared" ref="BH106:BS107" si="0">IF(BH75="","",BH75)</f>
        <v/>
      </c>
      <c r="BI106" s="90" t="str">
        <f t="shared" si="0"/>
        <v/>
      </c>
      <c r="BJ106" s="90" t="str">
        <f t="shared" si="0"/>
        <v/>
      </c>
      <c r="BK106" s="90" t="str">
        <f t="shared" si="0"/>
        <v/>
      </c>
      <c r="BL106" s="90" t="str">
        <f t="shared" si="0"/>
        <v/>
      </c>
      <c r="BM106" s="90" t="str">
        <f t="shared" si="0"/>
        <v/>
      </c>
      <c r="BN106" s="90" t="str">
        <f t="shared" si="0"/>
        <v/>
      </c>
      <c r="BO106" s="90" t="str">
        <f t="shared" si="0"/>
        <v/>
      </c>
      <c r="BP106" s="90" t="str">
        <f t="shared" si="0"/>
        <v/>
      </c>
      <c r="BQ106" s="90" t="str">
        <f t="shared" si="0"/>
        <v/>
      </c>
      <c r="BR106" s="90" t="str">
        <f t="shared" si="0"/>
        <v/>
      </c>
      <c r="BS106" s="90" t="str">
        <f t="shared" si="0"/>
        <v/>
      </c>
    </row>
    <row r="107" spans="1:71" ht="18" customHeight="1">
      <c r="U107" s="206"/>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07"/>
      <c r="AW107" s="207"/>
      <c r="AX107" s="122"/>
      <c r="AY107" s="122"/>
      <c r="AZ107" s="122"/>
      <c r="BA107" s="122"/>
      <c r="BB107" s="122"/>
      <c r="BC107" s="122"/>
      <c r="BD107" s="122"/>
      <c r="BE107" s="122"/>
      <c r="BF107" s="122"/>
      <c r="BG107" s="122"/>
      <c r="BH107" s="90" t="str">
        <f t="shared" si="0"/>
        <v/>
      </c>
      <c r="BI107" s="90" t="str">
        <f t="shared" si="0"/>
        <v/>
      </c>
      <c r="BJ107" s="90" t="str">
        <f t="shared" si="0"/>
        <v/>
      </c>
      <c r="BK107" s="90" t="str">
        <f t="shared" si="0"/>
        <v/>
      </c>
      <c r="BL107" s="90" t="str">
        <f t="shared" si="0"/>
        <v/>
      </c>
      <c r="BM107" s="90" t="str">
        <f t="shared" si="0"/>
        <v/>
      </c>
      <c r="BN107" s="90" t="str">
        <f t="shared" si="0"/>
        <v/>
      </c>
      <c r="BO107" s="90" t="str">
        <f t="shared" si="0"/>
        <v/>
      </c>
      <c r="BP107" s="90" t="str">
        <f t="shared" si="0"/>
        <v/>
      </c>
      <c r="BQ107" s="90" t="str">
        <f t="shared" si="0"/>
        <v/>
      </c>
      <c r="BR107" s="90" t="str">
        <f t="shared" si="0"/>
        <v/>
      </c>
      <c r="BS107" s="90" t="str">
        <f t="shared" si="0"/>
        <v/>
      </c>
    </row>
    <row r="108" spans="1:71" ht="18" customHeight="1">
      <c r="U108" s="207"/>
      <c r="V108" s="225"/>
      <c r="W108" s="225"/>
      <c r="X108" s="225"/>
      <c r="Y108" s="225"/>
      <c r="Z108" s="225"/>
      <c r="AA108" s="225"/>
      <c r="AB108" s="225"/>
      <c r="AC108" s="225"/>
      <c r="AD108" s="225"/>
      <c r="AE108" s="225"/>
      <c r="AF108" s="225"/>
      <c r="AG108" s="225"/>
      <c r="AH108" s="225"/>
      <c r="AI108" s="207"/>
      <c r="AJ108" s="207"/>
      <c r="AK108" s="207"/>
      <c r="AL108" s="207"/>
      <c r="AM108" s="207"/>
      <c r="AN108" s="207"/>
      <c r="AO108" s="207"/>
      <c r="AP108" s="207"/>
      <c r="AQ108" s="207"/>
      <c r="AR108" s="207"/>
      <c r="AS108" s="207"/>
      <c r="AT108" s="207"/>
      <c r="AU108" s="207"/>
      <c r="AV108" s="207"/>
      <c r="AW108" s="207"/>
      <c r="AX108" s="122"/>
      <c r="AY108" s="122"/>
      <c r="AZ108" s="122"/>
      <c r="BA108" s="122"/>
      <c r="BB108" s="122"/>
      <c r="BC108" s="122"/>
      <c r="BD108" s="122"/>
      <c r="BE108" s="122"/>
      <c r="BF108" s="122"/>
      <c r="BG108" s="122"/>
    </row>
    <row r="109" spans="1:71" ht="15.95" customHeight="1">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row>
    <row r="110" spans="1:71" ht="15.95" customHeight="1">
      <c r="U110" s="208"/>
      <c r="V110" s="207"/>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row>
    <row r="111" spans="1:71" ht="15.95" customHeight="1">
      <c r="B111" s="145"/>
      <c r="C111" s="145"/>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row>
    <row r="112" spans="1:71" ht="6.95" customHeight="1">
      <c r="A112" s="110"/>
      <c r="B112" s="110"/>
      <c r="C112" s="110"/>
      <c r="D112" s="110"/>
      <c r="E112" s="110"/>
      <c r="F112" s="110"/>
      <c r="G112" s="110"/>
      <c r="H112" s="110"/>
      <c r="I112" s="110"/>
      <c r="J112" s="110"/>
      <c r="K112" s="110"/>
      <c r="L112" s="110"/>
      <c r="M112" s="110"/>
      <c r="N112" s="110"/>
      <c r="O112" s="110"/>
      <c r="P112" s="110"/>
      <c r="Q112" s="110"/>
      <c r="R112" s="110"/>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row>
    <row r="113" spans="1:71" ht="27" customHeight="1">
      <c r="A113" s="111" t="e">
        <f>" ■ 住宅着工（"&amp;DBCS(TEXT(#REF!,"m月"))&amp;"）"</f>
        <v>#REF!</v>
      </c>
      <c r="B113" s="113"/>
      <c r="C113" s="113"/>
      <c r="D113" s="113"/>
      <c r="E113" s="113"/>
      <c r="F113" s="113"/>
      <c r="G113" s="113"/>
      <c r="H113" s="113"/>
      <c r="I113" s="113"/>
      <c r="J113" s="113"/>
      <c r="K113" s="113"/>
      <c r="L113" s="113"/>
      <c r="M113" s="113"/>
      <c r="N113" s="113"/>
      <c r="O113" s="113"/>
      <c r="P113" s="113"/>
      <c r="Q113" s="113"/>
      <c r="R113" s="113"/>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row>
    <row r="114" spans="1:71" ht="5.25" customHeight="1">
      <c r="A114" s="111"/>
      <c r="B114" s="113"/>
      <c r="C114" s="113"/>
      <c r="D114" s="113"/>
      <c r="E114" s="113"/>
      <c r="F114" s="113"/>
      <c r="G114" s="113"/>
      <c r="H114" s="113"/>
      <c r="I114" s="113"/>
      <c r="J114" s="113"/>
      <c r="K114" s="113"/>
      <c r="L114" s="113"/>
      <c r="M114" s="113"/>
      <c r="N114" s="113"/>
      <c r="O114" s="113"/>
      <c r="P114" s="113"/>
      <c r="Q114" s="113"/>
      <c r="R114" s="113"/>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row>
    <row r="115" spans="1:71" ht="45.75" customHeight="1">
      <c r="A115" s="111"/>
      <c r="B115" s="326" t="s">
        <v>103</v>
      </c>
      <c r="C115" s="326"/>
      <c r="D115" s="326"/>
      <c r="E115" s="326"/>
      <c r="F115" s="326"/>
      <c r="G115" s="326"/>
      <c r="H115" s="326"/>
      <c r="I115" s="326"/>
      <c r="J115" s="326"/>
      <c r="K115" s="326"/>
      <c r="L115" s="326"/>
      <c r="M115" s="326"/>
      <c r="N115" s="326"/>
      <c r="O115" s="326"/>
      <c r="P115" s="326"/>
      <c r="Q115" s="326"/>
      <c r="R115" s="111"/>
    </row>
    <row r="116" spans="1:71" ht="12.75" customHeight="1">
      <c r="A116" s="110"/>
      <c r="B116" s="110"/>
      <c r="C116" s="110"/>
      <c r="D116" s="110"/>
      <c r="E116" s="110"/>
      <c r="F116" s="110"/>
      <c r="G116" s="110"/>
      <c r="H116" s="110"/>
      <c r="I116" s="110"/>
      <c r="J116" s="110"/>
      <c r="K116" s="110"/>
      <c r="L116" s="110"/>
      <c r="M116" s="110"/>
      <c r="N116" s="110"/>
      <c r="O116" s="110"/>
      <c r="P116" s="110"/>
      <c r="Q116" s="110"/>
      <c r="R116" s="110"/>
    </row>
    <row r="117" spans="1:71" ht="15.95" customHeight="1"/>
    <row r="118" spans="1:71" ht="15.95" customHeight="1">
      <c r="B118" s="95" t="s">
        <v>30</v>
      </c>
    </row>
    <row r="119" spans="1:71" ht="49.5" customHeight="1">
      <c r="A119" s="122"/>
      <c r="B119" s="327" t="s">
        <v>100</v>
      </c>
      <c r="C119" s="328"/>
      <c r="D119" s="328"/>
      <c r="E119" s="328"/>
      <c r="F119" s="328"/>
      <c r="G119" s="328"/>
      <c r="H119" s="328"/>
      <c r="I119" s="328"/>
      <c r="J119" s="328"/>
      <c r="K119" s="328"/>
      <c r="L119" s="328"/>
      <c r="M119" s="328"/>
      <c r="N119" s="328"/>
      <c r="O119" s="328"/>
      <c r="P119" s="328"/>
      <c r="Q119" s="329"/>
      <c r="R119" s="202"/>
    </row>
    <row r="120" spans="1:71" ht="15.95" customHeight="1"/>
    <row r="121" spans="1:71" ht="21.95" customHeight="1">
      <c r="I121" s="95"/>
    </row>
    <row r="122" spans="1:71" ht="21.95" customHeight="1">
      <c r="I122" s="95"/>
    </row>
    <row r="123" spans="1:71" ht="21.95" customHeight="1">
      <c r="I123" s="95"/>
    </row>
    <row r="124" spans="1:71" ht="21.95" customHeight="1">
      <c r="I124" s="95"/>
    </row>
    <row r="125" spans="1:71" ht="21.95" customHeight="1">
      <c r="I125" s="95"/>
      <c r="U125" s="206"/>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c r="BI125" s="122"/>
      <c r="BJ125" s="122"/>
      <c r="BK125" s="122"/>
      <c r="BL125" s="122"/>
      <c r="BM125" s="122"/>
      <c r="BN125" s="122"/>
      <c r="BO125" s="122"/>
      <c r="BP125" s="122"/>
      <c r="BQ125" s="122"/>
      <c r="BR125" s="122"/>
      <c r="BS125" s="122"/>
    </row>
    <row r="126" spans="1:71" ht="21.95" customHeight="1">
      <c r="U126" s="206"/>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c r="BF126" s="122"/>
      <c r="BG126" s="122"/>
      <c r="BH126" s="122"/>
      <c r="BI126" s="122"/>
      <c r="BJ126" s="122"/>
      <c r="BK126" s="122"/>
      <c r="BL126" s="122"/>
      <c r="BM126" s="122"/>
      <c r="BN126" s="122"/>
      <c r="BO126" s="122"/>
      <c r="BP126" s="122"/>
      <c r="BQ126" s="122"/>
      <c r="BR126" s="122"/>
      <c r="BS126" s="122"/>
    </row>
    <row r="127" spans="1:71" s="94" customFormat="1" ht="15.75" customHeight="1">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229"/>
      <c r="BE127" s="229"/>
      <c r="BF127" s="229"/>
      <c r="BG127" s="229"/>
      <c r="BH127" s="229"/>
      <c r="BI127" s="229"/>
      <c r="BJ127" s="229"/>
      <c r="BK127" s="229"/>
      <c r="BL127" s="229"/>
      <c r="BM127" s="229"/>
      <c r="BN127" s="229"/>
      <c r="BO127" s="229"/>
      <c r="BP127" s="229"/>
      <c r="BQ127" s="229"/>
      <c r="BR127" s="229"/>
      <c r="BS127" s="229"/>
    </row>
    <row r="128" spans="1:71" s="94" customFormat="1" ht="15.75" customHeight="1">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1:73" ht="21.95" customHeight="1">
      <c r="U129" s="214"/>
      <c r="V129" s="230"/>
      <c r="W129" s="230"/>
      <c r="X129" s="230"/>
      <c r="Y129" s="230"/>
      <c r="Z129" s="230"/>
      <c r="AA129" s="230"/>
      <c r="AB129" s="230"/>
      <c r="AC129" s="230"/>
      <c r="AD129" s="230"/>
      <c r="AE129" s="230"/>
      <c r="AF129" s="230"/>
      <c r="AG129" s="230"/>
      <c r="AH129" s="230"/>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c r="BG129" s="207"/>
      <c r="BH129" s="207"/>
      <c r="BI129" s="207"/>
      <c r="BJ129" s="207"/>
      <c r="BK129" s="207"/>
      <c r="BL129" s="207"/>
      <c r="BM129" s="207"/>
      <c r="BN129" s="207"/>
      <c r="BO129" s="207"/>
      <c r="BP129" s="207"/>
      <c r="BQ129" s="207"/>
      <c r="BR129" s="207"/>
      <c r="BS129" s="207"/>
    </row>
    <row r="130" spans="1:73" ht="21.95" customHeight="1">
      <c r="U130" s="215"/>
      <c r="V130" s="231"/>
      <c r="W130" s="231"/>
      <c r="X130" s="231"/>
      <c r="Y130" s="231"/>
      <c r="Z130" s="231"/>
      <c r="AA130" s="231"/>
      <c r="AB130" s="231"/>
      <c r="AC130" s="231"/>
      <c r="AD130" s="231"/>
      <c r="AE130" s="231"/>
      <c r="AF130" s="231"/>
      <c r="AG130" s="231"/>
      <c r="AH130" s="231"/>
      <c r="AI130" s="207"/>
      <c r="AJ130" s="207"/>
      <c r="AK130" s="207"/>
      <c r="AL130" s="207"/>
      <c r="AM130" s="207"/>
      <c r="AN130" s="207"/>
      <c r="AO130" s="207"/>
      <c r="AP130" s="207"/>
      <c r="AQ130" s="207"/>
      <c r="AR130" s="207"/>
      <c r="AS130" s="207"/>
      <c r="AT130" s="207"/>
      <c r="AU130" s="207"/>
      <c r="AV130" s="207"/>
      <c r="AW130" s="207"/>
      <c r="AX130" s="207"/>
      <c r="AY130" s="207"/>
      <c r="AZ130" s="207"/>
      <c r="BA130" s="207"/>
      <c r="BB130" s="207"/>
      <c r="BC130" s="207"/>
      <c r="BD130" s="207"/>
      <c r="BE130" s="207"/>
      <c r="BF130" s="207"/>
      <c r="BG130" s="207"/>
      <c r="BH130" s="207"/>
      <c r="BI130" s="207"/>
      <c r="BJ130" s="207"/>
      <c r="BK130" s="207"/>
      <c r="BL130" s="207"/>
      <c r="BM130" s="207"/>
      <c r="BN130" s="207"/>
      <c r="BO130" s="207"/>
      <c r="BP130" s="207"/>
      <c r="BQ130" s="207"/>
      <c r="BR130" s="207"/>
      <c r="BS130" s="207"/>
    </row>
    <row r="131" spans="1:73" ht="15.95" customHeight="1">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2"/>
      <c r="AY131" s="122"/>
      <c r="AZ131" s="122"/>
      <c r="BA131" s="122"/>
      <c r="BB131" s="122"/>
      <c r="BC131" s="122"/>
      <c r="BD131" s="122"/>
      <c r="BE131" s="122"/>
      <c r="BF131" s="122"/>
      <c r="BG131" s="122"/>
      <c r="BH131" s="122"/>
      <c r="BI131" s="122"/>
      <c r="BJ131" s="122"/>
      <c r="BK131" s="122"/>
      <c r="BL131" s="122"/>
      <c r="BM131" s="122"/>
      <c r="BN131" s="122"/>
      <c r="BO131" s="122"/>
      <c r="BP131" s="122"/>
      <c r="BQ131" s="122"/>
      <c r="BR131" s="122"/>
      <c r="BS131" s="122"/>
    </row>
    <row r="132" spans="1:73" ht="15.95" customHeight="1">
      <c r="U132" s="208"/>
      <c r="V132" s="207"/>
      <c r="W132" s="122"/>
      <c r="X132" s="122"/>
      <c r="Y132" s="122"/>
      <c r="Z132" s="122"/>
      <c r="AA132" s="122"/>
      <c r="AB132" s="122"/>
      <c r="AC132" s="122"/>
      <c r="AD132" s="122"/>
      <c r="AE132" s="122"/>
      <c r="AF132" s="122"/>
      <c r="AG132" s="122"/>
      <c r="AH132" s="122"/>
      <c r="AI132" s="122"/>
      <c r="AJ132" s="122"/>
      <c r="AK132" s="122"/>
      <c r="AL132" s="122"/>
      <c r="AM132" s="122"/>
      <c r="AN132" s="237"/>
      <c r="AO132" s="237"/>
      <c r="AP132" s="237"/>
      <c r="AQ132" s="237"/>
      <c r="AR132" s="237"/>
      <c r="AS132" s="237"/>
      <c r="AT132" s="237"/>
      <c r="AU132" s="237"/>
      <c r="AV132" s="237"/>
      <c r="AW132" s="237"/>
      <c r="AX132" s="237"/>
      <c r="AY132" s="237"/>
      <c r="AZ132" s="237"/>
      <c r="BA132" s="237"/>
      <c r="BB132" s="237"/>
      <c r="BC132" s="237"/>
      <c r="BD132" s="237"/>
      <c r="BE132" s="237"/>
      <c r="BF132" s="237"/>
      <c r="BG132" s="237"/>
      <c r="BH132" s="237"/>
      <c r="BI132" s="237"/>
      <c r="BJ132" s="237"/>
      <c r="BK132" s="237"/>
      <c r="BL132" s="237"/>
      <c r="BM132" s="237"/>
      <c r="BN132" s="237"/>
      <c r="BO132" s="237"/>
      <c r="BP132" s="237"/>
      <c r="BQ132" s="237"/>
      <c r="BR132" s="237"/>
      <c r="BS132" s="237"/>
      <c r="BT132" s="216"/>
      <c r="BU132" s="216"/>
    </row>
    <row r="133" spans="1:73" ht="15.95" customHeight="1">
      <c r="U133" s="122"/>
      <c r="V133" s="122"/>
      <c r="W133" s="122"/>
      <c r="X133" s="122"/>
      <c r="Y133" s="122"/>
      <c r="Z133" s="122"/>
      <c r="AA133" s="122"/>
      <c r="AB133" s="122"/>
      <c r="AC133" s="122"/>
      <c r="AD133" s="122"/>
      <c r="AE133" s="122"/>
      <c r="AF133" s="122"/>
      <c r="AG133" s="122"/>
      <c r="AH133" s="122"/>
      <c r="AI133" s="122"/>
      <c r="AJ133" s="122"/>
      <c r="AK133" s="122"/>
      <c r="AL133" s="122"/>
      <c r="AM133" s="122"/>
      <c r="AN133" s="237"/>
      <c r="AO133" s="237"/>
      <c r="AP133" s="237"/>
      <c r="AQ133" s="237"/>
      <c r="AR133" s="237"/>
      <c r="AS133" s="237"/>
      <c r="AT133" s="237"/>
      <c r="AU133" s="237"/>
      <c r="AV133" s="237"/>
      <c r="AW133" s="237"/>
      <c r="AX133" s="237"/>
      <c r="AY133" s="237"/>
      <c r="AZ133" s="237"/>
      <c r="BA133" s="237"/>
      <c r="BB133" s="237"/>
      <c r="BC133" s="237"/>
      <c r="BD133" s="237"/>
      <c r="BE133" s="237"/>
      <c r="BF133" s="237"/>
      <c r="BG133" s="237"/>
      <c r="BH133" s="237"/>
      <c r="BI133" s="237"/>
      <c r="BJ133" s="237"/>
      <c r="BK133" s="237"/>
      <c r="BL133" s="237"/>
      <c r="BM133" s="237"/>
      <c r="BN133" s="237"/>
      <c r="BO133" s="237"/>
      <c r="BP133" s="237"/>
      <c r="BQ133" s="237"/>
      <c r="BR133" s="237"/>
      <c r="BS133" s="237"/>
      <c r="BT133" s="216"/>
      <c r="BU133" s="216"/>
    </row>
    <row r="134" spans="1:73" ht="15.95" customHeight="1">
      <c r="U134" s="216"/>
      <c r="V134" s="216"/>
      <c r="W134" s="216"/>
      <c r="X134" s="216"/>
      <c r="Y134" s="216"/>
      <c r="Z134" s="216"/>
      <c r="AA134" s="216"/>
      <c r="AB134" s="216"/>
      <c r="AC134" s="216"/>
      <c r="AD134" s="216"/>
      <c r="AE134" s="216"/>
      <c r="AF134" s="216"/>
      <c r="AG134" s="216"/>
      <c r="AH134" s="216"/>
      <c r="AI134" s="216"/>
      <c r="AJ134" s="216"/>
      <c r="AK134" s="216"/>
      <c r="AL134" s="216"/>
      <c r="AM134" s="216"/>
    </row>
    <row r="135" spans="1:73" ht="15.95" customHeight="1">
      <c r="U135" s="216"/>
      <c r="V135" s="216"/>
      <c r="W135" s="216"/>
      <c r="X135" s="216"/>
      <c r="Y135" s="216"/>
      <c r="Z135" s="216"/>
      <c r="AA135" s="216"/>
      <c r="AB135" s="216"/>
      <c r="AC135" s="216"/>
      <c r="AD135" s="216"/>
      <c r="AE135" s="216"/>
      <c r="AF135" s="216"/>
      <c r="AG135" s="216"/>
      <c r="AH135" s="216"/>
      <c r="AI135" s="216"/>
      <c r="AJ135" s="216"/>
      <c r="AK135" s="216"/>
      <c r="AL135" s="216"/>
      <c r="AM135" s="216"/>
    </row>
    <row r="136" spans="1:73" ht="15.95" customHeight="1">
      <c r="AI136" s="216"/>
      <c r="AJ136" s="216"/>
      <c r="AK136" s="216"/>
      <c r="AL136" s="216"/>
      <c r="AM136" s="216"/>
    </row>
    <row r="137" spans="1:73" ht="6.95" customHeight="1">
      <c r="A137" s="110"/>
      <c r="B137" s="110"/>
      <c r="C137" s="110"/>
      <c r="D137" s="110"/>
      <c r="E137" s="110"/>
      <c r="F137" s="110"/>
      <c r="G137" s="110"/>
      <c r="H137" s="110"/>
      <c r="I137" s="110"/>
      <c r="J137" s="110"/>
      <c r="K137" s="110"/>
      <c r="L137" s="110"/>
      <c r="M137" s="110"/>
      <c r="N137" s="110"/>
      <c r="O137" s="110"/>
      <c r="P137" s="110"/>
      <c r="Q137" s="110"/>
      <c r="R137" s="110"/>
      <c r="S137" s="122"/>
    </row>
    <row r="138" spans="1:73" ht="24.95" customHeight="1">
      <c r="A138" s="111" t="s">
        <v>51</v>
      </c>
      <c r="B138" s="113"/>
      <c r="C138" s="113"/>
      <c r="D138" s="113"/>
      <c r="E138" s="113"/>
      <c r="F138" s="326" t="s">
        <v>91</v>
      </c>
      <c r="G138" s="326"/>
      <c r="H138" s="326"/>
      <c r="I138" s="326"/>
      <c r="J138" s="326"/>
      <c r="K138" s="326"/>
      <c r="L138" s="326"/>
      <c r="M138" s="326"/>
      <c r="N138" s="326"/>
      <c r="O138" s="326"/>
      <c r="P138" s="326"/>
      <c r="Q138" s="326"/>
      <c r="R138" s="113"/>
      <c r="V138" s="206" t="s">
        <v>72</v>
      </c>
      <c r="X138" s="206" t="s">
        <v>53</v>
      </c>
    </row>
    <row r="139" spans="1:73" ht="32.25" customHeight="1">
      <c r="A139" s="123" t="e">
        <f>"  ("&amp;V139&amp;"→"&amp;X139&amp;")"</f>
        <v>#REF!</v>
      </c>
      <c r="B139" s="113"/>
      <c r="C139" s="113"/>
      <c r="D139" s="113"/>
      <c r="E139" s="113"/>
      <c r="F139" s="326"/>
      <c r="G139" s="326"/>
      <c r="H139" s="326"/>
      <c r="I139" s="326"/>
      <c r="J139" s="326"/>
      <c r="K139" s="326"/>
      <c r="L139" s="326"/>
      <c r="M139" s="326"/>
      <c r="N139" s="326"/>
      <c r="O139" s="326"/>
      <c r="P139" s="326"/>
      <c r="Q139" s="326"/>
      <c r="R139" s="113"/>
      <c r="V139" s="206" t="e">
        <f>IF(#REF!&lt;0,"▲",)&amp;TEXT(ABS(ROUND(#REF!,1)),"#0.0")</f>
        <v>#REF!</v>
      </c>
      <c r="W139" s="206"/>
      <c r="X139" s="206" t="str">
        <f>IF('４月'!F26&lt;0,"▲",)&amp;TEXT(ABS(ROUND('４月'!F26,1)),"#0.0")</f>
        <v>1.1</v>
      </c>
    </row>
    <row r="140" spans="1:73" ht="24.95" customHeight="1">
      <c r="A140" s="113"/>
      <c r="B140" s="113"/>
      <c r="C140" s="113"/>
      <c r="D140" s="113"/>
      <c r="E140" s="113"/>
      <c r="F140" s="111" t="s">
        <v>6</v>
      </c>
      <c r="G140" s="113"/>
      <c r="H140" s="113"/>
      <c r="I140" s="113"/>
      <c r="J140" s="113"/>
      <c r="K140" s="113"/>
      <c r="L140" s="113"/>
      <c r="M140" s="113"/>
      <c r="N140" s="113"/>
      <c r="O140" s="113"/>
      <c r="P140" s="113"/>
      <c r="Q140" s="113"/>
      <c r="R140" s="113"/>
    </row>
    <row r="141" spans="1:73" ht="6.95" customHeight="1">
      <c r="A141" s="113"/>
      <c r="B141" s="113"/>
      <c r="C141" s="113"/>
      <c r="D141" s="113"/>
      <c r="E141" s="113"/>
      <c r="F141" s="113"/>
      <c r="G141" s="113"/>
      <c r="H141" s="113"/>
      <c r="I141" s="113"/>
      <c r="J141" s="113"/>
      <c r="K141" s="113"/>
      <c r="L141" s="113"/>
      <c r="M141" s="113"/>
      <c r="N141" s="113"/>
      <c r="O141" s="113"/>
      <c r="P141" s="113"/>
      <c r="Q141" s="113"/>
      <c r="R141" s="113"/>
    </row>
    <row r="142" spans="1:73" ht="21.95" customHeight="1">
      <c r="A142" s="115" t="s">
        <v>47</v>
      </c>
      <c r="B142" s="117"/>
      <c r="C142" s="117"/>
      <c r="D142" s="117"/>
      <c r="E142" s="117"/>
      <c r="F142" s="117"/>
      <c r="G142" s="179" t="s">
        <v>49</v>
      </c>
      <c r="H142" s="330" t="s">
        <v>90</v>
      </c>
      <c r="I142" s="330"/>
      <c r="J142" s="330"/>
      <c r="K142" s="330"/>
      <c r="L142" s="330"/>
      <c r="M142" s="330"/>
      <c r="N142" s="330"/>
      <c r="O142" s="330"/>
      <c r="P142" s="330"/>
      <c r="Q142" s="330"/>
      <c r="R142" s="117"/>
      <c r="V142" s="206" t="s">
        <v>72</v>
      </c>
      <c r="X142" s="206" t="s">
        <v>53</v>
      </c>
    </row>
    <row r="143" spans="1:73" ht="20.25" customHeight="1">
      <c r="A143" s="115"/>
      <c r="B143" s="117"/>
      <c r="C143" s="155" t="e">
        <f>" ("&amp;V143&amp;"→"&amp;X143&amp;")"</f>
        <v>#REF!</v>
      </c>
      <c r="D143" s="156"/>
      <c r="E143" s="156"/>
      <c r="F143" s="156"/>
      <c r="G143" s="180"/>
      <c r="H143" s="330"/>
      <c r="I143" s="330"/>
      <c r="J143" s="330"/>
      <c r="K143" s="330"/>
      <c r="L143" s="330"/>
      <c r="M143" s="330"/>
      <c r="N143" s="330"/>
      <c r="O143" s="330"/>
      <c r="P143" s="330"/>
      <c r="Q143" s="330"/>
      <c r="R143" s="117"/>
      <c r="V143" s="206" t="e">
        <f>IF(#REF!&lt;0,"▲",)&amp;TEXT(ABS(ROUND(#REF!,1)),"#0.0")</f>
        <v>#REF!</v>
      </c>
      <c r="W143" s="206"/>
      <c r="X143" s="206" t="str">
        <f>IF('４月'!F32&lt;0,"▲",)&amp;TEXT(ABS(ROUND('４月'!F32,1)),"#0.0")</f>
        <v>6.7</v>
      </c>
    </row>
    <row r="144" spans="1:73" ht="21.95" customHeight="1">
      <c r="A144" s="115"/>
      <c r="B144" s="117"/>
      <c r="C144" s="156"/>
      <c r="D144" s="156"/>
      <c r="E144" s="156"/>
      <c r="F144" s="156"/>
      <c r="G144" s="180"/>
      <c r="H144" s="115"/>
      <c r="I144" s="117"/>
      <c r="J144" s="117"/>
      <c r="K144" s="117"/>
      <c r="L144" s="117"/>
      <c r="M144" s="117"/>
      <c r="N144" s="117"/>
      <c r="O144" s="117"/>
      <c r="P144" s="117"/>
      <c r="Q144" s="117"/>
      <c r="R144" s="117"/>
    </row>
    <row r="145" spans="1:83" ht="6.95" customHeight="1">
      <c r="A145" s="117"/>
      <c r="B145" s="117"/>
      <c r="C145" s="117"/>
      <c r="D145" s="117"/>
      <c r="E145" s="117"/>
      <c r="F145" s="117"/>
      <c r="G145" s="125"/>
      <c r="H145" s="117"/>
      <c r="I145" s="117"/>
      <c r="J145" s="117"/>
      <c r="K145" s="117"/>
      <c r="L145" s="117"/>
      <c r="M145" s="117"/>
      <c r="N145" s="117"/>
      <c r="O145" s="117"/>
      <c r="P145" s="117"/>
      <c r="Q145" s="117"/>
      <c r="R145" s="117"/>
    </row>
    <row r="146" spans="1:83" ht="21.95" customHeight="1">
      <c r="A146" s="115" t="s">
        <v>28</v>
      </c>
      <c r="B146" s="117"/>
      <c r="C146" s="117"/>
      <c r="D146" s="117"/>
      <c r="E146" s="117"/>
      <c r="F146" s="117"/>
      <c r="G146" s="179" t="s">
        <v>49</v>
      </c>
      <c r="H146" s="330" t="s">
        <v>102</v>
      </c>
      <c r="I146" s="330"/>
      <c r="J146" s="330"/>
      <c r="K146" s="330"/>
      <c r="L146" s="330"/>
      <c r="M146" s="330"/>
      <c r="N146" s="330"/>
      <c r="O146" s="330"/>
      <c r="P146" s="330"/>
      <c r="Q146" s="330"/>
      <c r="R146" s="117"/>
    </row>
    <row r="147" spans="1:83" ht="34.5" customHeight="1">
      <c r="A147" s="115"/>
      <c r="B147" s="117"/>
      <c r="C147" s="155" t="e">
        <f>" ("&amp;V147&amp;"→"&amp;X147&amp;")"</f>
        <v>#REF!</v>
      </c>
      <c r="D147" s="156"/>
      <c r="E147" s="156"/>
      <c r="F147" s="156"/>
      <c r="G147" s="180"/>
      <c r="H147" s="330"/>
      <c r="I147" s="330"/>
      <c r="J147" s="330"/>
      <c r="K147" s="330"/>
      <c r="L147" s="330"/>
      <c r="M147" s="330"/>
      <c r="N147" s="330"/>
      <c r="O147" s="330"/>
      <c r="P147" s="330"/>
      <c r="Q147" s="330"/>
      <c r="R147" s="117"/>
      <c r="V147" s="206" t="e">
        <f>IF(#REF!&lt;0,"▲",)&amp;TEXT(ABS(ROUND(#REF!,1)),"#0.0")</f>
        <v>#REF!</v>
      </c>
      <c r="X147" s="206" t="str">
        <f>IF('４月'!F34&lt;0,"▲",)&amp;TEXT(ABS(ROUND('４月'!F34,1)),"#0.0")</f>
        <v>▲6.4</v>
      </c>
    </row>
    <row r="148" spans="1:83" ht="21.95" customHeight="1">
      <c r="A148" s="115"/>
      <c r="B148" s="117"/>
      <c r="C148" s="156"/>
      <c r="D148" s="156"/>
      <c r="E148" s="156"/>
      <c r="F148" s="156"/>
      <c r="G148" s="180"/>
      <c r="H148" s="115"/>
      <c r="I148" s="117"/>
      <c r="J148" s="117"/>
      <c r="K148" s="117"/>
      <c r="L148" s="117"/>
      <c r="M148" s="117"/>
      <c r="N148" s="117"/>
      <c r="O148" s="117"/>
      <c r="P148" s="117"/>
      <c r="Q148" s="117"/>
      <c r="R148" s="117"/>
    </row>
    <row r="149" spans="1:83" ht="6.95" customHeight="1">
      <c r="A149" s="124"/>
      <c r="B149" s="124"/>
      <c r="C149" s="157"/>
      <c r="D149" s="157"/>
      <c r="E149" s="157"/>
      <c r="F149" s="157"/>
      <c r="G149" s="181"/>
      <c r="H149" s="124"/>
      <c r="I149" s="124"/>
      <c r="J149" s="124"/>
      <c r="K149" s="124"/>
      <c r="L149" s="124"/>
      <c r="M149" s="124"/>
      <c r="N149" s="124"/>
      <c r="O149" s="124"/>
      <c r="P149" s="124"/>
      <c r="Q149" s="124"/>
      <c r="R149" s="124"/>
    </row>
    <row r="150" spans="1:83" ht="15.95" customHeight="1">
      <c r="I150" s="95"/>
    </row>
    <row r="151" spans="1:83" ht="15.95" customHeight="1">
      <c r="I151" s="95"/>
    </row>
    <row r="152" spans="1:83" ht="21.95" customHeight="1"/>
    <row r="153" spans="1:83" ht="21.95" customHeight="1"/>
    <row r="154" spans="1:83" ht="21.95" customHeight="1"/>
    <row r="155" spans="1:83" ht="21.95" customHeight="1"/>
    <row r="156" spans="1:83" ht="21.95" customHeight="1">
      <c r="U156" s="206"/>
      <c r="V156" s="122"/>
      <c r="W156" s="122"/>
      <c r="X156" s="122"/>
      <c r="Y156" s="122"/>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c r="AT156" s="122"/>
      <c r="AU156" s="122"/>
      <c r="AV156" s="122"/>
      <c r="AW156" s="122"/>
      <c r="AX156" s="122"/>
      <c r="AY156" s="122"/>
      <c r="AZ156" s="122"/>
      <c r="BA156" s="122"/>
      <c r="BB156" s="122"/>
      <c r="BC156" s="122"/>
      <c r="BD156" s="122"/>
      <c r="BE156" s="122"/>
      <c r="BF156" s="122"/>
      <c r="BG156" s="122"/>
      <c r="BH156" s="122"/>
      <c r="BI156" s="122"/>
      <c r="BJ156" s="122"/>
      <c r="BK156" s="122"/>
      <c r="BL156" s="122"/>
      <c r="BM156" s="122"/>
      <c r="BN156" s="122"/>
      <c r="BO156" s="122"/>
      <c r="BP156" s="122"/>
      <c r="BQ156" s="122"/>
      <c r="BR156" s="122"/>
      <c r="BS156" s="122"/>
      <c r="BT156" s="122"/>
      <c r="BU156" s="122"/>
      <c r="BV156" s="122"/>
      <c r="BW156" s="122"/>
      <c r="BX156" s="122"/>
      <c r="BY156" s="122"/>
      <c r="BZ156" s="122"/>
      <c r="CA156" s="122"/>
      <c r="CB156" s="122"/>
      <c r="CC156" s="122"/>
      <c r="CD156" s="122"/>
      <c r="CE156" s="122"/>
    </row>
    <row r="157" spans="1:83" ht="21.95" customHeight="1">
      <c r="U157" s="206"/>
      <c r="V157" s="122"/>
      <c r="W157" s="122"/>
      <c r="X157" s="122"/>
      <c r="Y157" s="122"/>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c r="AT157" s="122"/>
      <c r="AU157" s="122"/>
      <c r="AV157" s="122"/>
      <c r="AW157" s="122"/>
      <c r="AX157" s="122"/>
      <c r="AY157" s="122"/>
      <c r="AZ157" s="122"/>
      <c r="BA157" s="122"/>
      <c r="BB157" s="122"/>
      <c r="BC157" s="122"/>
      <c r="BD157" s="122"/>
      <c r="BE157" s="122"/>
      <c r="BF157" s="122"/>
      <c r="BG157" s="122"/>
      <c r="BH157" s="122"/>
      <c r="BI157" s="122"/>
      <c r="BJ157" s="122"/>
      <c r="BK157" s="122"/>
      <c r="BL157" s="122"/>
      <c r="BM157" s="122"/>
      <c r="BN157" s="122"/>
      <c r="BO157" s="122"/>
      <c r="BP157" s="122"/>
      <c r="BQ157" s="122"/>
      <c r="BR157" s="122"/>
      <c r="BS157" s="122"/>
      <c r="BT157" s="122"/>
      <c r="BU157" s="122"/>
      <c r="BV157" s="122"/>
      <c r="BW157" s="122"/>
      <c r="BX157" s="122"/>
      <c r="BY157" s="122"/>
      <c r="BZ157" s="122"/>
      <c r="CA157" s="122"/>
      <c r="CB157" s="122"/>
      <c r="CC157" s="122"/>
      <c r="CD157" s="122"/>
      <c r="CE157" s="122"/>
    </row>
    <row r="158" spans="1:83" ht="21.95" customHeight="1">
      <c r="U158" s="122"/>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1:83" ht="21.95" customHeight="1">
      <c r="U159" s="122"/>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1:83" ht="21.95" customHeight="1">
      <c r="B160" s="146"/>
      <c r="C160" s="146"/>
      <c r="U160" s="207"/>
      <c r="V160" s="231"/>
      <c r="W160" s="231"/>
      <c r="X160" s="231"/>
      <c r="Y160" s="231"/>
      <c r="Z160" s="231"/>
      <c r="AA160" s="231"/>
      <c r="AB160" s="231"/>
      <c r="AC160" s="231"/>
      <c r="AD160" s="231"/>
      <c r="AE160" s="231"/>
      <c r="AF160" s="231"/>
      <c r="AG160" s="231"/>
      <c r="AH160" s="231"/>
      <c r="AI160" s="122"/>
      <c r="AJ160" s="122"/>
      <c r="AK160" s="122"/>
      <c r="AL160" s="122"/>
      <c r="AM160" s="122"/>
      <c r="AN160" s="122"/>
      <c r="AO160" s="122"/>
      <c r="AP160" s="122"/>
      <c r="AQ160" s="122"/>
      <c r="AR160" s="122"/>
      <c r="AS160" s="122"/>
      <c r="AT160" s="122"/>
      <c r="AU160" s="122"/>
      <c r="AV160" s="122"/>
      <c r="AW160" s="122"/>
      <c r="AX160" s="122"/>
      <c r="AY160" s="122"/>
      <c r="AZ160" s="122"/>
      <c r="BA160" s="122"/>
      <c r="BB160" s="122"/>
      <c r="BC160" s="122"/>
      <c r="BD160" s="122"/>
      <c r="BE160" s="122"/>
      <c r="BF160" s="122"/>
      <c r="BG160" s="122"/>
      <c r="BH160" s="122"/>
      <c r="BI160" s="122"/>
      <c r="BJ160" s="122"/>
      <c r="BK160" s="122"/>
      <c r="BL160" s="122"/>
      <c r="BM160" s="122"/>
      <c r="BN160" s="122"/>
      <c r="BO160" s="122"/>
      <c r="BP160" s="122"/>
      <c r="BQ160" s="122"/>
      <c r="BR160" s="122"/>
      <c r="BS160" s="122"/>
      <c r="BT160" s="122"/>
      <c r="BU160" s="122"/>
      <c r="BV160" s="122"/>
      <c r="BW160" s="122"/>
      <c r="BX160" s="122"/>
      <c r="BY160" s="122"/>
      <c r="BZ160" s="122"/>
      <c r="CA160" s="122"/>
      <c r="CB160" s="122"/>
      <c r="CC160" s="122"/>
      <c r="CD160" s="122"/>
      <c r="CE160" s="122"/>
    </row>
    <row r="161" spans="1:97" ht="15.95" customHeight="1">
      <c r="B161" s="146"/>
      <c r="C161" s="146"/>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2"/>
      <c r="BC161" s="122"/>
      <c r="BD161" s="122"/>
      <c r="BE161" s="122"/>
      <c r="BF161" s="122"/>
      <c r="BG161" s="122"/>
      <c r="BH161" s="122"/>
      <c r="BI161" s="122"/>
      <c r="BJ161" s="122"/>
      <c r="BK161" s="122"/>
      <c r="BL161" s="122"/>
      <c r="BM161" s="122"/>
      <c r="BN161" s="122"/>
      <c r="BO161" s="122"/>
      <c r="BP161" s="122"/>
      <c r="BQ161" s="122"/>
      <c r="BR161" s="122"/>
      <c r="BS161" s="122"/>
      <c r="BT161" s="122"/>
      <c r="BU161" s="122"/>
      <c r="BV161" s="122"/>
      <c r="BW161" s="122"/>
      <c r="BX161" s="122"/>
      <c r="BY161" s="122"/>
      <c r="BZ161" s="122"/>
      <c r="CA161" s="122"/>
      <c r="CB161" s="122"/>
      <c r="CC161" s="122"/>
      <c r="CD161" s="122"/>
      <c r="CE161" s="122"/>
    </row>
    <row r="162" spans="1:97" ht="15.95" customHeight="1">
      <c r="C162" s="158"/>
      <c r="D162" s="158"/>
      <c r="E162" s="158"/>
      <c r="F162" s="158"/>
      <c r="G162" s="182"/>
      <c r="H162" s="182"/>
      <c r="I162" s="182"/>
      <c r="J162" s="182"/>
      <c r="K162" s="188"/>
      <c r="L162" s="188"/>
      <c r="M162" s="188"/>
      <c r="N162" s="188"/>
      <c r="O162" s="188"/>
      <c r="P162" s="188"/>
      <c r="Q162" s="188"/>
      <c r="R162" s="188"/>
      <c r="U162" s="208"/>
      <c r="V162" s="207"/>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22"/>
      <c r="AV162" s="122"/>
      <c r="AW162" s="122"/>
      <c r="AX162" s="122"/>
      <c r="AY162" s="122"/>
      <c r="AZ162" s="122"/>
      <c r="BA162" s="122"/>
      <c r="BB162" s="122"/>
      <c r="BC162" s="122"/>
      <c r="BD162" s="122"/>
      <c r="BE162" s="122"/>
      <c r="BF162" s="122"/>
      <c r="BG162" s="122"/>
      <c r="BH162" s="122"/>
      <c r="BI162" s="122"/>
      <c r="BJ162" s="122"/>
      <c r="BK162" s="122"/>
      <c r="BL162" s="122"/>
      <c r="BM162" s="122"/>
      <c r="BN162" s="122"/>
      <c r="BO162" s="122"/>
      <c r="BP162" s="122"/>
      <c r="BQ162" s="122"/>
      <c r="BR162" s="122"/>
      <c r="BS162" s="122"/>
      <c r="BT162" s="122"/>
      <c r="BU162" s="122"/>
      <c r="BV162" s="122"/>
      <c r="BW162" s="122"/>
      <c r="BX162" s="122"/>
      <c r="BY162" s="122"/>
      <c r="BZ162" s="122"/>
      <c r="CA162" s="122"/>
      <c r="CB162" s="122"/>
      <c r="CC162" s="122"/>
      <c r="CD162" s="122"/>
      <c r="CE162" s="122"/>
    </row>
    <row r="163" spans="1:97" ht="6.95" customHeight="1">
      <c r="A163" s="125"/>
      <c r="B163" s="147"/>
      <c r="C163" s="147"/>
      <c r="D163" s="147"/>
      <c r="E163" s="147"/>
      <c r="F163" s="147"/>
      <c r="G163" s="147"/>
      <c r="H163" s="147"/>
      <c r="I163" s="147"/>
      <c r="J163" s="147"/>
      <c r="K163" s="147"/>
      <c r="L163" s="147"/>
      <c r="M163" s="147"/>
      <c r="N163" s="147"/>
      <c r="O163" s="147"/>
      <c r="P163" s="147"/>
      <c r="Q163" s="147"/>
      <c r="R163" s="147"/>
    </row>
    <row r="164" spans="1:97" ht="24.95" customHeight="1">
      <c r="A164" s="111" t="e">
        <f>" ■ 新車登録台数（"&amp;DBCS(TEXT(#REF!,"m月"))&amp;"）"</f>
        <v>#REF!</v>
      </c>
      <c r="B164" s="113"/>
      <c r="C164" s="113"/>
      <c r="D164" s="113"/>
      <c r="E164" s="113"/>
      <c r="F164" s="113"/>
      <c r="G164" s="113"/>
      <c r="H164" s="113"/>
      <c r="I164" s="113"/>
      <c r="J164" s="113"/>
      <c r="K164" s="113"/>
      <c r="L164" s="113"/>
      <c r="M164" s="113"/>
      <c r="N164" s="113"/>
      <c r="O164" s="113"/>
      <c r="P164" s="113"/>
      <c r="Q164" s="113"/>
      <c r="R164" s="113"/>
    </row>
    <row r="165" spans="1:97" ht="6" customHeight="1">
      <c r="A165" s="111"/>
      <c r="B165" s="113"/>
      <c r="C165" s="113"/>
      <c r="D165" s="113"/>
      <c r="E165" s="113"/>
      <c r="F165" s="113"/>
      <c r="G165" s="113"/>
      <c r="H165" s="113"/>
      <c r="I165" s="113"/>
      <c r="J165" s="113"/>
      <c r="K165" s="113"/>
      <c r="L165" s="113"/>
      <c r="M165" s="113"/>
      <c r="N165" s="113"/>
      <c r="O165" s="113"/>
      <c r="P165" s="113"/>
      <c r="Q165" s="113"/>
      <c r="R165" s="113"/>
    </row>
    <row r="166" spans="1:97" ht="42.75" customHeight="1">
      <c r="A166" s="111"/>
      <c r="B166" s="330" t="s">
        <v>95</v>
      </c>
      <c r="C166" s="330"/>
      <c r="D166" s="330"/>
      <c r="E166" s="330"/>
      <c r="F166" s="330"/>
      <c r="G166" s="330"/>
      <c r="H166" s="330"/>
      <c r="I166" s="330"/>
      <c r="J166" s="330"/>
      <c r="K166" s="330"/>
      <c r="L166" s="330"/>
      <c r="M166" s="330"/>
      <c r="N166" s="330"/>
      <c r="O166" s="330"/>
      <c r="P166" s="330"/>
      <c r="Q166" s="330"/>
      <c r="R166" s="147"/>
      <c r="U166" s="217"/>
    </row>
    <row r="167" spans="1:97" ht="12" customHeight="1">
      <c r="A167" s="125"/>
      <c r="B167" s="147"/>
      <c r="C167" s="147"/>
      <c r="D167" s="147"/>
      <c r="E167" s="147"/>
      <c r="F167" s="147"/>
      <c r="G167" s="147"/>
      <c r="H167" s="147"/>
      <c r="I167" s="147"/>
      <c r="J167" s="147"/>
      <c r="K167" s="147"/>
      <c r="L167" s="147"/>
      <c r="M167" s="147"/>
      <c r="N167" s="147"/>
      <c r="O167" s="147"/>
      <c r="P167" s="147"/>
      <c r="Q167" s="147"/>
      <c r="R167" s="147"/>
    </row>
    <row r="168" spans="1:97" ht="21.95" customHeight="1"/>
    <row r="169" spans="1:97" ht="21.95" customHeight="1"/>
    <row r="170" spans="1:97" ht="21.95" customHeight="1"/>
    <row r="171" spans="1:97" ht="21.95" customHeight="1"/>
    <row r="172" spans="1:97" ht="21.95" customHeight="1">
      <c r="U172" s="206"/>
    </row>
    <row r="173" spans="1:97" ht="21.95" customHeight="1">
      <c r="U173" s="206"/>
      <c r="V173" s="122"/>
      <c r="W173" s="122"/>
      <c r="X173" s="122"/>
      <c r="Y173" s="122"/>
      <c r="Z173" s="122"/>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c r="BI173" s="122"/>
      <c r="BJ173" s="122"/>
      <c r="BK173" s="122"/>
      <c r="BL173" s="122"/>
      <c r="BM173" s="122"/>
      <c r="BN173" s="122"/>
      <c r="BO173" s="122"/>
      <c r="BP173" s="122"/>
      <c r="BQ173" s="122"/>
      <c r="BR173" s="122"/>
      <c r="BS173" s="122"/>
      <c r="BT173" s="122"/>
      <c r="BU173" s="122"/>
      <c r="BV173" s="122"/>
      <c r="BW173" s="122"/>
      <c r="BX173" s="122"/>
      <c r="BY173" s="122"/>
      <c r="BZ173" s="122"/>
      <c r="CA173" s="122"/>
      <c r="CB173" s="122"/>
      <c r="CC173" s="122"/>
      <c r="CD173" s="122"/>
      <c r="CE173" s="122"/>
      <c r="CF173" s="122"/>
      <c r="CG173" s="122"/>
      <c r="CH173" s="122"/>
      <c r="CI173" s="122"/>
      <c r="CJ173" s="122"/>
      <c r="CK173" s="122"/>
      <c r="CL173" s="122"/>
      <c r="CM173" s="122"/>
      <c r="CN173" s="122"/>
      <c r="CO173" s="122"/>
      <c r="CP173" s="122"/>
      <c r="CQ173" s="122"/>
      <c r="CR173" s="122"/>
      <c r="CS173" s="122"/>
    </row>
    <row r="174" spans="1:97" ht="18.75" customHeight="1">
      <c r="U174" s="122"/>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t="str">
        <f t="shared" ref="CA174:CG175" si="1">IF(CA75="","",CA75)</f>
        <v/>
      </c>
      <c r="CB174" s="213" t="str">
        <f t="shared" si="1"/>
        <v/>
      </c>
      <c r="CC174" s="213" t="str">
        <f t="shared" si="1"/>
        <v/>
      </c>
      <c r="CD174" s="213" t="str">
        <f t="shared" si="1"/>
        <v/>
      </c>
      <c r="CE174" s="213" t="str">
        <f t="shared" si="1"/>
        <v/>
      </c>
      <c r="CF174" s="213" t="str">
        <f t="shared" si="1"/>
        <v/>
      </c>
      <c r="CG174" s="213" t="str">
        <f t="shared" si="1"/>
        <v/>
      </c>
      <c r="CH174" s="122"/>
      <c r="CI174" s="122"/>
      <c r="CJ174" s="122"/>
      <c r="CK174" s="122"/>
      <c r="CL174" s="122"/>
      <c r="CM174" s="122"/>
      <c r="CN174" s="122"/>
      <c r="CO174" s="122"/>
      <c r="CP174" s="122"/>
      <c r="CQ174" s="122"/>
      <c r="CR174" s="122"/>
      <c r="CS174" s="122"/>
    </row>
    <row r="175" spans="1:97" ht="18.75" customHeight="1">
      <c r="U175" s="122"/>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t="str">
        <f t="shared" si="1"/>
        <v/>
      </c>
      <c r="CB175" s="213" t="str">
        <f t="shared" si="1"/>
        <v/>
      </c>
      <c r="CC175" s="213" t="str">
        <f t="shared" si="1"/>
        <v/>
      </c>
      <c r="CD175" s="213" t="str">
        <f t="shared" si="1"/>
        <v/>
      </c>
      <c r="CE175" s="213" t="str">
        <f t="shared" si="1"/>
        <v/>
      </c>
      <c r="CF175" s="213" t="str">
        <f t="shared" si="1"/>
        <v/>
      </c>
      <c r="CG175" s="213" t="str">
        <f t="shared" si="1"/>
        <v/>
      </c>
      <c r="CH175" s="122"/>
      <c r="CI175" s="122"/>
      <c r="CJ175" s="122"/>
      <c r="CK175" s="122"/>
      <c r="CL175" s="122"/>
      <c r="CM175" s="122"/>
      <c r="CN175" s="122"/>
      <c r="CO175" s="122"/>
      <c r="CP175" s="122"/>
      <c r="CQ175" s="122"/>
      <c r="CR175" s="122"/>
      <c r="CS175" s="122"/>
    </row>
    <row r="176" spans="1:97" ht="21.95" customHeight="1">
      <c r="U176" s="207"/>
      <c r="V176" s="225"/>
      <c r="W176" s="225"/>
      <c r="X176" s="225"/>
      <c r="Y176" s="225"/>
      <c r="Z176" s="225"/>
      <c r="AA176" s="225"/>
      <c r="AB176" s="225"/>
      <c r="AC176" s="225"/>
      <c r="AD176" s="225"/>
      <c r="AE176" s="225"/>
      <c r="AF176" s="225"/>
      <c r="AG176" s="225"/>
      <c r="AH176" s="225"/>
      <c r="AI176" s="122"/>
      <c r="AJ176" s="12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c r="BT176" s="122"/>
      <c r="BU176" s="122"/>
      <c r="BV176" s="122"/>
      <c r="BW176" s="122"/>
      <c r="BX176" s="122"/>
      <c r="BY176" s="122"/>
      <c r="BZ176" s="122"/>
      <c r="CA176" s="122"/>
      <c r="CB176" s="122"/>
      <c r="CC176" s="122"/>
      <c r="CD176" s="122"/>
      <c r="CE176" s="122"/>
      <c r="CF176" s="122"/>
      <c r="CG176" s="122"/>
      <c r="CH176" s="122"/>
      <c r="CI176" s="122"/>
      <c r="CJ176" s="122"/>
      <c r="CK176" s="122"/>
      <c r="CL176" s="122"/>
      <c r="CM176" s="122"/>
      <c r="CN176" s="122"/>
      <c r="CO176" s="122"/>
      <c r="CP176" s="122"/>
      <c r="CQ176" s="122"/>
      <c r="CR176" s="122"/>
      <c r="CS176" s="122"/>
    </row>
    <row r="177" spans="1:97" ht="15.95" customHeight="1">
      <c r="B177" s="145"/>
      <c r="C177" s="145"/>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c r="BT177" s="122"/>
      <c r="BU177" s="122"/>
      <c r="BV177" s="122"/>
      <c r="BW177" s="122"/>
      <c r="BX177" s="122"/>
      <c r="BY177" s="122"/>
      <c r="BZ177" s="122"/>
      <c r="CA177" s="122"/>
      <c r="CB177" s="122"/>
      <c r="CC177" s="122"/>
      <c r="CD177" s="122"/>
      <c r="CE177" s="122"/>
      <c r="CF177" s="122"/>
      <c r="CG177" s="122"/>
      <c r="CH177" s="122"/>
      <c r="CI177" s="122"/>
      <c r="CJ177" s="122"/>
      <c r="CK177" s="122"/>
      <c r="CL177" s="122"/>
      <c r="CM177" s="122"/>
      <c r="CN177" s="122"/>
      <c r="CO177" s="122"/>
      <c r="CP177" s="122"/>
      <c r="CQ177" s="122"/>
      <c r="CR177" s="122"/>
      <c r="CS177" s="122"/>
    </row>
    <row r="178" spans="1:97" ht="15.95" customHeight="1">
      <c r="B178" s="145"/>
      <c r="C178" s="145"/>
      <c r="U178" s="208"/>
      <c r="V178" s="207"/>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122"/>
      <c r="BF178" s="122"/>
      <c r="BG178" s="122"/>
      <c r="BH178" s="122"/>
      <c r="BI178" s="122"/>
      <c r="BJ178" s="122"/>
      <c r="BK178" s="122"/>
      <c r="BL178" s="122"/>
      <c r="BM178" s="122"/>
      <c r="BN178" s="122"/>
      <c r="BO178" s="122"/>
      <c r="BP178" s="122"/>
      <c r="BQ178" s="122"/>
      <c r="BR178" s="122"/>
      <c r="BS178" s="122"/>
      <c r="BT178" s="122"/>
      <c r="BU178" s="122"/>
      <c r="BV178" s="122"/>
      <c r="BW178" s="122"/>
      <c r="BX178" s="122"/>
      <c r="BY178" s="122"/>
      <c r="BZ178" s="122"/>
      <c r="CA178" s="122"/>
      <c r="CB178" s="122"/>
      <c r="CC178" s="122"/>
      <c r="CD178" s="122"/>
      <c r="CE178" s="122"/>
      <c r="CF178" s="122"/>
      <c r="CG178" s="122"/>
      <c r="CH178" s="122"/>
      <c r="CI178" s="122"/>
      <c r="CJ178" s="122"/>
      <c r="CK178" s="122"/>
      <c r="CL178" s="122"/>
      <c r="CM178" s="122"/>
      <c r="CN178" s="122"/>
      <c r="CO178" s="122"/>
      <c r="CP178" s="122"/>
      <c r="CQ178" s="122"/>
      <c r="CR178" s="122"/>
      <c r="CS178" s="122"/>
    </row>
    <row r="179" spans="1:97" ht="15.95" customHeight="1">
      <c r="B179" s="145"/>
      <c r="C179" s="145"/>
    </row>
    <row r="180" spans="1:97" ht="15.95" customHeight="1"/>
    <row r="181" spans="1:97" ht="15.95" customHeight="1"/>
    <row r="182" spans="1:97" ht="15.95" customHeight="1"/>
    <row r="183" spans="1:97" ht="6.95" customHeight="1">
      <c r="A183" s="110"/>
      <c r="B183" s="110"/>
      <c r="C183" s="159"/>
      <c r="D183" s="159"/>
      <c r="E183" s="159"/>
      <c r="F183" s="159"/>
      <c r="G183" s="159"/>
      <c r="H183" s="159"/>
      <c r="I183" s="159"/>
      <c r="J183" s="159"/>
      <c r="K183" s="159"/>
      <c r="L183" s="159"/>
      <c r="M183" s="159"/>
      <c r="N183" s="159"/>
      <c r="O183" s="159"/>
      <c r="P183" s="159"/>
      <c r="Q183" s="159"/>
      <c r="R183" s="159"/>
    </row>
    <row r="184" spans="1:97" ht="24.95" customHeight="1">
      <c r="A184" s="111" t="s">
        <v>21</v>
      </c>
      <c r="B184" s="113"/>
      <c r="C184" s="113"/>
      <c r="D184" s="113"/>
      <c r="E184" s="113"/>
      <c r="F184" s="113"/>
      <c r="G184" s="183" t="s">
        <v>49</v>
      </c>
      <c r="H184" s="360" t="s">
        <v>106</v>
      </c>
      <c r="I184" s="360"/>
      <c r="J184" s="360"/>
      <c r="K184" s="360"/>
      <c r="L184" s="360"/>
      <c r="M184" s="360"/>
      <c r="N184" s="360"/>
      <c r="O184" s="360"/>
      <c r="P184" s="360"/>
      <c r="Q184" s="360"/>
      <c r="R184" s="113"/>
      <c r="V184" s="206" t="s">
        <v>72</v>
      </c>
      <c r="X184" s="206" t="s">
        <v>53</v>
      </c>
    </row>
    <row r="185" spans="1:97" ht="20.25" customHeight="1">
      <c r="A185" s="112" t="e">
        <f>"  ("&amp;V185&amp;"→"&amp;X185&amp;")"</f>
        <v>#REF!</v>
      </c>
      <c r="B185" s="113"/>
      <c r="C185" s="113"/>
      <c r="D185" s="113"/>
      <c r="E185" s="113"/>
      <c r="F185" s="113"/>
      <c r="G185" s="183"/>
      <c r="H185" s="360"/>
      <c r="I185" s="360"/>
      <c r="J185" s="360"/>
      <c r="K185" s="360"/>
      <c r="L185" s="360"/>
      <c r="M185" s="360"/>
      <c r="N185" s="360"/>
      <c r="O185" s="360"/>
      <c r="P185" s="360"/>
      <c r="Q185" s="360"/>
      <c r="R185" s="113"/>
      <c r="V185" s="206" t="e">
        <f>IF(#REF!&lt;0,"▲",)&amp;TEXT(ABS(ROUND(#REF!,1)),"#0.0")</f>
        <v>#REF!</v>
      </c>
      <c r="W185" s="206"/>
      <c r="X185" s="206" t="str">
        <f>IF('４月'!F36&lt;0,"▲",)&amp;TEXT(ABS(ROUND('４月'!F36,1)),"#0.0")</f>
        <v>▲23.7</v>
      </c>
    </row>
    <row r="186" spans="1:97" ht="24.95" customHeight="1">
      <c r="A186" s="111"/>
      <c r="B186" s="113"/>
      <c r="C186" s="113"/>
      <c r="D186" s="113"/>
      <c r="E186" s="113"/>
      <c r="F186" s="113"/>
      <c r="G186" s="183"/>
      <c r="H186" s="360"/>
      <c r="I186" s="360"/>
      <c r="J186" s="360"/>
      <c r="K186" s="360"/>
      <c r="L186" s="360"/>
      <c r="M186" s="360"/>
      <c r="N186" s="360"/>
      <c r="O186" s="360"/>
      <c r="P186" s="360"/>
      <c r="Q186" s="360"/>
      <c r="R186" s="113"/>
    </row>
    <row r="187" spans="1:97" ht="6.95" customHeight="1">
      <c r="A187" s="113"/>
      <c r="B187" s="113"/>
      <c r="C187" s="113"/>
      <c r="D187" s="113"/>
      <c r="E187" s="113"/>
      <c r="F187" s="113"/>
      <c r="G187" s="113"/>
      <c r="H187" s="113"/>
      <c r="I187" s="113"/>
      <c r="J187" s="113"/>
      <c r="K187" s="113"/>
      <c r="L187" s="113"/>
      <c r="M187" s="113"/>
      <c r="N187" s="113"/>
      <c r="O187" s="113"/>
      <c r="P187" s="113"/>
      <c r="Q187" s="113"/>
      <c r="R187" s="113"/>
    </row>
    <row r="188" spans="1:97" ht="21.75" customHeight="1">
      <c r="A188" s="115" t="s">
        <v>16</v>
      </c>
      <c r="B188" s="117"/>
      <c r="C188" s="117"/>
      <c r="D188" s="117"/>
      <c r="E188" s="117"/>
      <c r="F188" s="117"/>
      <c r="G188" s="117"/>
      <c r="H188" s="179" t="s">
        <v>49</v>
      </c>
      <c r="I188" s="359" t="s">
        <v>99</v>
      </c>
      <c r="J188" s="359"/>
      <c r="K188" s="359"/>
      <c r="L188" s="359"/>
      <c r="M188" s="359"/>
      <c r="N188" s="359"/>
      <c r="O188" s="359"/>
      <c r="P188" s="359"/>
      <c r="Q188" s="359"/>
      <c r="R188" s="117"/>
      <c r="V188" s="206" t="s">
        <v>72</v>
      </c>
      <c r="X188" s="206" t="s">
        <v>53</v>
      </c>
    </row>
    <row r="189" spans="1:97" ht="30.75" customHeight="1">
      <c r="A189" s="115"/>
      <c r="B189" s="117"/>
      <c r="C189" s="155" t="e">
        <f>" ("&amp;V189&amp;"→"&amp;X189&amp;")"</f>
        <v>#REF!</v>
      </c>
      <c r="D189" s="156"/>
      <c r="E189" s="156"/>
      <c r="F189" s="156"/>
      <c r="G189" s="156"/>
      <c r="H189" s="179"/>
      <c r="I189" s="359"/>
      <c r="J189" s="359"/>
      <c r="K189" s="359"/>
      <c r="L189" s="359"/>
      <c r="M189" s="359"/>
      <c r="N189" s="359"/>
      <c r="O189" s="359"/>
      <c r="P189" s="359"/>
      <c r="Q189" s="359"/>
      <c r="R189" s="117"/>
      <c r="V189" s="206" t="e">
        <f>IF(#REF!&lt;0,"▲",)&amp;TEXT(ABS(ROUND(#REF!,1)),"#0.0")</f>
        <v>#REF!</v>
      </c>
      <c r="W189" s="206"/>
      <c r="X189" s="206" t="str">
        <f>IF('４月'!F38&lt;0,"▲",)&amp;TEXT(ABS(ROUND('４月'!F38,1)),"#0.0")</f>
        <v>▲72.3</v>
      </c>
    </row>
    <row r="190" spans="1:97" ht="21.95" customHeight="1">
      <c r="A190" s="115"/>
      <c r="B190" s="117"/>
      <c r="C190" s="155"/>
      <c r="D190" s="156"/>
      <c r="E190" s="156"/>
      <c r="F190" s="156"/>
      <c r="G190" s="156"/>
      <c r="H190" s="179"/>
      <c r="I190" s="115"/>
      <c r="J190" s="117"/>
      <c r="K190" s="117"/>
      <c r="L190" s="117"/>
      <c r="M190" s="117"/>
      <c r="N190" s="117"/>
      <c r="O190" s="117"/>
      <c r="P190" s="117"/>
      <c r="Q190" s="117"/>
      <c r="R190" s="117"/>
      <c r="V190" s="206"/>
      <c r="W190" s="206"/>
      <c r="X190" s="206"/>
    </row>
    <row r="191" spans="1:97" ht="12" customHeight="1">
      <c r="A191" s="115"/>
      <c r="B191" s="117"/>
      <c r="C191" s="155"/>
      <c r="D191" s="156"/>
      <c r="E191" s="156"/>
      <c r="F191" s="156"/>
      <c r="G191" s="156"/>
      <c r="H191" s="179"/>
      <c r="I191" s="115"/>
      <c r="J191" s="117"/>
      <c r="K191" s="117"/>
      <c r="L191" s="117"/>
      <c r="M191" s="117"/>
      <c r="N191" s="117"/>
      <c r="O191" s="117"/>
      <c r="P191" s="117"/>
      <c r="Q191" s="117"/>
      <c r="R191" s="117"/>
      <c r="V191" s="206"/>
      <c r="W191" s="206"/>
      <c r="X191" s="206"/>
    </row>
    <row r="192" spans="1:97" ht="6.95" customHeight="1">
      <c r="A192" s="117"/>
      <c r="B192" s="117"/>
      <c r="C192" s="117"/>
      <c r="D192" s="117"/>
      <c r="E192" s="117"/>
      <c r="F192" s="117"/>
      <c r="G192" s="117"/>
      <c r="H192" s="125"/>
      <c r="I192" s="117"/>
      <c r="J192" s="117"/>
      <c r="K192" s="117"/>
      <c r="L192" s="117"/>
      <c r="M192" s="117"/>
      <c r="N192" s="117"/>
      <c r="O192" s="117"/>
      <c r="P192" s="117"/>
      <c r="Q192" s="117"/>
      <c r="R192" s="117"/>
      <c r="V192" s="206"/>
      <c r="W192" s="206"/>
      <c r="X192" s="206"/>
    </row>
    <row r="193" spans="1:75" ht="21.95" customHeight="1">
      <c r="A193" s="115" t="s">
        <v>82</v>
      </c>
      <c r="B193" s="117"/>
      <c r="C193" s="117"/>
      <c r="D193" s="117"/>
      <c r="E193" s="117"/>
      <c r="F193" s="117"/>
      <c r="G193" s="117"/>
      <c r="H193" s="179" t="s">
        <v>49</v>
      </c>
      <c r="I193" s="330" t="s">
        <v>101</v>
      </c>
      <c r="J193" s="330"/>
      <c r="K193" s="330"/>
      <c r="L193" s="330"/>
      <c r="M193" s="330"/>
      <c r="N193" s="330"/>
      <c r="O193" s="330"/>
      <c r="P193" s="330"/>
      <c r="Q193" s="330"/>
      <c r="R193" s="117"/>
      <c r="V193" s="206"/>
      <c r="W193" s="206"/>
      <c r="X193" s="206"/>
    </row>
    <row r="194" spans="1:75" ht="29.25" customHeight="1">
      <c r="A194" s="115"/>
      <c r="B194" s="117"/>
      <c r="C194" s="155" t="e">
        <f>" ("&amp;V194&amp;"→"&amp;X194&amp;")"</f>
        <v>#REF!</v>
      </c>
      <c r="D194" s="156"/>
      <c r="E194" s="156"/>
      <c r="F194" s="156"/>
      <c r="G194" s="156"/>
      <c r="H194" s="180"/>
      <c r="I194" s="330"/>
      <c r="J194" s="330"/>
      <c r="K194" s="330"/>
      <c r="L194" s="330"/>
      <c r="M194" s="330"/>
      <c r="N194" s="330"/>
      <c r="O194" s="330"/>
      <c r="P194" s="330"/>
      <c r="Q194" s="330"/>
      <c r="R194" s="117"/>
      <c r="V194" s="206" t="e">
        <f>IF(#REF!&lt;0,"▲",)&amp;TEXT(ABS(ROUND(#REF!,1)),"#0.0")</f>
        <v>#REF!</v>
      </c>
      <c r="W194" s="206"/>
      <c r="X194" s="206" t="str">
        <f>IF('４月'!F40&lt;0,"▲",)&amp;TEXT(ABS(ROUND('４月'!F40,1)),"#0.0")</f>
        <v>▲13.0</v>
      </c>
    </row>
    <row r="195" spans="1:75" ht="11.25" customHeight="1">
      <c r="A195" s="126"/>
      <c r="B195" s="126"/>
      <c r="C195" s="126"/>
      <c r="D195" s="126"/>
      <c r="E195" s="126"/>
      <c r="F195" s="126"/>
      <c r="G195" s="126"/>
      <c r="H195" s="186"/>
      <c r="I195" s="126"/>
      <c r="J195" s="126"/>
      <c r="K195" s="126"/>
      <c r="L195" s="126"/>
      <c r="M195" s="126"/>
      <c r="N195" s="126"/>
      <c r="O195" s="126"/>
      <c r="P195" s="126"/>
      <c r="Q195" s="126"/>
      <c r="R195" s="126"/>
    </row>
    <row r="196" spans="1:75" ht="15.95" customHeight="1"/>
    <row r="197" spans="1:75" ht="15.95" customHeight="1"/>
    <row r="198" spans="1:75" ht="15.95" customHeight="1"/>
    <row r="199" spans="1:75" ht="15.95" customHeight="1"/>
    <row r="200" spans="1:75" ht="15.95" customHeight="1"/>
    <row r="201" spans="1:75" ht="21.95" customHeight="1">
      <c r="B201" s="149"/>
      <c r="C201" s="149"/>
      <c r="D201" s="149"/>
      <c r="E201" s="149"/>
      <c r="F201" s="149"/>
      <c r="G201" s="149"/>
      <c r="H201" s="149"/>
      <c r="I201" s="184"/>
      <c r="J201" s="149"/>
      <c r="K201" s="149"/>
      <c r="L201" s="149"/>
      <c r="M201" s="149"/>
      <c r="N201" s="149"/>
      <c r="O201" s="149"/>
      <c r="P201" s="149"/>
      <c r="Q201" s="149"/>
      <c r="R201" s="149"/>
    </row>
    <row r="202" spans="1:75" ht="21.95" customHeight="1">
      <c r="B202" s="149"/>
      <c r="C202" s="149"/>
      <c r="D202" s="149"/>
      <c r="E202" s="149"/>
      <c r="F202" s="149"/>
      <c r="G202" s="149"/>
      <c r="H202" s="149"/>
      <c r="I202" s="149"/>
      <c r="J202" s="149"/>
      <c r="K202" s="149"/>
      <c r="L202" s="149"/>
      <c r="M202" s="149"/>
      <c r="N202" s="149"/>
      <c r="O202" s="149"/>
      <c r="P202" s="149"/>
      <c r="Q202" s="149"/>
      <c r="R202" s="149"/>
      <c r="U202" s="206"/>
    </row>
    <row r="203" spans="1:75" ht="21.95" customHeight="1">
      <c r="B203" s="149"/>
      <c r="C203" s="149"/>
      <c r="D203" s="149"/>
      <c r="E203" s="149"/>
      <c r="F203" s="149"/>
      <c r="G203" s="149"/>
      <c r="H203" s="149"/>
      <c r="I203" s="149"/>
      <c r="J203" s="149"/>
      <c r="K203" s="149"/>
      <c r="L203" s="149"/>
      <c r="M203" s="149"/>
      <c r="N203" s="149"/>
      <c r="O203" s="149"/>
      <c r="P203" s="149"/>
      <c r="Q203" s="149"/>
      <c r="R203" s="149"/>
    </row>
    <row r="204" spans="1:75" ht="21.95" customHeight="1">
      <c r="B204" s="149"/>
      <c r="C204" s="149"/>
      <c r="D204" s="149"/>
      <c r="E204" s="149"/>
      <c r="F204" s="149"/>
      <c r="G204" s="149"/>
      <c r="H204" s="149"/>
      <c r="I204" s="149"/>
      <c r="J204" s="149"/>
      <c r="K204" s="149"/>
      <c r="L204" s="149"/>
      <c r="M204" s="149"/>
      <c r="N204" s="149"/>
      <c r="O204" s="149"/>
      <c r="P204" s="149"/>
      <c r="Q204" s="149"/>
      <c r="R204" s="149"/>
    </row>
    <row r="205" spans="1:75" ht="21.95" customHeight="1">
      <c r="B205" s="149"/>
      <c r="C205" s="149"/>
      <c r="D205" s="149"/>
      <c r="E205" s="149"/>
      <c r="F205" s="149"/>
      <c r="G205" s="149"/>
      <c r="H205" s="149"/>
      <c r="I205" s="149"/>
      <c r="J205" s="149"/>
      <c r="K205" s="149"/>
      <c r="L205" s="149"/>
      <c r="M205" s="149"/>
      <c r="N205" s="149"/>
      <c r="O205" s="149"/>
      <c r="P205" s="149"/>
      <c r="Q205" s="149"/>
      <c r="R205" s="149"/>
      <c r="U205" s="206"/>
      <c r="V205" s="122"/>
      <c r="W205" s="122"/>
      <c r="X205" s="122"/>
      <c r="Y205" s="122"/>
      <c r="Z205" s="122"/>
      <c r="AA205" s="122"/>
      <c r="AB205" s="122"/>
      <c r="AC205" s="122"/>
      <c r="AD205" s="122"/>
      <c r="AE205" s="122"/>
      <c r="AF205" s="122"/>
      <c r="AG205" s="122"/>
      <c r="AH205" s="122"/>
      <c r="AI205" s="122"/>
      <c r="AJ205" s="122"/>
      <c r="AK205" s="122"/>
      <c r="AL205" s="122"/>
      <c r="AM205" s="122"/>
      <c r="AN205" s="122"/>
      <c r="AO205" s="122"/>
      <c r="AP205" s="122"/>
      <c r="AQ205" s="122"/>
      <c r="AR205" s="122"/>
      <c r="AS205" s="122"/>
      <c r="AT205" s="122"/>
      <c r="AU205" s="122"/>
      <c r="AV205" s="122"/>
      <c r="AW205" s="122"/>
      <c r="AX205" s="122"/>
      <c r="AY205" s="122"/>
      <c r="AZ205" s="122"/>
      <c r="BA205" s="122"/>
      <c r="BB205" s="122"/>
      <c r="BC205" s="122"/>
      <c r="BD205" s="122"/>
      <c r="BE205" s="122"/>
      <c r="BF205" s="122"/>
      <c r="BG205" s="122"/>
      <c r="BH205" s="122"/>
      <c r="BI205" s="122"/>
      <c r="BJ205" s="122"/>
      <c r="BK205" s="122"/>
      <c r="BL205" s="122"/>
      <c r="BM205" s="122"/>
      <c r="BN205" s="122"/>
      <c r="BO205" s="122"/>
      <c r="BP205" s="122"/>
      <c r="BQ205" s="122"/>
      <c r="BR205" s="122"/>
      <c r="BS205" s="122"/>
      <c r="BT205" s="122"/>
      <c r="BU205" s="122"/>
      <c r="BV205" s="122"/>
      <c r="BW205" s="122"/>
    </row>
    <row r="206" spans="1:75" ht="21.95" customHeight="1">
      <c r="B206" s="149"/>
      <c r="C206" s="149"/>
      <c r="D206" s="149"/>
      <c r="E206" s="149"/>
      <c r="F206" s="149"/>
      <c r="G206" s="149"/>
      <c r="H206" s="149"/>
      <c r="I206" s="149"/>
      <c r="J206" s="149"/>
      <c r="K206" s="149"/>
      <c r="L206" s="149"/>
      <c r="M206" s="149"/>
      <c r="N206" s="149"/>
      <c r="O206" s="149"/>
      <c r="P206" s="149"/>
      <c r="Q206" s="149"/>
      <c r="R206" s="149"/>
      <c r="U206" s="206"/>
      <c r="V206" s="122"/>
      <c r="W206" s="122"/>
      <c r="X206" s="122"/>
      <c r="Y206" s="122"/>
      <c r="Z206" s="122"/>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2"/>
      <c r="BG206" s="122"/>
      <c r="BH206" s="122"/>
      <c r="BI206" s="122"/>
      <c r="BJ206" s="122"/>
      <c r="BK206" s="122"/>
      <c r="BL206" s="122"/>
      <c r="BM206" s="122"/>
      <c r="BN206" s="122"/>
      <c r="BO206" s="122"/>
      <c r="BP206" s="122"/>
      <c r="BQ206" s="122"/>
      <c r="BR206" s="122"/>
      <c r="BS206" s="122"/>
      <c r="BT206" s="122"/>
      <c r="BU206" s="122"/>
      <c r="BV206" s="122"/>
      <c r="BW206" s="122"/>
    </row>
    <row r="207" spans="1:75" s="94" customFormat="1" ht="18" customHeight="1">
      <c r="B207" s="150"/>
      <c r="C207" s="150"/>
      <c r="D207" s="150"/>
      <c r="E207" s="150"/>
      <c r="F207" s="150"/>
      <c r="G207" s="150"/>
      <c r="H207" s="150"/>
      <c r="I207" s="150"/>
      <c r="J207" s="150"/>
      <c r="K207" s="150"/>
      <c r="L207" s="150"/>
      <c r="M207" s="150"/>
      <c r="N207" s="150"/>
      <c r="O207" s="150"/>
      <c r="P207" s="150"/>
      <c r="Q207" s="150"/>
      <c r="R207" s="150"/>
      <c r="V207" s="229"/>
      <c r="W207" s="229"/>
      <c r="X207" s="229"/>
      <c r="Y207" s="229"/>
      <c r="Z207" s="229"/>
      <c r="AA207" s="229"/>
      <c r="AB207" s="229"/>
      <c r="AC207" s="229"/>
      <c r="AD207" s="229"/>
      <c r="AE207" s="229"/>
      <c r="AF207" s="229"/>
      <c r="AG207" s="229"/>
      <c r="AH207" s="229"/>
      <c r="AI207" s="229"/>
      <c r="AJ207" s="229"/>
      <c r="AK207" s="229"/>
      <c r="AL207" s="229"/>
      <c r="AM207" s="229"/>
      <c r="AN207" s="229"/>
      <c r="AO207" s="229"/>
      <c r="AP207" s="229"/>
      <c r="AQ207" s="229"/>
      <c r="AR207" s="229"/>
      <c r="AS207" s="229"/>
      <c r="AT207" s="229"/>
      <c r="AU207" s="229"/>
      <c r="AV207" s="229"/>
      <c r="AW207" s="229"/>
      <c r="AX207" s="229"/>
      <c r="AY207" s="229"/>
      <c r="AZ207" s="229"/>
      <c r="BA207" s="229"/>
      <c r="BB207" s="229"/>
      <c r="BC207" s="229"/>
      <c r="BD207" s="229"/>
      <c r="BE207" s="229"/>
      <c r="BF207" s="229"/>
      <c r="BG207" s="229"/>
      <c r="BH207" s="229"/>
      <c r="BI207" s="229"/>
      <c r="BJ207" s="229"/>
      <c r="BK207" s="229"/>
      <c r="BL207" s="229"/>
      <c r="BM207" s="229"/>
      <c r="BN207" s="229"/>
      <c r="BO207" s="229"/>
      <c r="BP207" s="229"/>
      <c r="BQ207" s="229"/>
      <c r="BR207" s="229"/>
      <c r="BS207" s="229"/>
      <c r="BT207" s="229"/>
      <c r="BU207" s="229"/>
      <c r="BV207" s="229"/>
      <c r="BW207" s="229"/>
    </row>
    <row r="208" spans="1:75" s="94" customFormat="1" ht="18" customHeight="1">
      <c r="B208" s="150"/>
      <c r="C208" s="150"/>
      <c r="D208" s="150"/>
      <c r="E208" s="150"/>
      <c r="F208" s="150"/>
      <c r="G208" s="150"/>
      <c r="H208" s="150"/>
      <c r="I208" s="150"/>
      <c r="J208" s="150"/>
      <c r="K208" s="150"/>
      <c r="L208" s="150"/>
      <c r="M208" s="150"/>
      <c r="N208" s="150"/>
      <c r="O208" s="150"/>
      <c r="P208" s="150"/>
      <c r="Q208" s="150"/>
      <c r="R208" s="150"/>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row>
    <row r="209" spans="2:75" ht="21.95" customHeight="1">
      <c r="B209" s="149"/>
      <c r="C209" s="149"/>
      <c r="D209" s="149"/>
      <c r="E209" s="149"/>
      <c r="F209" s="149"/>
      <c r="G209" s="149"/>
      <c r="H209" s="149"/>
      <c r="I209" s="149"/>
      <c r="J209" s="149"/>
      <c r="K209" s="149"/>
      <c r="L209" s="149"/>
      <c r="M209" s="149"/>
      <c r="N209" s="149"/>
      <c r="O209" s="149"/>
      <c r="P209" s="149"/>
      <c r="Q209" s="149"/>
      <c r="R209" s="149"/>
      <c r="U209" s="207"/>
      <c r="V209" s="231"/>
      <c r="W209" s="231"/>
      <c r="X209" s="231"/>
      <c r="Y209" s="231"/>
      <c r="Z209" s="231"/>
      <c r="AA209" s="231"/>
      <c r="AB209" s="231"/>
      <c r="AC209" s="231"/>
      <c r="AD209" s="231"/>
      <c r="AE209" s="231"/>
      <c r="AF209" s="231"/>
      <c r="AG209" s="231"/>
      <c r="AH209" s="231"/>
      <c r="AI209" s="122"/>
      <c r="AJ209" s="122"/>
      <c r="AK209" s="122"/>
      <c r="AL209" s="122"/>
      <c r="AM209" s="122"/>
      <c r="AN209" s="122"/>
      <c r="AO209" s="122"/>
      <c r="AP209" s="122"/>
      <c r="AQ209" s="122"/>
      <c r="AR209" s="122"/>
      <c r="AS209" s="122"/>
      <c r="AT209" s="122"/>
      <c r="AU209" s="122"/>
      <c r="AV209" s="122"/>
      <c r="AW209" s="122"/>
      <c r="AX209" s="122"/>
      <c r="AY209" s="122"/>
      <c r="AZ209" s="122"/>
      <c r="BA209" s="122"/>
      <c r="BB209" s="122"/>
      <c r="BC209" s="122"/>
      <c r="BD209" s="122"/>
      <c r="BE209" s="122"/>
      <c r="BF209" s="122"/>
      <c r="BG209" s="122"/>
      <c r="BH209" s="122"/>
      <c r="BI209" s="122"/>
      <c r="BJ209" s="122"/>
      <c r="BK209" s="122"/>
      <c r="BL209" s="122"/>
      <c r="BM209" s="122"/>
      <c r="BN209" s="122"/>
      <c r="BO209" s="122"/>
      <c r="BP209" s="122"/>
      <c r="BQ209" s="122"/>
      <c r="BR209" s="122"/>
      <c r="BS209" s="122"/>
      <c r="BT209" s="122"/>
      <c r="BU209" s="122"/>
      <c r="BV209" s="122"/>
      <c r="BW209" s="122"/>
    </row>
    <row r="210" spans="2:75" ht="15.95" customHeight="1">
      <c r="B210" s="149"/>
      <c r="C210" s="149"/>
      <c r="D210" s="149"/>
      <c r="E210" s="149"/>
      <c r="F210" s="149"/>
      <c r="G210" s="149"/>
      <c r="H210" s="149"/>
      <c r="I210" s="149"/>
      <c r="J210" s="149"/>
      <c r="K210" s="149"/>
      <c r="L210" s="149"/>
      <c r="M210" s="149"/>
      <c r="N210" s="149"/>
      <c r="O210" s="149"/>
      <c r="P210" s="149"/>
      <c r="Q210" s="149"/>
      <c r="R210" s="149"/>
      <c r="U210" s="122"/>
      <c r="V210" s="122"/>
      <c r="W210" s="122"/>
      <c r="X210" s="122"/>
      <c r="Y210" s="122"/>
      <c r="Z210" s="122"/>
      <c r="AA210" s="122"/>
      <c r="AB210" s="122"/>
      <c r="AC210" s="122"/>
      <c r="AD210" s="122"/>
      <c r="AE210" s="122"/>
      <c r="AF210" s="122"/>
      <c r="AG210" s="122"/>
      <c r="AH210" s="122"/>
      <c r="AI210" s="122"/>
      <c r="AJ210" s="12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2"/>
      <c r="BG210" s="122"/>
      <c r="BH210" s="122"/>
      <c r="BI210" s="122"/>
      <c r="BJ210" s="122"/>
      <c r="BK210" s="122"/>
      <c r="BL210" s="122"/>
      <c r="BM210" s="122"/>
      <c r="BN210" s="122"/>
      <c r="BO210" s="122"/>
      <c r="BP210" s="122"/>
      <c r="BQ210" s="122"/>
      <c r="BR210" s="122"/>
      <c r="BS210" s="122"/>
      <c r="BT210" s="122"/>
      <c r="BU210" s="122"/>
      <c r="BV210" s="122"/>
      <c r="BW210" s="122"/>
    </row>
    <row r="211" spans="2:75" ht="15.95" customHeight="1">
      <c r="B211" s="149"/>
      <c r="C211" s="149"/>
      <c r="D211" s="149"/>
      <c r="E211" s="149"/>
      <c r="F211" s="149"/>
      <c r="G211" s="149"/>
      <c r="H211" s="149"/>
      <c r="I211" s="149"/>
      <c r="J211" s="149"/>
      <c r="K211" s="149"/>
      <c r="L211" s="149"/>
      <c r="M211" s="149"/>
      <c r="N211" s="149"/>
      <c r="O211" s="149"/>
      <c r="P211" s="149"/>
      <c r="Q211" s="149"/>
      <c r="R211" s="149"/>
      <c r="U211" s="208"/>
      <c r="V211" s="207"/>
      <c r="W211" s="122"/>
      <c r="X211" s="122"/>
      <c r="Y211" s="122"/>
      <c r="Z211" s="122"/>
      <c r="AA211" s="122"/>
      <c r="AB211" s="122"/>
      <c r="AC211" s="122"/>
      <c r="AD211" s="122"/>
      <c r="AE211" s="122"/>
      <c r="AF211" s="122"/>
      <c r="AG211" s="122"/>
      <c r="AH211" s="122"/>
      <c r="AI211" s="122"/>
      <c r="AJ211" s="12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2"/>
      <c r="BG211" s="122"/>
      <c r="BH211" s="122"/>
      <c r="BI211" s="122"/>
      <c r="BJ211" s="122"/>
      <c r="BK211" s="122"/>
      <c r="BL211" s="122"/>
      <c r="BM211" s="122"/>
      <c r="BN211" s="122"/>
      <c r="BO211" s="122"/>
      <c r="BP211" s="122"/>
      <c r="BQ211" s="122"/>
      <c r="BR211" s="122"/>
      <c r="BS211" s="122"/>
      <c r="BT211" s="122"/>
      <c r="BU211" s="122"/>
      <c r="BV211" s="122"/>
      <c r="BW211" s="122"/>
    </row>
    <row r="212" spans="2:75" ht="15.95" customHeight="1">
      <c r="B212" s="149"/>
      <c r="C212" s="149"/>
      <c r="D212" s="149"/>
      <c r="E212" s="149"/>
      <c r="F212" s="149"/>
      <c r="G212" s="149"/>
      <c r="H212" s="149"/>
      <c r="I212" s="149"/>
      <c r="J212" s="149"/>
      <c r="K212" s="149"/>
      <c r="L212" s="149"/>
      <c r="M212" s="149"/>
      <c r="N212" s="149"/>
      <c r="O212" s="149"/>
      <c r="P212" s="149"/>
      <c r="Q212" s="149"/>
      <c r="R212" s="149"/>
      <c r="U212" s="122"/>
      <c r="V212" s="122"/>
      <c r="W212" s="122"/>
      <c r="X212" s="122"/>
      <c r="Y212" s="122"/>
      <c r="Z212" s="122"/>
      <c r="AA212" s="122"/>
      <c r="AB212" s="122"/>
      <c r="AC212" s="122"/>
      <c r="AD212" s="122"/>
      <c r="AE212" s="122"/>
      <c r="AF212" s="122"/>
      <c r="AG212" s="122"/>
      <c r="AH212" s="122"/>
      <c r="AI212" s="122"/>
      <c r="AJ212" s="122"/>
      <c r="AK212" s="122"/>
      <c r="AL212" s="122"/>
      <c r="AM212" s="122"/>
      <c r="AN212" s="122"/>
      <c r="AO212" s="122"/>
      <c r="AP212" s="122"/>
      <c r="AQ212" s="122"/>
      <c r="AR212" s="122"/>
      <c r="AS212" s="122"/>
      <c r="AT212" s="122"/>
      <c r="AU212" s="122"/>
      <c r="AV212" s="122"/>
      <c r="AW212" s="122"/>
      <c r="AX212" s="122"/>
      <c r="AY212" s="122"/>
      <c r="AZ212" s="122"/>
      <c r="BA212" s="122"/>
      <c r="BB212" s="122"/>
      <c r="BC212" s="122"/>
      <c r="BD212" s="122"/>
      <c r="BE212" s="122"/>
      <c r="BF212" s="122"/>
      <c r="BG212" s="122"/>
      <c r="BH212" s="122"/>
      <c r="BI212" s="122"/>
      <c r="BJ212" s="122"/>
      <c r="BK212" s="122"/>
      <c r="BL212" s="122"/>
      <c r="BM212" s="122"/>
      <c r="BN212" s="122"/>
      <c r="BO212" s="122"/>
      <c r="BP212" s="122"/>
      <c r="BQ212" s="122"/>
      <c r="BR212" s="122"/>
      <c r="BS212" s="122"/>
      <c r="BT212" s="122"/>
      <c r="BU212" s="122"/>
      <c r="BV212" s="122"/>
      <c r="BW212" s="122"/>
    </row>
    <row r="213" spans="2:75" ht="21.95" customHeight="1">
      <c r="B213" s="149"/>
      <c r="C213" s="149"/>
      <c r="D213" s="149"/>
      <c r="E213" s="149"/>
      <c r="F213" s="149"/>
      <c r="G213" s="149"/>
      <c r="H213" s="184"/>
      <c r="J213" s="149"/>
      <c r="K213" s="149"/>
      <c r="L213" s="149"/>
      <c r="M213" s="149"/>
      <c r="N213" s="149"/>
      <c r="O213" s="149"/>
      <c r="P213" s="149"/>
      <c r="Q213" s="149"/>
      <c r="R213" s="149"/>
      <c r="U213" s="122"/>
      <c r="V213" s="122"/>
      <c r="W213" s="122"/>
      <c r="X213" s="122"/>
      <c r="Y213" s="122"/>
      <c r="Z213" s="122"/>
      <c r="AA213" s="122"/>
      <c r="AB213" s="122"/>
      <c r="AC213" s="122"/>
      <c r="AD213" s="122"/>
      <c r="AE213" s="122"/>
      <c r="AF213" s="122"/>
      <c r="AG213" s="122"/>
      <c r="AH213" s="122"/>
      <c r="AI213" s="122"/>
      <c r="AJ213" s="122"/>
      <c r="AK213" s="122"/>
      <c r="AL213" s="122"/>
      <c r="AM213" s="122"/>
      <c r="AN213" s="122"/>
      <c r="AO213" s="122"/>
      <c r="AP213" s="122"/>
      <c r="AQ213" s="122"/>
      <c r="AR213" s="122"/>
      <c r="AS213" s="122"/>
      <c r="AT213" s="122"/>
      <c r="AU213" s="122"/>
      <c r="AV213" s="122"/>
      <c r="AW213" s="122"/>
      <c r="AX213" s="122"/>
      <c r="AY213" s="122"/>
      <c r="AZ213" s="122"/>
      <c r="BA213" s="122"/>
      <c r="BB213" s="122"/>
      <c r="BC213" s="122"/>
      <c r="BD213" s="122"/>
      <c r="BE213" s="122"/>
      <c r="BF213" s="122"/>
      <c r="BG213" s="122"/>
      <c r="BH213" s="122"/>
      <c r="BI213" s="122"/>
      <c r="BJ213" s="122"/>
      <c r="BK213" s="122"/>
      <c r="BL213" s="122"/>
      <c r="BM213" s="122"/>
      <c r="BN213" s="122"/>
      <c r="BO213" s="122"/>
      <c r="BP213" s="122"/>
      <c r="BQ213" s="122"/>
      <c r="BR213" s="122"/>
      <c r="BS213" s="122"/>
      <c r="BT213" s="122"/>
      <c r="BU213" s="122"/>
      <c r="BV213" s="122"/>
      <c r="BW213" s="122"/>
    </row>
    <row r="214" spans="2:75" ht="21.95" customHeight="1">
      <c r="B214" s="149"/>
      <c r="C214" s="149"/>
      <c r="D214" s="149"/>
      <c r="E214" s="149"/>
      <c r="F214" s="149"/>
      <c r="G214" s="149"/>
      <c r="H214" s="149"/>
      <c r="I214" s="149"/>
      <c r="J214" s="149"/>
      <c r="K214" s="149"/>
      <c r="L214" s="149"/>
      <c r="M214" s="149"/>
      <c r="N214" s="149"/>
      <c r="O214" s="149"/>
      <c r="P214" s="149"/>
      <c r="Q214" s="149"/>
      <c r="R214" s="149"/>
      <c r="U214" s="122"/>
      <c r="V214" s="122"/>
      <c r="W214" s="122"/>
      <c r="X214" s="122"/>
      <c r="Y214" s="122"/>
      <c r="Z214" s="122"/>
      <c r="AA214" s="122"/>
      <c r="AB214" s="122"/>
      <c r="AC214" s="122"/>
      <c r="AD214" s="122"/>
      <c r="AE214" s="122"/>
      <c r="AF214" s="122"/>
      <c r="AG214" s="122"/>
      <c r="AH214" s="122"/>
      <c r="AI214" s="122"/>
      <c r="AJ214" s="122"/>
      <c r="AK214" s="122"/>
      <c r="AL214" s="122"/>
      <c r="AM214" s="122"/>
      <c r="AN214" s="122"/>
      <c r="AO214" s="122"/>
      <c r="AP214" s="122"/>
      <c r="AQ214" s="122"/>
      <c r="AR214" s="122"/>
      <c r="AS214" s="122"/>
      <c r="AT214" s="122"/>
      <c r="AU214" s="122"/>
      <c r="AV214" s="122"/>
      <c r="AW214" s="122"/>
      <c r="AX214" s="122"/>
      <c r="AY214" s="122"/>
      <c r="AZ214" s="122"/>
      <c r="BA214" s="122"/>
      <c r="BB214" s="122"/>
      <c r="BC214" s="122"/>
      <c r="BD214" s="122"/>
      <c r="BE214" s="122"/>
      <c r="BF214" s="122"/>
      <c r="BG214" s="122"/>
      <c r="BH214" s="122"/>
      <c r="BI214" s="122"/>
      <c r="BJ214" s="122"/>
      <c r="BK214" s="122"/>
      <c r="BL214" s="122"/>
      <c r="BM214" s="122"/>
      <c r="BN214" s="122"/>
      <c r="BO214" s="122"/>
      <c r="BP214" s="122"/>
      <c r="BQ214" s="122"/>
      <c r="BR214" s="122"/>
      <c r="BS214" s="122"/>
      <c r="BT214" s="122"/>
      <c r="BU214" s="122"/>
      <c r="BV214" s="122"/>
      <c r="BW214" s="122"/>
    </row>
    <row r="215" spans="2:75" ht="21.95" customHeight="1">
      <c r="B215" s="149"/>
      <c r="C215" s="149"/>
      <c r="D215" s="149"/>
      <c r="E215" s="149"/>
      <c r="F215" s="149"/>
      <c r="G215" s="149"/>
      <c r="H215" s="149"/>
      <c r="I215" s="149"/>
      <c r="J215" s="149"/>
      <c r="K215" s="149"/>
      <c r="L215" s="149"/>
      <c r="M215" s="149"/>
      <c r="N215" s="149"/>
      <c r="O215" s="149"/>
      <c r="P215" s="149"/>
      <c r="Q215" s="149"/>
      <c r="R215" s="149"/>
      <c r="U215" s="122"/>
      <c r="V215" s="122"/>
      <c r="W215" s="122"/>
      <c r="X215" s="122"/>
      <c r="Y215" s="122"/>
      <c r="Z215" s="122"/>
      <c r="AA215" s="122"/>
      <c r="AB215" s="122"/>
      <c r="AC215" s="122"/>
      <c r="AD215" s="122"/>
      <c r="AE215" s="122"/>
      <c r="AF215" s="122"/>
      <c r="AG215" s="122"/>
      <c r="AH215" s="122"/>
      <c r="AI215" s="122"/>
      <c r="AJ215" s="122"/>
      <c r="AK215" s="122"/>
      <c r="AL215" s="122"/>
      <c r="AM215" s="122"/>
      <c r="AN215" s="122"/>
      <c r="AO215" s="122"/>
      <c r="AP215" s="122"/>
      <c r="AQ215" s="122"/>
      <c r="AR215" s="122"/>
      <c r="AS215" s="122"/>
      <c r="AT215" s="122"/>
      <c r="AU215" s="122"/>
      <c r="AV215" s="122"/>
      <c r="AW215" s="122"/>
      <c r="AX215" s="122"/>
      <c r="AY215" s="122"/>
      <c r="AZ215" s="122"/>
      <c r="BA215" s="122"/>
      <c r="BB215" s="122"/>
      <c r="BC215" s="122"/>
      <c r="BD215" s="122"/>
      <c r="BE215" s="122"/>
      <c r="BF215" s="122"/>
      <c r="BG215" s="122"/>
      <c r="BH215" s="122"/>
      <c r="BI215" s="122"/>
      <c r="BJ215" s="122"/>
      <c r="BK215" s="122"/>
      <c r="BL215" s="122"/>
      <c r="BM215" s="122"/>
      <c r="BN215" s="122"/>
      <c r="BO215" s="122"/>
      <c r="BP215" s="122"/>
      <c r="BQ215" s="122"/>
      <c r="BR215" s="122"/>
      <c r="BS215" s="122"/>
      <c r="BT215" s="122"/>
      <c r="BU215" s="122"/>
      <c r="BV215" s="122"/>
      <c r="BW215" s="122"/>
    </row>
    <row r="216" spans="2:75" ht="21.95" customHeight="1">
      <c r="B216" s="149"/>
      <c r="C216" s="149"/>
      <c r="D216" s="149"/>
      <c r="E216" s="149"/>
      <c r="F216" s="149"/>
      <c r="G216" s="149"/>
      <c r="H216" s="149"/>
      <c r="I216" s="149"/>
      <c r="J216" s="149"/>
      <c r="K216" s="149"/>
      <c r="L216" s="149"/>
      <c r="M216" s="149"/>
      <c r="N216" s="149"/>
      <c r="O216" s="149"/>
      <c r="P216" s="149"/>
      <c r="Q216" s="149"/>
      <c r="R216" s="149"/>
      <c r="U216" s="122"/>
      <c r="V216" s="122"/>
      <c r="W216" s="122"/>
      <c r="X216" s="122"/>
      <c r="Y216" s="122"/>
      <c r="Z216" s="122"/>
      <c r="AA216" s="122"/>
      <c r="AB216" s="122"/>
      <c r="AC216" s="122"/>
      <c r="AD216" s="122"/>
      <c r="AE216" s="122"/>
      <c r="AF216" s="122"/>
      <c r="AG216" s="122"/>
      <c r="AH216" s="122"/>
      <c r="AI216" s="122"/>
      <c r="AJ216" s="122"/>
      <c r="AK216" s="122"/>
      <c r="AL216" s="122"/>
      <c r="AM216" s="122"/>
      <c r="AN216" s="122"/>
      <c r="AO216" s="122"/>
      <c r="AP216" s="122"/>
      <c r="AQ216" s="122"/>
      <c r="AR216" s="122"/>
      <c r="AS216" s="122"/>
      <c r="AT216" s="122"/>
      <c r="AU216" s="122"/>
      <c r="AV216" s="122"/>
      <c r="AW216" s="122"/>
      <c r="AX216" s="122"/>
      <c r="AY216" s="122"/>
      <c r="AZ216" s="122"/>
      <c r="BA216" s="122"/>
      <c r="BB216" s="122"/>
      <c r="BC216" s="122"/>
      <c r="BD216" s="122"/>
      <c r="BE216" s="122"/>
      <c r="BF216" s="122"/>
      <c r="BG216" s="122"/>
      <c r="BH216" s="122"/>
      <c r="BI216" s="122"/>
      <c r="BJ216" s="122"/>
      <c r="BK216" s="122"/>
      <c r="BL216" s="122"/>
      <c r="BM216" s="122"/>
      <c r="BN216" s="122"/>
      <c r="BO216" s="122"/>
      <c r="BP216" s="122"/>
      <c r="BQ216" s="122"/>
      <c r="BR216" s="122"/>
      <c r="BS216" s="122"/>
      <c r="BT216" s="122"/>
      <c r="BU216" s="122"/>
      <c r="BV216" s="122"/>
      <c r="BW216" s="122"/>
    </row>
    <row r="217" spans="2:75" ht="21.95" customHeight="1">
      <c r="B217" s="149"/>
      <c r="C217" s="149"/>
      <c r="D217" s="149"/>
      <c r="E217" s="149"/>
      <c r="F217" s="149"/>
      <c r="G217" s="149"/>
      <c r="H217" s="149"/>
      <c r="I217" s="149"/>
      <c r="J217" s="149"/>
      <c r="K217" s="149"/>
      <c r="L217" s="149"/>
      <c r="M217" s="149"/>
      <c r="N217" s="149"/>
      <c r="O217" s="149"/>
      <c r="P217" s="149"/>
      <c r="Q217" s="149"/>
      <c r="R217" s="149"/>
      <c r="U217" s="206"/>
      <c r="V217" s="122"/>
      <c r="W217" s="122"/>
      <c r="X217" s="122"/>
      <c r="Y217" s="122"/>
      <c r="Z217" s="122"/>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c r="BG217" s="122"/>
      <c r="BH217" s="122"/>
      <c r="BI217" s="122"/>
      <c r="BJ217" s="122"/>
      <c r="BK217" s="122"/>
      <c r="BL217" s="122"/>
      <c r="BM217" s="122"/>
      <c r="BN217" s="122"/>
      <c r="BO217" s="122"/>
      <c r="BP217" s="122"/>
      <c r="BQ217" s="122"/>
      <c r="BR217" s="122"/>
      <c r="BS217" s="122"/>
      <c r="BT217" s="122"/>
      <c r="BU217" s="122"/>
      <c r="BV217" s="122"/>
      <c r="BW217" s="122"/>
    </row>
    <row r="218" spans="2:75" ht="21.95" customHeight="1">
      <c r="B218" s="149"/>
      <c r="C218" s="149"/>
      <c r="D218" s="149"/>
      <c r="E218" s="149"/>
      <c r="F218" s="149"/>
      <c r="G218" s="149"/>
      <c r="H218" s="149"/>
      <c r="I218" s="149"/>
      <c r="J218" s="149"/>
      <c r="K218" s="149"/>
      <c r="L218" s="149"/>
      <c r="M218" s="149"/>
      <c r="N218" s="149"/>
      <c r="O218" s="149"/>
      <c r="P218" s="149"/>
      <c r="Q218" s="149"/>
      <c r="R218" s="149"/>
      <c r="U218" s="206"/>
      <c r="V218" s="122"/>
      <c r="W218" s="122"/>
      <c r="X218" s="122"/>
      <c r="Y218" s="122"/>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2"/>
      <c r="BI218" s="122"/>
      <c r="BJ218" s="122"/>
      <c r="BK218" s="122"/>
      <c r="BL218" s="122"/>
      <c r="BM218" s="122"/>
      <c r="BN218" s="122"/>
      <c r="BO218" s="122"/>
      <c r="BP218" s="122"/>
      <c r="BQ218" s="122"/>
      <c r="BR218" s="122"/>
      <c r="BS218" s="122"/>
      <c r="BT218" s="122"/>
      <c r="BU218" s="122"/>
      <c r="BV218" s="122"/>
      <c r="BW218" s="122"/>
    </row>
    <row r="219" spans="2:75" s="94" customFormat="1" ht="18.75" customHeight="1">
      <c r="B219" s="150"/>
      <c r="C219" s="150"/>
      <c r="D219" s="150"/>
      <c r="E219" s="150"/>
      <c r="F219" s="150"/>
      <c r="G219" s="150"/>
      <c r="H219" s="150"/>
      <c r="I219" s="150"/>
      <c r="J219" s="150"/>
      <c r="K219" s="150"/>
      <c r="L219" s="150"/>
      <c r="M219" s="150"/>
      <c r="N219" s="150"/>
      <c r="O219" s="150"/>
      <c r="P219" s="150"/>
      <c r="Q219" s="150"/>
      <c r="R219" s="150"/>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229"/>
      <c r="AW219" s="229"/>
      <c r="AX219" s="229"/>
      <c r="AY219" s="229"/>
      <c r="AZ219" s="229"/>
      <c r="BA219" s="229"/>
      <c r="BB219" s="229"/>
      <c r="BC219" s="229"/>
      <c r="BD219" s="229"/>
      <c r="BE219" s="229"/>
      <c r="BF219" s="229"/>
      <c r="BG219" s="229"/>
      <c r="BH219" s="229"/>
      <c r="BI219" s="229"/>
      <c r="BJ219" s="229"/>
      <c r="BK219" s="229"/>
      <c r="BL219" s="229"/>
      <c r="BM219" s="229"/>
      <c r="BN219" s="229"/>
      <c r="BO219" s="229"/>
      <c r="BP219" s="229"/>
      <c r="BQ219" s="229"/>
      <c r="BR219" s="229"/>
      <c r="BS219" s="229"/>
      <c r="BT219" s="229"/>
      <c r="BU219" s="229"/>
      <c r="BV219" s="229"/>
      <c r="BW219" s="229"/>
    </row>
    <row r="220" spans="2:75" s="94" customFormat="1" ht="18.75" customHeight="1">
      <c r="B220" s="150"/>
      <c r="C220" s="150"/>
      <c r="D220" s="150"/>
      <c r="E220" s="150"/>
      <c r="F220" s="150"/>
      <c r="G220" s="150"/>
      <c r="H220" s="150"/>
      <c r="I220" s="150"/>
      <c r="J220" s="150"/>
      <c r="K220" s="150"/>
      <c r="L220" s="150"/>
      <c r="M220" s="150"/>
      <c r="N220" s="150"/>
      <c r="O220" s="150"/>
      <c r="P220" s="150"/>
      <c r="Q220" s="150"/>
      <c r="R220" s="150"/>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row>
    <row r="221" spans="2:75" ht="21.95" customHeight="1">
      <c r="B221" s="149"/>
      <c r="C221" s="149"/>
      <c r="D221" s="149"/>
      <c r="E221" s="149"/>
      <c r="F221" s="149"/>
      <c r="G221" s="149"/>
      <c r="H221" s="149"/>
      <c r="I221" s="149"/>
      <c r="J221" s="149"/>
      <c r="K221" s="149"/>
      <c r="L221" s="149"/>
      <c r="M221" s="149"/>
      <c r="N221" s="149"/>
      <c r="O221" s="149"/>
      <c r="P221" s="149"/>
      <c r="Q221" s="149"/>
      <c r="R221" s="149"/>
      <c r="U221" s="207"/>
      <c r="V221" s="231"/>
      <c r="W221" s="231"/>
      <c r="X221" s="231"/>
      <c r="Y221" s="231"/>
      <c r="Z221" s="231"/>
      <c r="AA221" s="231"/>
      <c r="AB221" s="231"/>
      <c r="AC221" s="231"/>
      <c r="AD221" s="231"/>
      <c r="AE221" s="231"/>
      <c r="AF221" s="231"/>
      <c r="AG221" s="231"/>
      <c r="AH221" s="231"/>
      <c r="AI221" s="122"/>
      <c r="AJ221" s="122"/>
      <c r="AK221" s="122"/>
      <c r="AL221" s="122"/>
      <c r="AM221" s="122"/>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2"/>
      <c r="BI221" s="122"/>
      <c r="BJ221" s="122"/>
      <c r="BK221" s="122"/>
      <c r="BL221" s="122"/>
      <c r="BM221" s="122"/>
      <c r="BN221" s="122"/>
      <c r="BO221" s="122"/>
      <c r="BP221" s="122"/>
      <c r="BQ221" s="122"/>
      <c r="BR221" s="122"/>
      <c r="BS221" s="122"/>
      <c r="BT221" s="122"/>
      <c r="BU221" s="122"/>
      <c r="BV221" s="122"/>
      <c r="BW221" s="122"/>
    </row>
    <row r="222" spans="2:75" ht="15.95" customHeight="1">
      <c r="B222" s="149"/>
      <c r="C222" s="149"/>
      <c r="D222" s="149"/>
      <c r="E222" s="149"/>
      <c r="F222" s="149"/>
      <c r="G222" s="149"/>
      <c r="H222" s="149"/>
      <c r="I222" s="149"/>
      <c r="J222" s="149"/>
      <c r="K222" s="149"/>
      <c r="L222" s="149"/>
      <c r="M222" s="149"/>
      <c r="N222" s="149"/>
      <c r="O222" s="149"/>
      <c r="P222" s="149"/>
      <c r="Q222" s="149"/>
      <c r="R222" s="149"/>
      <c r="U222" s="207"/>
      <c r="V222" s="231"/>
      <c r="W222" s="231"/>
      <c r="X222" s="231"/>
      <c r="Y222" s="231"/>
      <c r="Z222" s="231"/>
      <c r="AA222" s="231"/>
      <c r="AB222" s="231"/>
      <c r="AC222" s="231"/>
      <c r="AD222" s="231"/>
      <c r="AE222" s="231"/>
      <c r="AF222" s="231"/>
      <c r="AG222" s="231"/>
      <c r="AH222" s="231"/>
      <c r="AI222" s="122"/>
      <c r="AJ222" s="122"/>
      <c r="AK222" s="122"/>
      <c r="AL222" s="122"/>
      <c r="AM222" s="122"/>
      <c r="AN222" s="122"/>
      <c r="AO222" s="122"/>
      <c r="AP222" s="122"/>
      <c r="AQ222" s="122"/>
      <c r="AR222" s="122"/>
      <c r="AS222" s="122"/>
      <c r="AT222" s="122"/>
      <c r="AU222" s="122"/>
      <c r="AV222" s="122"/>
      <c r="AW222" s="122"/>
      <c r="AX222" s="122"/>
      <c r="AY222" s="122"/>
      <c r="AZ222" s="122"/>
      <c r="BA222" s="122"/>
      <c r="BB222" s="122"/>
      <c r="BC222" s="122"/>
      <c r="BD222" s="122"/>
      <c r="BE222" s="122"/>
      <c r="BF222" s="122"/>
      <c r="BG222" s="122"/>
      <c r="BH222" s="122"/>
      <c r="BI222" s="122"/>
      <c r="BJ222" s="122"/>
      <c r="BK222" s="122"/>
      <c r="BL222" s="122"/>
      <c r="BM222" s="122"/>
      <c r="BN222" s="122"/>
      <c r="BO222" s="122"/>
      <c r="BP222" s="122"/>
      <c r="BQ222" s="122"/>
      <c r="BR222" s="122"/>
      <c r="BS222" s="122"/>
      <c r="BT222" s="122"/>
      <c r="BU222" s="122"/>
      <c r="BV222" s="122"/>
      <c r="BW222" s="122"/>
    </row>
    <row r="223" spans="2:75" ht="15.95" customHeight="1">
      <c r="U223" s="208"/>
      <c r="V223" s="207"/>
      <c r="W223" s="122"/>
      <c r="X223" s="122"/>
      <c r="Y223" s="122"/>
      <c r="Z223" s="122"/>
      <c r="AA223" s="122"/>
      <c r="AB223" s="122"/>
      <c r="AC223" s="122"/>
      <c r="AD223" s="122"/>
      <c r="AE223" s="122"/>
      <c r="AF223" s="122"/>
      <c r="AG223" s="122"/>
      <c r="AH223" s="122"/>
      <c r="AI223" s="122"/>
      <c r="AJ223" s="122"/>
      <c r="AK223" s="122"/>
      <c r="AL223" s="122"/>
      <c r="AM223" s="122"/>
      <c r="AN223" s="122"/>
      <c r="AO223" s="122"/>
      <c r="AP223" s="122"/>
      <c r="AQ223" s="122"/>
      <c r="AR223" s="122"/>
      <c r="AS223" s="122"/>
      <c r="AT223" s="122"/>
      <c r="AU223" s="122"/>
      <c r="AV223" s="122"/>
      <c r="AW223" s="122"/>
      <c r="AX223" s="122"/>
      <c r="AY223" s="122"/>
      <c r="AZ223" s="122"/>
      <c r="BA223" s="122"/>
      <c r="BB223" s="122"/>
      <c r="BC223" s="122"/>
      <c r="BD223" s="122"/>
      <c r="BE223" s="122"/>
      <c r="BF223" s="122"/>
      <c r="BG223" s="122"/>
      <c r="BH223" s="122"/>
      <c r="BI223" s="122"/>
      <c r="BJ223" s="122"/>
      <c r="BK223" s="122"/>
      <c r="BL223" s="122"/>
      <c r="BM223" s="122"/>
      <c r="BN223" s="122"/>
      <c r="BO223" s="122"/>
      <c r="BP223" s="122"/>
      <c r="BQ223" s="122"/>
      <c r="BR223" s="122"/>
      <c r="BS223" s="122"/>
      <c r="BT223" s="122"/>
      <c r="BU223" s="122"/>
      <c r="BV223" s="122"/>
      <c r="BW223" s="122"/>
    </row>
    <row r="224" spans="2:75" ht="15.95" customHeight="1">
      <c r="U224" s="122"/>
      <c r="V224" s="122"/>
      <c r="W224" s="122"/>
      <c r="X224" s="122"/>
      <c r="Y224" s="122"/>
      <c r="Z224" s="122"/>
      <c r="AA224" s="122"/>
      <c r="AB224" s="122"/>
      <c r="AC224" s="122"/>
      <c r="AD224" s="122"/>
      <c r="AE224" s="122"/>
      <c r="AF224" s="122"/>
      <c r="AG224" s="122"/>
      <c r="AH224" s="122"/>
      <c r="AI224" s="122"/>
      <c r="AJ224" s="122"/>
      <c r="AK224" s="122"/>
      <c r="AL224" s="122"/>
      <c r="AM224" s="122"/>
      <c r="AN224" s="122"/>
      <c r="AO224" s="122"/>
      <c r="AP224" s="122"/>
      <c r="AQ224" s="122"/>
      <c r="AR224" s="122"/>
      <c r="AS224" s="122"/>
      <c r="AT224" s="122"/>
      <c r="AU224" s="122"/>
      <c r="AV224" s="122"/>
      <c r="AW224" s="122"/>
      <c r="AX224" s="122"/>
      <c r="AY224" s="122"/>
      <c r="AZ224" s="122"/>
      <c r="BA224" s="122"/>
      <c r="BB224" s="122"/>
      <c r="BC224" s="122"/>
      <c r="BD224" s="122"/>
      <c r="BE224" s="122"/>
      <c r="BF224" s="122"/>
      <c r="BG224" s="122"/>
      <c r="BH224" s="122"/>
      <c r="BI224" s="122"/>
      <c r="BJ224" s="122"/>
      <c r="BK224" s="122"/>
      <c r="BL224" s="122"/>
      <c r="BM224" s="122"/>
      <c r="BN224" s="122"/>
      <c r="BO224" s="122"/>
      <c r="BP224" s="122"/>
      <c r="BQ224" s="122"/>
      <c r="BR224" s="122"/>
      <c r="BS224" s="122"/>
      <c r="BT224" s="122"/>
      <c r="BU224" s="122"/>
      <c r="BV224" s="122"/>
      <c r="BW224" s="122"/>
    </row>
    <row r="225" spans="1:90" ht="15.95" customHeight="1">
      <c r="U225" s="122"/>
      <c r="V225" s="122"/>
      <c r="W225" s="122"/>
      <c r="X225" s="122"/>
      <c r="Y225" s="122"/>
      <c r="Z225" s="122"/>
      <c r="AA225" s="122"/>
      <c r="AB225" s="122"/>
      <c r="AC225" s="122"/>
      <c r="AD225" s="122"/>
      <c r="AE225" s="122"/>
      <c r="AF225" s="122"/>
      <c r="AG225" s="122"/>
      <c r="AH225" s="122"/>
      <c r="AI225" s="122"/>
      <c r="AJ225" s="122"/>
      <c r="AK225" s="122"/>
      <c r="AL225" s="122"/>
      <c r="AM225" s="122"/>
      <c r="AN225" s="122"/>
      <c r="AO225" s="122"/>
      <c r="AP225" s="122"/>
      <c r="AQ225" s="122"/>
      <c r="AR225" s="122"/>
      <c r="AS225" s="122"/>
      <c r="AT225" s="122"/>
      <c r="AU225" s="122"/>
      <c r="AV225" s="122"/>
      <c r="AW225" s="122"/>
      <c r="AX225" s="122"/>
      <c r="AY225" s="122"/>
      <c r="AZ225" s="122"/>
      <c r="BA225" s="122"/>
      <c r="BB225" s="122"/>
      <c r="BC225" s="122"/>
      <c r="BD225" s="122"/>
      <c r="BE225" s="122"/>
      <c r="BF225" s="122"/>
      <c r="BG225" s="122"/>
      <c r="BH225" s="122"/>
      <c r="BI225" s="122"/>
      <c r="BJ225" s="122"/>
      <c r="BK225" s="122"/>
      <c r="BL225" s="122"/>
      <c r="BM225" s="122"/>
      <c r="BN225" s="122"/>
      <c r="BO225" s="122"/>
      <c r="BP225" s="122"/>
      <c r="BQ225" s="122"/>
      <c r="BR225" s="122"/>
      <c r="BS225" s="122"/>
      <c r="BT225" s="122"/>
      <c r="BU225" s="122"/>
      <c r="BV225" s="122"/>
      <c r="BW225" s="122"/>
    </row>
    <row r="226" spans="1:90" ht="15.95" customHeight="1">
      <c r="U226" s="122"/>
      <c r="V226" s="122"/>
      <c r="W226" s="122"/>
      <c r="X226" s="122"/>
      <c r="Y226" s="122"/>
      <c r="Z226" s="122"/>
      <c r="AA226" s="122"/>
      <c r="AB226" s="122"/>
      <c r="AC226" s="122"/>
      <c r="AD226" s="122"/>
      <c r="AE226" s="122"/>
      <c r="AF226" s="122"/>
      <c r="AG226" s="122"/>
      <c r="AH226" s="122"/>
      <c r="AI226" s="122"/>
      <c r="AJ226" s="122"/>
      <c r="AK226" s="122"/>
      <c r="AL226" s="122"/>
      <c r="AM226" s="122"/>
      <c r="AN226" s="122"/>
      <c r="AO226" s="122"/>
      <c r="AP226" s="122"/>
      <c r="AQ226" s="122"/>
      <c r="AR226" s="122"/>
      <c r="AS226" s="122"/>
      <c r="AT226" s="122"/>
      <c r="AU226" s="122"/>
      <c r="AV226" s="122"/>
      <c r="AW226" s="122"/>
      <c r="AX226" s="122"/>
      <c r="AY226" s="122"/>
      <c r="AZ226" s="122"/>
      <c r="BA226" s="122"/>
      <c r="BB226" s="122"/>
      <c r="BC226" s="122"/>
      <c r="BD226" s="122"/>
      <c r="BE226" s="122"/>
      <c r="BF226" s="122"/>
      <c r="BG226" s="122"/>
      <c r="BH226" s="122"/>
      <c r="BI226" s="122"/>
      <c r="BJ226" s="122"/>
      <c r="BK226" s="122"/>
      <c r="BL226" s="122"/>
      <c r="BM226" s="122"/>
      <c r="BN226" s="122"/>
      <c r="BO226" s="122"/>
      <c r="BP226" s="122"/>
      <c r="BQ226" s="122"/>
      <c r="BR226" s="122"/>
      <c r="BS226" s="122"/>
      <c r="BT226" s="122"/>
      <c r="BU226" s="122"/>
      <c r="BV226" s="122"/>
      <c r="BW226" s="122"/>
    </row>
    <row r="227" spans="1:90" ht="6.95" customHeight="1">
      <c r="A227" s="127"/>
      <c r="B227" s="151"/>
      <c r="C227" s="151"/>
      <c r="D227" s="151"/>
      <c r="E227" s="151"/>
      <c r="F227" s="151"/>
      <c r="G227" s="151"/>
      <c r="H227" s="151"/>
      <c r="I227" s="151"/>
      <c r="J227" s="151"/>
      <c r="K227" s="151"/>
      <c r="L227" s="151"/>
      <c r="M227" s="151"/>
      <c r="N227" s="151"/>
      <c r="O227" s="151"/>
      <c r="P227" s="151"/>
      <c r="Q227" s="151"/>
      <c r="R227" s="151"/>
      <c r="U227" s="122"/>
      <c r="V227" s="122"/>
      <c r="W227" s="122"/>
      <c r="X227" s="122"/>
      <c r="Y227" s="122"/>
      <c r="Z227" s="122"/>
      <c r="AA227" s="122"/>
      <c r="AB227" s="122"/>
      <c r="AC227" s="122"/>
      <c r="AD227" s="122"/>
      <c r="AE227" s="122"/>
      <c r="AF227" s="122"/>
      <c r="AG227" s="122"/>
      <c r="AH227" s="122"/>
      <c r="AI227" s="122"/>
      <c r="AJ227" s="12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22"/>
      <c r="BF227" s="122"/>
      <c r="BG227" s="122"/>
      <c r="BH227" s="122"/>
      <c r="BI227" s="122"/>
      <c r="BJ227" s="122"/>
      <c r="BK227" s="122"/>
      <c r="BL227" s="122"/>
      <c r="BM227" s="122"/>
      <c r="BN227" s="122"/>
      <c r="BO227" s="122"/>
      <c r="BP227" s="122"/>
      <c r="BQ227" s="122"/>
      <c r="BR227" s="122"/>
      <c r="BS227" s="122"/>
      <c r="BT227" s="122"/>
      <c r="BU227" s="122"/>
      <c r="BV227" s="122"/>
      <c r="BW227" s="122"/>
    </row>
    <row r="228" spans="1:90" ht="24.95" customHeight="1">
      <c r="A228" s="128" t="e">
        <f>" ■ 企業倒産（"&amp;DBCS(TEXT(#REF!,"m月"))&amp;"）"</f>
        <v>#REF!</v>
      </c>
      <c r="B228" s="113"/>
      <c r="C228" s="113"/>
      <c r="D228" s="113"/>
      <c r="E228" s="113"/>
      <c r="F228" s="113"/>
      <c r="G228" s="113"/>
      <c r="H228" s="113"/>
      <c r="I228" s="113"/>
      <c r="J228" s="113"/>
      <c r="K228" s="113"/>
      <c r="L228" s="113"/>
      <c r="M228" s="113"/>
      <c r="N228" s="113"/>
      <c r="O228" s="113"/>
      <c r="P228" s="113"/>
      <c r="Q228" s="113"/>
      <c r="R228" s="113"/>
      <c r="U228" s="122"/>
      <c r="V228" s="122"/>
      <c r="W228" s="122"/>
      <c r="X228" s="122"/>
      <c r="Y228" s="122"/>
      <c r="Z228" s="122"/>
      <c r="AA228" s="122"/>
      <c r="AB228" s="122"/>
      <c r="AC228" s="122"/>
      <c r="AD228" s="122"/>
      <c r="AE228" s="122"/>
      <c r="AF228" s="122"/>
      <c r="AG228" s="122"/>
      <c r="AH228" s="122"/>
      <c r="AI228" s="122"/>
      <c r="AJ228" s="12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22"/>
      <c r="BJ228" s="122"/>
      <c r="BK228" s="122"/>
      <c r="BL228" s="122"/>
      <c r="BM228" s="122"/>
      <c r="BN228" s="122"/>
      <c r="BO228" s="122"/>
      <c r="BP228" s="122"/>
      <c r="BQ228" s="122"/>
      <c r="BR228" s="122"/>
      <c r="BS228" s="122"/>
      <c r="BT228" s="122"/>
      <c r="BU228" s="122"/>
      <c r="BV228" s="122"/>
      <c r="BW228" s="122"/>
    </row>
    <row r="229" spans="1:90" ht="21.95" customHeight="1">
      <c r="A229" s="129" t="s">
        <v>104</v>
      </c>
      <c r="B229" s="125"/>
      <c r="C229" s="125"/>
      <c r="D229" s="125"/>
      <c r="E229" s="125"/>
      <c r="F229" s="125"/>
      <c r="G229" s="125"/>
      <c r="H229" s="125"/>
      <c r="I229" s="125"/>
      <c r="J229" s="125"/>
      <c r="K229" s="125"/>
      <c r="L229" s="125"/>
      <c r="M229" s="125"/>
      <c r="N229" s="125"/>
      <c r="O229" s="125"/>
      <c r="P229" s="125"/>
      <c r="Q229" s="125"/>
      <c r="R229" s="125"/>
      <c r="U229" s="122"/>
      <c r="V229" s="122"/>
      <c r="W229" s="122"/>
      <c r="X229" s="122"/>
      <c r="Y229" s="122"/>
      <c r="Z229" s="122"/>
      <c r="AA229" s="122"/>
      <c r="AB229" s="122"/>
      <c r="AC229" s="122"/>
      <c r="AD229" s="122"/>
      <c r="AE229" s="122"/>
      <c r="AF229" s="122"/>
      <c r="AG229" s="122"/>
      <c r="AH229" s="122"/>
      <c r="AI229" s="122"/>
      <c r="AJ229" s="12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2"/>
      <c r="BI229" s="122"/>
      <c r="BJ229" s="122"/>
      <c r="BK229" s="122"/>
      <c r="BL229" s="122"/>
      <c r="BM229" s="122"/>
      <c r="BN229" s="122"/>
      <c r="BO229" s="122"/>
      <c r="BP229" s="122"/>
      <c r="BQ229" s="122"/>
      <c r="BR229" s="122"/>
      <c r="BS229" s="122"/>
      <c r="BT229" s="122"/>
      <c r="BU229" s="122"/>
      <c r="BV229" s="122"/>
      <c r="BW229" s="122"/>
    </row>
    <row r="230" spans="1:90" ht="6.95" customHeight="1">
      <c r="A230" s="130"/>
      <c r="B230" s="151"/>
      <c r="C230" s="151"/>
      <c r="D230" s="151"/>
      <c r="E230" s="151"/>
      <c r="F230" s="151"/>
      <c r="G230" s="151"/>
      <c r="H230" s="151"/>
      <c r="I230" s="151"/>
      <c r="J230" s="151"/>
      <c r="K230" s="151"/>
      <c r="L230" s="151"/>
      <c r="M230" s="151"/>
      <c r="N230" s="151"/>
      <c r="O230" s="151"/>
      <c r="P230" s="151"/>
      <c r="Q230" s="151"/>
      <c r="R230" s="151"/>
    </row>
    <row r="231" spans="1:90" ht="21.95" customHeight="1">
      <c r="A231" s="129" t="s">
        <v>9</v>
      </c>
      <c r="B231" s="117"/>
      <c r="C231" s="117"/>
      <c r="D231" s="117"/>
      <c r="E231" s="117"/>
      <c r="F231" s="117"/>
      <c r="G231" s="117"/>
      <c r="H231" s="117"/>
      <c r="I231" s="117"/>
      <c r="J231" s="117"/>
      <c r="K231" s="117"/>
      <c r="L231" s="117"/>
      <c r="M231" s="117"/>
      <c r="N231" s="117"/>
      <c r="O231" s="117"/>
      <c r="P231" s="117"/>
      <c r="Q231" s="117"/>
      <c r="R231" s="117"/>
    </row>
    <row r="232" spans="1:90" ht="21.95" customHeight="1">
      <c r="A232" s="129" t="s">
        <v>105</v>
      </c>
      <c r="B232" s="117"/>
      <c r="C232" s="117"/>
      <c r="D232" s="117"/>
      <c r="E232" s="117"/>
      <c r="F232" s="117"/>
      <c r="G232" s="117"/>
      <c r="H232" s="117"/>
      <c r="I232" s="117"/>
      <c r="J232" s="117"/>
      <c r="K232" s="125"/>
      <c r="L232" s="125"/>
      <c r="M232" s="125"/>
      <c r="N232" s="125"/>
      <c r="O232" s="125"/>
      <c r="P232" s="125"/>
      <c r="Q232" s="125"/>
      <c r="R232" s="125"/>
      <c r="U232" s="218"/>
      <c r="V232" s="218"/>
      <c r="W232" s="218"/>
      <c r="X232" s="218"/>
      <c r="Y232" s="218"/>
      <c r="Z232" s="218"/>
      <c r="AA232" s="218"/>
      <c r="AB232" s="218"/>
      <c r="AC232" s="218"/>
      <c r="AD232" s="218"/>
      <c r="AE232" s="218"/>
      <c r="AF232" s="218"/>
      <c r="AG232" s="218"/>
      <c r="AH232" s="218"/>
      <c r="AN232" s="218"/>
      <c r="AO232" s="218"/>
      <c r="AP232" s="218"/>
      <c r="AQ232" s="218"/>
      <c r="AR232" s="218"/>
      <c r="AS232" s="218"/>
      <c r="AT232" s="218"/>
      <c r="AU232" s="218"/>
      <c r="AV232" s="218"/>
      <c r="AW232" s="218"/>
      <c r="AX232" s="218"/>
      <c r="AY232" s="218"/>
      <c r="AZ232" s="218"/>
      <c r="BA232" s="218"/>
      <c r="BB232" s="218"/>
      <c r="BC232" s="218"/>
      <c r="BD232" s="218"/>
      <c r="BE232" s="218"/>
      <c r="BF232" s="218"/>
      <c r="BG232" s="218"/>
      <c r="BH232" s="218"/>
      <c r="BI232" s="218"/>
      <c r="BJ232" s="218"/>
      <c r="BK232" s="218"/>
      <c r="BL232" s="218"/>
      <c r="BM232" s="218"/>
      <c r="BN232" s="218"/>
      <c r="BO232" s="218"/>
      <c r="BP232" s="218"/>
      <c r="BQ232" s="218"/>
      <c r="BR232" s="218"/>
      <c r="BS232" s="218"/>
      <c r="BT232" s="218"/>
      <c r="BU232" s="218"/>
      <c r="BV232" s="218"/>
      <c r="BW232" s="218"/>
      <c r="BX232" s="218"/>
      <c r="BY232" s="218"/>
      <c r="BZ232" s="218"/>
      <c r="CA232" s="218"/>
      <c r="CB232" s="218"/>
      <c r="CC232" s="218"/>
      <c r="CD232" s="218"/>
    </row>
    <row r="233" spans="1:90" ht="21.95" customHeight="1">
      <c r="A233" s="129" t="s">
        <v>86</v>
      </c>
      <c r="B233" s="117"/>
      <c r="C233" s="117"/>
      <c r="D233" s="117"/>
      <c r="E233" s="117"/>
      <c r="F233" s="117"/>
      <c r="G233" s="117"/>
      <c r="H233" s="117"/>
      <c r="I233" s="117"/>
      <c r="J233" s="117"/>
      <c r="K233" s="125"/>
      <c r="L233" s="125"/>
      <c r="M233" s="125"/>
      <c r="N233" s="125"/>
      <c r="O233" s="125"/>
      <c r="P233" s="125"/>
      <c r="Q233" s="125"/>
      <c r="R233" s="125"/>
      <c r="U233" s="218"/>
      <c r="V233" s="218"/>
      <c r="W233" s="218"/>
      <c r="X233" s="218"/>
      <c r="Y233" s="218"/>
      <c r="Z233" s="218"/>
      <c r="AA233" s="218"/>
      <c r="AB233" s="218"/>
      <c r="AC233" s="218"/>
      <c r="AD233" s="218"/>
      <c r="AE233" s="218"/>
      <c r="AF233" s="218"/>
      <c r="AG233" s="218"/>
      <c r="AH233" s="218"/>
      <c r="AN233" s="218"/>
      <c r="AO233" s="218"/>
      <c r="AP233" s="218"/>
      <c r="AQ233" s="218"/>
      <c r="AR233" s="218"/>
      <c r="AS233" s="218"/>
      <c r="AT233" s="218"/>
      <c r="AU233" s="218"/>
      <c r="AV233" s="218"/>
      <c r="AW233" s="218"/>
      <c r="AX233" s="218"/>
      <c r="AY233" s="218"/>
      <c r="AZ233" s="218"/>
      <c r="BA233" s="218"/>
      <c r="BB233" s="218"/>
      <c r="BC233" s="218"/>
      <c r="BD233" s="218"/>
      <c r="BE233" s="218"/>
      <c r="BF233" s="218"/>
      <c r="BG233" s="218"/>
      <c r="BH233" s="218"/>
      <c r="BI233" s="218"/>
      <c r="BJ233" s="218"/>
      <c r="BK233" s="218"/>
      <c r="BL233" s="218"/>
      <c r="BM233" s="218"/>
      <c r="BN233" s="218"/>
      <c r="BO233" s="218"/>
      <c r="BP233" s="218"/>
      <c r="BQ233" s="218"/>
      <c r="BR233" s="218"/>
      <c r="BS233" s="218"/>
      <c r="BT233" s="218"/>
      <c r="BU233" s="218"/>
      <c r="BV233" s="218"/>
      <c r="BW233" s="218"/>
      <c r="BX233" s="218"/>
      <c r="BY233" s="218"/>
      <c r="BZ233" s="218"/>
      <c r="CA233" s="218"/>
      <c r="CB233" s="218"/>
      <c r="CC233" s="218"/>
      <c r="CD233" s="218"/>
    </row>
    <row r="234" spans="1:90" ht="6.95" customHeight="1">
      <c r="A234" s="131"/>
      <c r="B234" s="131"/>
      <c r="C234" s="131"/>
      <c r="D234" s="131"/>
      <c r="E234" s="131"/>
      <c r="F234" s="131"/>
      <c r="G234" s="131"/>
      <c r="H234" s="131"/>
      <c r="I234" s="131"/>
      <c r="J234" s="131"/>
      <c r="K234" s="131"/>
      <c r="L234" s="131"/>
      <c r="M234" s="131"/>
      <c r="N234" s="131"/>
      <c r="O234" s="131"/>
      <c r="P234" s="131"/>
      <c r="Q234" s="131"/>
      <c r="R234" s="131"/>
    </row>
    <row r="235" spans="1:90" ht="8.1" customHeight="1">
      <c r="AI235" s="218"/>
      <c r="AJ235" s="218"/>
      <c r="AK235" s="218"/>
      <c r="AL235" s="218"/>
      <c r="AM235" s="218"/>
    </row>
    <row r="236" spans="1:90" ht="21.95" customHeight="1"/>
    <row r="237" spans="1:90" ht="21.95" customHeight="1"/>
    <row r="238" spans="1:90" ht="21.95" customHeight="1"/>
    <row r="239" spans="1:90" ht="21.95" customHeight="1">
      <c r="U239" s="206"/>
      <c r="V239" s="122"/>
      <c r="W239" s="122"/>
      <c r="X239" s="122"/>
      <c r="Y239" s="122"/>
      <c r="Z239" s="122"/>
      <c r="AA239" s="122"/>
      <c r="AB239" s="122"/>
      <c r="AC239" s="122"/>
      <c r="AD239" s="122"/>
      <c r="AE239" s="122"/>
      <c r="AF239" s="122"/>
      <c r="AG239" s="122"/>
      <c r="AH239" s="122"/>
      <c r="AI239" s="122"/>
      <c r="AJ239" s="122"/>
      <c r="AK239" s="122"/>
      <c r="AL239" s="122"/>
      <c r="AM239" s="122"/>
      <c r="AN239" s="122"/>
      <c r="AO239" s="122"/>
      <c r="AP239" s="122"/>
      <c r="AQ239" s="122"/>
      <c r="AR239" s="122"/>
      <c r="AS239" s="122"/>
      <c r="AT239" s="122"/>
      <c r="AU239" s="122"/>
      <c r="AV239" s="122"/>
      <c r="AW239" s="122"/>
      <c r="AX239" s="122"/>
      <c r="AY239" s="122"/>
      <c r="AZ239" s="122"/>
      <c r="BA239" s="122"/>
      <c r="BB239" s="122"/>
      <c r="BC239" s="122"/>
      <c r="BD239" s="122"/>
      <c r="BE239" s="122"/>
      <c r="BF239" s="122"/>
      <c r="BG239" s="122"/>
      <c r="BH239" s="122"/>
      <c r="BI239" s="122"/>
      <c r="BJ239" s="122"/>
      <c r="BK239" s="122"/>
      <c r="BL239" s="122"/>
      <c r="BM239" s="122"/>
      <c r="BN239" s="122"/>
      <c r="BO239" s="122"/>
      <c r="BP239" s="122"/>
      <c r="BQ239" s="122"/>
      <c r="BR239" s="122"/>
      <c r="BS239" s="122"/>
      <c r="BT239" s="122"/>
      <c r="BU239" s="122"/>
      <c r="BV239" s="122"/>
      <c r="BW239" s="122"/>
      <c r="BX239" s="122"/>
      <c r="BY239" s="122"/>
      <c r="BZ239" s="122"/>
      <c r="CA239" s="122"/>
      <c r="CB239" s="122"/>
      <c r="CC239" s="122"/>
      <c r="CD239" s="122"/>
      <c r="CE239" s="122"/>
      <c r="CF239" s="122"/>
      <c r="CG239" s="122"/>
      <c r="CH239" s="122"/>
      <c r="CI239" s="122"/>
      <c r="CJ239" s="122"/>
      <c r="CK239" s="122"/>
      <c r="CL239" s="122"/>
    </row>
    <row r="240" spans="1:90" ht="21.95" customHeight="1">
      <c r="U240" s="206"/>
      <c r="V240" s="122"/>
      <c r="W240" s="122"/>
      <c r="X240" s="122"/>
      <c r="Y240" s="122"/>
      <c r="Z240" s="122"/>
      <c r="AA240" s="122"/>
      <c r="AB240" s="122"/>
      <c r="AC240" s="122"/>
      <c r="AD240" s="122"/>
      <c r="AE240" s="122"/>
      <c r="AF240" s="122"/>
      <c r="AG240" s="122"/>
      <c r="AH240" s="122"/>
      <c r="AI240" s="122"/>
      <c r="AJ240" s="122"/>
      <c r="AK240" s="122"/>
      <c r="AL240" s="122"/>
      <c r="AM240" s="122"/>
      <c r="AN240" s="122"/>
      <c r="AO240" s="122"/>
      <c r="AP240" s="122"/>
      <c r="AQ240" s="122"/>
      <c r="AR240" s="122"/>
      <c r="AS240" s="122"/>
      <c r="AT240" s="122"/>
      <c r="AU240" s="122"/>
      <c r="AV240" s="122"/>
      <c r="AW240" s="122"/>
      <c r="AX240" s="122"/>
      <c r="AY240" s="122"/>
      <c r="AZ240" s="122"/>
      <c r="BA240" s="122"/>
      <c r="BB240" s="122"/>
      <c r="BC240" s="122"/>
      <c r="BD240" s="122"/>
      <c r="BE240" s="122"/>
      <c r="BF240" s="122"/>
      <c r="BG240" s="122"/>
      <c r="BH240" s="122"/>
      <c r="BI240" s="122"/>
      <c r="BJ240" s="122"/>
      <c r="BK240" s="122"/>
      <c r="BL240" s="122"/>
      <c r="BM240" s="122"/>
      <c r="BN240" s="122"/>
      <c r="BO240" s="122"/>
      <c r="BP240" s="122"/>
      <c r="BQ240" s="122"/>
      <c r="BR240" s="122"/>
      <c r="BS240" s="122"/>
      <c r="BT240" s="122"/>
      <c r="BU240" s="122"/>
      <c r="BV240" s="122"/>
      <c r="BW240" s="122"/>
      <c r="BX240" s="122"/>
      <c r="BY240" s="122"/>
      <c r="BZ240" s="122"/>
      <c r="CA240" s="122"/>
      <c r="CB240" s="122"/>
      <c r="CC240" s="122"/>
      <c r="CD240" s="122"/>
      <c r="CE240" s="122"/>
      <c r="CF240" s="122"/>
      <c r="CG240" s="122"/>
      <c r="CH240" s="122"/>
      <c r="CI240" s="122"/>
      <c r="CJ240" s="122"/>
      <c r="CK240" s="122"/>
      <c r="CL240" s="122"/>
    </row>
    <row r="241" spans="1:103" s="94" customFormat="1" ht="15.75" customHeight="1">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c r="BC241" s="229"/>
      <c r="BD241" s="229"/>
      <c r="BE241" s="229"/>
      <c r="BF241" s="229"/>
      <c r="BG241" s="229"/>
      <c r="BH241" s="229"/>
      <c r="BI241" s="229"/>
      <c r="BJ241" s="229"/>
      <c r="BK241" s="229"/>
      <c r="BL241" s="229"/>
      <c r="BM241" s="229"/>
      <c r="BN241" s="229"/>
      <c r="BO241" s="229"/>
      <c r="BP241" s="229"/>
      <c r="BQ241" s="229"/>
      <c r="BR241" s="229"/>
      <c r="BS241" s="229"/>
      <c r="BT241" s="229"/>
      <c r="BU241" s="229"/>
      <c r="BV241" s="229"/>
      <c r="BW241" s="229"/>
      <c r="BX241" s="229"/>
      <c r="BY241" s="229"/>
      <c r="BZ241" s="229"/>
      <c r="CA241" s="229"/>
      <c r="CB241" s="229"/>
      <c r="CC241" s="229"/>
      <c r="CD241" s="229"/>
      <c r="CE241" s="229"/>
      <c r="CF241" s="229"/>
      <c r="CG241" s="229"/>
      <c r="CH241" s="229"/>
      <c r="CI241" s="229"/>
      <c r="CJ241" s="229"/>
      <c r="CK241" s="229"/>
      <c r="CL241" s="229"/>
    </row>
    <row r="242" spans="1:103" ht="15.75" customHeight="1">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c r="BZ242" s="213"/>
      <c r="CA242" s="213"/>
      <c r="CB242" s="213"/>
      <c r="CC242" s="213"/>
      <c r="CD242" s="213"/>
      <c r="CE242" s="213"/>
      <c r="CF242" s="213"/>
      <c r="CG242" s="213"/>
      <c r="CH242" s="213"/>
      <c r="CI242" s="213"/>
      <c r="CJ242" s="213"/>
      <c r="CK242" s="213"/>
      <c r="CL242" s="213"/>
      <c r="CM242" s="213"/>
      <c r="CN242" s="213"/>
      <c r="CO242" s="213"/>
      <c r="CP242" s="213"/>
      <c r="CQ242" s="213"/>
      <c r="CR242" s="213"/>
      <c r="CS242" s="213"/>
      <c r="CT242" s="213"/>
      <c r="CU242" s="213"/>
      <c r="CV242" s="213"/>
      <c r="CW242" s="213"/>
      <c r="CX242" s="213"/>
      <c r="CY242" s="213"/>
    </row>
    <row r="243" spans="1:103" ht="15.75" customHeight="1">
      <c r="U243" s="213"/>
      <c r="V243" s="213"/>
      <c r="W243" s="213"/>
      <c r="X243" s="213"/>
      <c r="Y243" s="213"/>
      <c r="Z243" s="213"/>
      <c r="AA243" s="213"/>
      <c r="AB243" s="213"/>
      <c r="AC243" s="213"/>
      <c r="AD243" s="213"/>
      <c r="AE243" s="213"/>
      <c r="AF243" s="213"/>
      <c r="AG243" s="213"/>
      <c r="AH243" s="213"/>
      <c r="AI243" s="213"/>
      <c r="AJ243" s="213"/>
      <c r="AK243" s="213"/>
      <c r="AL243" s="213"/>
      <c r="AM243" s="213"/>
      <c r="AN243" s="213"/>
      <c r="AO243" s="213"/>
      <c r="AP243" s="213"/>
      <c r="AQ243" s="213"/>
      <c r="AR243" s="213"/>
      <c r="AS243" s="213"/>
      <c r="AT243" s="213"/>
      <c r="AU243" s="213"/>
      <c r="AV243" s="213"/>
      <c r="AW243" s="213"/>
      <c r="AX243" s="213"/>
      <c r="AY243" s="213"/>
      <c r="AZ243" s="213"/>
      <c r="BA243" s="213"/>
      <c r="BB243" s="213"/>
      <c r="BC243" s="213"/>
      <c r="BD243" s="213"/>
      <c r="BE243" s="213"/>
      <c r="BF243" s="213"/>
      <c r="BG243" s="213"/>
      <c r="BH243" s="213"/>
      <c r="BI243" s="213"/>
      <c r="BJ243" s="213"/>
      <c r="BK243" s="213"/>
      <c r="BL243" s="213"/>
      <c r="BM243" s="213"/>
      <c r="BN243" s="213"/>
      <c r="BO243" s="213"/>
      <c r="BP243" s="213"/>
      <c r="BQ243" s="213"/>
      <c r="BR243" s="213"/>
      <c r="BS243" s="213"/>
      <c r="BT243" s="213"/>
      <c r="BU243" s="213"/>
      <c r="BV243" s="213"/>
      <c r="BW243" s="213"/>
      <c r="BX243" s="213"/>
      <c r="BY243" s="213"/>
      <c r="BZ243" s="213"/>
      <c r="CA243" s="213"/>
      <c r="CB243" s="213"/>
      <c r="CC243" s="213"/>
      <c r="CD243" s="213"/>
      <c r="CE243" s="213"/>
      <c r="CF243" s="213"/>
      <c r="CG243" s="213"/>
      <c r="CH243" s="213"/>
      <c r="CI243" s="213"/>
      <c r="CJ243" s="213"/>
      <c r="CK243" s="213"/>
      <c r="CL243" s="213"/>
      <c r="CM243" s="213"/>
      <c r="CN243" s="213"/>
      <c r="CO243" s="213"/>
      <c r="CP243" s="213"/>
      <c r="CQ243" s="213"/>
      <c r="CR243" s="213"/>
      <c r="CS243" s="213"/>
      <c r="CT243" s="213"/>
      <c r="CU243" s="213"/>
      <c r="CV243" s="213"/>
      <c r="CW243" s="213"/>
      <c r="CX243" s="213"/>
      <c r="CY243" s="213"/>
    </row>
    <row r="244" spans="1:103" ht="21.95" customHeight="1">
      <c r="U244" s="219"/>
      <c r="V244" s="232"/>
      <c r="W244" s="232"/>
      <c r="X244" s="232"/>
      <c r="Y244" s="232"/>
      <c r="Z244" s="232"/>
      <c r="AA244" s="232"/>
      <c r="AB244" s="232"/>
      <c r="AC244" s="232"/>
      <c r="AD244" s="232"/>
      <c r="AE244" s="232"/>
      <c r="AF244" s="232"/>
      <c r="AG244" s="232"/>
      <c r="AH244" s="232"/>
      <c r="AI244" s="207"/>
      <c r="AJ244" s="207"/>
      <c r="AK244" s="207"/>
      <c r="AL244" s="207"/>
      <c r="AM244" s="207"/>
      <c r="AN244" s="207"/>
      <c r="AO244" s="207"/>
      <c r="AP244" s="207"/>
      <c r="AQ244" s="207"/>
      <c r="AR244" s="207"/>
      <c r="AS244" s="207"/>
      <c r="AT244" s="207"/>
      <c r="AU244" s="207"/>
      <c r="AV244" s="207"/>
      <c r="AW244" s="207"/>
      <c r="AX244" s="207"/>
      <c r="AY244" s="207"/>
      <c r="AZ244" s="207"/>
      <c r="BA244" s="207"/>
      <c r="BB244" s="207"/>
      <c r="BC244" s="207"/>
      <c r="BD244" s="207"/>
      <c r="BE244" s="207"/>
      <c r="BF244" s="207"/>
      <c r="BG244" s="207"/>
      <c r="BH244" s="207"/>
      <c r="BI244" s="207"/>
      <c r="BJ244" s="207"/>
      <c r="BK244" s="207"/>
      <c r="BL244" s="207"/>
      <c r="BM244" s="207"/>
      <c r="BN244" s="207"/>
      <c r="BO244" s="207"/>
      <c r="BP244" s="207"/>
      <c r="BQ244" s="207"/>
      <c r="BR244" s="207"/>
      <c r="BS244" s="207"/>
      <c r="BT244" s="207"/>
      <c r="BU244" s="207"/>
      <c r="BV244" s="207"/>
      <c r="BW244" s="207"/>
      <c r="BX244" s="207"/>
      <c r="BY244" s="207"/>
      <c r="BZ244" s="207"/>
      <c r="CA244" s="207"/>
      <c r="CB244" s="207"/>
      <c r="CC244" s="207"/>
      <c r="CD244" s="207"/>
      <c r="CE244" s="207"/>
      <c r="CF244" s="207"/>
      <c r="CG244" s="207"/>
      <c r="CH244" s="207"/>
      <c r="CI244" s="207"/>
      <c r="CJ244" s="207"/>
      <c r="CK244" s="207"/>
      <c r="CL244" s="207"/>
    </row>
    <row r="245" spans="1:103" ht="21.95" customHeight="1">
      <c r="U245" s="219"/>
      <c r="V245" s="232"/>
      <c r="W245" s="232"/>
      <c r="X245" s="232"/>
      <c r="Y245" s="232"/>
      <c r="Z245" s="232"/>
      <c r="AA245" s="232"/>
      <c r="AB245" s="232"/>
      <c r="AC245" s="232"/>
      <c r="AD245" s="232"/>
      <c r="AE245" s="232"/>
      <c r="AF245" s="232"/>
      <c r="AG245" s="232"/>
      <c r="AH245" s="236"/>
      <c r="AI245" s="207"/>
      <c r="AJ245" s="207"/>
      <c r="AK245" s="207"/>
      <c r="AL245" s="207"/>
      <c r="AM245" s="207"/>
      <c r="AN245" s="207"/>
      <c r="AO245" s="207"/>
      <c r="AP245" s="207"/>
      <c r="AQ245" s="207"/>
      <c r="AR245" s="207"/>
      <c r="AS245" s="207"/>
      <c r="AT245" s="207"/>
      <c r="AU245" s="207"/>
      <c r="AV245" s="207"/>
      <c r="AW245" s="207"/>
      <c r="AX245" s="207"/>
      <c r="AY245" s="207"/>
      <c r="AZ245" s="207"/>
      <c r="BA245" s="207"/>
      <c r="BB245" s="207"/>
      <c r="BC245" s="207"/>
      <c r="BD245" s="207"/>
      <c r="BE245" s="207"/>
      <c r="BF245" s="207"/>
      <c r="BG245" s="207"/>
      <c r="BH245" s="207"/>
      <c r="BI245" s="207"/>
      <c r="BJ245" s="207"/>
      <c r="BK245" s="207"/>
      <c r="BL245" s="207"/>
      <c r="BM245" s="207"/>
      <c r="BN245" s="207"/>
      <c r="BO245" s="207"/>
      <c r="BP245" s="207"/>
      <c r="BQ245" s="207"/>
      <c r="BR245" s="207"/>
      <c r="BS245" s="207"/>
      <c r="BT245" s="207"/>
      <c r="BU245" s="207"/>
      <c r="BV245" s="207"/>
      <c r="BW245" s="207"/>
      <c r="BX245" s="207"/>
      <c r="BY245" s="207"/>
      <c r="BZ245" s="207"/>
      <c r="CA245" s="207"/>
      <c r="CB245" s="207"/>
      <c r="CC245" s="207"/>
      <c r="CD245" s="207"/>
      <c r="CE245" s="207"/>
      <c r="CF245" s="207"/>
      <c r="CG245" s="207"/>
      <c r="CH245" s="207"/>
      <c r="CI245" s="207"/>
      <c r="CJ245" s="207"/>
      <c r="CK245" s="207"/>
      <c r="CL245" s="207"/>
    </row>
    <row r="246" spans="1:103" ht="8.1" customHeight="1">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c r="BZ246" s="122"/>
      <c r="CA246" s="122"/>
      <c r="CB246" s="122"/>
      <c r="CC246" s="122"/>
      <c r="CD246" s="122"/>
      <c r="CE246" s="122"/>
      <c r="CF246" s="122"/>
      <c r="CG246" s="122"/>
      <c r="CH246" s="122"/>
      <c r="CI246" s="122"/>
      <c r="CJ246" s="122"/>
      <c r="CK246" s="122"/>
      <c r="CL246" s="122"/>
    </row>
    <row r="247" spans="1:103" ht="6.95" customHeight="1">
      <c r="A247" s="125"/>
      <c r="B247" s="117"/>
      <c r="C247" s="117"/>
      <c r="D247" s="117"/>
      <c r="E247" s="117"/>
      <c r="F247" s="117"/>
      <c r="G247" s="117"/>
      <c r="H247" s="117"/>
      <c r="I247" s="117"/>
      <c r="J247" s="117"/>
      <c r="K247" s="117"/>
      <c r="L247" s="117"/>
      <c r="M247" s="117"/>
      <c r="N247" s="117"/>
      <c r="O247" s="117"/>
      <c r="P247" s="117"/>
      <c r="Q247" s="117"/>
      <c r="R247" s="117"/>
      <c r="U247" s="122"/>
      <c r="V247" s="122"/>
      <c r="W247" s="122"/>
      <c r="X247" s="122"/>
      <c r="Y247" s="122"/>
      <c r="Z247" s="122"/>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c r="BT247" s="122"/>
      <c r="BU247" s="122"/>
      <c r="BV247" s="240"/>
      <c r="BW247" s="240"/>
      <c r="BX247" s="240"/>
      <c r="BY247" s="240"/>
      <c r="BZ247" s="240"/>
      <c r="CA247" s="240"/>
      <c r="CB247" s="240"/>
      <c r="CC247" s="240"/>
      <c r="CD247" s="240"/>
      <c r="CE247" s="122"/>
      <c r="CF247" s="122"/>
      <c r="CG247" s="122"/>
      <c r="CH247" s="122"/>
      <c r="CI247" s="122"/>
      <c r="CJ247" s="122"/>
      <c r="CK247" s="122"/>
      <c r="CL247" s="122"/>
    </row>
    <row r="248" spans="1:103" ht="24.95" customHeight="1">
      <c r="A248" s="111" t="e">
        <f>" ■ 雇用情勢（"&amp;DBCS(TEXT(#REF!,"m月"))&amp;"）"</f>
        <v>#REF!</v>
      </c>
      <c r="B248" s="117"/>
      <c r="C248" s="117"/>
      <c r="D248" s="117"/>
      <c r="E248" s="117"/>
      <c r="F248" s="117"/>
      <c r="G248" s="117"/>
      <c r="H248" s="117"/>
      <c r="I248" s="117"/>
      <c r="J248" s="117"/>
      <c r="K248" s="117"/>
      <c r="L248" s="117"/>
      <c r="M248" s="117"/>
      <c r="N248" s="117"/>
      <c r="O248" s="117"/>
      <c r="P248" s="117"/>
      <c r="Q248" s="117"/>
      <c r="R248" s="117"/>
      <c r="U248" s="208"/>
      <c r="V248" s="207"/>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P248" s="122"/>
      <c r="BQ248" s="122"/>
      <c r="BR248" s="122"/>
      <c r="BS248" s="122"/>
      <c r="BT248" s="122"/>
      <c r="BU248" s="122"/>
      <c r="BV248" s="122"/>
      <c r="BW248" s="122"/>
      <c r="BX248" s="122"/>
      <c r="BY248" s="122"/>
      <c r="BZ248" s="122"/>
      <c r="CA248" s="122"/>
      <c r="CB248" s="122"/>
      <c r="CC248" s="122"/>
      <c r="CD248" s="122"/>
      <c r="CE248" s="122"/>
      <c r="CF248" s="122"/>
      <c r="CG248" s="122"/>
      <c r="CH248" s="122"/>
      <c r="CI248" s="122"/>
      <c r="CJ248" s="122"/>
      <c r="CK248" s="122"/>
      <c r="CL248" s="122"/>
    </row>
    <row r="249" spans="1:103" ht="21.95" customHeight="1">
      <c r="A249" s="129" t="s">
        <v>26</v>
      </c>
      <c r="B249" s="152"/>
      <c r="C249" s="152"/>
      <c r="D249" s="152"/>
      <c r="E249" s="152"/>
      <c r="F249" s="152"/>
      <c r="G249" s="152"/>
      <c r="H249" s="152"/>
      <c r="I249" s="152"/>
      <c r="J249" s="152"/>
      <c r="K249" s="152"/>
      <c r="L249" s="152"/>
      <c r="M249" s="152"/>
      <c r="N249" s="152"/>
      <c r="O249" s="152"/>
      <c r="P249" s="152"/>
      <c r="Q249" s="152"/>
      <c r="R249" s="152"/>
      <c r="U249" s="122"/>
      <c r="V249" s="122"/>
      <c r="W249" s="122"/>
      <c r="X249" s="122"/>
      <c r="Y249" s="122"/>
      <c r="Z249" s="122"/>
      <c r="AA249" s="122"/>
      <c r="AB249" s="122"/>
      <c r="AC249" s="122"/>
      <c r="AD249" s="122"/>
      <c r="AE249" s="122"/>
      <c r="AF249" s="122"/>
      <c r="AG249" s="122"/>
      <c r="AH249" s="122"/>
      <c r="AI249" s="122"/>
      <c r="AJ249" s="122"/>
      <c r="AK249" s="122"/>
      <c r="AL249" s="122"/>
      <c r="AM249" s="122"/>
      <c r="AN249" s="122"/>
      <c r="AO249" s="122"/>
      <c r="AP249" s="122"/>
      <c r="AQ249" s="122"/>
      <c r="AR249" s="122"/>
      <c r="AS249" s="122"/>
      <c r="AT249" s="122"/>
      <c r="AU249" s="122"/>
      <c r="AV249" s="122"/>
      <c r="AW249" s="122"/>
      <c r="AX249" s="122"/>
      <c r="AY249" s="122"/>
      <c r="AZ249" s="122"/>
      <c r="BA249" s="122"/>
      <c r="BB249" s="122"/>
      <c r="BC249" s="122"/>
      <c r="BD249" s="122"/>
      <c r="BE249" s="122"/>
      <c r="BF249" s="122"/>
      <c r="BG249" s="122"/>
      <c r="BH249" s="122"/>
      <c r="BI249" s="122"/>
      <c r="BJ249" s="122"/>
      <c r="BK249" s="122"/>
      <c r="BL249" s="122"/>
      <c r="BM249" s="122"/>
      <c r="BN249" s="122"/>
      <c r="BO249" s="122"/>
      <c r="BP249" s="122"/>
      <c r="BQ249" s="122"/>
      <c r="BR249" s="122"/>
      <c r="BS249" s="122"/>
      <c r="BT249" s="122"/>
      <c r="BU249" s="122"/>
      <c r="BV249" s="122"/>
      <c r="BW249" s="122"/>
      <c r="BX249" s="122"/>
      <c r="BY249" s="122"/>
      <c r="BZ249" s="122"/>
      <c r="CA249" s="122"/>
      <c r="CB249" s="122"/>
      <c r="CC249" s="122"/>
      <c r="CD249" s="122"/>
      <c r="CE249" s="122"/>
      <c r="CF249" s="122"/>
      <c r="CG249" s="122"/>
      <c r="CH249" s="122"/>
      <c r="CI249" s="122"/>
      <c r="CJ249" s="122"/>
      <c r="CK249" s="122"/>
      <c r="CL249" s="122"/>
    </row>
    <row r="250" spans="1:103" ht="21.95" customHeight="1">
      <c r="A250" s="129" t="s">
        <v>73</v>
      </c>
      <c r="B250" s="153"/>
      <c r="C250" s="153"/>
      <c r="D250" s="153"/>
      <c r="E250" s="153"/>
      <c r="F250" s="153"/>
      <c r="G250" s="153"/>
      <c r="H250" s="153"/>
      <c r="I250" s="153"/>
      <c r="J250" s="153"/>
      <c r="K250" s="153"/>
      <c r="L250" s="153"/>
      <c r="M250" s="153"/>
      <c r="N250" s="153"/>
      <c r="O250" s="153"/>
      <c r="P250" s="153"/>
      <c r="Q250" s="153"/>
      <c r="R250" s="153"/>
      <c r="U250" s="122"/>
      <c r="V250" s="122"/>
      <c r="W250" s="122"/>
      <c r="X250" s="122"/>
      <c r="Y250" s="122"/>
      <c r="Z250" s="122"/>
      <c r="AA250" s="122"/>
      <c r="AB250" s="122"/>
      <c r="AC250" s="122"/>
      <c r="AD250" s="122"/>
      <c r="AE250" s="122"/>
      <c r="AF250" s="122"/>
      <c r="AG250" s="122"/>
      <c r="AH250" s="122"/>
      <c r="AI250" s="122"/>
      <c r="AJ250" s="122"/>
      <c r="AK250" s="122"/>
      <c r="AL250" s="122"/>
      <c r="AM250" s="122"/>
      <c r="AN250" s="122"/>
      <c r="AO250" s="122"/>
      <c r="AP250" s="122"/>
      <c r="AQ250" s="122"/>
      <c r="AR250" s="122"/>
      <c r="AS250" s="122"/>
      <c r="AT250" s="122"/>
      <c r="AU250" s="122"/>
      <c r="AV250" s="122"/>
      <c r="AW250" s="122"/>
      <c r="AX250" s="122"/>
      <c r="AY250" s="122"/>
      <c r="AZ250" s="122"/>
      <c r="BA250" s="122"/>
      <c r="BB250" s="122"/>
      <c r="BC250" s="122"/>
      <c r="BD250" s="122"/>
      <c r="BE250" s="122"/>
      <c r="BF250" s="122"/>
      <c r="BG250" s="122"/>
      <c r="BH250" s="122"/>
      <c r="BI250" s="122"/>
      <c r="BJ250" s="122"/>
      <c r="BK250" s="122"/>
      <c r="BL250" s="122"/>
      <c r="BM250" s="122"/>
      <c r="BN250" s="122"/>
      <c r="BO250" s="122"/>
      <c r="BP250" s="122"/>
      <c r="BQ250" s="122"/>
      <c r="BR250" s="122"/>
      <c r="BS250" s="122"/>
      <c r="BT250" s="122"/>
      <c r="BU250" s="122"/>
      <c r="BV250" s="122"/>
      <c r="BW250" s="122"/>
      <c r="BX250" s="122"/>
      <c r="BY250" s="122"/>
      <c r="BZ250" s="122"/>
      <c r="CA250" s="122"/>
      <c r="CB250" s="122"/>
      <c r="CC250" s="122"/>
      <c r="CD250" s="122"/>
      <c r="CE250" s="122"/>
      <c r="CF250" s="122"/>
      <c r="CG250" s="122"/>
      <c r="CH250" s="122"/>
      <c r="CI250" s="122"/>
      <c r="CJ250" s="122"/>
      <c r="CK250" s="122"/>
      <c r="CL250" s="122"/>
    </row>
    <row r="251" spans="1:103" ht="21.95" customHeight="1">
      <c r="A251" s="129" t="s">
        <v>97</v>
      </c>
      <c r="B251" s="153"/>
      <c r="C251" s="153"/>
      <c r="D251" s="153"/>
      <c r="E251" s="153"/>
      <c r="F251" s="153"/>
      <c r="G251" s="153"/>
      <c r="H251" s="153"/>
      <c r="I251" s="153"/>
      <c r="J251" s="153"/>
      <c r="K251" s="153"/>
      <c r="L251" s="153"/>
      <c r="M251" s="153"/>
      <c r="N251" s="153"/>
      <c r="O251" s="153"/>
      <c r="P251" s="153"/>
      <c r="Q251" s="153"/>
      <c r="R251" s="153"/>
      <c r="U251" s="122"/>
      <c r="V251" s="122"/>
      <c r="W251" s="122"/>
      <c r="X251" s="122"/>
      <c r="Y251" s="122"/>
      <c r="Z251" s="122"/>
      <c r="AA251" s="122"/>
      <c r="AB251" s="122"/>
      <c r="AC251" s="122"/>
      <c r="AD251" s="122"/>
      <c r="AE251" s="122"/>
      <c r="AF251" s="122"/>
      <c r="AG251" s="122"/>
      <c r="AH251" s="122"/>
      <c r="AI251" s="122"/>
      <c r="AJ251" s="122"/>
      <c r="AK251" s="122"/>
      <c r="AL251" s="122"/>
      <c r="AM251" s="122"/>
      <c r="AN251" s="122"/>
      <c r="AO251" s="122"/>
      <c r="AP251" s="122"/>
      <c r="AQ251" s="122"/>
      <c r="AR251" s="122"/>
      <c r="AS251" s="122"/>
      <c r="AT251" s="122"/>
      <c r="AU251" s="122"/>
      <c r="AV251" s="122"/>
      <c r="AW251" s="122"/>
      <c r="AX251" s="122"/>
      <c r="AY251" s="122"/>
      <c r="AZ251" s="122"/>
      <c r="BA251" s="122"/>
      <c r="BB251" s="122"/>
      <c r="BC251" s="122"/>
      <c r="BD251" s="122"/>
      <c r="BE251" s="122"/>
      <c r="BF251" s="122"/>
      <c r="BG251" s="122"/>
      <c r="BH251" s="122"/>
      <c r="BI251" s="122"/>
      <c r="BJ251" s="122"/>
      <c r="BK251" s="122"/>
      <c r="BL251" s="122"/>
      <c r="BM251" s="122"/>
      <c r="BN251" s="122"/>
      <c r="BO251" s="122"/>
      <c r="BP251" s="122"/>
      <c r="BQ251" s="122"/>
      <c r="BR251" s="122"/>
      <c r="BS251" s="122"/>
      <c r="BT251" s="122"/>
      <c r="BU251" s="122"/>
      <c r="BV251" s="122"/>
      <c r="BW251" s="122"/>
      <c r="BX251" s="122"/>
      <c r="BY251" s="122"/>
      <c r="BZ251" s="122"/>
      <c r="CA251" s="122"/>
      <c r="CB251" s="122"/>
      <c r="CC251" s="122"/>
      <c r="CD251" s="122"/>
      <c r="CE251" s="122"/>
      <c r="CF251" s="122"/>
      <c r="CG251" s="122"/>
      <c r="CH251" s="122"/>
      <c r="CI251" s="122"/>
      <c r="CJ251" s="122"/>
      <c r="CK251" s="122"/>
      <c r="CL251" s="122"/>
    </row>
    <row r="252" spans="1:103" ht="21.95" customHeight="1">
      <c r="A252" s="129" t="s">
        <v>98</v>
      </c>
      <c r="B252" s="152"/>
      <c r="C252" s="152"/>
      <c r="D252" s="152"/>
      <c r="E252" s="152"/>
      <c r="F252" s="152"/>
      <c r="G252" s="152"/>
      <c r="H252" s="152"/>
      <c r="I252" s="152"/>
      <c r="J252" s="152"/>
      <c r="K252" s="152"/>
      <c r="L252" s="152"/>
      <c r="M252" s="152"/>
      <c r="N252" s="152"/>
      <c r="O252" s="152"/>
      <c r="P252" s="152"/>
      <c r="Q252" s="152"/>
      <c r="R252" s="152"/>
      <c r="U252" s="122"/>
      <c r="V252" s="122"/>
      <c r="W252" s="122"/>
      <c r="X252" s="122"/>
      <c r="Y252" s="122"/>
      <c r="Z252" s="122"/>
      <c r="AA252" s="122"/>
      <c r="AB252" s="122"/>
      <c r="AC252" s="122"/>
      <c r="AD252" s="122"/>
      <c r="AE252" s="122"/>
      <c r="AF252" s="122"/>
      <c r="AG252" s="122"/>
      <c r="AH252" s="122"/>
      <c r="AI252" s="122"/>
      <c r="AJ252" s="122"/>
      <c r="AK252" s="122"/>
      <c r="AL252" s="122"/>
      <c r="AM252" s="122"/>
      <c r="AN252" s="122"/>
      <c r="AO252" s="122"/>
      <c r="AP252" s="122"/>
      <c r="AQ252" s="122"/>
      <c r="AR252" s="122"/>
      <c r="AS252" s="122"/>
      <c r="AT252" s="122"/>
      <c r="AU252" s="122"/>
      <c r="AV252" s="122"/>
      <c r="AW252" s="122"/>
      <c r="AX252" s="122"/>
      <c r="AY252" s="122"/>
      <c r="AZ252" s="122"/>
      <c r="BA252" s="122"/>
      <c r="BB252" s="122"/>
      <c r="BC252" s="122"/>
      <c r="BD252" s="122"/>
      <c r="BE252" s="122"/>
      <c r="BF252" s="122"/>
      <c r="BG252" s="122"/>
      <c r="BH252" s="122"/>
      <c r="BI252" s="122"/>
      <c r="BJ252" s="122"/>
      <c r="BK252" s="122"/>
      <c r="BL252" s="122"/>
      <c r="BM252" s="122"/>
      <c r="BN252" s="122"/>
      <c r="BO252" s="122"/>
      <c r="BP252" s="122"/>
      <c r="BQ252" s="122"/>
      <c r="BR252" s="122"/>
      <c r="BS252" s="122"/>
      <c r="BT252" s="122"/>
      <c r="BU252" s="122"/>
      <c r="BV252" s="122"/>
      <c r="BW252" s="122"/>
      <c r="BX252" s="122"/>
      <c r="BY252" s="122"/>
      <c r="BZ252" s="122"/>
      <c r="CA252" s="122"/>
      <c r="CB252" s="122"/>
      <c r="CC252" s="122"/>
      <c r="CD252" s="122"/>
      <c r="CE252" s="122"/>
      <c r="CF252" s="122"/>
      <c r="CG252" s="122"/>
      <c r="CH252" s="122"/>
      <c r="CI252" s="122"/>
      <c r="CJ252" s="122"/>
      <c r="CK252" s="122"/>
      <c r="CL252" s="122"/>
    </row>
    <row r="253" spans="1:103" ht="6.95" customHeight="1">
      <c r="A253" s="125"/>
      <c r="B253" s="117"/>
      <c r="C253" s="117"/>
      <c r="D253" s="117"/>
      <c r="E253" s="117"/>
      <c r="F253" s="117"/>
      <c r="G253" s="117"/>
      <c r="H253" s="117"/>
      <c r="I253" s="117"/>
      <c r="J253" s="117"/>
      <c r="K253" s="117"/>
      <c r="L253" s="117"/>
      <c r="M253" s="117"/>
      <c r="N253" s="117"/>
      <c r="O253" s="117"/>
      <c r="P253" s="117"/>
      <c r="Q253" s="117"/>
      <c r="R253" s="117"/>
      <c r="U253" s="122"/>
      <c r="V253" s="122"/>
      <c r="W253" s="122"/>
      <c r="X253" s="122"/>
      <c r="Y253" s="122"/>
      <c r="Z253" s="122"/>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c r="AU253" s="122"/>
      <c r="AV253" s="122"/>
      <c r="AW253" s="122"/>
      <c r="AX253" s="122"/>
      <c r="AY253" s="122"/>
      <c r="AZ253" s="122"/>
      <c r="BA253" s="122"/>
      <c r="BB253" s="122"/>
      <c r="BC253" s="122"/>
      <c r="BD253" s="122"/>
      <c r="BE253" s="122"/>
      <c r="BF253" s="122"/>
      <c r="BG253" s="122"/>
      <c r="BH253" s="122"/>
      <c r="BI253" s="122"/>
      <c r="BJ253" s="122"/>
      <c r="BK253" s="122"/>
      <c r="BL253" s="122"/>
      <c r="BM253" s="122"/>
      <c r="BN253" s="122"/>
      <c r="BO253" s="122"/>
      <c r="BP253" s="122"/>
      <c r="BQ253" s="122"/>
      <c r="BR253" s="122"/>
      <c r="BS253" s="122"/>
      <c r="BT253" s="122"/>
      <c r="BU253" s="122"/>
      <c r="BV253" s="240"/>
      <c r="BW253" s="240"/>
      <c r="BX253" s="240"/>
      <c r="BY253" s="240"/>
      <c r="BZ253" s="240"/>
      <c r="CA253" s="240"/>
      <c r="CB253" s="240"/>
      <c r="CC253" s="240"/>
      <c r="CD253" s="240"/>
      <c r="CE253" s="122"/>
      <c r="CF253" s="122"/>
      <c r="CG253" s="122"/>
      <c r="CH253" s="122"/>
      <c r="CI253" s="122"/>
      <c r="CJ253" s="122"/>
      <c r="CK253" s="122"/>
      <c r="CL253" s="122"/>
    </row>
    <row r="254" spans="1:103" s="95" customFormat="1" ht="8.1" customHeight="1">
      <c r="A254" s="132"/>
      <c r="B254" s="132"/>
      <c r="C254" s="132"/>
      <c r="D254" s="132"/>
      <c r="E254" s="132"/>
      <c r="F254" s="132"/>
      <c r="G254" s="132"/>
      <c r="H254" s="132"/>
      <c r="I254" s="132"/>
      <c r="J254" s="132"/>
      <c r="K254" s="132"/>
      <c r="L254" s="132"/>
      <c r="M254" s="132"/>
      <c r="N254" s="132"/>
      <c r="O254" s="132"/>
      <c r="P254" s="132"/>
      <c r="Q254" s="132"/>
      <c r="R254" s="13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row>
    <row r="255" spans="1:103" s="95" customFormat="1" ht="21.95" customHeight="1">
      <c r="U255" s="122"/>
      <c r="V255" s="122"/>
      <c r="W255" s="122"/>
      <c r="X255" s="122"/>
      <c r="Y255" s="122"/>
      <c r="Z255" s="122"/>
      <c r="AA255" s="122"/>
      <c r="AB255" s="122"/>
      <c r="AC255" s="122"/>
      <c r="AD255" s="122"/>
      <c r="AE255" s="122"/>
      <c r="AF255" s="122"/>
      <c r="AG255" s="122"/>
      <c r="AH255" s="122"/>
      <c r="AI255" s="122"/>
      <c r="AJ255" s="122"/>
      <c r="AK255" s="122"/>
      <c r="AL255" s="122"/>
      <c r="AM255" s="122"/>
      <c r="AN255" s="122"/>
      <c r="AO255" s="122"/>
      <c r="AP255" s="122"/>
      <c r="AQ255" s="122"/>
      <c r="AR255" s="122"/>
      <c r="AS255" s="122"/>
      <c r="AT255" s="122"/>
      <c r="AU255" s="122"/>
      <c r="AV255" s="122"/>
      <c r="AW255" s="122"/>
      <c r="AX255" s="122"/>
      <c r="AY255" s="122"/>
      <c r="AZ255" s="122"/>
      <c r="BA255" s="122"/>
      <c r="BB255" s="122"/>
      <c r="BC255" s="122"/>
      <c r="BD255" s="122"/>
      <c r="BE255" s="122"/>
      <c r="BF255" s="122"/>
      <c r="BG255" s="122"/>
      <c r="BH255" s="122"/>
      <c r="BI255" s="122"/>
      <c r="BJ255" s="122"/>
      <c r="BK255" s="122"/>
      <c r="BL255" s="122"/>
      <c r="BM255" s="122"/>
      <c r="BN255" s="122"/>
      <c r="BO255" s="122"/>
      <c r="BP255" s="122"/>
      <c r="BQ255" s="122"/>
      <c r="BR255" s="122"/>
      <c r="BS255" s="122"/>
      <c r="BT255" s="122"/>
      <c r="BU255" s="122"/>
    </row>
    <row r="256" spans="1:103" s="95" customFormat="1" ht="21.95" customHeight="1">
      <c r="U256" s="206"/>
      <c r="V256" s="122"/>
      <c r="W256" s="122"/>
      <c r="X256" s="122"/>
      <c r="Y256" s="122"/>
      <c r="Z256" s="122"/>
      <c r="AA256" s="122"/>
      <c r="AB256" s="122"/>
      <c r="AC256" s="122"/>
      <c r="AD256" s="122"/>
      <c r="AE256" s="122"/>
      <c r="AF256" s="122"/>
      <c r="AG256" s="122"/>
      <c r="AH256" s="122"/>
      <c r="AI256" s="122"/>
      <c r="AJ256" s="122"/>
      <c r="AK256" s="122"/>
      <c r="AL256" s="122"/>
      <c r="AM256" s="122"/>
      <c r="AN256" s="122"/>
      <c r="AO256" s="122"/>
      <c r="AP256" s="122"/>
      <c r="AQ256" s="122"/>
      <c r="AR256" s="122"/>
      <c r="AS256" s="122"/>
      <c r="AT256" s="122"/>
      <c r="AU256" s="122"/>
      <c r="AV256" s="122"/>
      <c r="AW256" s="122"/>
      <c r="AX256" s="122"/>
      <c r="AY256" s="122"/>
      <c r="AZ256" s="122"/>
      <c r="BA256" s="122"/>
      <c r="BB256" s="122"/>
      <c r="BC256" s="122"/>
      <c r="BD256" s="122"/>
      <c r="BE256" s="122"/>
      <c r="BF256" s="122"/>
      <c r="BG256" s="122"/>
      <c r="BH256" s="122"/>
      <c r="BI256" s="122"/>
      <c r="BJ256" s="122"/>
      <c r="BK256" s="122"/>
      <c r="BL256" s="122"/>
      <c r="BM256" s="122"/>
      <c r="BN256" s="122"/>
      <c r="BO256" s="122"/>
      <c r="BP256" s="122"/>
      <c r="BQ256" s="122"/>
      <c r="BR256" s="122"/>
      <c r="BS256" s="122"/>
      <c r="BT256" s="122"/>
      <c r="BU256" s="122"/>
    </row>
    <row r="257" spans="1:84" s="95" customFormat="1" ht="21.95" customHeight="1">
      <c r="U257" s="209"/>
      <c r="AJ257" s="12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row>
    <row r="258" spans="1:84" s="95" customFormat="1" ht="21.95" customHeight="1">
      <c r="U258" s="211"/>
      <c r="V258" s="233"/>
      <c r="W258" s="233"/>
      <c r="X258" s="233"/>
      <c r="Y258" s="233"/>
      <c r="Z258" s="233"/>
      <c r="AA258" s="233"/>
      <c r="AB258" s="233"/>
      <c r="AC258" s="233"/>
      <c r="AD258" s="233"/>
      <c r="AE258" s="233"/>
      <c r="AF258" s="233"/>
      <c r="AG258" s="23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c r="BB258" s="233"/>
      <c r="BC258" s="233"/>
      <c r="BD258" s="233"/>
      <c r="BE258" s="233"/>
      <c r="BF258" s="233"/>
      <c r="BG258" s="233"/>
      <c r="BH258" s="233"/>
      <c r="BI258" s="233"/>
      <c r="BJ258" s="233"/>
      <c r="BK258" s="233"/>
      <c r="BL258" s="233"/>
      <c r="BM258" s="233"/>
      <c r="BN258" s="233"/>
      <c r="BO258" s="233"/>
      <c r="BP258" s="233"/>
      <c r="BQ258" s="233"/>
      <c r="BR258" s="233"/>
      <c r="BS258" s="233"/>
      <c r="BT258" s="233"/>
      <c r="BU258" s="233"/>
      <c r="BV258" s="233"/>
      <c r="BW258" s="233"/>
      <c r="BX258" s="233"/>
      <c r="BY258" s="233"/>
      <c r="BZ258" s="233"/>
      <c r="CA258" s="233"/>
      <c r="CB258" s="233"/>
      <c r="CC258" s="233"/>
      <c r="CD258" s="226"/>
      <c r="CE258" s="233"/>
      <c r="CF258" s="226"/>
    </row>
    <row r="259" spans="1:84" s="95" customFormat="1" ht="21.95" customHeight="1">
      <c r="U259" s="220"/>
      <c r="V259" s="234"/>
      <c r="W259" s="234"/>
      <c r="X259" s="234"/>
      <c r="Y259" s="234"/>
      <c r="Z259" s="234"/>
      <c r="AA259" s="234"/>
      <c r="AB259" s="234"/>
      <c r="AC259" s="234"/>
      <c r="AD259" s="234"/>
      <c r="AE259" s="235"/>
      <c r="AF259" s="235"/>
      <c r="AG259" s="235"/>
      <c r="AH259" s="235"/>
      <c r="AI259" s="235"/>
      <c r="AJ259" s="235"/>
      <c r="AK259" s="235"/>
      <c r="AL259" s="235"/>
      <c r="AM259" s="235"/>
      <c r="AN259" s="235"/>
      <c r="AO259" s="235"/>
      <c r="AP259" s="235"/>
      <c r="AQ259" s="235"/>
      <c r="AR259" s="235"/>
      <c r="AS259" s="235"/>
      <c r="AT259" s="235"/>
      <c r="AU259" s="235"/>
      <c r="AV259" s="235"/>
      <c r="AW259" s="235"/>
      <c r="AX259" s="235"/>
      <c r="AY259" s="235"/>
      <c r="AZ259" s="235"/>
      <c r="BA259" s="235"/>
      <c r="BB259" s="235"/>
      <c r="BC259" s="235"/>
      <c r="BD259" s="235"/>
      <c r="BE259" s="235"/>
      <c r="BF259" s="235"/>
      <c r="BG259" s="235"/>
      <c r="BH259" s="235"/>
      <c r="BI259" s="235"/>
      <c r="BJ259" s="235"/>
      <c r="BK259" s="235"/>
      <c r="BL259" s="235"/>
      <c r="BM259" s="235"/>
      <c r="BN259" s="235"/>
      <c r="BO259" s="235"/>
      <c r="BP259" s="235"/>
      <c r="BQ259" s="235"/>
      <c r="BR259" s="235"/>
      <c r="BS259" s="235"/>
      <c r="BT259" s="235"/>
      <c r="BU259" s="235"/>
      <c r="BV259" s="235"/>
      <c r="BW259" s="235"/>
      <c r="BX259" s="235"/>
      <c r="BY259" s="235"/>
      <c r="BZ259" s="235"/>
      <c r="CA259" s="235"/>
      <c r="CB259" s="235"/>
      <c r="CC259" s="235"/>
      <c r="CD259" s="235"/>
      <c r="CE259" s="235"/>
      <c r="CF259" s="235"/>
    </row>
    <row r="260" spans="1:84" s="95" customFormat="1" ht="21.95" customHeight="1">
      <c r="U260" s="220"/>
      <c r="V260" s="234"/>
      <c r="W260" s="234"/>
      <c r="X260" s="234"/>
      <c r="Y260" s="234"/>
      <c r="Z260" s="234"/>
      <c r="AA260" s="234"/>
      <c r="AB260" s="234"/>
      <c r="AC260" s="234"/>
      <c r="AD260" s="234"/>
      <c r="AE260" s="235"/>
      <c r="AF260" s="235"/>
      <c r="AG260" s="235"/>
      <c r="AH260" s="235"/>
      <c r="AI260" s="235"/>
      <c r="AJ260" s="235"/>
      <c r="AK260" s="235"/>
      <c r="AL260" s="235"/>
      <c r="AM260" s="235"/>
      <c r="AN260" s="235"/>
      <c r="AO260" s="235"/>
      <c r="AP260" s="235"/>
      <c r="AQ260" s="235"/>
      <c r="AR260" s="235"/>
      <c r="AS260" s="235"/>
      <c r="AT260" s="235"/>
      <c r="AU260" s="235"/>
      <c r="AV260" s="235"/>
      <c r="AW260" s="235"/>
      <c r="AX260" s="235"/>
      <c r="AY260" s="235"/>
      <c r="AZ260" s="235"/>
      <c r="BA260" s="235"/>
      <c r="BB260" s="235"/>
      <c r="BC260" s="235"/>
      <c r="BD260" s="235"/>
      <c r="BE260" s="235"/>
      <c r="BF260" s="235"/>
      <c r="BG260" s="235"/>
      <c r="BH260" s="235"/>
      <c r="BI260" s="235"/>
      <c r="BJ260" s="235"/>
      <c r="BK260" s="235"/>
      <c r="BL260" s="235"/>
      <c r="BM260" s="235"/>
      <c r="BN260" s="235"/>
      <c r="BO260" s="235"/>
      <c r="BP260" s="235"/>
      <c r="BQ260" s="235"/>
      <c r="BR260" s="235"/>
      <c r="BS260" s="235"/>
      <c r="BT260" s="235"/>
      <c r="BU260" s="235"/>
      <c r="BV260" s="235"/>
      <c r="BW260" s="235"/>
      <c r="BX260" s="235"/>
      <c r="BY260" s="235"/>
      <c r="BZ260" s="235"/>
      <c r="CA260" s="235"/>
      <c r="CB260" s="235"/>
      <c r="CC260" s="235"/>
      <c r="CD260" s="235"/>
      <c r="CE260" s="235"/>
      <c r="CF260" s="235"/>
    </row>
    <row r="261" spans="1:84" s="95" customFormat="1" ht="21.95" customHeight="1">
      <c r="U261" s="187"/>
      <c r="V261" s="187"/>
      <c r="W261" s="221"/>
      <c r="X261" s="221"/>
      <c r="Y261" s="221"/>
      <c r="Z261" s="221"/>
      <c r="AA261" s="221"/>
      <c r="AB261" s="221"/>
      <c r="AC261" s="221"/>
      <c r="AD261" s="221"/>
      <c r="AE261" s="221"/>
      <c r="AF261" s="221"/>
      <c r="AG261" s="221"/>
      <c r="AH261" s="221"/>
      <c r="AI261" s="221"/>
      <c r="AJ261" s="221"/>
      <c r="AK261" s="221"/>
      <c r="AL261" s="221"/>
      <c r="AM261" s="221"/>
      <c r="AN261" s="221"/>
      <c r="AO261" s="221"/>
      <c r="AP261" s="221"/>
      <c r="AQ261" s="221"/>
      <c r="AR261" s="221"/>
      <c r="AS261" s="221"/>
      <c r="AT261" s="221"/>
      <c r="AU261" s="221"/>
      <c r="AV261" s="221"/>
      <c r="AW261" s="221"/>
      <c r="AX261" s="221"/>
      <c r="AY261" s="221"/>
      <c r="AZ261" s="221"/>
      <c r="BA261" s="221"/>
      <c r="BB261" s="221"/>
      <c r="BC261" s="221"/>
      <c r="BD261" s="221"/>
      <c r="BE261" s="221"/>
      <c r="BF261" s="221"/>
      <c r="BG261" s="221"/>
      <c r="BH261" s="221"/>
    </row>
    <row r="262" spans="1:84" s="95" customFormat="1" ht="21.95" customHeight="1">
      <c r="B262" s="154"/>
      <c r="C262" s="154"/>
      <c r="D262" s="154"/>
      <c r="E262" s="154"/>
      <c r="U262" s="208"/>
      <c r="V262" s="207"/>
      <c r="W262" s="221"/>
      <c r="X262" s="221"/>
      <c r="Y262" s="221"/>
      <c r="Z262" s="221"/>
      <c r="AA262" s="221"/>
      <c r="AB262" s="221"/>
      <c r="AC262" s="221"/>
      <c r="AD262" s="221"/>
      <c r="AE262" s="221"/>
      <c r="AF262" s="221"/>
      <c r="AG262" s="221"/>
      <c r="AH262" s="221"/>
      <c r="AI262" s="221"/>
      <c r="AJ262" s="221"/>
      <c r="AK262" s="221"/>
      <c r="AL262" s="221"/>
      <c r="AM262" s="221"/>
      <c r="AN262" s="221"/>
      <c r="AO262" s="221"/>
      <c r="AP262" s="221"/>
      <c r="AQ262" s="221"/>
      <c r="AR262" s="221"/>
      <c r="AS262" s="221"/>
      <c r="AT262" s="221"/>
      <c r="AU262" s="221"/>
      <c r="AV262" s="221"/>
      <c r="AW262" s="221"/>
      <c r="AX262" s="221"/>
      <c r="AY262" s="221"/>
      <c r="AZ262" s="221"/>
      <c r="BA262" s="221"/>
      <c r="BB262" s="221"/>
      <c r="BC262" s="221"/>
      <c r="BD262" s="221"/>
      <c r="BE262" s="221"/>
      <c r="BF262" s="221"/>
      <c r="BG262" s="221"/>
      <c r="BH262" s="221"/>
    </row>
    <row r="263" spans="1:84" s="95" customFormat="1" ht="6.95" customHeight="1">
      <c r="B263" s="154"/>
      <c r="C263" s="154"/>
      <c r="D263" s="154"/>
      <c r="E263" s="154"/>
      <c r="U263" s="187"/>
      <c r="V263" s="187"/>
      <c r="W263" s="221"/>
      <c r="X263" s="221"/>
      <c r="Y263" s="221"/>
      <c r="Z263" s="221"/>
      <c r="AA263" s="221"/>
      <c r="AB263" s="221"/>
      <c r="AC263" s="221"/>
      <c r="AD263" s="221"/>
      <c r="AE263" s="221"/>
      <c r="AF263" s="221"/>
      <c r="AG263" s="221"/>
      <c r="AH263" s="221"/>
      <c r="AI263" s="221"/>
      <c r="AJ263" s="221"/>
      <c r="AK263" s="221"/>
      <c r="AL263" s="221"/>
      <c r="AM263" s="221"/>
      <c r="AN263" s="221"/>
      <c r="AO263" s="221"/>
      <c r="AP263" s="221"/>
      <c r="AQ263" s="221"/>
      <c r="AR263" s="221"/>
      <c r="AS263" s="221"/>
      <c r="AT263" s="221"/>
      <c r="AU263" s="221"/>
      <c r="AV263" s="221"/>
      <c r="AW263" s="221"/>
      <c r="AX263" s="221"/>
      <c r="AY263" s="221"/>
      <c r="AZ263" s="221"/>
      <c r="BA263" s="221"/>
      <c r="BB263" s="221"/>
      <c r="BC263" s="221"/>
      <c r="BD263" s="221"/>
      <c r="BE263" s="221"/>
      <c r="BF263" s="221"/>
      <c r="BG263" s="221"/>
      <c r="BH263" s="221"/>
    </row>
    <row r="264" spans="1:84" s="95" customFormat="1" ht="15.95" customHeight="1">
      <c r="B264" s="95" t="e">
        <f>"ハローワーク別有効求人倍率（原数値・全数）"&amp;DBCS(TEXT(#REF!,"ggge年m月"))</f>
        <v>#REF!</v>
      </c>
      <c r="U264" s="221"/>
      <c r="V264" s="221"/>
      <c r="W264" s="221"/>
      <c r="X264" s="221"/>
      <c r="Y264" s="221"/>
      <c r="Z264" s="221"/>
      <c r="AA264" s="221"/>
      <c r="AB264" s="221"/>
      <c r="AC264" s="221"/>
      <c r="AD264" s="221"/>
      <c r="AE264" s="221"/>
      <c r="AF264" s="221"/>
      <c r="AG264" s="221"/>
      <c r="AH264" s="221"/>
      <c r="AI264" s="221"/>
      <c r="AJ264" s="221"/>
      <c r="AK264" s="221"/>
      <c r="AL264" s="221"/>
      <c r="AM264" s="221"/>
      <c r="AN264" s="221"/>
      <c r="AO264" s="221"/>
      <c r="AP264" s="221"/>
      <c r="AQ264" s="221"/>
      <c r="AR264" s="221"/>
      <c r="AS264" s="221"/>
      <c r="AT264" s="221"/>
      <c r="AU264" s="221"/>
      <c r="AV264" s="221"/>
      <c r="AW264" s="221"/>
      <c r="AX264" s="221"/>
      <c r="AY264" s="221"/>
      <c r="AZ264" s="221"/>
      <c r="BA264" s="221"/>
      <c r="BB264" s="221"/>
      <c r="BC264" s="221"/>
      <c r="BD264" s="221"/>
      <c r="BE264" s="221"/>
      <c r="BF264" s="221"/>
      <c r="BG264" s="221"/>
      <c r="BH264" s="221"/>
      <c r="BV264" s="221"/>
      <c r="BW264" s="221"/>
      <c r="BX264" s="221"/>
      <c r="BY264" s="221"/>
      <c r="BZ264" s="221"/>
      <c r="CA264" s="221"/>
      <c r="CB264" s="221"/>
      <c r="CC264" s="221"/>
      <c r="CD264" s="221"/>
    </row>
    <row r="265" spans="1:84" s="96" customFormat="1" ht="15.95" customHeight="1">
      <c r="B265" s="331" t="s">
        <v>5</v>
      </c>
      <c r="C265" s="332"/>
      <c r="D265" s="331" t="s">
        <v>1</v>
      </c>
      <c r="E265" s="333"/>
      <c r="F265" s="332"/>
      <c r="G265" s="331" t="s">
        <v>8</v>
      </c>
      <c r="H265" s="332"/>
      <c r="I265" s="331" t="s">
        <v>10</v>
      </c>
      <c r="J265" s="334"/>
      <c r="K265" s="335" t="s">
        <v>12</v>
      </c>
      <c r="L265" s="336"/>
      <c r="M265" s="333" t="s">
        <v>2</v>
      </c>
      <c r="N265" s="332"/>
      <c r="O265" s="331" t="s">
        <v>11</v>
      </c>
      <c r="P265" s="332"/>
      <c r="Q265" s="331" t="s">
        <v>13</v>
      </c>
      <c r="R265" s="332"/>
      <c r="BI265" s="238"/>
      <c r="BJ265" s="238"/>
      <c r="BK265" s="238"/>
      <c r="BL265" s="240"/>
      <c r="BM265" s="240"/>
      <c r="BN265" s="240"/>
      <c r="BO265" s="240"/>
      <c r="BP265" s="240"/>
      <c r="BQ265" s="240"/>
      <c r="BR265" s="240"/>
      <c r="BS265" s="240"/>
      <c r="BT265" s="240"/>
      <c r="BU265" s="240"/>
    </row>
    <row r="266" spans="1:84" s="96" customFormat="1" ht="15.95" customHeight="1">
      <c r="A266" s="133"/>
      <c r="B266" s="337">
        <v>1.01</v>
      </c>
      <c r="C266" s="338"/>
      <c r="D266" s="339">
        <v>1.2</v>
      </c>
      <c r="E266" s="340"/>
      <c r="F266" s="341"/>
      <c r="G266" s="339">
        <v>0.95</v>
      </c>
      <c r="H266" s="342"/>
      <c r="I266" s="343">
        <v>1.06</v>
      </c>
      <c r="J266" s="344"/>
      <c r="K266" s="345">
        <v>1.07</v>
      </c>
      <c r="L266" s="346"/>
      <c r="M266" s="347">
        <v>1.19</v>
      </c>
      <c r="N266" s="348"/>
      <c r="O266" s="339">
        <v>0.9</v>
      </c>
      <c r="P266" s="341"/>
      <c r="Q266" s="339">
        <v>0.8</v>
      </c>
      <c r="R266" s="342"/>
      <c r="S266" s="133"/>
      <c r="T266" s="133"/>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c r="AX266" s="90"/>
      <c r="AY266" s="90"/>
      <c r="AZ266" s="90"/>
      <c r="BA266" s="90"/>
      <c r="BB266" s="90"/>
      <c r="BC266" s="90"/>
      <c r="BD266" s="90"/>
      <c r="BE266" s="90"/>
      <c r="BF266" s="90"/>
      <c r="BG266" s="90"/>
      <c r="BH266" s="90"/>
      <c r="BI266" s="239"/>
      <c r="BJ266" s="239"/>
      <c r="BK266" s="239"/>
      <c r="BL266" s="95"/>
      <c r="BM266" s="95"/>
      <c r="BN266" s="95"/>
      <c r="BO266" s="95"/>
      <c r="BP266" s="95"/>
      <c r="BQ266" s="95"/>
      <c r="BR266" s="95"/>
      <c r="BS266" s="95"/>
      <c r="BT266" s="95"/>
      <c r="BU266" s="95"/>
    </row>
    <row r="267" spans="1:84" s="96" customFormat="1" ht="15.95" customHeight="1">
      <c r="A267" s="133"/>
      <c r="B267" s="335" t="s">
        <v>14</v>
      </c>
      <c r="C267" s="336"/>
      <c r="D267" s="349" t="s">
        <v>15</v>
      </c>
      <c r="E267" s="349"/>
      <c r="F267" s="350"/>
      <c r="G267" s="351" t="s">
        <v>25</v>
      </c>
      <c r="H267" s="332"/>
      <c r="I267" s="351" t="s">
        <v>17</v>
      </c>
      <c r="J267" s="332"/>
      <c r="K267" s="351" t="s">
        <v>18</v>
      </c>
      <c r="L267" s="334"/>
      <c r="M267" s="352" t="s">
        <v>20</v>
      </c>
      <c r="N267" s="353"/>
      <c r="O267" s="352" t="s">
        <v>22</v>
      </c>
      <c r="P267" s="336"/>
      <c r="Q267" s="191"/>
      <c r="R267" s="191"/>
      <c r="S267" s="187"/>
      <c r="T267" s="141"/>
      <c r="U267" s="90"/>
      <c r="V267" s="90"/>
      <c r="W267" s="90"/>
      <c r="X267" s="90"/>
      <c r="Y267" s="90"/>
      <c r="Z267" s="90"/>
      <c r="AA267" s="90"/>
      <c r="AB267" s="90"/>
      <c r="AC267" s="90"/>
      <c r="AD267" s="90"/>
      <c r="AE267" s="90"/>
      <c r="AF267" s="90"/>
      <c r="AG267" s="90"/>
      <c r="AH267" s="90"/>
      <c r="AI267" s="90"/>
      <c r="AJ267" s="90"/>
      <c r="AK267" s="90"/>
      <c r="AL267" s="90"/>
      <c r="AM267" s="90"/>
      <c r="AN267" s="90"/>
      <c r="AO267" s="90"/>
      <c r="AP267" s="90"/>
      <c r="AQ267" s="90"/>
      <c r="AR267" s="90"/>
      <c r="AS267" s="90"/>
      <c r="AT267" s="90"/>
      <c r="AU267" s="90"/>
      <c r="AV267" s="90"/>
      <c r="AW267" s="90"/>
      <c r="AX267" s="90"/>
      <c r="AY267" s="90"/>
      <c r="AZ267" s="90"/>
      <c r="BA267" s="90"/>
      <c r="BB267" s="90"/>
      <c r="BC267" s="90"/>
      <c r="BD267" s="90"/>
      <c r="BE267" s="90"/>
      <c r="BF267" s="90"/>
      <c r="BG267" s="90"/>
      <c r="BH267" s="90"/>
      <c r="BI267" s="239"/>
      <c r="BJ267" s="239"/>
      <c r="BK267" s="239"/>
      <c r="BL267" s="95"/>
      <c r="BM267" s="95"/>
      <c r="BN267" s="95"/>
      <c r="BO267" s="95"/>
      <c r="BP267" s="95"/>
      <c r="BQ267" s="95"/>
      <c r="BR267" s="95"/>
      <c r="BS267" s="95"/>
      <c r="BT267" s="95"/>
      <c r="BU267" s="95"/>
    </row>
    <row r="268" spans="1:84" s="96" customFormat="1" ht="15.95" customHeight="1">
      <c r="A268" s="133"/>
      <c r="B268" s="345">
        <v>1.1000000000000001</v>
      </c>
      <c r="C268" s="354"/>
      <c r="D268" s="355">
        <v>0.9</v>
      </c>
      <c r="E268" s="340"/>
      <c r="F268" s="341"/>
      <c r="G268" s="339">
        <v>0.8</v>
      </c>
      <c r="H268" s="341"/>
      <c r="I268" s="339">
        <v>0.96</v>
      </c>
      <c r="J268" s="342"/>
      <c r="K268" s="339">
        <v>0.61</v>
      </c>
      <c r="L268" s="356"/>
      <c r="M268" s="345">
        <v>0.85</v>
      </c>
      <c r="N268" s="354"/>
      <c r="O268" s="345">
        <v>1.02</v>
      </c>
      <c r="P268" s="346"/>
      <c r="Q268" s="187"/>
      <c r="R268" s="187"/>
      <c r="S268" s="187"/>
      <c r="T268" s="141"/>
      <c r="U268" s="133"/>
      <c r="V268" s="133"/>
      <c r="W268" s="90"/>
      <c r="X268" s="90"/>
      <c r="Y268" s="90"/>
      <c r="Z268" s="90"/>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c r="AW268" s="90"/>
      <c r="AX268" s="90"/>
      <c r="AY268" s="90"/>
      <c r="AZ268" s="90"/>
      <c r="BA268" s="90"/>
      <c r="BB268" s="90"/>
      <c r="BC268" s="90"/>
      <c r="BD268" s="90"/>
      <c r="BE268" s="90"/>
      <c r="BF268" s="90"/>
      <c r="BG268" s="90"/>
      <c r="BH268" s="90"/>
      <c r="BI268" s="90"/>
      <c r="BJ268" s="90"/>
      <c r="BK268" s="90"/>
      <c r="BR268" s="95"/>
      <c r="BS268" s="95"/>
    </row>
    <row r="269" spans="1:84" s="96" customFormat="1" ht="6.95" customHeight="1">
      <c r="A269" s="133"/>
      <c r="B269" s="141"/>
      <c r="C269" s="141"/>
      <c r="D269" s="133"/>
      <c r="E269" s="133"/>
      <c r="F269" s="141"/>
      <c r="G269" s="141"/>
      <c r="H269" s="133"/>
      <c r="I269" s="133"/>
      <c r="J269" s="187"/>
      <c r="K269" s="133"/>
      <c r="L269" s="141"/>
      <c r="M269" s="141"/>
      <c r="N269" s="133"/>
      <c r="O269" s="133"/>
      <c r="P269" s="187"/>
      <c r="Q269" s="133"/>
      <c r="R269" s="187"/>
      <c r="U269" s="133"/>
      <c r="V269" s="133"/>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c r="AW269" s="90"/>
      <c r="AX269" s="90"/>
      <c r="AY269" s="90"/>
      <c r="AZ269" s="90"/>
      <c r="BA269" s="90"/>
      <c r="BB269" s="90"/>
      <c r="BC269" s="90"/>
      <c r="BD269" s="90"/>
      <c r="BE269" s="90"/>
      <c r="BF269" s="90"/>
      <c r="BG269" s="90"/>
      <c r="BH269" s="90"/>
      <c r="BI269" s="90"/>
      <c r="BJ269" s="90"/>
      <c r="BK269" s="90"/>
      <c r="BV269" s="90"/>
      <c r="BW269" s="90"/>
      <c r="BX269" s="90"/>
      <c r="BY269" s="90"/>
      <c r="BZ269" s="90"/>
      <c r="CA269" s="90"/>
      <c r="CB269" s="90"/>
      <c r="CC269" s="90"/>
      <c r="CD269" s="90"/>
    </row>
    <row r="270" spans="1:84">
      <c r="BI270" s="96"/>
      <c r="BJ270" s="96"/>
      <c r="BK270" s="96"/>
      <c r="BL270" s="96"/>
      <c r="BM270" s="96"/>
      <c r="BN270" s="96"/>
      <c r="BO270" s="96"/>
      <c r="BP270" s="96"/>
      <c r="BQ270" s="96"/>
      <c r="BR270" s="96"/>
      <c r="BS270" s="96"/>
      <c r="BT270" s="96"/>
      <c r="BU270" s="96"/>
    </row>
    <row r="271" spans="1:84">
      <c r="BL271" s="96"/>
      <c r="BM271" s="96"/>
      <c r="BN271" s="96"/>
      <c r="BO271" s="96"/>
      <c r="BP271" s="96"/>
      <c r="BQ271" s="96"/>
      <c r="BR271" s="96"/>
      <c r="BS271" s="96"/>
      <c r="BT271" s="96"/>
      <c r="BU271" s="96"/>
    </row>
    <row r="272" spans="1:84">
      <c r="BR272" s="96"/>
      <c r="BS272" s="96"/>
    </row>
  </sheetData>
  <mergeCells count="53">
    <mergeCell ref="M268:N268"/>
    <mergeCell ref="O268:P268"/>
    <mergeCell ref="B16:Q17"/>
    <mergeCell ref="F35:Q36"/>
    <mergeCell ref="F48:Q49"/>
    <mergeCell ref="H53:Q54"/>
    <mergeCell ref="H57:Q58"/>
    <mergeCell ref="H61:Q62"/>
    <mergeCell ref="F138:Q139"/>
    <mergeCell ref="H142:Q143"/>
    <mergeCell ref="H146:Q147"/>
    <mergeCell ref="H184:Q186"/>
    <mergeCell ref="I188:Q189"/>
    <mergeCell ref="I193:Q194"/>
    <mergeCell ref="B268:C268"/>
    <mergeCell ref="D268:F268"/>
    <mergeCell ref="G268:H268"/>
    <mergeCell ref="I268:J268"/>
    <mergeCell ref="K268:L268"/>
    <mergeCell ref="M266:N266"/>
    <mergeCell ref="O266:P266"/>
    <mergeCell ref="Q266:R266"/>
    <mergeCell ref="B267:C267"/>
    <mergeCell ref="D267:F267"/>
    <mergeCell ref="G267:H267"/>
    <mergeCell ref="I267:J267"/>
    <mergeCell ref="K267:L267"/>
    <mergeCell ref="M267:N267"/>
    <mergeCell ref="O267:P267"/>
    <mergeCell ref="B266:C266"/>
    <mergeCell ref="D266:F266"/>
    <mergeCell ref="G266:H266"/>
    <mergeCell ref="I266:J266"/>
    <mergeCell ref="K266:L266"/>
    <mergeCell ref="B166:Q166"/>
    <mergeCell ref="B265:C265"/>
    <mergeCell ref="D265:F265"/>
    <mergeCell ref="G265:H265"/>
    <mergeCell ref="I265:J265"/>
    <mergeCell ref="K265:L265"/>
    <mergeCell ref="M265:N265"/>
    <mergeCell ref="O265:P265"/>
    <mergeCell ref="Q265:R265"/>
    <mergeCell ref="F27:Q27"/>
    <mergeCell ref="F31:Q31"/>
    <mergeCell ref="B96:Q96"/>
    <mergeCell ref="B115:Q115"/>
    <mergeCell ref="B119:Q119"/>
    <mergeCell ref="A4:R4"/>
    <mergeCell ref="M8:R8"/>
    <mergeCell ref="M9:R9"/>
    <mergeCell ref="M10:R10"/>
    <mergeCell ref="F23:Q23"/>
  </mergeCells>
  <phoneticPr fontId="22"/>
  <pageMargins left="0.59055118110236227" right="0.59055118110236227" top="0.39370078740157483" bottom="0.19685039370078741" header="0.27559055118110237" footer="0.27559055118110237"/>
  <pageSetup paperSize="9" scale="99" orientation="portrait" r:id="rId1"/>
  <headerFooter alignWithMargins="0">
    <oddFooter>&amp;C&amp;P</oddFooter>
  </headerFooter>
  <rowBreaks count="5" manualBreakCount="5">
    <brk id="43" max="16383" man="1"/>
    <brk id="89" max="16383" man="1"/>
    <brk id="133" max="16383" man="1"/>
    <brk id="179" max="16383" man="1"/>
    <brk id="22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CZ272"/>
  <sheetViews>
    <sheetView showGridLines="0" view="pageBreakPreview" zoomScale="110" zoomScaleSheetLayoutView="110" workbookViewId="0">
      <selection activeCell="D266" sqref="D266:E266"/>
    </sheetView>
  </sheetViews>
  <sheetFormatPr defaultColWidth="3.125" defaultRowHeight="18"/>
  <cols>
    <col min="1" max="1" width="2.625" style="90" customWidth="1"/>
    <col min="2" max="3" width="5.375" style="90" customWidth="1"/>
    <col min="4" max="17" width="5.625" style="90" customWidth="1"/>
    <col min="18" max="18" width="1.625" style="90" customWidth="1"/>
    <col min="19" max="19" width="3.125" style="90"/>
    <col min="20" max="20" width="12.75" style="90" customWidth="1"/>
    <col min="21" max="72" width="5.625" style="90" customWidth="1"/>
    <col min="73" max="74" width="5.375" style="90" customWidth="1"/>
    <col min="75" max="77" width="5.75" style="90" customWidth="1"/>
    <col min="78" max="89" width="5.625" style="90" customWidth="1"/>
    <col min="90" max="90" width="5.5" style="90" customWidth="1"/>
    <col min="91" max="92" width="5.625" style="90" customWidth="1"/>
    <col min="93" max="16384" width="3.125" style="90"/>
  </cols>
  <sheetData>
    <row r="1" spans="1:20" ht="15.95" customHeight="1">
      <c r="P1" s="189"/>
      <c r="Q1" s="190"/>
      <c r="R1" s="140"/>
      <c r="S1" s="122"/>
    </row>
    <row r="2" spans="1:20" ht="15.95" customHeight="1">
      <c r="P2" s="190"/>
      <c r="Q2" s="190"/>
      <c r="R2" s="140"/>
      <c r="S2" s="122"/>
    </row>
    <row r="3" spans="1:20" ht="15.95" customHeight="1"/>
    <row r="4" spans="1:20" ht="30" customHeight="1">
      <c r="A4" s="321" t="e">
        <f>"県内経済動向調査結果（"&amp;DBCS(TEXT(#REF!,"ggge年m月"))&amp;"分）"</f>
        <v>#REF!</v>
      </c>
      <c r="B4" s="321"/>
      <c r="C4" s="321"/>
      <c r="D4" s="321"/>
      <c r="E4" s="321"/>
      <c r="F4" s="321"/>
      <c r="G4" s="321"/>
      <c r="H4" s="321"/>
      <c r="I4" s="321"/>
      <c r="J4" s="321"/>
      <c r="K4" s="321"/>
      <c r="L4" s="321"/>
      <c r="M4" s="321"/>
      <c r="N4" s="321"/>
      <c r="O4" s="321"/>
      <c r="P4" s="321"/>
      <c r="Q4" s="321"/>
    </row>
    <row r="5" spans="1:20" ht="15.95" customHeight="1">
      <c r="A5" s="97"/>
      <c r="B5" s="134"/>
      <c r="C5" s="134"/>
      <c r="D5" s="134"/>
      <c r="E5" s="134"/>
      <c r="F5" s="134"/>
      <c r="G5" s="134"/>
      <c r="H5" s="134"/>
      <c r="I5" s="134"/>
      <c r="J5" s="134"/>
      <c r="K5" s="134"/>
      <c r="L5" s="134"/>
      <c r="M5" s="134"/>
      <c r="N5" s="134"/>
      <c r="O5" s="134"/>
      <c r="P5" s="134"/>
      <c r="Q5" s="134"/>
    </row>
    <row r="6" spans="1:20" ht="15.95" customHeight="1">
      <c r="P6" s="122"/>
      <c r="Q6" s="122"/>
      <c r="R6" s="122"/>
      <c r="S6" s="122"/>
    </row>
    <row r="7" spans="1:20" ht="15.95" customHeight="1"/>
    <row r="8" spans="1:20" ht="18" customHeight="1">
      <c r="A8" s="98"/>
      <c r="B8" s="135"/>
      <c r="C8" s="135"/>
      <c r="D8" s="135"/>
      <c r="E8" s="135"/>
      <c r="F8" s="135"/>
      <c r="G8" s="135"/>
      <c r="H8" s="135"/>
      <c r="I8" s="135"/>
      <c r="J8" s="135"/>
      <c r="K8" s="135"/>
      <c r="L8" s="322" t="e">
        <f>DBCS(TEXT(#REF!,"ggge年m月d日"))</f>
        <v>#REF!</v>
      </c>
      <c r="M8" s="322"/>
      <c r="N8" s="322"/>
      <c r="O8" s="322"/>
      <c r="P8" s="322"/>
      <c r="Q8" s="322"/>
    </row>
    <row r="9" spans="1:20" ht="18" customHeight="1">
      <c r="B9" s="135"/>
      <c r="C9" s="135"/>
      <c r="D9" s="135"/>
      <c r="E9" s="135"/>
      <c r="F9" s="135"/>
      <c r="G9" s="135"/>
      <c r="H9" s="135"/>
      <c r="I9" s="135"/>
      <c r="J9" s="135"/>
      <c r="K9" s="135"/>
      <c r="L9" s="323" t="s">
        <v>31</v>
      </c>
      <c r="M9" s="323"/>
      <c r="N9" s="323"/>
      <c r="O9" s="323"/>
      <c r="P9" s="323"/>
      <c r="Q9" s="323"/>
    </row>
    <row r="10" spans="1:20" ht="18" customHeight="1">
      <c r="B10" s="135"/>
      <c r="C10" s="135"/>
      <c r="D10" s="135"/>
      <c r="E10" s="135"/>
      <c r="F10" s="135"/>
      <c r="G10" s="135"/>
      <c r="H10" s="135"/>
      <c r="I10" s="135"/>
      <c r="J10" s="135"/>
      <c r="K10" s="135"/>
      <c r="L10" s="323" t="s">
        <v>27</v>
      </c>
      <c r="M10" s="323"/>
      <c r="N10" s="323"/>
      <c r="O10" s="323"/>
      <c r="P10" s="323"/>
      <c r="Q10" s="323"/>
    </row>
    <row r="11" spans="1:20" ht="15.95" customHeight="1">
      <c r="A11" s="99"/>
      <c r="B11" s="135"/>
      <c r="C11" s="135"/>
      <c r="D11" s="135"/>
      <c r="E11" s="135"/>
      <c r="F11" s="135"/>
      <c r="G11" s="135"/>
      <c r="H11" s="135"/>
      <c r="I11" s="135"/>
      <c r="J11" s="135"/>
      <c r="K11" s="135"/>
      <c r="L11" s="135"/>
      <c r="M11" s="135"/>
      <c r="N11" s="135"/>
      <c r="O11" s="135"/>
      <c r="P11" s="135"/>
      <c r="Q11" s="135"/>
    </row>
    <row r="12" spans="1:20" ht="15.95" customHeight="1">
      <c r="A12" s="99"/>
      <c r="B12" s="135"/>
      <c r="C12" s="135"/>
      <c r="D12" s="135"/>
      <c r="E12" s="135"/>
      <c r="F12" s="135"/>
      <c r="G12" s="135"/>
      <c r="H12" s="135"/>
      <c r="I12" s="135"/>
      <c r="J12" s="135"/>
      <c r="K12" s="135"/>
      <c r="L12" s="135"/>
      <c r="M12" s="135"/>
      <c r="N12" s="135"/>
      <c r="O12" s="135"/>
      <c r="P12" s="135"/>
      <c r="Q12" s="135"/>
      <c r="T12" s="91"/>
    </row>
    <row r="13" spans="1:20" ht="15.95" customHeight="1"/>
    <row r="14" spans="1:20" ht="6.95" customHeight="1">
      <c r="A14" s="100"/>
      <c r="B14" s="136"/>
      <c r="C14" s="136"/>
      <c r="D14" s="136"/>
      <c r="E14" s="136"/>
      <c r="F14" s="136"/>
      <c r="G14" s="136"/>
      <c r="H14" s="136"/>
      <c r="I14" s="136"/>
      <c r="J14" s="136"/>
      <c r="K14" s="136"/>
      <c r="L14" s="136"/>
      <c r="M14" s="136"/>
      <c r="N14" s="136"/>
      <c r="O14" s="136"/>
      <c r="P14" s="136"/>
      <c r="Q14" s="192"/>
      <c r="R14" s="203"/>
    </row>
    <row r="15" spans="1:20" ht="30" customHeight="1">
      <c r="A15" s="101" t="s">
        <v>0</v>
      </c>
      <c r="B15" s="103"/>
      <c r="C15" s="103"/>
      <c r="D15" s="103"/>
      <c r="E15" s="103"/>
      <c r="F15" s="103"/>
      <c r="G15" s="103"/>
      <c r="H15" s="140"/>
      <c r="I15" s="103"/>
      <c r="J15" s="103"/>
      <c r="K15" s="103"/>
      <c r="L15" s="103"/>
      <c r="M15" s="103"/>
      <c r="N15" s="103"/>
      <c r="O15" s="103"/>
      <c r="P15" s="103"/>
      <c r="Q15" s="193"/>
      <c r="R15" s="203"/>
    </row>
    <row r="16" spans="1:20" s="91" customFormat="1" ht="30" customHeight="1">
      <c r="A16" s="101"/>
      <c r="B16" s="103" t="e">
        <f>LEFT(#REF!,26)</f>
        <v>#REF!</v>
      </c>
      <c r="C16" s="244"/>
      <c r="D16" s="244"/>
      <c r="E16" s="244"/>
      <c r="F16" s="244"/>
      <c r="G16" s="244"/>
      <c r="H16" s="244"/>
      <c r="I16" s="244"/>
      <c r="J16" s="244"/>
      <c r="K16" s="244"/>
      <c r="L16" s="244"/>
      <c r="M16" s="244"/>
      <c r="N16" s="244"/>
      <c r="O16" s="244"/>
      <c r="P16" s="244"/>
      <c r="Q16" s="194"/>
      <c r="R16" s="204"/>
    </row>
    <row r="17" spans="1:18" s="91" customFormat="1" ht="30" customHeight="1">
      <c r="A17" s="101"/>
      <c r="B17" s="103" t="e">
        <f>MID(#REF!,27,26)</f>
        <v>#REF!</v>
      </c>
      <c r="C17" s="244"/>
      <c r="D17" s="244"/>
      <c r="E17" s="244"/>
      <c r="F17" s="244"/>
      <c r="G17" s="244"/>
      <c r="H17" s="244"/>
      <c r="I17" s="244"/>
      <c r="J17" s="244"/>
      <c r="K17" s="244"/>
      <c r="L17" s="244"/>
      <c r="M17" s="244"/>
      <c r="N17" s="244"/>
      <c r="O17" s="244"/>
      <c r="P17" s="244"/>
      <c r="Q17" s="194"/>
      <c r="R17" s="204"/>
    </row>
    <row r="18" spans="1:18" ht="30" customHeight="1">
      <c r="A18" s="101"/>
      <c r="B18" s="103" t="e">
        <f>MID(#REF!,53,26)</f>
        <v>#REF!</v>
      </c>
      <c r="C18" s="244"/>
      <c r="D18" s="244"/>
      <c r="E18" s="244"/>
      <c r="F18" s="244"/>
      <c r="G18" s="244"/>
      <c r="H18" s="244"/>
      <c r="I18" s="244"/>
      <c r="J18" s="244"/>
      <c r="K18" s="244"/>
      <c r="L18" s="244"/>
      <c r="M18" s="244"/>
      <c r="N18" s="244"/>
      <c r="O18" s="244"/>
      <c r="P18" s="244"/>
      <c r="Q18" s="194"/>
      <c r="R18" s="203"/>
    </row>
    <row r="19" spans="1:18" ht="30" customHeight="1">
      <c r="A19" s="101"/>
      <c r="B19" s="103"/>
      <c r="C19" s="244"/>
      <c r="D19" s="244"/>
      <c r="E19" s="244"/>
      <c r="F19" s="244"/>
      <c r="G19" s="244"/>
      <c r="H19" s="244"/>
      <c r="I19" s="244"/>
      <c r="J19" s="244"/>
      <c r="K19" s="244"/>
      <c r="L19" s="244"/>
      <c r="M19" s="244"/>
      <c r="N19" s="244"/>
      <c r="O19" s="244"/>
      <c r="P19" s="244"/>
      <c r="Q19" s="194"/>
      <c r="R19" s="203"/>
    </row>
    <row r="20" spans="1:18" ht="6.95" customHeight="1">
      <c r="A20" s="102"/>
      <c r="B20" s="137"/>
      <c r="C20" s="137"/>
      <c r="D20" s="137"/>
      <c r="E20" s="137"/>
      <c r="F20" s="137"/>
      <c r="G20" s="137"/>
      <c r="H20" s="137"/>
      <c r="I20" s="137"/>
      <c r="J20" s="137"/>
      <c r="K20" s="137"/>
      <c r="L20" s="137"/>
      <c r="M20" s="137"/>
      <c r="N20" s="137"/>
      <c r="O20" s="137"/>
      <c r="P20" s="137"/>
      <c r="Q20" s="195"/>
      <c r="R20" s="203"/>
    </row>
    <row r="21" spans="1:18" ht="15.95" customHeight="1"/>
    <row r="22" spans="1:18" ht="15.95" customHeight="1"/>
    <row r="23" spans="1:18" ht="30" customHeight="1">
      <c r="A23" s="103" t="s">
        <v>3</v>
      </c>
      <c r="B23" s="138"/>
      <c r="C23" s="138"/>
      <c r="D23" s="138"/>
      <c r="E23" s="138"/>
      <c r="F23" s="138"/>
      <c r="G23" s="138"/>
      <c r="H23" s="138"/>
      <c r="I23" s="138"/>
      <c r="J23" s="138"/>
      <c r="K23" s="138"/>
      <c r="L23" s="138"/>
      <c r="M23" s="138"/>
      <c r="N23" s="138"/>
      <c r="O23" s="138"/>
      <c r="P23" s="138"/>
      <c r="Q23" s="138"/>
      <c r="R23" s="138"/>
    </row>
    <row r="24" spans="1:18" ht="6.95" customHeight="1">
      <c r="A24" s="104"/>
      <c r="B24" s="139"/>
      <c r="C24" s="139"/>
      <c r="D24" s="139"/>
      <c r="E24" s="160"/>
      <c r="F24" s="139"/>
      <c r="G24" s="139"/>
      <c r="H24" s="139"/>
      <c r="I24" s="139"/>
      <c r="J24" s="139"/>
      <c r="K24" s="139"/>
      <c r="L24" s="139"/>
      <c r="M24" s="139"/>
      <c r="N24" s="139"/>
      <c r="O24" s="139"/>
      <c r="P24" s="139"/>
      <c r="Q24" s="196"/>
    </row>
    <row r="25" spans="1:18" ht="21.95" customHeight="1">
      <c r="A25" s="109" t="s">
        <v>41</v>
      </c>
      <c r="B25" s="140"/>
      <c r="C25" s="140"/>
      <c r="D25" s="140"/>
      <c r="E25" s="109" t="e">
        <f>" "&amp;LEFT(#REF!,24)</f>
        <v>#REF!</v>
      </c>
      <c r="F25" s="171"/>
      <c r="G25" s="171"/>
      <c r="H25" s="171"/>
      <c r="I25" s="171"/>
      <c r="J25" s="171"/>
      <c r="K25" s="171"/>
      <c r="L25" s="171"/>
      <c r="M25" s="171"/>
      <c r="N25" s="171"/>
      <c r="O25" s="171"/>
      <c r="P25" s="171"/>
      <c r="Q25" s="197"/>
    </row>
    <row r="26" spans="1:18" ht="21.95" customHeight="1">
      <c r="A26" s="106"/>
      <c r="B26" s="141"/>
      <c r="C26" s="141"/>
      <c r="D26" s="141"/>
      <c r="E26" s="109" t="e">
        <f>" "&amp;MID(#REF!,25,24)</f>
        <v>#REF!</v>
      </c>
      <c r="F26" s="171"/>
      <c r="G26" s="171"/>
      <c r="H26" s="171"/>
      <c r="I26" s="171"/>
      <c r="J26" s="171"/>
      <c r="K26" s="171"/>
      <c r="L26" s="171"/>
      <c r="M26" s="171"/>
      <c r="N26" s="171"/>
      <c r="O26" s="171"/>
      <c r="P26" s="171"/>
      <c r="Q26" s="197"/>
    </row>
    <row r="27" spans="1:18" ht="21.95" customHeight="1">
      <c r="A27" s="106"/>
      <c r="B27" s="141"/>
      <c r="C27" s="141"/>
      <c r="D27" s="141"/>
      <c r="E27" s="109" t="e">
        <f>" "&amp;MID(#REF!,49,23)</f>
        <v>#REF!</v>
      </c>
      <c r="F27" s="171"/>
      <c r="G27" s="171"/>
      <c r="H27" s="171"/>
      <c r="I27" s="171"/>
      <c r="J27" s="171"/>
      <c r="K27" s="171"/>
      <c r="L27" s="171"/>
      <c r="M27" s="171"/>
      <c r="N27" s="171"/>
      <c r="O27" s="171"/>
      <c r="P27" s="171"/>
      <c r="Q27" s="197"/>
    </row>
    <row r="28" spans="1:18" ht="6.95" customHeight="1">
      <c r="A28" s="107"/>
      <c r="B28" s="142"/>
      <c r="C28" s="142"/>
      <c r="D28" s="142"/>
      <c r="E28" s="245"/>
      <c r="F28" s="172"/>
      <c r="G28" s="172"/>
      <c r="H28" s="172"/>
      <c r="I28" s="172"/>
      <c r="J28" s="172"/>
      <c r="K28" s="172"/>
      <c r="L28" s="172"/>
      <c r="M28" s="172"/>
      <c r="N28" s="172"/>
      <c r="O28" s="172"/>
      <c r="P28" s="172"/>
      <c r="Q28" s="198"/>
    </row>
    <row r="29" spans="1:18" ht="6.95" customHeight="1">
      <c r="A29" s="108"/>
      <c r="B29" s="143"/>
      <c r="C29" s="143"/>
      <c r="D29" s="143"/>
      <c r="E29" s="246"/>
      <c r="F29" s="173"/>
      <c r="G29" s="173"/>
      <c r="H29" s="173"/>
      <c r="I29" s="173"/>
      <c r="J29" s="173"/>
      <c r="K29" s="173"/>
      <c r="L29" s="173"/>
      <c r="M29" s="173"/>
      <c r="N29" s="173"/>
      <c r="O29" s="173"/>
      <c r="P29" s="173"/>
      <c r="Q29" s="199"/>
    </row>
    <row r="30" spans="1:18" ht="21.95" customHeight="1">
      <c r="A30" s="109" t="s">
        <v>29</v>
      </c>
      <c r="B30" s="140"/>
      <c r="C30" s="140"/>
      <c r="D30" s="140"/>
      <c r="E30" s="109" t="e">
        <f>" "&amp;LEFT(#REF!,24)</f>
        <v>#REF!</v>
      </c>
      <c r="F30" s="171"/>
      <c r="G30" s="171"/>
      <c r="H30" s="171"/>
      <c r="I30" s="171"/>
      <c r="J30" s="171"/>
      <c r="K30" s="171"/>
      <c r="L30" s="171"/>
      <c r="M30" s="171"/>
      <c r="N30" s="171"/>
      <c r="O30" s="171"/>
      <c r="P30" s="171"/>
      <c r="Q30" s="197"/>
    </row>
    <row r="31" spans="1:18" ht="21.95" customHeight="1">
      <c r="A31" s="106"/>
      <c r="B31" s="141"/>
      <c r="C31" s="141"/>
      <c r="D31" s="141"/>
      <c r="E31" s="109" t="e">
        <f>" "&amp;MID(#REF!,25,23)</f>
        <v>#REF!</v>
      </c>
      <c r="F31" s="171"/>
      <c r="G31" s="171"/>
      <c r="H31" s="171"/>
      <c r="I31" s="171"/>
      <c r="J31" s="171"/>
      <c r="K31" s="171"/>
      <c r="L31" s="171"/>
      <c r="M31" s="171"/>
      <c r="N31" s="171"/>
      <c r="O31" s="171"/>
      <c r="P31" s="171"/>
      <c r="Q31" s="197"/>
    </row>
    <row r="32" spans="1:18" ht="21.95" customHeight="1">
      <c r="A32" s="106"/>
      <c r="B32" s="141"/>
      <c r="C32" s="141"/>
      <c r="D32" s="141"/>
      <c r="E32" s="109" t="e">
        <f>" "&amp;MID(#REF!,47,23)</f>
        <v>#REF!</v>
      </c>
      <c r="F32" s="171"/>
      <c r="G32" s="171"/>
      <c r="H32" s="171"/>
      <c r="I32" s="171"/>
      <c r="J32" s="171"/>
      <c r="K32" s="171"/>
      <c r="L32" s="171"/>
      <c r="M32" s="171"/>
      <c r="N32" s="171"/>
      <c r="O32" s="171"/>
      <c r="P32" s="171"/>
      <c r="Q32" s="197"/>
    </row>
    <row r="33" spans="1:17" ht="6.95" customHeight="1">
      <c r="A33" s="107"/>
      <c r="B33" s="142"/>
      <c r="C33" s="142"/>
      <c r="D33" s="142"/>
      <c r="E33" s="247"/>
      <c r="F33" s="172"/>
      <c r="G33" s="172"/>
      <c r="H33" s="172"/>
      <c r="I33" s="172"/>
      <c r="J33" s="172"/>
      <c r="K33" s="172"/>
      <c r="L33" s="172"/>
      <c r="M33" s="172"/>
      <c r="N33" s="172"/>
      <c r="O33" s="172"/>
      <c r="P33" s="172"/>
      <c r="Q33" s="198"/>
    </row>
    <row r="34" spans="1:17" ht="6.95" customHeight="1">
      <c r="A34" s="108"/>
      <c r="B34" s="143"/>
      <c r="C34" s="143"/>
      <c r="D34" s="143"/>
      <c r="E34" s="246"/>
      <c r="F34" s="173"/>
      <c r="G34" s="173"/>
      <c r="H34" s="173"/>
      <c r="I34" s="173"/>
      <c r="J34" s="173"/>
      <c r="K34" s="173"/>
      <c r="L34" s="173"/>
      <c r="M34" s="173"/>
      <c r="N34" s="173"/>
      <c r="O34" s="173"/>
      <c r="P34" s="173"/>
      <c r="Q34" s="199"/>
    </row>
    <row r="35" spans="1:17" ht="21.95" customHeight="1">
      <c r="A35" s="109" t="s">
        <v>43</v>
      </c>
      <c r="B35" s="140"/>
      <c r="C35" s="140"/>
      <c r="D35" s="140"/>
      <c r="E35" s="109" t="e">
        <f>" "&amp;LEFT(#REF!,24)</f>
        <v>#REF!</v>
      </c>
      <c r="F35" s="171"/>
      <c r="G35" s="171"/>
      <c r="H35" s="171"/>
      <c r="I35" s="171"/>
      <c r="J35" s="171"/>
      <c r="K35" s="171"/>
      <c r="L35" s="171"/>
      <c r="M35" s="171"/>
      <c r="N35" s="171"/>
      <c r="O35" s="171"/>
      <c r="P35" s="171"/>
      <c r="Q35" s="197"/>
    </row>
    <row r="36" spans="1:17" ht="21.95" customHeight="1">
      <c r="A36" s="106"/>
      <c r="B36" s="141"/>
      <c r="C36" s="141"/>
      <c r="D36" s="141"/>
      <c r="E36" s="248" t="e">
        <f>" "&amp;MID(#REF!,25,23)</f>
        <v>#REF!</v>
      </c>
      <c r="F36" s="171"/>
      <c r="G36" s="171"/>
      <c r="H36" s="171"/>
      <c r="I36" s="171"/>
      <c r="J36" s="171"/>
      <c r="K36" s="171"/>
      <c r="L36" s="171"/>
      <c r="M36" s="171"/>
      <c r="N36" s="171"/>
      <c r="O36" s="171"/>
      <c r="P36" s="171"/>
      <c r="Q36" s="197"/>
    </row>
    <row r="37" spans="1:17" ht="21.95" customHeight="1">
      <c r="A37" s="106"/>
      <c r="B37" s="141"/>
      <c r="C37" s="141"/>
      <c r="D37" s="141"/>
      <c r="E37" s="109" t="e">
        <f>" "&amp;MID(#REF!,47,23)</f>
        <v>#REF!</v>
      </c>
      <c r="F37" s="171"/>
      <c r="G37" s="171"/>
      <c r="H37" s="171"/>
      <c r="I37" s="171"/>
      <c r="J37" s="171"/>
      <c r="K37" s="171"/>
      <c r="L37" s="171"/>
      <c r="M37" s="171"/>
      <c r="N37" s="171"/>
      <c r="O37" s="171"/>
      <c r="P37" s="171"/>
      <c r="Q37" s="197"/>
    </row>
    <row r="38" spans="1:17" ht="6.95" customHeight="1">
      <c r="A38" s="107"/>
      <c r="B38" s="142"/>
      <c r="C38" s="142"/>
      <c r="D38" s="142"/>
      <c r="E38" s="245"/>
      <c r="F38" s="172"/>
      <c r="G38" s="172"/>
      <c r="H38" s="172"/>
      <c r="I38" s="172"/>
      <c r="J38" s="172"/>
      <c r="K38" s="172"/>
      <c r="L38" s="172"/>
      <c r="M38" s="172"/>
      <c r="N38" s="172"/>
      <c r="O38" s="172"/>
      <c r="P38" s="172"/>
      <c r="Q38" s="198"/>
    </row>
    <row r="39" spans="1:17" ht="6.95" customHeight="1">
      <c r="A39" s="108"/>
      <c r="B39" s="143"/>
      <c r="C39" s="143"/>
      <c r="D39" s="143"/>
      <c r="E39" s="246"/>
      <c r="F39" s="173"/>
      <c r="G39" s="173"/>
      <c r="H39" s="173"/>
      <c r="I39" s="173"/>
      <c r="J39" s="173"/>
      <c r="K39" s="173"/>
      <c r="L39" s="173"/>
      <c r="M39" s="173"/>
      <c r="N39" s="173"/>
      <c r="O39" s="173"/>
      <c r="P39" s="173"/>
      <c r="Q39" s="199"/>
    </row>
    <row r="40" spans="1:17" ht="21.95" customHeight="1">
      <c r="A40" s="109" t="s">
        <v>44</v>
      </c>
      <c r="B40" s="140"/>
      <c r="C40" s="140"/>
      <c r="D40" s="140"/>
      <c r="E40" s="109" t="e">
        <f>" "&amp;LEFT(#REF!,23)</f>
        <v>#REF!</v>
      </c>
      <c r="F40" s="171"/>
      <c r="G40" s="171"/>
      <c r="H40" s="171"/>
      <c r="I40" s="171"/>
      <c r="J40" s="171"/>
      <c r="K40" s="171"/>
      <c r="L40" s="171"/>
      <c r="M40" s="171"/>
      <c r="N40" s="171"/>
      <c r="O40" s="171"/>
      <c r="P40" s="171"/>
      <c r="Q40" s="197"/>
    </row>
    <row r="41" spans="1:17" ht="21.95" customHeight="1">
      <c r="A41" s="106"/>
      <c r="B41" s="141"/>
      <c r="C41" s="141"/>
      <c r="D41" s="141"/>
      <c r="E41" s="109" t="e">
        <f>" "&amp;MID(#REF!,24,23)</f>
        <v>#REF!</v>
      </c>
      <c r="F41" s="171"/>
      <c r="G41" s="171"/>
      <c r="H41" s="171"/>
      <c r="I41" s="171"/>
      <c r="J41" s="171"/>
      <c r="K41" s="171"/>
      <c r="L41" s="171"/>
      <c r="M41" s="171"/>
      <c r="N41" s="171"/>
      <c r="O41" s="171"/>
      <c r="P41" s="171"/>
      <c r="Q41" s="197"/>
    </row>
    <row r="42" spans="1:17" ht="21.95" customHeight="1">
      <c r="A42" s="106"/>
      <c r="B42" s="141"/>
      <c r="C42" s="141"/>
      <c r="D42" s="141"/>
      <c r="E42" s="109" t="e">
        <f>" "&amp;MID(#REF!,47,23)</f>
        <v>#REF!</v>
      </c>
      <c r="F42" s="171"/>
      <c r="G42" s="171"/>
      <c r="H42" s="171"/>
      <c r="I42" s="171"/>
      <c r="J42" s="171"/>
      <c r="K42" s="171"/>
      <c r="L42" s="171"/>
      <c r="M42" s="171"/>
      <c r="N42" s="171"/>
      <c r="O42" s="171"/>
      <c r="P42" s="171"/>
      <c r="Q42" s="197"/>
    </row>
    <row r="43" spans="1:17" ht="6.95" customHeight="1">
      <c r="A43" s="107"/>
      <c r="B43" s="142"/>
      <c r="C43" s="142"/>
      <c r="D43" s="142"/>
      <c r="E43" s="249"/>
      <c r="F43" s="174"/>
      <c r="G43" s="174"/>
      <c r="H43" s="174"/>
      <c r="I43" s="174"/>
      <c r="J43" s="174"/>
      <c r="K43" s="174"/>
      <c r="L43" s="174"/>
      <c r="M43" s="174"/>
      <c r="N43" s="174"/>
      <c r="O43" s="174"/>
      <c r="P43" s="174"/>
      <c r="Q43" s="200"/>
    </row>
    <row r="44" spans="1:17" ht="15.95" customHeight="1"/>
    <row r="45" spans="1:17" ht="15.95" customHeight="1"/>
    <row r="46" spans="1:17" ht="15.95" customHeight="1"/>
    <row r="47" spans="1:17" ht="15.95" customHeight="1"/>
    <row r="48" spans="1:17" ht="15.95" customHeight="1">
      <c r="A48" s="95"/>
    </row>
    <row r="49" spans="1:23" ht="15.95" customHeight="1">
      <c r="J49" s="96"/>
      <c r="K49" s="96"/>
      <c r="L49" s="96"/>
    </row>
    <row r="50" spans="1:23" ht="15.95" customHeight="1">
      <c r="J50" s="96"/>
      <c r="K50" s="96"/>
      <c r="L50" s="96"/>
      <c r="M50" s="96"/>
      <c r="N50" s="96"/>
      <c r="O50" s="96"/>
      <c r="P50" s="96"/>
      <c r="Q50" s="96"/>
    </row>
    <row r="51" spans="1:23" ht="15.95" customHeight="1">
      <c r="J51" s="96"/>
      <c r="K51" s="96"/>
      <c r="L51" s="96"/>
      <c r="M51" s="96"/>
      <c r="N51" s="96"/>
      <c r="O51" s="96"/>
      <c r="P51" s="96"/>
      <c r="Q51" s="96"/>
    </row>
    <row r="52" spans="1:23" ht="15.95" customHeight="1">
      <c r="J52" s="96"/>
      <c r="K52" s="96"/>
      <c r="L52" s="96"/>
      <c r="M52" s="96"/>
      <c r="N52" s="96"/>
      <c r="O52" s="96"/>
      <c r="P52" s="96"/>
      <c r="Q52" s="96"/>
    </row>
    <row r="53" spans="1:23" ht="6.95" customHeight="1">
      <c r="A53" s="110"/>
      <c r="B53" s="110"/>
      <c r="C53" s="110"/>
      <c r="D53" s="110"/>
      <c r="E53" s="110"/>
      <c r="F53" s="110"/>
      <c r="G53" s="110"/>
      <c r="H53" s="110"/>
      <c r="I53" s="110"/>
      <c r="J53" s="110"/>
      <c r="K53" s="110"/>
      <c r="L53" s="110"/>
      <c r="M53" s="110"/>
      <c r="N53" s="110"/>
      <c r="O53" s="110"/>
      <c r="P53" s="110"/>
      <c r="Q53" s="110"/>
    </row>
    <row r="54" spans="1:23" ht="24.95" customHeight="1">
      <c r="A54" s="111" t="s">
        <v>23</v>
      </c>
      <c r="B54" s="113"/>
      <c r="C54" s="113"/>
      <c r="D54" s="113"/>
      <c r="E54" s="111" t="e">
        <f>" "&amp;LEFT(#REF!,24)</f>
        <v>#REF!</v>
      </c>
      <c r="F54" s="113"/>
      <c r="G54" s="113"/>
      <c r="H54" s="113"/>
      <c r="I54" s="113"/>
      <c r="J54" s="113"/>
      <c r="K54" s="113"/>
      <c r="L54" s="113"/>
      <c r="M54" s="113"/>
      <c r="N54" s="113"/>
      <c r="O54" s="113"/>
      <c r="P54" s="113"/>
      <c r="Q54" s="113"/>
      <c r="U54" s="206" t="s">
        <v>72</v>
      </c>
      <c r="V54" s="206"/>
      <c r="W54" s="206" t="s">
        <v>53</v>
      </c>
    </row>
    <row r="55" spans="1:23" ht="24.95" customHeight="1">
      <c r="A55" s="112" t="e">
        <f>"  ("&amp;U55&amp;"→"&amp;W55&amp;")"</f>
        <v>#REF!</v>
      </c>
      <c r="B55" s="123"/>
      <c r="C55" s="113"/>
      <c r="D55" s="113"/>
      <c r="E55" s="111" t="e">
        <f>" "&amp;MID(#REF!,25,24)</f>
        <v>#REF!</v>
      </c>
      <c r="F55" s="113"/>
      <c r="G55" s="113"/>
      <c r="H55" s="113"/>
      <c r="I55" s="113"/>
      <c r="J55" s="113"/>
      <c r="K55" s="113"/>
      <c r="L55" s="113"/>
      <c r="M55" s="113"/>
      <c r="N55" s="113"/>
      <c r="O55" s="113"/>
      <c r="P55" s="113"/>
      <c r="Q55" s="113"/>
      <c r="U55" s="206" t="e">
        <f>IF(#REF!&lt;0,"▲",)&amp;TEXT(ABS(ROUND(#REF!,1)),"#0.0")</f>
        <v>#REF!</v>
      </c>
      <c r="V55" s="206"/>
      <c r="W55" s="206" t="str">
        <f>IF('４月'!F6&lt;0,"▲",)&amp;TEXT(ABS(ROUND('４月'!F6,1)),"#0.0")</f>
        <v>▲13.8</v>
      </c>
    </row>
    <row r="56" spans="1:23" ht="24.95" customHeight="1">
      <c r="A56" s="113" t="s">
        <v>36</v>
      </c>
      <c r="B56" s="113"/>
      <c r="C56" s="113"/>
      <c r="D56" s="113"/>
      <c r="E56" s="111" t="e">
        <f>" "&amp;MID(#REF!,49,23)</f>
        <v>#REF!</v>
      </c>
      <c r="F56" s="113"/>
      <c r="G56" s="113"/>
      <c r="H56" s="113"/>
      <c r="I56" s="113"/>
      <c r="J56" s="113"/>
      <c r="K56" s="113"/>
      <c r="L56" s="113"/>
      <c r="M56" s="113"/>
      <c r="N56" s="113"/>
      <c r="O56" s="113"/>
      <c r="P56" s="113"/>
      <c r="Q56" s="113"/>
    </row>
    <row r="57" spans="1:23" ht="6.95" customHeight="1">
      <c r="A57" s="114"/>
      <c r="B57" s="113"/>
      <c r="C57" s="113"/>
      <c r="D57" s="113"/>
      <c r="E57" s="113"/>
      <c r="F57" s="113"/>
      <c r="G57" s="113"/>
      <c r="H57" s="113"/>
      <c r="I57" s="113"/>
      <c r="J57" s="113"/>
      <c r="K57" s="113"/>
      <c r="L57" s="113"/>
      <c r="M57" s="113"/>
      <c r="N57" s="113"/>
      <c r="O57" s="113"/>
      <c r="P57" s="113"/>
      <c r="Q57" s="113"/>
    </row>
    <row r="58" spans="1:23" s="92" customFormat="1" ht="21.95" customHeight="1">
      <c r="A58" s="115" t="s">
        <v>42</v>
      </c>
      <c r="B58" s="117"/>
      <c r="C58" s="117"/>
      <c r="D58" s="117"/>
      <c r="E58" s="117"/>
      <c r="F58" s="175" t="s">
        <v>37</v>
      </c>
      <c r="G58" s="115" t="e">
        <f>LEFT(#REF!,22)</f>
        <v>#REF!</v>
      </c>
      <c r="H58" s="117"/>
      <c r="I58" s="117"/>
      <c r="J58" s="117"/>
      <c r="K58" s="117"/>
      <c r="L58" s="117"/>
      <c r="M58" s="117"/>
      <c r="N58" s="117"/>
      <c r="O58" s="117"/>
      <c r="P58" s="117"/>
      <c r="Q58" s="117"/>
      <c r="U58" s="206" t="s">
        <v>72</v>
      </c>
      <c r="V58" s="206"/>
      <c r="W58" s="206" t="s">
        <v>53</v>
      </c>
    </row>
    <row r="59" spans="1:23" s="92" customFormat="1" ht="21.95" customHeight="1">
      <c r="A59" s="116" t="s">
        <v>71</v>
      </c>
      <c r="B59" s="117"/>
      <c r="C59" s="155" t="e">
        <f>" ("&amp;U59&amp;"→"&amp;W59&amp;")"</f>
        <v>#REF!</v>
      </c>
      <c r="D59" s="156"/>
      <c r="E59" s="156"/>
      <c r="F59" s="176"/>
      <c r="G59" s="115" t="e">
        <f>MID(#REF!,23,23)</f>
        <v>#REF!</v>
      </c>
      <c r="H59" s="117"/>
      <c r="I59" s="117"/>
      <c r="J59" s="117"/>
      <c r="K59" s="117"/>
      <c r="L59" s="117"/>
      <c r="M59" s="117"/>
      <c r="N59" s="117"/>
      <c r="O59" s="117"/>
      <c r="P59" s="117"/>
      <c r="Q59" s="117"/>
      <c r="U59" s="206" t="e">
        <f>IF(#REF!&lt;0,"▲",)&amp;TEXT(ABS(ROUND(#REF!,1)),"#0.0")</f>
        <v>#REF!</v>
      </c>
      <c r="V59" s="206"/>
      <c r="W59" s="206" t="str">
        <f>IF('４月'!F18&lt;0,"▲",)&amp;TEXT(ABS(ROUND('４月'!F18,1)),"#0.0")</f>
        <v>2.8</v>
      </c>
    </row>
    <row r="60" spans="1:23" s="92" customFormat="1" ht="21.95" customHeight="1">
      <c r="A60" s="116"/>
      <c r="B60" s="117"/>
      <c r="C60" s="117"/>
      <c r="D60" s="117"/>
      <c r="E60" s="117"/>
      <c r="F60" s="177"/>
      <c r="G60" s="115" t="e">
        <f>MID(#REF!,46,22)</f>
        <v>#REF!</v>
      </c>
      <c r="H60" s="117"/>
      <c r="I60" s="117"/>
      <c r="J60" s="117"/>
      <c r="K60" s="117"/>
      <c r="L60" s="117"/>
      <c r="M60" s="117"/>
      <c r="N60" s="117"/>
      <c r="O60" s="117"/>
      <c r="P60" s="117"/>
      <c r="Q60" s="117"/>
      <c r="U60" s="222"/>
      <c r="V60" s="222"/>
      <c r="W60" s="222"/>
    </row>
    <row r="61" spans="1:23" s="92" customFormat="1" ht="6.95" customHeight="1">
      <c r="A61" s="117"/>
      <c r="B61" s="117"/>
      <c r="C61" s="117"/>
      <c r="D61" s="117"/>
      <c r="E61" s="117"/>
      <c r="F61" s="177"/>
      <c r="G61" s="152"/>
      <c r="H61" s="117"/>
      <c r="I61" s="117"/>
      <c r="J61" s="117"/>
      <c r="K61" s="117"/>
      <c r="L61" s="117"/>
      <c r="M61" s="117"/>
      <c r="N61" s="117"/>
      <c r="O61" s="117"/>
      <c r="P61" s="117"/>
      <c r="Q61" s="117"/>
      <c r="U61" s="222"/>
      <c r="V61" s="222"/>
      <c r="W61" s="222"/>
    </row>
    <row r="62" spans="1:23" s="92" customFormat="1" ht="21.95" customHeight="1">
      <c r="A62" s="115" t="s">
        <v>45</v>
      </c>
      <c r="B62" s="117"/>
      <c r="C62" s="117"/>
      <c r="D62" s="117"/>
      <c r="E62" s="117"/>
      <c r="F62" s="175" t="s">
        <v>37</v>
      </c>
      <c r="G62" s="115" t="e">
        <f>LEFT(#REF!,22)</f>
        <v>#REF!</v>
      </c>
      <c r="H62" s="117"/>
      <c r="I62" s="117"/>
      <c r="J62" s="117"/>
      <c r="K62" s="117"/>
      <c r="L62" s="117"/>
      <c r="M62" s="117"/>
      <c r="N62" s="117"/>
      <c r="O62" s="117"/>
      <c r="P62" s="117"/>
      <c r="Q62" s="117"/>
      <c r="U62" s="222"/>
      <c r="V62" s="222"/>
      <c r="W62" s="222"/>
    </row>
    <row r="63" spans="1:23" s="92" customFormat="1" ht="21.95" customHeight="1">
      <c r="A63" s="116"/>
      <c r="B63" s="117"/>
      <c r="C63" s="155" t="e">
        <f>" ("&amp;U63&amp;"→"&amp;W63&amp;")"</f>
        <v>#REF!</v>
      </c>
      <c r="D63" s="156"/>
      <c r="E63" s="156"/>
      <c r="F63" s="176"/>
      <c r="G63" s="115" t="e">
        <f>MID(#REF!,23,22)</f>
        <v>#REF!</v>
      </c>
      <c r="H63" s="117"/>
      <c r="I63" s="117"/>
      <c r="J63" s="117"/>
      <c r="K63" s="117"/>
      <c r="L63" s="117"/>
      <c r="M63" s="117"/>
      <c r="N63" s="117"/>
      <c r="O63" s="117"/>
      <c r="P63" s="117"/>
      <c r="Q63" s="117"/>
      <c r="U63" s="222" t="e">
        <f>IF(#REF!&lt;0,"▲",)&amp;TEXT(ABS(ROUND(#REF!,1)),"#0.0")</f>
        <v>#REF!</v>
      </c>
      <c r="V63" s="222"/>
      <c r="W63" s="206" t="str">
        <f>IF('４月'!F20&lt;0,"▲",)&amp;TEXT(ABS(ROUND('４月'!F20,1)),"#0.0")</f>
        <v>▲52.2</v>
      </c>
    </row>
    <row r="64" spans="1:23" s="92" customFormat="1" ht="21.95" customHeight="1">
      <c r="A64" s="116"/>
      <c r="B64" s="117"/>
      <c r="C64" s="156"/>
      <c r="D64" s="156"/>
      <c r="E64" s="156"/>
      <c r="F64" s="176"/>
      <c r="G64" s="115" t="e">
        <f>MID(#REF!,45,22)</f>
        <v>#REF!</v>
      </c>
      <c r="H64" s="117"/>
      <c r="I64" s="117"/>
      <c r="J64" s="117"/>
      <c r="K64" s="117"/>
      <c r="L64" s="117"/>
      <c r="M64" s="117"/>
      <c r="N64" s="117"/>
      <c r="O64" s="117"/>
      <c r="P64" s="117"/>
      <c r="Q64" s="117"/>
      <c r="U64" s="222"/>
      <c r="V64" s="222"/>
      <c r="W64" s="222"/>
    </row>
    <row r="65" spans="1:104" s="92" customFormat="1" ht="6.95" customHeight="1">
      <c r="A65" s="117"/>
      <c r="B65" s="117"/>
      <c r="C65" s="117"/>
      <c r="D65" s="117"/>
      <c r="E65" s="117"/>
      <c r="F65" s="177"/>
      <c r="G65" s="117"/>
      <c r="H65" s="117"/>
      <c r="I65" s="117"/>
      <c r="J65" s="117"/>
      <c r="K65" s="117"/>
      <c r="L65" s="117"/>
      <c r="M65" s="117"/>
      <c r="N65" s="117"/>
      <c r="O65" s="117"/>
      <c r="P65" s="117"/>
      <c r="Q65" s="117"/>
      <c r="U65" s="222"/>
      <c r="V65" s="222"/>
      <c r="W65" s="222"/>
    </row>
    <row r="66" spans="1:104" ht="21.95" customHeight="1">
      <c r="A66" s="115" t="s">
        <v>76</v>
      </c>
      <c r="B66" s="117"/>
      <c r="C66" s="117"/>
      <c r="D66" s="117"/>
      <c r="E66" s="117"/>
      <c r="F66" s="175" t="s">
        <v>37</v>
      </c>
      <c r="G66" s="115" t="e">
        <f>LEFT(#REF!,22)</f>
        <v>#REF!</v>
      </c>
      <c r="H66" s="117"/>
      <c r="I66" s="117"/>
      <c r="J66" s="117"/>
      <c r="K66" s="117"/>
      <c r="L66" s="117"/>
      <c r="M66" s="117"/>
      <c r="N66" s="117"/>
      <c r="O66" s="117"/>
      <c r="P66" s="117"/>
      <c r="Q66" s="117"/>
      <c r="R66" s="149"/>
      <c r="U66" s="206"/>
      <c r="V66" s="206"/>
      <c r="W66" s="206"/>
    </row>
    <row r="67" spans="1:104" ht="21.95" customHeight="1">
      <c r="A67" s="116"/>
      <c r="B67" s="117"/>
      <c r="C67" s="155" t="e">
        <f>" ("&amp;U67&amp;"→"&amp;W67&amp;")"</f>
        <v>#REF!</v>
      </c>
      <c r="D67" s="156"/>
      <c r="E67" s="156"/>
      <c r="F67" s="176"/>
      <c r="G67" s="115" t="e">
        <f>MID(#REF!,23,22)</f>
        <v>#REF!</v>
      </c>
      <c r="H67" s="117"/>
      <c r="I67" s="117"/>
      <c r="J67" s="117"/>
      <c r="K67" s="117"/>
      <c r="L67" s="117"/>
      <c r="M67" s="117"/>
      <c r="N67" s="117"/>
      <c r="O67" s="117"/>
      <c r="P67" s="117"/>
      <c r="Q67" s="117"/>
      <c r="R67" s="149"/>
      <c r="U67" s="222" t="e">
        <f>IF(#REF!&lt;0,"▲",)&amp;TEXT(ABS(ROUND(#REF!,1)),"#0.0")</f>
        <v>#REF!</v>
      </c>
      <c r="V67" s="206"/>
      <c r="W67" s="206" t="str">
        <f>IF('４月'!F12&lt;0,"▲",)&amp;TEXT(ABS(ROUND('４月'!F12,1)),"#0.0")</f>
        <v>▲16.8</v>
      </c>
    </row>
    <row r="68" spans="1:104" ht="21.95" customHeight="1">
      <c r="A68" s="118" t="s">
        <v>56</v>
      </c>
      <c r="B68" s="119"/>
      <c r="C68" s="119"/>
      <c r="D68" s="119"/>
      <c r="E68" s="119"/>
      <c r="F68" s="176"/>
      <c r="G68" s="115"/>
      <c r="H68" s="117"/>
      <c r="I68" s="117"/>
      <c r="J68" s="117"/>
      <c r="K68" s="117"/>
      <c r="L68" s="117"/>
      <c r="M68" s="117"/>
      <c r="N68" s="117"/>
      <c r="O68" s="117"/>
      <c r="P68" s="117"/>
      <c r="Q68" s="117"/>
      <c r="R68" s="149"/>
    </row>
    <row r="69" spans="1:104" ht="6.95" customHeight="1">
      <c r="A69" s="119"/>
      <c r="B69" s="119"/>
      <c r="C69" s="119"/>
      <c r="D69" s="119"/>
      <c r="E69" s="119"/>
      <c r="F69" s="178"/>
      <c r="G69" s="126"/>
      <c r="H69" s="126"/>
      <c r="I69" s="126"/>
      <c r="J69" s="126"/>
      <c r="K69" s="126"/>
      <c r="L69" s="126"/>
      <c r="M69" s="126"/>
      <c r="N69" s="126"/>
      <c r="O69" s="126"/>
      <c r="P69" s="126"/>
      <c r="Q69" s="126"/>
      <c r="R69" s="149"/>
    </row>
    <row r="70" spans="1:104" ht="15.95" customHeight="1">
      <c r="A70" s="120"/>
    </row>
    <row r="71" spans="1:104" ht="15.95" customHeight="1">
      <c r="A71" s="120"/>
    </row>
    <row r="72" spans="1:104" ht="15.95" customHeight="1">
      <c r="A72" s="121"/>
    </row>
    <row r="73" spans="1:104" ht="21.95" customHeight="1"/>
    <row r="74" spans="1:104" ht="21.95" customHeight="1"/>
    <row r="75" spans="1:104" ht="21.95" customHeight="1">
      <c r="T75" s="209"/>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c r="BY75" s="122"/>
      <c r="BZ75" s="122"/>
      <c r="CA75" s="122"/>
      <c r="CB75" s="122"/>
      <c r="CC75" s="122"/>
      <c r="CD75" s="122"/>
      <c r="CE75" s="122"/>
      <c r="CF75" s="122"/>
      <c r="CG75" s="122"/>
      <c r="CH75" s="122"/>
      <c r="CI75" s="122"/>
      <c r="CJ75" s="122"/>
      <c r="CK75" s="122"/>
      <c r="CL75" s="122"/>
      <c r="CM75" s="122"/>
      <c r="CN75" s="122"/>
      <c r="CO75" s="122"/>
      <c r="CP75" s="122"/>
      <c r="CQ75" s="122"/>
      <c r="CR75" s="122"/>
      <c r="CS75" s="122"/>
      <c r="CT75" s="122"/>
      <c r="CU75" s="122"/>
      <c r="CV75" s="122"/>
      <c r="CW75" s="122"/>
      <c r="CX75" s="122"/>
    </row>
    <row r="76" spans="1:104" ht="21.95" customHeight="1">
      <c r="T76" s="206"/>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c r="CH76" s="122"/>
      <c r="CI76" s="122"/>
      <c r="CJ76" s="122"/>
      <c r="CK76" s="122"/>
      <c r="CL76" s="122"/>
      <c r="CM76" s="122"/>
      <c r="CN76" s="122"/>
      <c r="CO76" s="122"/>
      <c r="CP76" s="122"/>
      <c r="CQ76" s="122"/>
      <c r="CR76" s="122"/>
      <c r="CS76" s="122"/>
      <c r="CT76" s="122"/>
      <c r="CU76" s="122"/>
      <c r="CV76" s="122"/>
      <c r="CW76" s="122"/>
      <c r="CX76" s="122"/>
    </row>
    <row r="77" spans="1:104" ht="21.95" customHeight="1">
      <c r="T77" s="206"/>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c r="BQ77" s="229"/>
      <c r="BR77" s="229"/>
      <c r="BS77" s="229"/>
      <c r="BT77" s="229"/>
      <c r="BU77" s="229"/>
      <c r="BV77" s="229"/>
      <c r="BW77" s="229"/>
      <c r="BX77" s="229"/>
      <c r="BY77" s="229"/>
      <c r="BZ77" s="229"/>
      <c r="CA77" s="229"/>
      <c r="CB77" s="229"/>
      <c r="CC77" s="229"/>
      <c r="CD77" s="229"/>
      <c r="CE77" s="229"/>
      <c r="CF77" s="229"/>
      <c r="CG77" s="229"/>
      <c r="CH77" s="229"/>
      <c r="CI77" s="229"/>
      <c r="CJ77" s="229"/>
      <c r="CK77" s="229"/>
      <c r="CL77" s="229"/>
      <c r="CM77" s="229"/>
      <c r="CN77" s="229"/>
      <c r="CO77" s="229"/>
      <c r="CP77" s="229"/>
      <c r="CQ77" s="229"/>
      <c r="CR77" s="229"/>
      <c r="CS77" s="229"/>
      <c r="CT77" s="229"/>
      <c r="CU77" s="229"/>
      <c r="CV77" s="229"/>
      <c r="CW77" s="229"/>
      <c r="CX77" s="229"/>
      <c r="CY77" s="223"/>
      <c r="CZ77" s="223"/>
    </row>
    <row r="78" spans="1:104" ht="17.25" customHeight="1">
      <c r="T78" s="207"/>
      <c r="U78" s="213"/>
      <c r="V78" s="213"/>
      <c r="W78" s="213"/>
      <c r="X78" s="213"/>
      <c r="Y78" s="213"/>
      <c r="Z78" s="213"/>
      <c r="AA78" s="213"/>
      <c r="AB78" s="213"/>
      <c r="AC78" s="213"/>
      <c r="AD78" s="213"/>
      <c r="AE78" s="213"/>
      <c r="AF78" s="213"/>
      <c r="AG78" s="213"/>
      <c r="AH78" s="213"/>
      <c r="AI78" s="213"/>
      <c r="AJ78" s="213"/>
      <c r="AK78" s="213"/>
      <c r="AL78" s="213"/>
      <c r="AM78" s="213"/>
      <c r="AN78" s="213"/>
      <c r="AO78" s="213"/>
      <c r="AP78" s="213"/>
      <c r="AQ78" s="213"/>
      <c r="AR78" s="213"/>
      <c r="AS78" s="213"/>
      <c r="AT78" s="213"/>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c r="BY78" s="122"/>
      <c r="BZ78" s="122"/>
      <c r="CA78" s="122"/>
      <c r="CB78" s="122"/>
      <c r="CC78" s="122"/>
      <c r="CD78" s="122"/>
      <c r="CE78" s="122"/>
      <c r="CF78" s="122"/>
      <c r="CG78" s="122"/>
      <c r="CH78" s="122"/>
      <c r="CI78" s="122"/>
      <c r="CJ78" s="122"/>
      <c r="CK78" s="122"/>
      <c r="CL78" s="122"/>
      <c r="CM78" s="122"/>
      <c r="CN78" s="122"/>
      <c r="CO78" s="122"/>
      <c r="CP78" s="122"/>
      <c r="CQ78" s="122"/>
      <c r="CR78" s="122"/>
      <c r="CS78" s="122"/>
      <c r="CT78" s="122"/>
      <c r="CU78" s="122"/>
      <c r="CV78" s="122"/>
      <c r="CW78" s="122"/>
      <c r="CX78" s="122"/>
    </row>
    <row r="79" spans="1:104" ht="17.25" customHeight="1">
      <c r="T79" s="206"/>
      <c r="U79" s="224"/>
      <c r="V79" s="224"/>
      <c r="W79" s="224"/>
      <c r="X79" s="224"/>
      <c r="Y79" s="224"/>
      <c r="Z79" s="224"/>
      <c r="AA79" s="224"/>
      <c r="AB79" s="224"/>
      <c r="AC79" s="224"/>
      <c r="AD79" s="224"/>
      <c r="AE79" s="224"/>
      <c r="AF79" s="224"/>
      <c r="AG79" s="224"/>
      <c r="AH79" s="224"/>
      <c r="AI79" s="224"/>
      <c r="AJ79" s="224"/>
      <c r="AK79" s="224"/>
      <c r="AL79" s="224"/>
      <c r="AM79" s="224"/>
      <c r="AN79" s="224"/>
      <c r="AO79" s="224"/>
      <c r="AP79" s="224"/>
      <c r="AQ79" s="224"/>
      <c r="AR79" s="224"/>
      <c r="AS79" s="224"/>
      <c r="AT79" s="224"/>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122"/>
      <c r="BV79" s="122"/>
      <c r="BW79" s="122"/>
      <c r="BX79" s="122"/>
      <c r="BY79" s="122"/>
      <c r="BZ79" s="122"/>
      <c r="CA79" s="122"/>
      <c r="CB79" s="122"/>
      <c r="CC79" s="122"/>
      <c r="CD79" s="122"/>
      <c r="CE79" s="122"/>
      <c r="CF79" s="122"/>
      <c r="CG79" s="122"/>
      <c r="CH79" s="122"/>
      <c r="CI79" s="122"/>
      <c r="CJ79" s="122"/>
      <c r="CK79" s="122"/>
      <c r="CL79" s="122"/>
      <c r="CM79" s="122"/>
      <c r="CN79" s="122"/>
      <c r="CO79" s="122"/>
      <c r="CP79" s="122"/>
      <c r="CQ79" s="122"/>
      <c r="CR79" s="122"/>
      <c r="CS79" s="122"/>
      <c r="CT79" s="122"/>
      <c r="CU79" s="122"/>
      <c r="CV79" s="122"/>
      <c r="CW79" s="122"/>
      <c r="CX79" s="122"/>
    </row>
    <row r="80" spans="1:104" ht="17.25" customHeight="1">
      <c r="T80" s="207"/>
      <c r="U80" s="225"/>
      <c r="V80" s="225"/>
      <c r="W80" s="225"/>
      <c r="X80" s="225"/>
      <c r="Y80" s="225"/>
      <c r="Z80" s="225"/>
      <c r="AA80" s="225"/>
      <c r="AB80" s="225"/>
      <c r="AC80" s="225"/>
      <c r="AD80" s="225"/>
      <c r="AE80" s="225"/>
      <c r="AF80" s="225"/>
      <c r="AG80" s="225"/>
      <c r="AH80" s="207"/>
      <c r="AI80" s="207"/>
      <c r="AJ80" s="207"/>
      <c r="AK80" s="207"/>
      <c r="AL80" s="207"/>
      <c r="AM80" s="207"/>
      <c r="AN80" s="207"/>
      <c r="AO80" s="257"/>
      <c r="AP80" s="207"/>
      <c r="AQ80" s="207"/>
      <c r="AR80" s="207"/>
      <c r="AS80" s="207"/>
      <c r="AT80" s="207"/>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122"/>
      <c r="CS80" s="122"/>
      <c r="CT80" s="122"/>
      <c r="CU80" s="122"/>
      <c r="CV80" s="122"/>
      <c r="CW80" s="122"/>
      <c r="CX80" s="122"/>
    </row>
    <row r="81" spans="1:102" ht="21" customHeight="1">
      <c r="A81" s="361" t="s">
        <v>107</v>
      </c>
      <c r="B81" s="361"/>
      <c r="C81" s="361"/>
      <c r="D81" s="361"/>
      <c r="E81" s="361"/>
      <c r="F81" s="361"/>
      <c r="G81" s="361"/>
      <c r="H81" s="361"/>
      <c r="I81" s="361"/>
      <c r="J81" s="361"/>
      <c r="K81" s="361"/>
      <c r="L81" s="361"/>
      <c r="M81" s="361"/>
      <c r="N81" s="361"/>
      <c r="O81" s="361"/>
      <c r="P81" s="361"/>
      <c r="Q81" s="361"/>
      <c r="T81" s="207"/>
      <c r="U81" s="207"/>
      <c r="V81" s="207"/>
      <c r="W81" s="207"/>
      <c r="X81" s="207"/>
      <c r="Y81" s="207"/>
      <c r="Z81" s="253"/>
      <c r="AA81" s="253"/>
      <c r="AB81" s="253"/>
      <c r="AC81" s="253"/>
      <c r="AD81" s="253"/>
      <c r="AE81" s="254"/>
      <c r="AF81" s="254"/>
      <c r="AG81" s="254"/>
      <c r="AH81" s="254"/>
      <c r="AI81" s="254"/>
      <c r="AJ81" s="254"/>
      <c r="AK81" s="254"/>
      <c r="AL81" s="254"/>
      <c r="AM81" s="254"/>
      <c r="AN81" s="254"/>
      <c r="AO81" s="254"/>
      <c r="AP81" s="254"/>
      <c r="AQ81" s="254"/>
      <c r="AR81" s="254"/>
      <c r="AS81" s="254"/>
      <c r="AT81" s="254"/>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122"/>
      <c r="CS81" s="122"/>
      <c r="CT81" s="122"/>
      <c r="CU81" s="122"/>
      <c r="CV81" s="122"/>
      <c r="CW81" s="122"/>
      <c r="CX81" s="122"/>
    </row>
    <row r="82" spans="1:102" s="93" customFormat="1" ht="15.95" customHeight="1"/>
    <row r="83" spans="1:102" s="93" customFormat="1" ht="15.95" customHeight="1">
      <c r="T83" s="208"/>
      <c r="U83" s="207"/>
      <c r="V83" s="207"/>
      <c r="W83" s="207"/>
      <c r="X83" s="207"/>
      <c r="Y83" s="207"/>
      <c r="Z83" s="207"/>
      <c r="AA83" s="207"/>
      <c r="AB83" s="207"/>
      <c r="AC83" s="207"/>
      <c r="AD83" s="207"/>
      <c r="AE83" s="207"/>
      <c r="AF83" s="207"/>
      <c r="AG83" s="207"/>
    </row>
    <row r="84" spans="1:102" s="93" customFormat="1" ht="15.95" customHeight="1">
      <c r="T84" s="94"/>
      <c r="U84" s="94"/>
      <c r="V84" s="94"/>
      <c r="W84" s="94"/>
      <c r="X84" s="94"/>
      <c r="Y84" s="94"/>
      <c r="Z84" s="94"/>
      <c r="AA84" s="94"/>
      <c r="AB84" s="94"/>
      <c r="AC84" s="94"/>
      <c r="AD84" s="94"/>
      <c r="AE84" s="94"/>
      <c r="AF84" s="94"/>
      <c r="AG84" s="94"/>
    </row>
    <row r="85" spans="1:102" ht="21.95" customHeight="1">
      <c r="G85" s="184"/>
      <c r="H85" s="184"/>
      <c r="I85" s="184"/>
      <c r="J85" s="184"/>
      <c r="K85" s="184"/>
      <c r="L85" s="184"/>
      <c r="T85" s="94"/>
      <c r="U85" s="94"/>
      <c r="V85" s="94"/>
      <c r="W85" s="94"/>
      <c r="X85" s="94"/>
      <c r="Y85" s="94"/>
      <c r="Z85" s="94"/>
      <c r="AA85" s="94"/>
      <c r="AB85" s="94"/>
      <c r="AC85" s="94"/>
      <c r="AD85" s="94"/>
      <c r="AE85" s="94"/>
      <c r="AF85" s="94"/>
      <c r="AG85" s="94"/>
    </row>
    <row r="86" spans="1:102" ht="21.95" customHeight="1">
      <c r="G86" s="184"/>
      <c r="H86" s="184"/>
      <c r="I86" s="184"/>
      <c r="J86" s="184"/>
      <c r="K86" s="184"/>
      <c r="L86" s="184"/>
    </row>
    <row r="87" spans="1:102" ht="21.95" customHeight="1">
      <c r="G87" s="185"/>
      <c r="H87" s="185"/>
      <c r="I87" s="185"/>
      <c r="J87" s="185"/>
      <c r="K87" s="185"/>
      <c r="L87" s="185"/>
      <c r="T87" s="209"/>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22"/>
      <c r="BR87" s="122"/>
      <c r="BS87" s="122"/>
      <c r="BT87" s="122"/>
      <c r="BU87" s="122"/>
      <c r="BV87" s="122"/>
      <c r="BW87" s="122"/>
      <c r="BX87" s="122"/>
      <c r="BY87" s="122"/>
      <c r="BZ87" s="122"/>
      <c r="CA87" s="122"/>
      <c r="CB87" s="122"/>
      <c r="CC87" s="122"/>
      <c r="CD87" s="122"/>
      <c r="CE87" s="122"/>
      <c r="CF87" s="122"/>
      <c r="CG87" s="122"/>
      <c r="CH87" s="122"/>
      <c r="CI87" s="122"/>
      <c r="CJ87" s="122"/>
      <c r="CK87" s="122"/>
      <c r="CL87" s="122"/>
      <c r="CM87" s="122"/>
      <c r="CN87" s="122"/>
      <c r="CO87" s="122"/>
      <c r="CP87" s="122"/>
      <c r="CQ87" s="122"/>
      <c r="CR87" s="122"/>
      <c r="CS87" s="122"/>
      <c r="CT87" s="122"/>
    </row>
    <row r="88" spans="1:102" ht="21.95" customHeight="1">
      <c r="T88" s="210"/>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122"/>
      <c r="BC88" s="122"/>
      <c r="BD88" s="122"/>
      <c r="BE88" s="122"/>
      <c r="BF88" s="122"/>
      <c r="BG88" s="122"/>
      <c r="BH88" s="122"/>
      <c r="BI88" s="122"/>
      <c r="BJ88" s="122"/>
      <c r="BK88" s="122"/>
      <c r="BL88" s="122"/>
      <c r="BM88" s="122"/>
      <c r="BN88" s="122"/>
      <c r="BO88" s="122"/>
      <c r="BP88" s="122"/>
      <c r="BQ88" s="122"/>
      <c r="BR88" s="122"/>
      <c r="BS88" s="122"/>
      <c r="BT88" s="122"/>
      <c r="BU88" s="122"/>
      <c r="BV88" s="122"/>
      <c r="BW88" s="122"/>
      <c r="BX88" s="122"/>
      <c r="BY88" s="122"/>
      <c r="BZ88" s="122"/>
      <c r="CA88" s="122"/>
      <c r="CB88" s="122"/>
      <c r="CC88" s="122"/>
      <c r="CD88" s="122"/>
      <c r="CE88" s="122"/>
      <c r="CF88" s="122"/>
      <c r="CG88" s="122"/>
      <c r="CH88" s="122"/>
      <c r="CI88" s="122"/>
      <c r="CJ88" s="122"/>
      <c r="CK88" s="122"/>
      <c r="CL88" s="122"/>
      <c r="CM88" s="122"/>
      <c r="CN88" s="122"/>
      <c r="CO88" s="122"/>
      <c r="CP88" s="122"/>
      <c r="CQ88" s="122"/>
      <c r="CR88" s="122"/>
      <c r="CS88" s="122"/>
      <c r="CT88" s="122"/>
    </row>
    <row r="89" spans="1:102" ht="21.95" customHeight="1">
      <c r="T89" s="211"/>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6"/>
      <c r="BR89" s="233"/>
      <c r="BS89" s="226"/>
      <c r="BT89" s="226"/>
      <c r="BU89" s="226"/>
      <c r="BV89" s="226"/>
      <c r="BW89" s="226"/>
      <c r="BX89" s="226"/>
      <c r="BY89" s="226"/>
      <c r="BZ89" s="226"/>
      <c r="CA89" s="226"/>
      <c r="CB89" s="226"/>
      <c r="CC89" s="226"/>
      <c r="CD89" s="226"/>
      <c r="CE89" s="226"/>
      <c r="CF89" s="226"/>
      <c r="CG89" s="226"/>
      <c r="CH89" s="226"/>
      <c r="CI89" s="226"/>
      <c r="CJ89" s="226"/>
      <c r="CK89" s="226"/>
      <c r="CL89" s="226"/>
      <c r="CM89" s="226"/>
      <c r="CN89" s="226"/>
      <c r="CO89" s="122"/>
      <c r="CP89" s="122"/>
      <c r="CQ89" s="122"/>
      <c r="CR89" s="122"/>
      <c r="CS89" s="122"/>
      <c r="CT89" s="122"/>
    </row>
    <row r="90" spans="1:102" ht="21.95" customHeight="1">
      <c r="T90" s="212"/>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227"/>
      <c r="BF90" s="227"/>
      <c r="BG90" s="227"/>
      <c r="BH90" s="227"/>
      <c r="BI90" s="227"/>
      <c r="BJ90" s="227"/>
      <c r="BK90" s="227"/>
      <c r="BL90" s="227"/>
      <c r="BM90" s="227"/>
      <c r="BN90" s="227"/>
      <c r="BO90" s="227"/>
      <c r="BP90" s="227"/>
      <c r="BQ90" s="227"/>
      <c r="BR90" s="227"/>
      <c r="BS90" s="227"/>
      <c r="BT90" s="210"/>
      <c r="BU90" s="210"/>
      <c r="BV90" s="241"/>
      <c r="BW90" s="241"/>
      <c r="BX90" s="241"/>
      <c r="BY90" s="241"/>
      <c r="BZ90" s="241"/>
      <c r="CA90" s="241"/>
      <c r="CB90" s="241"/>
      <c r="CC90" s="227"/>
      <c r="CD90" s="227"/>
      <c r="CE90" s="227"/>
      <c r="CF90" s="227"/>
      <c r="CG90" s="227"/>
      <c r="CH90" s="227"/>
      <c r="CI90" s="207"/>
      <c r="CJ90" s="207"/>
      <c r="CK90" s="207"/>
      <c r="CL90" s="207"/>
      <c r="CM90" s="207"/>
      <c r="CN90" s="207"/>
      <c r="CO90" s="122"/>
      <c r="CP90" s="122"/>
      <c r="CQ90" s="122"/>
      <c r="CR90" s="122"/>
      <c r="CS90" s="122"/>
      <c r="CT90" s="122"/>
    </row>
    <row r="91" spans="1:102" ht="15.75" customHeight="1">
      <c r="T91" s="212"/>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7"/>
      <c r="BJ91" s="227"/>
      <c r="BK91" s="227"/>
      <c r="BL91" s="227"/>
      <c r="BM91" s="227"/>
      <c r="BN91" s="227"/>
      <c r="BO91" s="227"/>
      <c r="BP91" s="227"/>
      <c r="BQ91" s="227"/>
      <c r="BR91" s="227"/>
      <c r="BS91" s="227"/>
      <c r="BT91" s="210"/>
      <c r="BU91" s="210"/>
      <c r="BV91" s="241"/>
      <c r="BW91" s="241"/>
      <c r="BX91" s="241"/>
      <c r="BY91" s="241"/>
      <c r="BZ91" s="241"/>
      <c r="CA91" s="241"/>
      <c r="CB91" s="241"/>
      <c r="CC91" s="227"/>
      <c r="CD91" s="227"/>
      <c r="CE91" s="227"/>
      <c r="CF91" s="122"/>
      <c r="CG91" s="122"/>
      <c r="CH91" s="122"/>
      <c r="CI91" s="122"/>
      <c r="CJ91" s="122"/>
      <c r="CK91" s="122"/>
      <c r="CL91" s="122"/>
      <c r="CM91" s="122"/>
      <c r="CN91" s="122"/>
      <c r="CO91" s="122"/>
      <c r="CP91" s="122"/>
      <c r="CQ91" s="122"/>
      <c r="CR91" s="122"/>
      <c r="CS91" s="122"/>
      <c r="CT91" s="122"/>
    </row>
    <row r="92" spans="1:102" ht="21.95" customHeight="1">
      <c r="U92" s="228"/>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row>
    <row r="93" spans="1:102" ht="15.95" customHeight="1"/>
    <row r="94" spans="1:102" ht="15.95" customHeight="1"/>
    <row r="95" spans="1:102" ht="15.95" customHeight="1"/>
    <row r="96" spans="1:102" ht="6.95" customHeight="1">
      <c r="A96" s="110"/>
      <c r="B96" s="110"/>
      <c r="C96" s="110"/>
      <c r="D96" s="110"/>
      <c r="E96" s="110"/>
      <c r="F96" s="110"/>
      <c r="G96" s="110"/>
      <c r="H96" s="110"/>
      <c r="I96" s="110"/>
      <c r="J96" s="110"/>
      <c r="K96" s="110"/>
      <c r="L96" s="110"/>
      <c r="M96" s="110"/>
      <c r="N96" s="110"/>
      <c r="O96" s="110"/>
      <c r="P96" s="110"/>
      <c r="Q96" s="110"/>
    </row>
    <row r="97" spans="1:70" ht="24.95" customHeight="1">
      <c r="A97" s="111" t="s">
        <v>34</v>
      </c>
      <c r="B97" s="113"/>
      <c r="C97" s="113"/>
      <c r="D97" s="113"/>
      <c r="E97" s="113"/>
      <c r="F97" s="113"/>
      <c r="G97" s="113"/>
      <c r="H97" s="113"/>
      <c r="I97" s="113"/>
      <c r="J97" s="113"/>
      <c r="K97" s="113"/>
      <c r="L97" s="113"/>
      <c r="M97" s="113"/>
      <c r="N97" s="113"/>
      <c r="O97" s="113"/>
      <c r="P97" s="113"/>
      <c r="Q97" s="113"/>
    </row>
    <row r="98" spans="1:70" ht="24.95" customHeight="1">
      <c r="A98" s="111"/>
      <c r="B98" s="243" t="e">
        <f>LEFT(#REF!,29)</f>
        <v>#REF!</v>
      </c>
      <c r="C98" s="113"/>
      <c r="D98" s="113"/>
      <c r="E98" s="113"/>
      <c r="F98" s="113"/>
      <c r="G98" s="113"/>
      <c r="H98" s="113"/>
      <c r="I98" s="113"/>
      <c r="J98" s="113"/>
      <c r="K98" s="113"/>
      <c r="L98" s="113"/>
      <c r="M98" s="113"/>
      <c r="N98" s="113"/>
      <c r="O98" s="113"/>
      <c r="P98" s="113"/>
      <c r="Q98" s="113"/>
    </row>
    <row r="99" spans="1:70" ht="24.95" customHeight="1">
      <c r="A99" s="111"/>
      <c r="B99" s="111" t="e">
        <f>MID(#REF!,30,29)</f>
        <v>#REF!</v>
      </c>
      <c r="C99" s="113"/>
      <c r="D99" s="113"/>
      <c r="E99" s="113"/>
      <c r="F99" s="113"/>
      <c r="G99" s="113"/>
      <c r="H99" s="113"/>
      <c r="I99" s="113"/>
      <c r="J99" s="113"/>
      <c r="K99" s="113"/>
      <c r="L99" s="113"/>
      <c r="M99" s="113"/>
      <c r="N99" s="113"/>
      <c r="O99" s="113"/>
      <c r="P99" s="113"/>
      <c r="Q99" s="113"/>
      <c r="T99" s="251"/>
    </row>
    <row r="100" spans="1:70" ht="6.95" customHeight="1">
      <c r="A100" s="110"/>
      <c r="B100" s="110"/>
      <c r="C100" s="110"/>
      <c r="D100" s="110"/>
      <c r="E100" s="110"/>
      <c r="F100" s="110"/>
      <c r="G100" s="110"/>
      <c r="H100" s="110"/>
      <c r="I100" s="110"/>
      <c r="J100" s="110"/>
      <c r="K100" s="110"/>
      <c r="L100" s="110"/>
      <c r="M100" s="110"/>
      <c r="N100" s="110"/>
      <c r="O100" s="110"/>
      <c r="P100" s="110"/>
      <c r="Q100" s="110"/>
    </row>
    <row r="101" spans="1:70" ht="15.95" customHeight="1"/>
    <row r="102" spans="1:70" ht="21.95" customHeight="1">
      <c r="H102" s="95"/>
    </row>
    <row r="103" spans="1:70" ht="21.95" customHeight="1"/>
    <row r="104" spans="1:70" ht="21.95" customHeight="1"/>
    <row r="105" spans="1:70" ht="21.95" customHeight="1"/>
    <row r="106" spans="1:70" ht="21.95" customHeight="1"/>
    <row r="107" spans="1:70" ht="21.95" customHeight="1">
      <c r="T107" s="206"/>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122"/>
      <c r="BJ107" s="122"/>
    </row>
    <row r="108" spans="1:70" ht="21.95" customHeight="1">
      <c r="T108" s="206"/>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row>
    <row r="109" spans="1:70" ht="18" customHeight="1">
      <c r="T109" s="207"/>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07"/>
      <c r="AV109" s="207"/>
      <c r="AW109" s="122"/>
      <c r="AX109" s="122"/>
      <c r="AY109" s="122"/>
      <c r="AZ109" s="122"/>
      <c r="BA109" s="122"/>
      <c r="BB109" s="122"/>
      <c r="BC109" s="122"/>
      <c r="BD109" s="122"/>
      <c r="BE109" s="122"/>
      <c r="BF109" s="122"/>
      <c r="BG109" s="122"/>
      <c r="BH109" s="122"/>
      <c r="BI109" s="122"/>
      <c r="BJ109" s="122"/>
      <c r="BK109" s="90" t="str">
        <f t="shared" ref="BK109:BR110" si="0">IF(BK78="","",BK78)</f>
        <v/>
      </c>
      <c r="BL109" s="90" t="str">
        <f t="shared" si="0"/>
        <v/>
      </c>
      <c r="BM109" s="90" t="str">
        <f t="shared" si="0"/>
        <v/>
      </c>
      <c r="BN109" s="90" t="str">
        <f t="shared" si="0"/>
        <v/>
      </c>
      <c r="BO109" s="90" t="str">
        <f t="shared" si="0"/>
        <v/>
      </c>
      <c r="BP109" s="90" t="str">
        <f t="shared" si="0"/>
        <v/>
      </c>
      <c r="BQ109" s="90" t="str">
        <f t="shared" si="0"/>
        <v/>
      </c>
      <c r="BR109" s="90" t="str">
        <f t="shared" si="0"/>
        <v/>
      </c>
    </row>
    <row r="110" spans="1:70" ht="18" customHeight="1">
      <c r="T110" s="206"/>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07"/>
      <c r="AV110" s="207"/>
      <c r="AW110" s="122"/>
      <c r="AX110" s="122"/>
      <c r="AY110" s="122"/>
      <c r="AZ110" s="122"/>
      <c r="BA110" s="122"/>
      <c r="BB110" s="122"/>
      <c r="BC110" s="122"/>
      <c r="BD110" s="122"/>
      <c r="BE110" s="122"/>
      <c r="BF110" s="122"/>
      <c r="BG110" s="122"/>
      <c r="BH110" s="122"/>
      <c r="BI110" s="122"/>
      <c r="BJ110" s="122"/>
      <c r="BK110" s="90" t="str">
        <f t="shared" si="0"/>
        <v/>
      </c>
      <c r="BL110" s="90" t="str">
        <f t="shared" si="0"/>
        <v/>
      </c>
      <c r="BM110" s="90" t="str">
        <f t="shared" si="0"/>
        <v/>
      </c>
      <c r="BN110" s="90" t="str">
        <f t="shared" si="0"/>
        <v/>
      </c>
      <c r="BO110" s="90" t="str">
        <f t="shared" si="0"/>
        <v/>
      </c>
      <c r="BP110" s="90" t="str">
        <f t="shared" si="0"/>
        <v/>
      </c>
      <c r="BQ110" s="90" t="str">
        <f t="shared" si="0"/>
        <v/>
      </c>
      <c r="BR110" s="90" t="str">
        <f t="shared" si="0"/>
        <v/>
      </c>
    </row>
    <row r="111" spans="1:70" ht="18" customHeight="1">
      <c r="T111" s="207"/>
      <c r="U111" s="225"/>
      <c r="V111" s="225"/>
      <c r="W111" s="225"/>
      <c r="X111" s="225"/>
      <c r="Y111" s="225"/>
      <c r="Z111" s="225"/>
      <c r="AA111" s="225"/>
      <c r="AB111" s="225"/>
      <c r="AC111" s="225"/>
      <c r="AD111" s="225"/>
      <c r="AE111" s="225"/>
      <c r="AF111" s="225"/>
      <c r="AG111" s="225"/>
      <c r="AH111" s="207"/>
      <c r="AI111" s="207"/>
      <c r="AJ111" s="207"/>
      <c r="AK111" s="207"/>
      <c r="AL111" s="207"/>
      <c r="AM111" s="207"/>
      <c r="AN111" s="207"/>
      <c r="AO111" s="207"/>
      <c r="AP111" s="207"/>
      <c r="AQ111" s="207"/>
      <c r="AR111" s="207"/>
      <c r="AS111" s="207"/>
      <c r="AT111" s="207"/>
      <c r="AU111" s="207"/>
      <c r="AV111" s="207"/>
      <c r="AW111" s="122"/>
      <c r="AX111" s="122"/>
      <c r="AY111" s="122"/>
      <c r="AZ111" s="122"/>
      <c r="BA111" s="122"/>
      <c r="BB111" s="122"/>
      <c r="BC111" s="122"/>
      <c r="BD111" s="122"/>
      <c r="BE111" s="122"/>
      <c r="BF111" s="122"/>
      <c r="BG111" s="122"/>
      <c r="BH111" s="122"/>
      <c r="BI111" s="122"/>
      <c r="BJ111" s="122"/>
    </row>
    <row r="112" spans="1:70" ht="15.95" customHeight="1">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c r="BI112" s="122"/>
      <c r="BJ112" s="122"/>
    </row>
    <row r="113" spans="1:70" ht="15.95" customHeight="1">
      <c r="T113" s="208"/>
      <c r="U113" s="207"/>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2"/>
    </row>
    <row r="114" spans="1:70" ht="15.95" customHeight="1">
      <c r="B114" s="145"/>
      <c r="C114" s="145"/>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row>
    <row r="115" spans="1:70" ht="6.95" customHeight="1">
      <c r="A115" s="110"/>
      <c r="B115" s="110"/>
      <c r="C115" s="110"/>
      <c r="D115" s="110"/>
      <c r="E115" s="110"/>
      <c r="F115" s="110"/>
      <c r="G115" s="110"/>
      <c r="H115" s="110"/>
      <c r="I115" s="110"/>
      <c r="J115" s="110"/>
      <c r="K115" s="110"/>
      <c r="L115" s="110"/>
      <c r="M115" s="110"/>
      <c r="N115" s="110"/>
      <c r="O115" s="110"/>
      <c r="P115" s="110"/>
      <c r="Q115" s="110"/>
    </row>
    <row r="116" spans="1:70" ht="27" customHeight="1">
      <c r="A116" s="111" t="e">
        <f>" ■ 住宅着工（"&amp;DBCS(TEXT(#REF!,"m月"))&amp;"）"</f>
        <v>#REF!</v>
      </c>
      <c r="B116" s="113"/>
      <c r="C116" s="113"/>
      <c r="D116" s="113"/>
      <c r="E116" s="113"/>
      <c r="F116" s="113"/>
      <c r="G116" s="113"/>
      <c r="H116" s="113"/>
      <c r="I116" s="113"/>
      <c r="J116" s="113"/>
      <c r="K116" s="113"/>
      <c r="L116" s="113"/>
      <c r="M116" s="113"/>
      <c r="N116" s="113"/>
      <c r="O116" s="113"/>
      <c r="P116" s="113"/>
      <c r="Q116" s="113"/>
    </row>
    <row r="117" spans="1:70" ht="27" customHeight="1">
      <c r="A117" s="111"/>
      <c r="B117" s="243" t="e">
        <f>LEFT(#REF!,29)</f>
        <v>#REF!</v>
      </c>
      <c r="C117" s="111"/>
      <c r="D117" s="111"/>
      <c r="E117" s="111"/>
      <c r="F117" s="111"/>
      <c r="G117" s="111"/>
      <c r="H117" s="111"/>
      <c r="I117" s="111"/>
      <c r="J117" s="111"/>
      <c r="K117" s="111"/>
      <c r="L117" s="111"/>
      <c r="M117" s="111"/>
      <c r="N117" s="111"/>
      <c r="O117" s="111"/>
      <c r="P117" s="111"/>
      <c r="Q117" s="111"/>
    </row>
    <row r="118" spans="1:70" ht="27" customHeight="1">
      <c r="A118" s="111"/>
      <c r="B118" s="111" t="e">
        <f>MID(#REF!,30,29)</f>
        <v>#REF!</v>
      </c>
      <c r="C118" s="111"/>
      <c r="D118" s="111"/>
      <c r="E118" s="111"/>
      <c r="F118" s="111"/>
      <c r="G118" s="111"/>
      <c r="H118" s="111"/>
      <c r="I118" s="111"/>
      <c r="J118" s="111"/>
      <c r="K118" s="111"/>
      <c r="L118" s="111"/>
      <c r="M118" s="111"/>
      <c r="N118" s="111"/>
      <c r="O118" s="111"/>
      <c r="P118" s="111"/>
      <c r="Q118" s="111"/>
    </row>
    <row r="119" spans="1:70" ht="6.95" customHeight="1">
      <c r="A119" s="110"/>
      <c r="B119" s="110"/>
      <c r="C119" s="110"/>
      <c r="D119" s="110"/>
      <c r="E119" s="110"/>
      <c r="F119" s="110"/>
      <c r="G119" s="110"/>
      <c r="H119" s="110"/>
      <c r="I119" s="110"/>
      <c r="J119" s="110"/>
      <c r="K119" s="110"/>
      <c r="L119" s="110"/>
      <c r="M119" s="110"/>
      <c r="N119" s="110"/>
      <c r="O119" s="110"/>
      <c r="P119" s="110"/>
      <c r="Q119" s="110"/>
    </row>
    <row r="120" spans="1:70" ht="15.95" customHeight="1"/>
    <row r="121" spans="1:70" ht="15.95" customHeight="1">
      <c r="B121" s="95" t="s">
        <v>30</v>
      </c>
    </row>
    <row r="122" spans="1:70" ht="49.5" customHeight="1">
      <c r="A122" s="122"/>
      <c r="B122" s="362" t="e">
        <f>#REF!</f>
        <v>#REF!</v>
      </c>
      <c r="C122" s="363"/>
      <c r="D122" s="363"/>
      <c r="E122" s="363"/>
      <c r="F122" s="363"/>
      <c r="G122" s="363"/>
      <c r="H122" s="363"/>
      <c r="I122" s="363"/>
      <c r="J122" s="363"/>
      <c r="K122" s="363"/>
      <c r="L122" s="363"/>
      <c r="M122" s="363"/>
      <c r="N122" s="363"/>
      <c r="O122" s="363"/>
      <c r="P122" s="364"/>
      <c r="Q122" s="202"/>
    </row>
    <row r="123" spans="1:70" ht="15.95" customHeight="1"/>
    <row r="124" spans="1:70" ht="21.95" customHeight="1">
      <c r="H124" s="95"/>
    </row>
    <row r="125" spans="1:70" ht="21.95" customHeight="1">
      <c r="H125" s="95"/>
    </row>
    <row r="126" spans="1:70" ht="21.95" customHeight="1">
      <c r="H126" s="95"/>
    </row>
    <row r="127" spans="1:70" ht="21.95" customHeight="1">
      <c r="H127" s="95"/>
    </row>
    <row r="128" spans="1:70" ht="21.95" customHeight="1">
      <c r="H128" s="95"/>
      <c r="T128" s="206"/>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c r="BF128" s="122"/>
      <c r="BG128" s="122"/>
      <c r="BH128" s="122"/>
      <c r="BI128" s="122"/>
      <c r="BJ128" s="122"/>
      <c r="BK128" s="122"/>
      <c r="BL128" s="122"/>
      <c r="BM128" s="122"/>
      <c r="BN128" s="122"/>
      <c r="BO128" s="122"/>
      <c r="BP128" s="122"/>
      <c r="BQ128" s="122"/>
      <c r="BR128" s="122"/>
    </row>
    <row r="129" spans="1:72" ht="21.95" customHeight="1">
      <c r="T129" s="206"/>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2"/>
      <c r="BM129" s="122"/>
      <c r="BN129" s="122"/>
      <c r="BO129" s="122"/>
      <c r="BP129" s="122"/>
      <c r="BQ129" s="122"/>
      <c r="BR129" s="122"/>
    </row>
    <row r="130" spans="1:72" s="94" customFormat="1" ht="15.75" customHeight="1">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29"/>
      <c r="BA130" s="229"/>
      <c r="BB130" s="229"/>
      <c r="BC130" s="229"/>
      <c r="BD130" s="229"/>
      <c r="BE130" s="229"/>
      <c r="BF130" s="229"/>
      <c r="BG130" s="229"/>
      <c r="BH130" s="229"/>
      <c r="BI130" s="229"/>
      <c r="BJ130" s="229"/>
      <c r="BK130" s="229"/>
      <c r="BL130" s="229"/>
      <c r="BM130" s="229"/>
      <c r="BN130" s="229"/>
      <c r="BO130" s="229"/>
      <c r="BP130" s="229"/>
      <c r="BQ130" s="229"/>
      <c r="BR130" s="229"/>
    </row>
    <row r="131" spans="1:72" s="94" customFormat="1" ht="15.75" customHeight="1">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row>
    <row r="132" spans="1:72" ht="21.95" customHeight="1">
      <c r="T132" s="214"/>
      <c r="U132" s="230"/>
      <c r="V132" s="230"/>
      <c r="W132" s="230"/>
      <c r="X132" s="230"/>
      <c r="Y132" s="230"/>
      <c r="Z132" s="230"/>
      <c r="AA132" s="230"/>
      <c r="AB132" s="230"/>
      <c r="AC132" s="230"/>
      <c r="AD132" s="230"/>
      <c r="AE132" s="230"/>
      <c r="AF132" s="230"/>
      <c r="AG132" s="230"/>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7"/>
      <c r="BR132" s="207"/>
    </row>
    <row r="133" spans="1:72" ht="21.95" customHeight="1">
      <c r="T133" s="215"/>
      <c r="U133" s="231"/>
      <c r="V133" s="231"/>
      <c r="W133" s="231"/>
      <c r="X133" s="231"/>
      <c r="Y133" s="231"/>
      <c r="Z133" s="231"/>
      <c r="AA133" s="231"/>
      <c r="AB133" s="231"/>
      <c r="AC133" s="231"/>
      <c r="AD133" s="231"/>
      <c r="AE133" s="231"/>
      <c r="AF133" s="231"/>
      <c r="AG133" s="231"/>
      <c r="AH133" s="207"/>
      <c r="AI133" s="207"/>
      <c r="AJ133" s="207"/>
      <c r="AK133" s="207"/>
      <c r="AL133" s="207"/>
      <c r="AM133" s="257"/>
      <c r="AN133" s="207"/>
      <c r="AO133" s="207"/>
      <c r="AP133" s="257"/>
      <c r="AQ133" s="207"/>
      <c r="AR133" s="207"/>
      <c r="AS133" s="207"/>
      <c r="AT133" s="207"/>
      <c r="AU133" s="207"/>
      <c r="AV133" s="207"/>
      <c r="AW133" s="207"/>
      <c r="AX133" s="207"/>
      <c r="AY133" s="207"/>
      <c r="AZ133" s="207"/>
      <c r="BA133" s="207"/>
      <c r="BB133" s="207"/>
      <c r="BC133" s="207"/>
      <c r="BD133" s="207"/>
      <c r="BE133" s="207"/>
      <c r="BF133" s="207"/>
      <c r="BG133" s="207"/>
      <c r="BH133" s="207"/>
      <c r="BI133" s="207"/>
      <c r="BJ133" s="207"/>
      <c r="BK133" s="207"/>
      <c r="BL133" s="207"/>
      <c r="BM133" s="207"/>
      <c r="BN133" s="207"/>
      <c r="BO133" s="207"/>
      <c r="BP133" s="207"/>
      <c r="BQ133" s="207"/>
      <c r="BR133" s="207"/>
    </row>
    <row r="134" spans="1:72" ht="15.95" customHeight="1">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c r="AW134" s="122"/>
      <c r="AX134" s="122"/>
      <c r="AY134" s="122"/>
      <c r="AZ134" s="122"/>
      <c r="BA134" s="122"/>
      <c r="BB134" s="122"/>
      <c r="BC134" s="122"/>
      <c r="BD134" s="122"/>
      <c r="BE134" s="122"/>
      <c r="BF134" s="122"/>
      <c r="BG134" s="122"/>
      <c r="BH134" s="122"/>
      <c r="BI134" s="122"/>
      <c r="BJ134" s="122"/>
      <c r="BK134" s="122"/>
      <c r="BL134" s="122"/>
      <c r="BM134" s="122"/>
      <c r="BN134" s="122"/>
      <c r="BO134" s="122"/>
      <c r="BP134" s="122"/>
      <c r="BQ134" s="122"/>
      <c r="BR134" s="122"/>
    </row>
    <row r="135" spans="1:72" ht="15.95" customHeight="1">
      <c r="T135" s="208"/>
      <c r="U135" s="207"/>
      <c r="V135" s="122"/>
      <c r="W135" s="122"/>
      <c r="X135" s="122"/>
      <c r="Y135" s="122"/>
      <c r="Z135" s="122"/>
      <c r="AA135" s="122"/>
      <c r="AB135" s="122"/>
      <c r="AC135" s="122"/>
      <c r="AD135" s="122"/>
      <c r="AE135" s="122"/>
      <c r="AF135" s="122"/>
      <c r="AG135" s="122"/>
      <c r="AH135" s="122"/>
      <c r="AI135" s="122"/>
      <c r="AJ135" s="122"/>
      <c r="AK135" s="122"/>
      <c r="AL135" s="122"/>
      <c r="AM135" s="237"/>
      <c r="AN135" s="237"/>
      <c r="AO135" s="237"/>
      <c r="AP135" s="237"/>
      <c r="AQ135" s="237"/>
      <c r="AR135" s="237"/>
      <c r="AS135" s="237"/>
      <c r="AT135" s="237"/>
      <c r="AU135" s="237"/>
      <c r="AV135" s="237"/>
      <c r="AW135" s="237"/>
      <c r="AX135" s="237"/>
      <c r="AY135" s="237"/>
      <c r="AZ135" s="237"/>
      <c r="BA135" s="237"/>
      <c r="BB135" s="237"/>
      <c r="BC135" s="237"/>
      <c r="BD135" s="237"/>
      <c r="BE135" s="237"/>
      <c r="BF135" s="237"/>
      <c r="BG135" s="237"/>
      <c r="BH135" s="237"/>
      <c r="BI135" s="237"/>
      <c r="BJ135" s="237"/>
      <c r="BK135" s="237"/>
      <c r="BL135" s="237"/>
      <c r="BM135" s="237"/>
      <c r="BN135" s="237"/>
      <c r="BO135" s="237"/>
      <c r="BP135" s="237"/>
      <c r="BQ135" s="237"/>
      <c r="BR135" s="237"/>
      <c r="BS135" s="216"/>
      <c r="BT135" s="216"/>
    </row>
    <row r="136" spans="1:72" ht="15.95" customHeight="1">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c r="BI136" s="216"/>
      <c r="BJ136" s="216"/>
      <c r="BK136" s="216"/>
      <c r="BL136" s="216"/>
      <c r="BM136" s="216"/>
      <c r="BN136" s="216"/>
      <c r="BO136" s="216"/>
      <c r="BP136" s="216"/>
      <c r="BQ136" s="216"/>
      <c r="BR136" s="216"/>
      <c r="BS136" s="216"/>
      <c r="BT136" s="216"/>
    </row>
    <row r="137" spans="1:72" ht="15.95" customHeight="1">
      <c r="T137" s="216"/>
      <c r="U137" s="216"/>
      <c r="V137" s="216"/>
      <c r="W137" s="216"/>
      <c r="X137" s="216"/>
      <c r="Y137" s="216"/>
      <c r="Z137" s="216"/>
      <c r="AA137" s="216"/>
      <c r="AB137" s="216"/>
      <c r="AC137" s="216"/>
      <c r="AD137" s="216"/>
      <c r="AE137" s="216"/>
      <c r="AF137" s="216"/>
      <c r="AG137" s="216"/>
      <c r="AH137" s="216"/>
      <c r="AI137" s="216"/>
      <c r="AJ137" s="216"/>
      <c r="AK137" s="216"/>
      <c r="AL137" s="216"/>
    </row>
    <row r="138" spans="1:72" ht="15.95" customHeight="1">
      <c r="T138" s="216"/>
      <c r="U138" s="216"/>
      <c r="V138" s="216"/>
      <c r="W138" s="216"/>
      <c r="X138" s="216"/>
      <c r="Y138" s="216"/>
      <c r="Z138" s="216"/>
      <c r="AA138" s="216"/>
      <c r="AB138" s="216"/>
      <c r="AC138" s="216"/>
      <c r="AD138" s="216"/>
      <c r="AE138" s="216"/>
      <c r="AF138" s="216"/>
      <c r="AG138" s="216"/>
      <c r="AH138" s="216"/>
      <c r="AI138" s="216"/>
      <c r="AJ138" s="216"/>
      <c r="AK138" s="216"/>
      <c r="AL138" s="216"/>
    </row>
    <row r="139" spans="1:72" ht="15.95" customHeight="1">
      <c r="AH139" s="216"/>
      <c r="AI139" s="216"/>
      <c r="AJ139" s="216"/>
      <c r="AK139" s="216"/>
      <c r="AL139" s="216"/>
    </row>
    <row r="140" spans="1:72" ht="6.95" customHeight="1">
      <c r="A140" s="110"/>
      <c r="B140" s="110"/>
      <c r="C140" s="110"/>
      <c r="D140" s="110"/>
      <c r="E140" s="110"/>
      <c r="F140" s="110"/>
      <c r="G140" s="110"/>
      <c r="H140" s="110"/>
      <c r="I140" s="110"/>
      <c r="J140" s="110"/>
      <c r="K140" s="110"/>
      <c r="L140" s="110"/>
      <c r="M140" s="110"/>
      <c r="N140" s="110"/>
      <c r="O140" s="110"/>
      <c r="P140" s="110"/>
      <c r="Q140" s="110"/>
      <c r="R140" s="122"/>
    </row>
    <row r="141" spans="1:72" ht="24.95" customHeight="1">
      <c r="A141" s="111" t="s">
        <v>51</v>
      </c>
      <c r="B141" s="113"/>
      <c r="C141" s="113"/>
      <c r="D141" s="113"/>
      <c r="E141" s="111" t="e">
        <f>" "&amp;LEFT(#REF!,24)</f>
        <v>#REF!</v>
      </c>
      <c r="F141" s="113"/>
      <c r="G141" s="113"/>
      <c r="H141" s="113"/>
      <c r="I141" s="113"/>
      <c r="J141" s="113"/>
      <c r="K141" s="113"/>
      <c r="L141" s="113"/>
      <c r="M141" s="113"/>
      <c r="N141" s="113"/>
      <c r="O141" s="113"/>
      <c r="P141" s="113"/>
      <c r="Q141" s="113"/>
      <c r="U141" s="206" t="s">
        <v>72</v>
      </c>
      <c r="W141" s="206" t="s">
        <v>53</v>
      </c>
    </row>
    <row r="142" spans="1:72" ht="24.95" customHeight="1">
      <c r="A142" s="123" t="e">
        <f>"  ("&amp;U142&amp;"→"&amp;W142&amp;")"</f>
        <v>#REF!</v>
      </c>
      <c r="B142" s="113"/>
      <c r="C142" s="113"/>
      <c r="D142" s="113"/>
      <c r="E142" s="111" t="e">
        <f>" "&amp;MID(#REF!,25,24)</f>
        <v>#REF!</v>
      </c>
      <c r="F142" s="113"/>
      <c r="G142" s="113"/>
      <c r="H142" s="113"/>
      <c r="I142" s="113"/>
      <c r="J142" s="113"/>
      <c r="K142" s="113"/>
      <c r="L142" s="113"/>
      <c r="M142" s="113"/>
      <c r="N142" s="113"/>
      <c r="O142" s="113"/>
      <c r="P142" s="113"/>
      <c r="Q142" s="113"/>
      <c r="U142" s="206" t="e">
        <f>IF(#REF!&lt;0,"▲",)&amp;TEXT(ABS(ROUND(#REF!,1)),"#0.0")</f>
        <v>#REF!</v>
      </c>
      <c r="V142" s="206"/>
      <c r="W142" s="206" t="str">
        <f>IF('４月'!F26&lt;0,"▲",)&amp;TEXT(ABS(ROUND('４月'!F26,1)),"#0.0")</f>
        <v>1.1</v>
      </c>
    </row>
    <row r="143" spans="1:72" ht="24.95" customHeight="1">
      <c r="A143" s="113"/>
      <c r="B143" s="113"/>
      <c r="C143" s="113"/>
      <c r="D143" s="113"/>
      <c r="E143" s="111" t="s">
        <v>6</v>
      </c>
      <c r="F143" s="113"/>
      <c r="G143" s="113"/>
      <c r="H143" s="113"/>
      <c r="I143" s="113"/>
      <c r="J143" s="113"/>
      <c r="K143" s="113"/>
      <c r="L143" s="113"/>
      <c r="M143" s="113"/>
      <c r="N143" s="113"/>
      <c r="O143" s="113"/>
      <c r="P143" s="113"/>
      <c r="Q143" s="113"/>
    </row>
    <row r="144" spans="1:72" ht="6.95" customHeight="1">
      <c r="A144" s="113"/>
      <c r="B144" s="113"/>
      <c r="C144" s="113"/>
      <c r="D144" s="113"/>
      <c r="E144" s="113"/>
      <c r="F144" s="113"/>
      <c r="G144" s="113"/>
      <c r="H144" s="113"/>
      <c r="I144" s="113"/>
      <c r="J144" s="113"/>
      <c r="K144" s="113"/>
      <c r="L144" s="113"/>
      <c r="M144" s="113"/>
      <c r="N144" s="113"/>
      <c r="O144" s="113"/>
      <c r="P144" s="113"/>
      <c r="Q144" s="113"/>
    </row>
    <row r="145" spans="1:96" ht="21.95" customHeight="1">
      <c r="A145" s="115" t="s">
        <v>47</v>
      </c>
      <c r="B145" s="117"/>
      <c r="C145" s="117"/>
      <c r="D145" s="117"/>
      <c r="E145" s="117"/>
      <c r="F145" s="179" t="s">
        <v>49</v>
      </c>
      <c r="G145" s="115" t="e">
        <f>LEFT(#REF!,23)</f>
        <v>#REF!</v>
      </c>
      <c r="H145" s="117"/>
      <c r="I145" s="117"/>
      <c r="J145" s="117"/>
      <c r="K145" s="117"/>
      <c r="L145" s="117"/>
      <c r="M145" s="117"/>
      <c r="N145" s="117"/>
      <c r="O145" s="117"/>
      <c r="P145" s="117"/>
      <c r="Q145" s="117"/>
      <c r="U145" s="206" t="s">
        <v>72</v>
      </c>
      <c r="W145" s="206" t="s">
        <v>53</v>
      </c>
    </row>
    <row r="146" spans="1:96" ht="21.95" customHeight="1">
      <c r="A146" s="115"/>
      <c r="B146" s="117"/>
      <c r="C146" s="155" t="e">
        <f>" ("&amp;U146&amp;"→"&amp;W146&amp;")"</f>
        <v>#REF!</v>
      </c>
      <c r="D146" s="156"/>
      <c r="E146" s="156"/>
      <c r="F146" s="180"/>
      <c r="G146" s="115" t="e">
        <f>MID(#REF!,24,22)</f>
        <v>#REF!</v>
      </c>
      <c r="H146" s="117"/>
      <c r="I146" s="117"/>
      <c r="J146" s="117"/>
      <c r="K146" s="117"/>
      <c r="L146" s="117"/>
      <c r="M146" s="117"/>
      <c r="N146" s="117"/>
      <c r="O146" s="117"/>
      <c r="P146" s="117"/>
      <c r="Q146" s="117"/>
      <c r="U146" s="206" t="e">
        <f>IF(#REF!&lt;0,"▲",)&amp;TEXT(ABS(ROUND(#REF!,1)),"#0.0")</f>
        <v>#REF!</v>
      </c>
      <c r="V146" s="206"/>
      <c r="W146" s="206" t="str">
        <f>IF('４月'!F32&lt;0,"▲",)&amp;TEXT(ABS(ROUND('４月'!F32,1)),"#0.0")</f>
        <v>6.7</v>
      </c>
    </row>
    <row r="147" spans="1:96" ht="21.95" customHeight="1">
      <c r="A147" s="115"/>
      <c r="B147" s="117"/>
      <c r="C147" s="156"/>
      <c r="D147" s="156"/>
      <c r="E147" s="156"/>
      <c r="F147" s="180"/>
      <c r="G147" s="115" t="e">
        <f>MID(#REF!,45,22)</f>
        <v>#REF!</v>
      </c>
      <c r="H147" s="117"/>
      <c r="I147" s="117"/>
      <c r="J147" s="117"/>
      <c r="K147" s="117"/>
      <c r="L147" s="117"/>
      <c r="M147" s="117"/>
      <c r="N147" s="117"/>
      <c r="O147" s="117"/>
      <c r="P147" s="117"/>
      <c r="Q147" s="117"/>
    </row>
    <row r="148" spans="1:96" ht="6.95" customHeight="1">
      <c r="A148" s="117"/>
      <c r="B148" s="117"/>
      <c r="C148" s="117"/>
      <c r="D148" s="117"/>
      <c r="E148" s="117"/>
      <c r="F148" s="125"/>
      <c r="G148" s="117"/>
      <c r="H148" s="117"/>
      <c r="I148" s="117"/>
      <c r="J148" s="117"/>
      <c r="K148" s="117"/>
      <c r="L148" s="117"/>
      <c r="M148" s="117"/>
      <c r="N148" s="117"/>
      <c r="O148" s="117"/>
      <c r="P148" s="117"/>
      <c r="Q148" s="117"/>
    </row>
    <row r="149" spans="1:96" ht="21.95" customHeight="1">
      <c r="A149" s="115" t="s">
        <v>28</v>
      </c>
      <c r="B149" s="117"/>
      <c r="C149" s="117"/>
      <c r="D149" s="117"/>
      <c r="E149" s="117"/>
      <c r="F149" s="179" t="s">
        <v>49</v>
      </c>
      <c r="G149" s="115" t="e">
        <f>LEFT(#REF!,23)</f>
        <v>#REF!</v>
      </c>
      <c r="H149" s="117"/>
      <c r="I149" s="117"/>
      <c r="J149" s="117"/>
      <c r="K149" s="117"/>
      <c r="L149" s="117"/>
      <c r="M149" s="117"/>
      <c r="N149" s="117"/>
      <c r="O149" s="117"/>
      <c r="P149" s="117"/>
      <c r="Q149" s="117"/>
    </row>
    <row r="150" spans="1:96" ht="21.95" customHeight="1">
      <c r="A150" s="115"/>
      <c r="B150" s="117"/>
      <c r="C150" s="155" t="e">
        <f>" ("&amp;U150&amp;"→"&amp;W150&amp;")"</f>
        <v>#REF!</v>
      </c>
      <c r="D150" s="156"/>
      <c r="E150" s="156"/>
      <c r="F150" s="180"/>
      <c r="G150" s="115" t="e">
        <f>MID(#REF!,24,23)</f>
        <v>#REF!</v>
      </c>
      <c r="H150" s="117"/>
      <c r="I150" s="117"/>
      <c r="J150" s="117"/>
      <c r="K150" s="117"/>
      <c r="L150" s="117"/>
      <c r="M150" s="117"/>
      <c r="N150" s="117"/>
      <c r="O150" s="117"/>
      <c r="P150" s="117"/>
      <c r="Q150" s="117"/>
      <c r="U150" s="206" t="e">
        <f>IF(#REF!&lt;0,"▲",)&amp;TEXT(ABS(ROUND(#REF!,1)),"#0.0")</f>
        <v>#REF!</v>
      </c>
      <c r="W150" s="206" t="str">
        <f>IF('４月'!F34&lt;0,"▲",)&amp;TEXT(ABS(ROUND('４月'!F34,1)),"#0.0")</f>
        <v>▲6.4</v>
      </c>
    </row>
    <row r="151" spans="1:96" ht="21.95" customHeight="1">
      <c r="A151" s="115"/>
      <c r="B151" s="117"/>
      <c r="C151" s="156"/>
      <c r="D151" s="156"/>
      <c r="E151" s="156"/>
      <c r="F151" s="180"/>
      <c r="G151" s="115" t="e">
        <f>MID(#REF!,47,22)</f>
        <v>#REF!</v>
      </c>
      <c r="H151" s="117"/>
      <c r="I151" s="117"/>
      <c r="J151" s="117"/>
      <c r="K151" s="117"/>
      <c r="L151" s="117"/>
      <c r="M151" s="117"/>
      <c r="N151" s="117"/>
      <c r="O151" s="117"/>
      <c r="P151" s="117"/>
      <c r="Q151" s="117"/>
    </row>
    <row r="152" spans="1:96" ht="6.95" customHeight="1">
      <c r="A152" s="124"/>
      <c r="B152" s="124"/>
      <c r="C152" s="157"/>
      <c r="D152" s="157"/>
      <c r="E152" s="157"/>
      <c r="F152" s="181"/>
      <c r="G152" s="124"/>
      <c r="H152" s="124"/>
      <c r="I152" s="124"/>
      <c r="J152" s="124"/>
      <c r="K152" s="124"/>
      <c r="L152" s="124"/>
      <c r="M152" s="124"/>
      <c r="N152" s="124"/>
      <c r="O152" s="124"/>
      <c r="P152" s="124"/>
      <c r="Q152" s="124"/>
    </row>
    <row r="153" spans="1:96" ht="15.95" customHeight="1">
      <c r="H153" s="95"/>
    </row>
    <row r="154" spans="1:96" ht="15.95" customHeight="1">
      <c r="H154" s="95"/>
    </row>
    <row r="155" spans="1:96" ht="21.95" customHeight="1"/>
    <row r="156" spans="1:96" ht="21.95" customHeight="1"/>
    <row r="157" spans="1:96" ht="21.95" customHeight="1"/>
    <row r="158" spans="1:96" ht="21.95" customHeight="1">
      <c r="T158" s="206"/>
    </row>
    <row r="159" spans="1:96" ht="21.95" customHeight="1">
      <c r="S159" s="122"/>
      <c r="T159" s="206"/>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c r="AU159" s="122"/>
      <c r="AV159" s="122"/>
      <c r="AW159" s="122"/>
      <c r="AX159" s="122"/>
      <c r="AY159" s="122"/>
      <c r="AZ159" s="122"/>
      <c r="BA159" s="122"/>
      <c r="BB159" s="122"/>
      <c r="BC159" s="122"/>
      <c r="BD159" s="122"/>
      <c r="BE159" s="122"/>
      <c r="BF159" s="122"/>
      <c r="BG159" s="122"/>
      <c r="BH159" s="122"/>
      <c r="BI159" s="122"/>
      <c r="BJ159" s="122"/>
      <c r="BK159" s="122"/>
      <c r="BL159" s="122"/>
      <c r="BM159" s="122"/>
      <c r="BN159" s="122"/>
      <c r="BO159" s="122"/>
      <c r="BP159" s="122"/>
      <c r="BQ159" s="122"/>
      <c r="BR159" s="122"/>
      <c r="BS159" s="122"/>
      <c r="BT159" s="122"/>
      <c r="BU159" s="122"/>
      <c r="BV159" s="122"/>
      <c r="BW159" s="122"/>
      <c r="BX159" s="122"/>
      <c r="BY159" s="122"/>
      <c r="BZ159" s="122"/>
      <c r="CA159" s="122"/>
      <c r="CB159" s="122"/>
      <c r="CC159" s="122"/>
      <c r="CD159" s="122"/>
      <c r="CE159" s="122"/>
      <c r="CF159" s="122"/>
      <c r="CG159" s="122"/>
      <c r="CH159" s="122"/>
      <c r="CI159" s="122"/>
      <c r="CJ159" s="122"/>
      <c r="CK159" s="122"/>
      <c r="CL159" s="122"/>
      <c r="CM159" s="122"/>
      <c r="CN159" s="122"/>
      <c r="CO159" s="122"/>
      <c r="CP159" s="122"/>
      <c r="CQ159" s="122"/>
      <c r="CR159" s="122"/>
    </row>
    <row r="160" spans="1:96" ht="21.95" customHeight="1">
      <c r="S160" s="122"/>
      <c r="T160" s="122"/>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t="str">
        <f t="shared" ref="CA160:CD161" si="1">IF(CA78="","",CA78)</f>
        <v/>
      </c>
      <c r="CB160" s="213" t="str">
        <f t="shared" si="1"/>
        <v/>
      </c>
      <c r="CC160" s="213" t="str">
        <f t="shared" si="1"/>
        <v/>
      </c>
      <c r="CD160" s="213" t="str">
        <f t="shared" si="1"/>
        <v/>
      </c>
      <c r="CE160" s="122"/>
      <c r="CF160" s="122"/>
      <c r="CG160" s="122"/>
      <c r="CH160" s="122"/>
      <c r="CI160" s="122"/>
      <c r="CJ160" s="122"/>
      <c r="CK160" s="122"/>
      <c r="CL160" s="122"/>
      <c r="CM160" s="122"/>
      <c r="CN160" s="122"/>
      <c r="CO160" s="122"/>
      <c r="CP160" s="122"/>
      <c r="CQ160" s="122"/>
      <c r="CR160" s="122"/>
    </row>
    <row r="161" spans="1:96" ht="21.95" customHeight="1">
      <c r="S161" s="122"/>
      <c r="T161" s="122"/>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t="str">
        <f t="shared" si="1"/>
        <v/>
      </c>
      <c r="CB161" s="213" t="str">
        <f t="shared" si="1"/>
        <v/>
      </c>
      <c r="CC161" s="213" t="str">
        <f t="shared" si="1"/>
        <v/>
      </c>
      <c r="CD161" s="213" t="str">
        <f t="shared" si="1"/>
        <v/>
      </c>
      <c r="CE161" s="122"/>
      <c r="CF161" s="122"/>
      <c r="CG161" s="122"/>
      <c r="CH161" s="122"/>
      <c r="CI161" s="122"/>
      <c r="CJ161" s="122"/>
      <c r="CK161" s="122"/>
      <c r="CL161" s="122"/>
      <c r="CM161" s="122"/>
      <c r="CN161" s="122"/>
      <c r="CO161" s="122"/>
      <c r="CP161" s="122"/>
      <c r="CQ161" s="122"/>
      <c r="CR161" s="122"/>
    </row>
    <row r="162" spans="1:96" ht="21.95" customHeight="1">
      <c r="S162" s="122"/>
      <c r="T162" s="207"/>
      <c r="U162" s="231"/>
      <c r="V162" s="231"/>
      <c r="W162" s="231"/>
      <c r="X162" s="231"/>
      <c r="Y162" s="231"/>
      <c r="Z162" s="231"/>
      <c r="AA162" s="231"/>
      <c r="AB162" s="231"/>
      <c r="AC162" s="231"/>
      <c r="AD162" s="231"/>
      <c r="AE162" s="231"/>
      <c r="AF162" s="231"/>
      <c r="AG162" s="231"/>
      <c r="AH162" s="207"/>
      <c r="AI162" s="207"/>
      <c r="AJ162" s="207"/>
      <c r="AK162" s="207"/>
      <c r="AL162" s="207"/>
      <c r="AM162" s="207"/>
      <c r="AN162" s="257"/>
      <c r="AO162" s="207"/>
      <c r="AP162" s="207"/>
      <c r="AQ162" s="207"/>
      <c r="AR162" s="207"/>
      <c r="AS162" s="207"/>
      <c r="AT162" s="207"/>
      <c r="AU162" s="207"/>
      <c r="AV162" s="207"/>
      <c r="AW162" s="207"/>
      <c r="AX162" s="207"/>
      <c r="AY162" s="207"/>
      <c r="AZ162" s="207"/>
      <c r="BA162" s="207"/>
      <c r="BB162" s="207"/>
      <c r="BC162" s="207"/>
      <c r="BD162" s="207"/>
      <c r="BE162" s="207"/>
      <c r="BF162" s="207"/>
      <c r="BG162" s="207"/>
      <c r="BH162" s="207"/>
      <c r="BI162" s="207"/>
      <c r="BJ162" s="207"/>
      <c r="BK162" s="207"/>
      <c r="BL162" s="207"/>
      <c r="BM162" s="207"/>
      <c r="BN162" s="207"/>
      <c r="BO162" s="207"/>
      <c r="BP162" s="207"/>
      <c r="BQ162" s="207"/>
      <c r="BR162" s="207"/>
      <c r="BS162" s="207"/>
      <c r="BT162" s="207"/>
      <c r="BU162" s="122"/>
      <c r="BV162" s="122"/>
      <c r="BW162" s="122"/>
      <c r="BX162" s="122"/>
      <c r="BY162" s="122"/>
      <c r="BZ162" s="122"/>
      <c r="CA162" s="122"/>
      <c r="CB162" s="122"/>
      <c r="CC162" s="122"/>
      <c r="CD162" s="122"/>
      <c r="CE162" s="122"/>
      <c r="CF162" s="122"/>
      <c r="CG162" s="122"/>
      <c r="CH162" s="122"/>
      <c r="CI162" s="122"/>
      <c r="CJ162" s="122"/>
      <c r="CK162" s="122"/>
      <c r="CL162" s="122"/>
      <c r="CM162" s="122"/>
      <c r="CN162" s="122"/>
      <c r="CO162" s="122"/>
      <c r="CP162" s="122"/>
      <c r="CQ162" s="122"/>
      <c r="CR162" s="122"/>
    </row>
    <row r="163" spans="1:96" ht="21.95" customHeight="1">
      <c r="B163" s="146"/>
      <c r="C163" s="146"/>
      <c r="S163" s="122"/>
      <c r="T163" s="207"/>
      <c r="U163" s="207"/>
      <c r="V163" s="207"/>
      <c r="W163" s="207"/>
      <c r="X163" s="207"/>
      <c r="Y163" s="207"/>
      <c r="Z163" s="254"/>
      <c r="AA163" s="254"/>
      <c r="AB163" s="254"/>
      <c r="AC163" s="254"/>
      <c r="AD163" s="254"/>
      <c r="AE163" s="254"/>
      <c r="AF163" s="254"/>
      <c r="AG163" s="254"/>
      <c r="AH163" s="254"/>
      <c r="AI163" s="254"/>
      <c r="AJ163" s="254"/>
      <c r="AK163" s="254"/>
      <c r="AL163" s="254"/>
      <c r="AM163" s="254"/>
      <c r="AN163" s="207"/>
      <c r="AO163" s="207"/>
      <c r="AP163" s="207"/>
      <c r="AQ163" s="207"/>
      <c r="AR163" s="207"/>
      <c r="AS163" s="207"/>
      <c r="AT163" s="207"/>
      <c r="AU163" s="122"/>
      <c r="AV163" s="122"/>
      <c r="AW163" s="122"/>
      <c r="AX163" s="122"/>
      <c r="AY163" s="122"/>
      <c r="AZ163" s="122"/>
      <c r="BA163" s="122"/>
      <c r="BB163" s="122"/>
      <c r="BC163" s="122"/>
      <c r="BD163" s="122"/>
      <c r="BE163" s="122"/>
      <c r="BF163" s="122"/>
      <c r="BG163" s="122"/>
      <c r="BH163" s="122"/>
      <c r="BI163" s="122"/>
      <c r="BJ163" s="122"/>
      <c r="BK163" s="122"/>
      <c r="BL163" s="122"/>
      <c r="BM163" s="122"/>
      <c r="BN163" s="122"/>
      <c r="BO163" s="122"/>
      <c r="BP163" s="122"/>
      <c r="BQ163" s="122"/>
      <c r="BR163" s="122"/>
      <c r="BS163" s="122"/>
      <c r="BT163" s="122"/>
      <c r="BU163" s="122"/>
      <c r="BV163" s="122"/>
      <c r="BW163" s="122"/>
      <c r="BX163" s="122"/>
      <c r="BY163" s="122"/>
      <c r="BZ163" s="122"/>
      <c r="CA163" s="122"/>
      <c r="CB163" s="122"/>
      <c r="CC163" s="122"/>
      <c r="CD163" s="122"/>
      <c r="CE163" s="122"/>
      <c r="CF163" s="122"/>
      <c r="CG163" s="122"/>
      <c r="CH163" s="122"/>
      <c r="CI163" s="122"/>
      <c r="CJ163" s="122"/>
      <c r="CK163" s="122"/>
      <c r="CL163" s="122"/>
      <c r="CM163" s="122"/>
      <c r="CN163" s="122"/>
      <c r="CO163" s="122"/>
      <c r="CP163" s="122"/>
      <c r="CQ163" s="122"/>
      <c r="CR163" s="122"/>
    </row>
    <row r="164" spans="1:96" ht="15.95" customHeight="1">
      <c r="B164" s="146"/>
      <c r="C164" s="146"/>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c r="BI164" s="122"/>
      <c r="BJ164" s="122"/>
      <c r="BK164" s="122"/>
      <c r="BL164" s="122"/>
      <c r="BM164" s="122"/>
      <c r="BN164" s="122"/>
      <c r="BO164" s="122"/>
      <c r="BP164" s="122"/>
      <c r="BQ164" s="122"/>
      <c r="BR164" s="122"/>
      <c r="BS164" s="122"/>
      <c r="BT164" s="122"/>
      <c r="BU164" s="122"/>
      <c r="BV164" s="122"/>
      <c r="BW164" s="122"/>
      <c r="BX164" s="122"/>
      <c r="BY164" s="122"/>
      <c r="BZ164" s="122"/>
      <c r="CA164" s="122"/>
      <c r="CB164" s="122"/>
      <c r="CC164" s="122"/>
      <c r="CD164" s="122"/>
      <c r="CE164" s="122"/>
      <c r="CF164" s="122"/>
      <c r="CG164" s="122"/>
      <c r="CH164" s="122"/>
      <c r="CI164" s="122"/>
      <c r="CJ164" s="122"/>
      <c r="CK164" s="122"/>
      <c r="CL164" s="122"/>
      <c r="CM164" s="122"/>
      <c r="CN164" s="122"/>
      <c r="CO164" s="122"/>
      <c r="CP164" s="122"/>
      <c r="CQ164" s="122"/>
      <c r="CR164" s="122"/>
    </row>
    <row r="165" spans="1:96" ht="15.95" customHeight="1">
      <c r="C165" s="158"/>
      <c r="D165" s="158"/>
      <c r="E165" s="158"/>
      <c r="F165" s="182"/>
      <c r="G165" s="182"/>
      <c r="H165" s="182"/>
      <c r="I165" s="182"/>
      <c r="J165" s="188"/>
      <c r="K165" s="188"/>
      <c r="L165" s="188"/>
      <c r="M165" s="188"/>
      <c r="N165" s="188"/>
      <c r="O165" s="188"/>
      <c r="P165" s="188"/>
      <c r="Q165" s="188"/>
      <c r="S165" s="122"/>
      <c r="T165" s="208"/>
      <c r="U165" s="207"/>
      <c r="V165" s="122"/>
      <c r="W165" s="122"/>
      <c r="X165" s="122"/>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c r="AU165" s="122"/>
      <c r="AV165" s="122"/>
      <c r="AW165" s="122"/>
      <c r="AX165" s="122"/>
      <c r="AY165" s="122"/>
      <c r="AZ165" s="122"/>
      <c r="BA165" s="122"/>
      <c r="BB165" s="122"/>
      <c r="BC165" s="122"/>
      <c r="BD165" s="122"/>
      <c r="BE165" s="122"/>
      <c r="BF165" s="122"/>
      <c r="BG165" s="122"/>
      <c r="BH165" s="122"/>
      <c r="BI165" s="122"/>
      <c r="BJ165" s="122"/>
      <c r="BK165" s="122"/>
      <c r="BL165" s="122"/>
      <c r="BM165" s="122"/>
      <c r="BN165" s="122"/>
      <c r="BO165" s="122"/>
      <c r="BP165" s="122"/>
      <c r="BQ165" s="122"/>
      <c r="BR165" s="122"/>
      <c r="BS165" s="122"/>
      <c r="BT165" s="122"/>
      <c r="BU165" s="122"/>
      <c r="BV165" s="122"/>
      <c r="BW165" s="122"/>
      <c r="BX165" s="122"/>
      <c r="BY165" s="122"/>
      <c r="BZ165" s="122"/>
      <c r="CA165" s="122"/>
      <c r="CB165" s="122"/>
      <c r="CC165" s="122"/>
      <c r="CD165" s="122"/>
      <c r="CE165" s="122"/>
      <c r="CF165" s="122"/>
      <c r="CG165" s="122"/>
      <c r="CH165" s="122"/>
      <c r="CI165" s="122"/>
      <c r="CJ165" s="122"/>
      <c r="CK165" s="122"/>
      <c r="CL165" s="122"/>
      <c r="CM165" s="122"/>
      <c r="CN165" s="122"/>
      <c r="CO165" s="122"/>
      <c r="CP165" s="122"/>
      <c r="CQ165" s="122"/>
      <c r="CR165" s="122"/>
    </row>
    <row r="166" spans="1:96" ht="6.95" customHeight="1">
      <c r="A166" s="125"/>
      <c r="B166" s="147"/>
      <c r="C166" s="147"/>
      <c r="D166" s="147"/>
      <c r="E166" s="147"/>
      <c r="F166" s="147"/>
      <c r="G166" s="147"/>
      <c r="H166" s="147"/>
      <c r="I166" s="147"/>
      <c r="J166" s="147"/>
      <c r="K166" s="147"/>
      <c r="L166" s="147"/>
      <c r="M166" s="147"/>
      <c r="N166" s="147"/>
      <c r="O166" s="147"/>
      <c r="P166" s="147"/>
      <c r="Q166" s="147"/>
    </row>
    <row r="167" spans="1:96" ht="24.95" customHeight="1">
      <c r="A167" s="111" t="e">
        <f>" ■ 新車登録台数（"&amp;DBCS(TEXT(#REF!,"m月"))&amp;"）"</f>
        <v>#REF!</v>
      </c>
      <c r="B167" s="113"/>
      <c r="C167" s="113"/>
      <c r="D167" s="113"/>
      <c r="E167" s="113"/>
      <c r="F167" s="113"/>
      <c r="G167" s="113"/>
      <c r="H167" s="113"/>
      <c r="I167" s="113"/>
      <c r="J167" s="113"/>
      <c r="K167" s="113"/>
      <c r="L167" s="113"/>
      <c r="M167" s="113"/>
      <c r="N167" s="113"/>
      <c r="O167" s="113"/>
      <c r="P167" s="113"/>
      <c r="Q167" s="113"/>
    </row>
    <row r="168" spans="1:96" ht="24.95" customHeight="1">
      <c r="A168" s="111"/>
      <c r="B168" s="243" t="e">
        <f>LEFT(#REF!,29)</f>
        <v>#REF!</v>
      </c>
      <c r="C168" s="147"/>
      <c r="D168" s="147"/>
      <c r="E168" s="147"/>
      <c r="F168" s="147"/>
      <c r="G168" s="147"/>
      <c r="H168" s="147"/>
      <c r="I168" s="147"/>
      <c r="J168" s="147"/>
      <c r="K168" s="147"/>
      <c r="L168" s="147"/>
      <c r="M168" s="147"/>
      <c r="N168" s="147"/>
      <c r="O168" s="147"/>
      <c r="P168" s="147"/>
      <c r="Q168" s="147"/>
      <c r="T168" s="217"/>
    </row>
    <row r="169" spans="1:96" ht="24.95" customHeight="1">
      <c r="A169" s="111"/>
      <c r="B169" s="111" t="e">
        <f>MID(#REF!,30,29)</f>
        <v>#REF!</v>
      </c>
      <c r="C169" s="147"/>
      <c r="D169" s="147"/>
      <c r="E169" s="147"/>
      <c r="F169" s="147"/>
      <c r="G169" s="147"/>
      <c r="H169" s="147"/>
      <c r="I169" s="147"/>
      <c r="J169" s="147"/>
      <c r="K169" s="147"/>
      <c r="L169" s="147"/>
      <c r="M169" s="147"/>
      <c r="N169" s="147"/>
      <c r="O169" s="147"/>
      <c r="P169" s="147"/>
      <c r="Q169" s="147"/>
    </row>
    <row r="170" spans="1:96" ht="6.95" customHeight="1">
      <c r="A170" s="125"/>
      <c r="B170" s="147"/>
      <c r="C170" s="147"/>
      <c r="D170" s="147"/>
      <c r="E170" s="147"/>
      <c r="F170" s="147"/>
      <c r="G170" s="147"/>
      <c r="H170" s="147"/>
      <c r="I170" s="147"/>
      <c r="J170" s="147"/>
      <c r="K170" s="147"/>
      <c r="L170" s="147"/>
      <c r="M170" s="147"/>
      <c r="N170" s="147"/>
      <c r="O170" s="147"/>
      <c r="P170" s="147"/>
      <c r="Q170" s="147"/>
    </row>
    <row r="171" spans="1:96" ht="21.95" customHeight="1"/>
    <row r="172" spans="1:96" ht="21.95" customHeight="1"/>
    <row r="173" spans="1:96" ht="21.95" customHeight="1"/>
    <row r="174" spans="1:96" ht="21.95" customHeight="1"/>
    <row r="175" spans="1:96" ht="21.95" customHeight="1">
      <c r="T175" s="206"/>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c r="BT175" s="122"/>
      <c r="BU175" s="122"/>
      <c r="BV175" s="122"/>
      <c r="BW175" s="122"/>
      <c r="BX175" s="122"/>
      <c r="BY175" s="122"/>
      <c r="BZ175" s="122"/>
      <c r="CA175" s="122"/>
      <c r="CB175" s="122"/>
      <c r="CC175" s="122"/>
      <c r="CD175" s="122"/>
      <c r="CE175" s="122"/>
      <c r="CF175" s="122"/>
    </row>
    <row r="176" spans="1:96" ht="21.95" customHeight="1">
      <c r="T176" s="206"/>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c r="BT176" s="122"/>
      <c r="BU176" s="122"/>
      <c r="BV176" s="122"/>
      <c r="BW176" s="122"/>
      <c r="BX176" s="122"/>
      <c r="BY176" s="122"/>
      <c r="BZ176" s="122"/>
      <c r="CA176" s="122"/>
      <c r="CB176" s="122"/>
      <c r="CC176" s="122"/>
      <c r="CD176" s="122"/>
      <c r="CE176" s="122"/>
      <c r="CF176" s="122"/>
    </row>
    <row r="177" spans="1:84" ht="18.75" customHeight="1">
      <c r="T177" s="122"/>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row>
    <row r="178" spans="1:84" ht="18.75" customHeight="1">
      <c r="T178" s="122"/>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row>
    <row r="179" spans="1:84" ht="21.95" customHeight="1">
      <c r="T179" s="207"/>
      <c r="U179" s="225"/>
      <c r="V179" s="225"/>
      <c r="W179" s="225"/>
      <c r="X179" s="225"/>
      <c r="Y179" s="225"/>
      <c r="Z179" s="225"/>
      <c r="AA179" s="225"/>
      <c r="AB179" s="225"/>
      <c r="AC179" s="225"/>
      <c r="AD179" s="225"/>
      <c r="AE179" s="225"/>
      <c r="AF179" s="225"/>
      <c r="AG179" s="225"/>
      <c r="AH179" s="207"/>
      <c r="AI179" s="207"/>
      <c r="AJ179" s="207"/>
      <c r="AK179" s="207"/>
      <c r="AL179" s="207"/>
      <c r="AM179" s="207"/>
      <c r="AN179" s="207"/>
      <c r="AO179" s="207"/>
      <c r="AP179" s="207"/>
      <c r="AQ179" s="207"/>
      <c r="AR179" s="207"/>
      <c r="AS179" s="207"/>
      <c r="AT179" s="207"/>
      <c r="AU179" s="207"/>
      <c r="AV179" s="207"/>
      <c r="AW179" s="207"/>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c r="BT179" s="122"/>
      <c r="BU179" s="122"/>
      <c r="BV179" s="122"/>
      <c r="BW179" s="122"/>
      <c r="BX179" s="122"/>
      <c r="BY179" s="122"/>
      <c r="BZ179" s="122"/>
      <c r="CA179" s="122"/>
      <c r="CB179" s="122"/>
      <c r="CC179" s="122"/>
      <c r="CD179" s="122"/>
      <c r="CE179" s="122"/>
      <c r="CF179" s="122"/>
    </row>
    <row r="180" spans="1:84" ht="15.95" customHeight="1">
      <c r="B180" s="145"/>
      <c r="C180" s="145"/>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c r="BT180" s="122"/>
      <c r="BU180" s="122"/>
      <c r="BV180" s="122"/>
      <c r="BW180" s="122"/>
      <c r="BX180" s="122"/>
      <c r="BY180" s="122"/>
      <c r="BZ180" s="122"/>
      <c r="CA180" s="122"/>
      <c r="CB180" s="122"/>
      <c r="CC180" s="122"/>
      <c r="CD180" s="122"/>
      <c r="CE180" s="122"/>
      <c r="CF180" s="122"/>
    </row>
    <row r="181" spans="1:84" ht="15.95" customHeight="1">
      <c r="B181" s="145"/>
      <c r="C181" s="145"/>
      <c r="T181" s="208"/>
      <c r="U181" s="207"/>
      <c r="V181" s="122"/>
      <c r="W181" s="122"/>
      <c r="X181" s="122"/>
      <c r="Y181" s="122"/>
      <c r="Z181" s="122"/>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c r="BT181" s="122"/>
      <c r="BU181" s="122"/>
      <c r="BV181" s="122"/>
      <c r="BW181" s="122"/>
      <c r="BX181" s="122"/>
      <c r="BY181" s="122"/>
      <c r="BZ181" s="122"/>
      <c r="CA181" s="122"/>
      <c r="CB181" s="122"/>
      <c r="CC181" s="122"/>
      <c r="CD181" s="122"/>
      <c r="CE181" s="122"/>
      <c r="CF181" s="122"/>
    </row>
    <row r="182" spans="1:84" ht="15.95" customHeight="1">
      <c r="B182" s="145"/>
      <c r="C182" s="145"/>
    </row>
    <row r="183" spans="1:84" ht="15.95" customHeight="1"/>
    <row r="184" spans="1:84" ht="15.95" customHeight="1"/>
    <row r="185" spans="1:84" ht="15.95" customHeight="1"/>
    <row r="186" spans="1:84" ht="6.95" customHeight="1">
      <c r="A186" s="110"/>
      <c r="B186" s="110"/>
      <c r="C186" s="159"/>
      <c r="D186" s="159"/>
      <c r="E186" s="159"/>
      <c r="F186" s="159"/>
      <c r="G186" s="159"/>
      <c r="H186" s="159"/>
      <c r="I186" s="159"/>
      <c r="J186" s="159"/>
      <c r="K186" s="159"/>
      <c r="L186" s="159"/>
      <c r="M186" s="159"/>
      <c r="N186" s="159"/>
      <c r="O186" s="159"/>
      <c r="P186" s="159"/>
      <c r="Q186" s="159"/>
    </row>
    <row r="187" spans="1:84" ht="24.95" customHeight="1">
      <c r="A187" s="111" t="s">
        <v>21</v>
      </c>
      <c r="B187" s="113"/>
      <c r="C187" s="113"/>
      <c r="D187" s="113"/>
      <c r="E187" s="113"/>
      <c r="F187" s="183" t="s">
        <v>49</v>
      </c>
      <c r="G187" s="111" t="e">
        <f>LEFT(#REF!,21)</f>
        <v>#REF!</v>
      </c>
      <c r="H187" s="113"/>
      <c r="I187" s="113"/>
      <c r="J187" s="113"/>
      <c r="K187" s="113"/>
      <c r="L187" s="113"/>
      <c r="M187" s="113"/>
      <c r="N187" s="113"/>
      <c r="O187" s="113"/>
      <c r="P187" s="113"/>
      <c r="Q187" s="113"/>
      <c r="U187" s="206" t="s">
        <v>72</v>
      </c>
      <c r="W187" s="206" t="s">
        <v>53</v>
      </c>
    </row>
    <row r="188" spans="1:84" ht="24.95" customHeight="1">
      <c r="A188" s="112" t="e">
        <f>"  ("&amp;U188&amp;"→"&amp;W188&amp;")"</f>
        <v>#REF!</v>
      </c>
      <c r="B188" s="113"/>
      <c r="C188" s="113"/>
      <c r="D188" s="113"/>
      <c r="E188" s="113"/>
      <c r="F188" s="183"/>
      <c r="G188" s="111" t="e">
        <f>MID(#REF!,22,20)</f>
        <v>#REF!</v>
      </c>
      <c r="H188" s="113"/>
      <c r="I188" s="113"/>
      <c r="J188" s="113"/>
      <c r="K188" s="113"/>
      <c r="L188" s="113"/>
      <c r="M188" s="113"/>
      <c r="N188" s="113"/>
      <c r="O188" s="113"/>
      <c r="P188" s="113"/>
      <c r="Q188" s="113"/>
      <c r="U188" s="206" t="e">
        <f>IF(#REF!&lt;0,"▲",)&amp;TEXT(ABS(ROUND(#REF!,1)),"#0.0")</f>
        <v>#REF!</v>
      </c>
      <c r="V188" s="206"/>
      <c r="W188" s="206" t="str">
        <f>IF('４月'!F36&lt;0,"▲",)&amp;TEXT(ABS(ROUND('４月'!F36,1)),"#0.0")</f>
        <v>▲23.7</v>
      </c>
    </row>
    <row r="189" spans="1:84" ht="24.95" customHeight="1">
      <c r="A189" s="111"/>
      <c r="B189" s="113"/>
      <c r="C189" s="113"/>
      <c r="D189" s="113"/>
      <c r="E189" s="113"/>
      <c r="F189" s="183"/>
      <c r="G189" s="111" t="e">
        <f>MID(#REF!,41,20)</f>
        <v>#REF!</v>
      </c>
      <c r="H189" s="113"/>
      <c r="I189" s="113"/>
      <c r="J189" s="113"/>
      <c r="K189" s="113"/>
      <c r="L189" s="113"/>
      <c r="M189" s="113"/>
      <c r="N189" s="113"/>
      <c r="O189" s="113"/>
      <c r="P189" s="113"/>
      <c r="Q189" s="113"/>
    </row>
    <row r="190" spans="1:84" ht="6.95" customHeight="1">
      <c r="A190" s="113"/>
      <c r="B190" s="113"/>
      <c r="C190" s="113"/>
      <c r="D190" s="113"/>
      <c r="E190" s="113"/>
      <c r="F190" s="113"/>
      <c r="G190" s="113"/>
      <c r="H190" s="113"/>
      <c r="I190" s="113"/>
      <c r="J190" s="113"/>
      <c r="K190" s="113"/>
      <c r="L190" s="113"/>
      <c r="M190" s="113"/>
      <c r="N190" s="113"/>
      <c r="O190" s="113"/>
      <c r="P190" s="113"/>
      <c r="Q190" s="113"/>
    </row>
    <row r="191" spans="1:84" ht="21.95" customHeight="1">
      <c r="A191" s="115" t="s">
        <v>16</v>
      </c>
      <c r="B191" s="117"/>
      <c r="C191" s="117"/>
      <c r="D191" s="117"/>
      <c r="E191" s="117"/>
      <c r="F191" s="117"/>
      <c r="G191" s="179" t="s">
        <v>49</v>
      </c>
      <c r="H191" s="115" t="e">
        <f>LEFT(#REF!,21)</f>
        <v>#REF!</v>
      </c>
      <c r="I191" s="117"/>
      <c r="J191" s="117"/>
      <c r="K191" s="117"/>
      <c r="L191" s="117"/>
      <c r="M191" s="117"/>
      <c r="N191" s="117"/>
      <c r="O191" s="117"/>
      <c r="P191" s="117"/>
      <c r="Q191" s="117"/>
      <c r="U191" s="206" t="s">
        <v>72</v>
      </c>
      <c r="W191" s="206" t="s">
        <v>53</v>
      </c>
    </row>
    <row r="192" spans="1:84" ht="21.95" customHeight="1">
      <c r="A192" s="115"/>
      <c r="B192" s="117"/>
      <c r="C192" s="155" t="e">
        <f>" ("&amp;U192&amp;"→"&amp;W192&amp;")"</f>
        <v>#REF!</v>
      </c>
      <c r="D192" s="156"/>
      <c r="E192" s="156"/>
      <c r="F192" s="156"/>
      <c r="G192" s="179"/>
      <c r="H192" s="115" t="e">
        <f>MID(#REF!,22,20)</f>
        <v>#REF!</v>
      </c>
      <c r="I192" s="117"/>
      <c r="J192" s="117"/>
      <c r="K192" s="117"/>
      <c r="L192" s="117"/>
      <c r="M192" s="117"/>
      <c r="N192" s="117"/>
      <c r="O192" s="117"/>
      <c r="P192" s="117"/>
      <c r="Q192" s="117"/>
      <c r="U192" s="206" t="e">
        <f>IF(#REF!&lt;0,"▲",)&amp;TEXT(ABS(ROUND(#REF!,1)),"#0.0")</f>
        <v>#REF!</v>
      </c>
      <c r="V192" s="206"/>
      <c r="W192" s="206" t="str">
        <f>IF('４月'!F38&lt;0,"▲",)&amp;TEXT(ABS(ROUND('４月'!F38,1)),"#0.0")</f>
        <v>▲72.3</v>
      </c>
    </row>
    <row r="193" spans="1:83" ht="21.95" customHeight="1">
      <c r="A193" s="115"/>
      <c r="B193" s="117"/>
      <c r="C193" s="155"/>
      <c r="D193" s="156"/>
      <c r="E193" s="156"/>
      <c r="F193" s="156"/>
      <c r="G193" s="179"/>
      <c r="H193" s="115" t="e">
        <f>MID(#REF!,41,20)</f>
        <v>#REF!</v>
      </c>
      <c r="I193" s="117"/>
      <c r="J193" s="117"/>
      <c r="K193" s="117"/>
      <c r="L193" s="117"/>
      <c r="M193" s="117"/>
      <c r="N193" s="117"/>
      <c r="O193" s="117"/>
      <c r="P193" s="117"/>
      <c r="Q193" s="117"/>
      <c r="U193" s="206"/>
      <c r="V193" s="206"/>
      <c r="W193" s="206"/>
    </row>
    <row r="194" spans="1:83" ht="6.95" customHeight="1">
      <c r="A194" s="117"/>
      <c r="B194" s="117"/>
      <c r="C194" s="117"/>
      <c r="D194" s="117"/>
      <c r="E194" s="117"/>
      <c r="F194" s="117"/>
      <c r="G194" s="125"/>
      <c r="H194" s="117"/>
      <c r="I194" s="117"/>
      <c r="J194" s="117"/>
      <c r="K194" s="117"/>
      <c r="L194" s="117"/>
      <c r="M194" s="117"/>
      <c r="N194" s="117"/>
      <c r="O194" s="117"/>
      <c r="P194" s="117"/>
      <c r="Q194" s="117"/>
      <c r="U194" s="206"/>
      <c r="V194" s="206"/>
      <c r="W194" s="206"/>
    </row>
    <row r="195" spans="1:83" ht="21.95" customHeight="1">
      <c r="A195" s="115" t="s">
        <v>82</v>
      </c>
      <c r="B195" s="117"/>
      <c r="C195" s="117"/>
      <c r="D195" s="117"/>
      <c r="E195" s="117"/>
      <c r="F195" s="117"/>
      <c r="G195" s="179" t="s">
        <v>49</v>
      </c>
      <c r="H195" s="115" t="e">
        <f>LEFT(#REF!,20)</f>
        <v>#REF!</v>
      </c>
      <c r="I195" s="117"/>
      <c r="J195" s="117"/>
      <c r="K195" s="117"/>
      <c r="L195" s="117"/>
      <c r="M195" s="117"/>
      <c r="N195" s="117"/>
      <c r="O195" s="117"/>
      <c r="P195" s="117"/>
      <c r="Q195" s="117"/>
      <c r="U195" s="206"/>
      <c r="V195" s="206"/>
      <c r="W195" s="206"/>
    </row>
    <row r="196" spans="1:83" ht="21.95" customHeight="1">
      <c r="A196" s="115"/>
      <c r="B196" s="117"/>
      <c r="C196" s="155" t="e">
        <f>" ("&amp;U196&amp;"→"&amp;W196&amp;")"</f>
        <v>#REF!</v>
      </c>
      <c r="D196" s="156"/>
      <c r="E196" s="156"/>
      <c r="F196" s="156"/>
      <c r="G196" s="180"/>
      <c r="H196" s="250" t="e">
        <f>MID(#REF!,21,20)</f>
        <v>#REF!</v>
      </c>
      <c r="I196" s="117"/>
      <c r="J196" s="117"/>
      <c r="K196" s="117"/>
      <c r="L196" s="117"/>
      <c r="M196" s="117"/>
      <c r="N196" s="117"/>
      <c r="O196" s="117"/>
      <c r="P196" s="117"/>
      <c r="Q196" s="117"/>
      <c r="U196" s="206" t="e">
        <f>IF(#REF!&lt;0,"▲",)&amp;TEXT(ABS(ROUND(#REF!,1)),"#0.0")</f>
        <v>#REF!</v>
      </c>
      <c r="V196" s="206"/>
      <c r="W196" s="206" t="str">
        <f>IF('４月'!F40&lt;0,"▲",)&amp;TEXT(ABS(ROUND('４月'!F40,1)),"#0.0")</f>
        <v>▲13.0</v>
      </c>
    </row>
    <row r="197" spans="1:83" ht="6.95" customHeight="1">
      <c r="A197" s="126"/>
      <c r="B197" s="126"/>
      <c r="C197" s="126"/>
      <c r="D197" s="126"/>
      <c r="E197" s="126"/>
      <c r="F197" s="126"/>
      <c r="G197" s="186"/>
      <c r="H197" s="126"/>
      <c r="I197" s="126"/>
      <c r="J197" s="126"/>
      <c r="K197" s="126"/>
      <c r="L197" s="126"/>
      <c r="M197" s="126"/>
      <c r="N197" s="126"/>
      <c r="O197" s="126"/>
      <c r="P197" s="126"/>
      <c r="Q197" s="126"/>
    </row>
    <row r="198" spans="1:83" ht="15.95" customHeight="1"/>
    <row r="199" spans="1:83" ht="15.95" customHeight="1"/>
    <row r="200" spans="1:83" ht="15.95" customHeight="1"/>
    <row r="201" spans="1:83" ht="21.95" customHeight="1">
      <c r="B201" s="149"/>
      <c r="C201" s="149"/>
      <c r="D201" s="149"/>
      <c r="E201" s="149"/>
      <c r="F201" s="149"/>
      <c r="G201" s="149"/>
      <c r="H201" s="184" t="s">
        <v>39</v>
      </c>
      <c r="I201" s="149"/>
      <c r="J201" s="149"/>
      <c r="K201" s="149"/>
      <c r="L201" s="149"/>
      <c r="M201" s="149"/>
      <c r="N201" s="149"/>
      <c r="O201" s="149"/>
      <c r="P201" s="149"/>
      <c r="Q201" s="149"/>
    </row>
    <row r="202" spans="1:83" ht="21.95" customHeight="1">
      <c r="B202" s="149"/>
      <c r="C202" s="149"/>
      <c r="D202" s="149"/>
      <c r="E202" s="149"/>
      <c r="F202" s="149"/>
      <c r="G202" s="149"/>
      <c r="H202" s="149"/>
      <c r="I202" s="149"/>
      <c r="J202" s="149"/>
      <c r="K202" s="149"/>
      <c r="L202" s="149"/>
      <c r="M202" s="149"/>
      <c r="N202" s="149"/>
      <c r="O202" s="149"/>
      <c r="P202" s="149"/>
      <c r="Q202" s="149"/>
      <c r="T202" s="206"/>
    </row>
    <row r="203" spans="1:83" ht="21.95" customHeight="1">
      <c r="B203" s="149"/>
      <c r="C203" s="149"/>
      <c r="D203" s="149"/>
      <c r="E203" s="149"/>
      <c r="F203" s="149"/>
      <c r="G203" s="149"/>
      <c r="H203" s="149"/>
      <c r="I203" s="149"/>
      <c r="J203" s="149"/>
      <c r="K203" s="149"/>
      <c r="L203" s="149"/>
      <c r="M203" s="149"/>
      <c r="N203" s="149"/>
      <c r="O203" s="149"/>
      <c r="P203" s="149"/>
      <c r="Q203" s="149"/>
    </row>
    <row r="204" spans="1:83" ht="21.95" customHeight="1">
      <c r="B204" s="149"/>
      <c r="C204" s="149"/>
      <c r="D204" s="149"/>
      <c r="E204" s="149"/>
      <c r="F204" s="149"/>
      <c r="G204" s="149"/>
      <c r="H204" s="149"/>
      <c r="I204" s="149"/>
      <c r="J204" s="149"/>
      <c r="K204" s="149"/>
      <c r="L204" s="149"/>
      <c r="M204" s="149"/>
      <c r="N204" s="149"/>
      <c r="O204" s="149"/>
      <c r="P204" s="149"/>
      <c r="Q204" s="149"/>
    </row>
    <row r="205" spans="1:83" ht="21.95" customHeight="1">
      <c r="B205" s="149"/>
      <c r="C205" s="149"/>
      <c r="D205" s="149"/>
      <c r="E205" s="149"/>
      <c r="F205" s="149"/>
      <c r="G205" s="149"/>
      <c r="H205" s="149"/>
      <c r="I205" s="149"/>
      <c r="J205" s="149"/>
      <c r="K205" s="149"/>
      <c r="L205" s="149"/>
      <c r="M205" s="149"/>
      <c r="N205" s="149"/>
      <c r="O205" s="149"/>
      <c r="P205" s="149"/>
      <c r="Q205" s="149"/>
      <c r="T205" s="206"/>
    </row>
    <row r="206" spans="1:83" ht="21.95" customHeight="1">
      <c r="B206" s="149"/>
      <c r="C206" s="149"/>
      <c r="D206" s="149"/>
      <c r="E206" s="149"/>
      <c r="F206" s="149"/>
      <c r="G206" s="149"/>
      <c r="H206" s="149"/>
      <c r="I206" s="149"/>
      <c r="J206" s="149"/>
      <c r="K206" s="149"/>
      <c r="L206" s="149"/>
      <c r="M206" s="149"/>
      <c r="N206" s="149"/>
      <c r="O206" s="149"/>
      <c r="P206" s="149"/>
      <c r="Q206" s="149"/>
      <c r="T206" s="206"/>
      <c r="U206" s="122"/>
      <c r="V206" s="122"/>
      <c r="W206" s="122"/>
      <c r="X206" s="122"/>
      <c r="Y206" s="122"/>
      <c r="Z206" s="122"/>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2"/>
      <c r="BG206" s="122"/>
      <c r="BH206" s="122"/>
      <c r="BI206" s="122"/>
      <c r="BJ206" s="122"/>
      <c r="BK206" s="122"/>
      <c r="BL206" s="122"/>
      <c r="BM206" s="122"/>
      <c r="BN206" s="122"/>
      <c r="BO206" s="122"/>
      <c r="BP206" s="122"/>
      <c r="BQ206" s="122"/>
      <c r="BR206" s="122"/>
      <c r="BS206" s="122"/>
      <c r="BT206" s="122"/>
      <c r="BU206" s="122"/>
      <c r="BV206" s="122"/>
      <c r="BW206" s="122"/>
      <c r="BX206" s="122"/>
      <c r="BY206" s="122"/>
      <c r="BZ206" s="122"/>
      <c r="CA206" s="122"/>
      <c r="CB206" s="122"/>
      <c r="CC206" s="122"/>
      <c r="CD206" s="122"/>
      <c r="CE206" s="122"/>
    </row>
    <row r="207" spans="1:83" s="94" customFormat="1" ht="18" customHeight="1">
      <c r="B207" s="150"/>
      <c r="C207" s="150"/>
      <c r="D207" s="150"/>
      <c r="E207" s="150"/>
      <c r="F207" s="150"/>
      <c r="G207" s="150"/>
      <c r="H207" s="150"/>
      <c r="I207" s="150"/>
      <c r="J207" s="150"/>
      <c r="K207" s="150"/>
      <c r="L207" s="150"/>
      <c r="M207" s="150"/>
      <c r="N207" s="150"/>
      <c r="O207" s="150"/>
      <c r="P207" s="150"/>
      <c r="Q207" s="150"/>
      <c r="U207" s="229"/>
      <c r="V207" s="229"/>
      <c r="W207" s="229"/>
      <c r="X207" s="229"/>
      <c r="Y207" s="229"/>
      <c r="Z207" s="229"/>
      <c r="AA207" s="229"/>
      <c r="AB207" s="229"/>
      <c r="AC207" s="229"/>
      <c r="AD207" s="229"/>
      <c r="AE207" s="229"/>
      <c r="AF207" s="229"/>
      <c r="AG207" s="229"/>
      <c r="AH207" s="229"/>
      <c r="AI207" s="229"/>
      <c r="AJ207" s="229"/>
      <c r="AK207" s="229"/>
      <c r="AL207" s="229"/>
      <c r="AM207" s="229"/>
      <c r="AN207" s="229"/>
      <c r="AO207" s="229"/>
      <c r="AP207" s="229"/>
      <c r="AQ207" s="229"/>
      <c r="AR207" s="229"/>
      <c r="AS207" s="229"/>
      <c r="AT207" s="229"/>
      <c r="AU207" s="229"/>
      <c r="AV207" s="229"/>
      <c r="AW207" s="229"/>
      <c r="AX207" s="229"/>
      <c r="AY207" s="229"/>
      <c r="AZ207" s="229"/>
      <c r="BA207" s="229"/>
      <c r="BB207" s="229"/>
      <c r="BC207" s="229"/>
      <c r="BD207" s="229"/>
      <c r="BE207" s="229"/>
      <c r="BF207" s="229"/>
      <c r="BG207" s="229"/>
      <c r="BH207" s="229"/>
      <c r="BI207" s="229"/>
      <c r="BJ207" s="229"/>
      <c r="BK207" s="229"/>
      <c r="BL207" s="229"/>
      <c r="BM207" s="229"/>
      <c r="BN207" s="229"/>
      <c r="BO207" s="229"/>
      <c r="BP207" s="229"/>
      <c r="BQ207" s="229" t="str">
        <f t="shared" ref="BQ207:BV208" si="2">IF(BQ78="","",BQ78)</f>
        <v/>
      </c>
      <c r="BR207" s="229" t="str">
        <f t="shared" si="2"/>
        <v/>
      </c>
      <c r="BS207" s="229" t="str">
        <f t="shared" si="2"/>
        <v/>
      </c>
      <c r="BT207" s="229" t="str">
        <f t="shared" si="2"/>
        <v/>
      </c>
      <c r="BU207" s="229" t="str">
        <f t="shared" si="2"/>
        <v/>
      </c>
      <c r="BV207" s="229" t="str">
        <f t="shared" si="2"/>
        <v/>
      </c>
    </row>
    <row r="208" spans="1:83" s="94" customFormat="1" ht="18" customHeight="1">
      <c r="B208" s="150"/>
      <c r="C208" s="150"/>
      <c r="D208" s="150"/>
      <c r="E208" s="150"/>
      <c r="F208" s="150"/>
      <c r="G208" s="150"/>
      <c r="H208" s="150"/>
      <c r="I208" s="150"/>
      <c r="J208" s="150"/>
      <c r="K208" s="150"/>
      <c r="L208" s="150"/>
      <c r="M208" s="150"/>
      <c r="N208" s="150"/>
      <c r="O208" s="150"/>
      <c r="P208" s="150"/>
      <c r="Q208" s="150"/>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t="str">
        <f t="shared" si="2"/>
        <v/>
      </c>
      <c r="BR208" s="213" t="str">
        <f t="shared" si="2"/>
        <v/>
      </c>
      <c r="BS208" s="213" t="str">
        <f t="shared" si="2"/>
        <v/>
      </c>
      <c r="BT208" s="213" t="str">
        <f t="shared" si="2"/>
        <v/>
      </c>
      <c r="BU208" s="213" t="str">
        <f t="shared" si="2"/>
        <v/>
      </c>
      <c r="BV208" s="213" t="str">
        <f t="shared" si="2"/>
        <v/>
      </c>
    </row>
    <row r="209" spans="2:83" ht="21.95" customHeight="1">
      <c r="B209" s="149"/>
      <c r="C209" s="149"/>
      <c r="D209" s="149"/>
      <c r="E209" s="149"/>
      <c r="F209" s="149"/>
      <c r="G209" s="149"/>
      <c r="H209" s="149"/>
      <c r="I209" s="149"/>
      <c r="J209" s="149"/>
      <c r="K209" s="149"/>
      <c r="L209" s="149"/>
      <c r="M209" s="149"/>
      <c r="N209" s="149"/>
      <c r="O209" s="149"/>
      <c r="P209" s="149"/>
      <c r="Q209" s="149"/>
      <c r="T209" s="207"/>
      <c r="U209" s="231"/>
      <c r="V209" s="231"/>
      <c r="W209" s="231"/>
      <c r="X209" s="231"/>
      <c r="Y209" s="231"/>
      <c r="Z209" s="231"/>
      <c r="AA209" s="231"/>
      <c r="AB209" s="231"/>
      <c r="AC209" s="231"/>
      <c r="AD209" s="231"/>
      <c r="AE209" s="231"/>
      <c r="AF209" s="231"/>
      <c r="AG209" s="231"/>
      <c r="AH209" s="207"/>
      <c r="AI209" s="207"/>
      <c r="AJ209" s="207"/>
      <c r="AK209" s="207"/>
      <c r="AL209" s="207"/>
      <c r="AM209" s="207"/>
      <c r="AN209" s="207"/>
      <c r="AO209" s="207"/>
      <c r="AP209" s="207"/>
      <c r="AQ209" s="207"/>
      <c r="AR209" s="207"/>
      <c r="AS209" s="207"/>
      <c r="AT209" s="207"/>
      <c r="AU209" s="207"/>
      <c r="AV209" s="207"/>
      <c r="AW209" s="207"/>
      <c r="AX209" s="207"/>
      <c r="AY209" s="207"/>
      <c r="AZ209" s="207"/>
      <c r="BA209" s="207"/>
      <c r="BB209" s="207"/>
      <c r="BC209" s="207"/>
      <c r="BD209" s="207"/>
      <c r="BE209" s="207"/>
      <c r="BF209" s="207"/>
      <c r="BG209" s="207"/>
      <c r="BH209" s="207"/>
      <c r="BI209" s="207"/>
      <c r="BJ209" s="207"/>
      <c r="BK209" s="207"/>
      <c r="BL209" s="207"/>
      <c r="BM209" s="207"/>
      <c r="BN209" s="207"/>
      <c r="BO209" s="207"/>
      <c r="BP209" s="207"/>
      <c r="BQ209" s="207"/>
      <c r="BR209" s="207"/>
      <c r="BS209" s="207"/>
      <c r="BT209" s="207"/>
      <c r="BU209" s="207"/>
      <c r="BV209" s="207"/>
      <c r="BW209" s="122"/>
      <c r="BX209" s="122"/>
      <c r="BY209" s="122"/>
      <c r="BZ209" s="122"/>
      <c r="CA209" s="122"/>
      <c r="CB209" s="122"/>
      <c r="CC209" s="122"/>
      <c r="CD209" s="122"/>
      <c r="CE209" s="122"/>
    </row>
    <row r="210" spans="2:83" ht="15.95" customHeight="1">
      <c r="B210" s="149"/>
      <c r="C210" s="149"/>
      <c r="D210" s="149"/>
      <c r="E210" s="149"/>
      <c r="F210" s="149"/>
      <c r="G210" s="149"/>
      <c r="H210" s="149"/>
      <c r="I210" s="149"/>
      <c r="J210" s="149"/>
      <c r="K210" s="149"/>
      <c r="L210" s="149"/>
      <c r="M210" s="149"/>
      <c r="N210" s="149"/>
      <c r="O210" s="149"/>
      <c r="P210" s="149"/>
      <c r="Q210" s="149"/>
      <c r="T210" s="122"/>
      <c r="U210" s="122"/>
      <c r="V210" s="122"/>
      <c r="W210" s="122"/>
      <c r="X210" s="122"/>
      <c r="Y210" s="122"/>
      <c r="Z210" s="122"/>
      <c r="AA210" s="122"/>
      <c r="AB210" s="122"/>
      <c r="AC210" s="122"/>
      <c r="AD210" s="122"/>
      <c r="AE210" s="122"/>
      <c r="AF210" s="122"/>
      <c r="AG210" s="122"/>
      <c r="AH210" s="122"/>
      <c r="AI210" s="122"/>
      <c r="AJ210" s="12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2"/>
      <c r="BG210" s="122"/>
      <c r="BH210" s="122"/>
      <c r="BI210" s="122"/>
      <c r="BJ210" s="122"/>
      <c r="BK210" s="122"/>
      <c r="BL210" s="122"/>
      <c r="BM210" s="122"/>
      <c r="BN210" s="122"/>
      <c r="BO210" s="122"/>
      <c r="BP210" s="122"/>
      <c r="BQ210" s="122"/>
      <c r="BR210" s="122"/>
      <c r="BS210" s="122"/>
      <c r="BT210" s="122"/>
      <c r="BU210" s="122"/>
      <c r="BV210" s="122"/>
      <c r="BW210" s="122"/>
      <c r="BX210" s="122"/>
      <c r="BY210" s="122"/>
      <c r="BZ210" s="122"/>
      <c r="CA210" s="122"/>
      <c r="CB210" s="122"/>
      <c r="CC210" s="122"/>
      <c r="CD210" s="122"/>
      <c r="CE210" s="122"/>
    </row>
    <row r="211" spans="2:83" ht="15.95" customHeight="1">
      <c r="B211" s="149"/>
      <c r="C211" s="149"/>
      <c r="D211" s="149"/>
      <c r="E211" s="149"/>
      <c r="F211" s="149"/>
      <c r="G211" s="149"/>
      <c r="H211" s="149"/>
      <c r="I211" s="149"/>
      <c r="J211" s="149"/>
      <c r="K211" s="149"/>
      <c r="L211" s="149"/>
      <c r="M211" s="149"/>
      <c r="N211" s="149"/>
      <c r="O211" s="149"/>
      <c r="P211" s="149"/>
      <c r="Q211" s="149"/>
      <c r="T211" s="208"/>
      <c r="U211" s="207"/>
      <c r="V211" s="122"/>
      <c r="W211" s="122"/>
      <c r="X211" s="122"/>
      <c r="Y211" s="122"/>
      <c r="Z211" s="122"/>
      <c r="AA211" s="122"/>
      <c r="AB211" s="122"/>
      <c r="AC211" s="122"/>
      <c r="AD211" s="122"/>
      <c r="AE211" s="122"/>
      <c r="AF211" s="122"/>
      <c r="AG211" s="122"/>
      <c r="AH211" s="122"/>
      <c r="AI211" s="122"/>
      <c r="AJ211" s="12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2"/>
      <c r="BG211" s="122"/>
      <c r="BH211" s="122"/>
      <c r="BI211" s="122"/>
      <c r="BJ211" s="122"/>
      <c r="BK211" s="122"/>
      <c r="BL211" s="122"/>
      <c r="BM211" s="122"/>
      <c r="BN211" s="122"/>
      <c r="BO211" s="122"/>
      <c r="BP211" s="122"/>
      <c r="BQ211" s="122"/>
      <c r="BR211" s="122"/>
      <c r="BS211" s="122"/>
      <c r="BT211" s="122"/>
      <c r="BU211" s="122"/>
      <c r="BV211" s="122"/>
      <c r="BW211" s="122"/>
      <c r="BX211" s="122"/>
      <c r="BY211" s="122"/>
      <c r="BZ211" s="122"/>
      <c r="CA211" s="122"/>
      <c r="CB211" s="122"/>
      <c r="CC211" s="122"/>
      <c r="CD211" s="122"/>
      <c r="CE211" s="122"/>
    </row>
    <row r="212" spans="2:83" ht="15.95" customHeight="1">
      <c r="B212" s="149"/>
      <c r="C212" s="149"/>
      <c r="D212" s="149"/>
      <c r="E212" s="149"/>
      <c r="F212" s="149"/>
      <c r="G212" s="149"/>
      <c r="H212" s="149"/>
      <c r="I212" s="149"/>
      <c r="J212" s="149"/>
      <c r="K212" s="149"/>
      <c r="L212" s="149"/>
      <c r="M212" s="149"/>
      <c r="N212" s="149"/>
      <c r="O212" s="149"/>
      <c r="P212" s="149"/>
      <c r="Q212" s="149"/>
    </row>
    <row r="213" spans="2:83" ht="21.95" customHeight="1">
      <c r="B213" s="149"/>
      <c r="C213" s="149"/>
      <c r="D213" s="149"/>
      <c r="E213" s="149"/>
      <c r="F213" s="149"/>
      <c r="G213" s="184" t="s">
        <v>35</v>
      </c>
      <c r="I213" s="149"/>
      <c r="J213" s="149"/>
      <c r="K213" s="149"/>
      <c r="L213" s="149"/>
      <c r="M213" s="149"/>
      <c r="N213" s="149"/>
      <c r="O213" s="149"/>
      <c r="P213" s="149"/>
      <c r="Q213" s="149"/>
    </row>
    <row r="214" spans="2:83" ht="21.95" customHeight="1">
      <c r="B214" s="149"/>
      <c r="C214" s="149"/>
      <c r="D214" s="149"/>
      <c r="E214" s="149"/>
      <c r="F214" s="149"/>
      <c r="G214" s="149"/>
      <c r="H214" s="149"/>
      <c r="I214" s="149"/>
      <c r="J214" s="149"/>
      <c r="K214" s="149"/>
      <c r="L214" s="149"/>
      <c r="M214" s="149"/>
      <c r="N214" s="149"/>
      <c r="O214" s="149"/>
      <c r="P214" s="149"/>
      <c r="Q214" s="149"/>
    </row>
    <row r="215" spans="2:83" ht="21.95" customHeight="1">
      <c r="B215" s="149"/>
      <c r="C215" s="149"/>
      <c r="D215" s="149"/>
      <c r="E215" s="149"/>
      <c r="F215" s="149"/>
      <c r="G215" s="149"/>
      <c r="H215" s="149"/>
      <c r="I215" s="149"/>
      <c r="J215" s="149"/>
      <c r="K215" s="149"/>
      <c r="L215" s="149"/>
      <c r="M215" s="149"/>
      <c r="N215" s="149"/>
      <c r="O215" s="149"/>
      <c r="P215" s="149"/>
      <c r="Q215" s="149"/>
    </row>
    <row r="216" spans="2:83" ht="21.95" customHeight="1">
      <c r="B216" s="149"/>
      <c r="C216" s="149"/>
      <c r="D216" s="149"/>
      <c r="E216" s="149"/>
      <c r="F216" s="149"/>
      <c r="G216" s="149"/>
      <c r="H216" s="149"/>
      <c r="I216" s="149"/>
      <c r="J216" s="149"/>
      <c r="K216" s="149"/>
      <c r="L216" s="149"/>
      <c r="M216" s="149"/>
      <c r="N216" s="149"/>
      <c r="O216" s="149"/>
      <c r="P216" s="149"/>
      <c r="Q216" s="149"/>
    </row>
    <row r="217" spans="2:83" ht="21.95" customHeight="1">
      <c r="B217" s="149"/>
      <c r="C217" s="149"/>
      <c r="D217" s="149"/>
      <c r="E217" s="149"/>
      <c r="F217" s="149"/>
      <c r="G217" s="149"/>
      <c r="H217" s="149"/>
      <c r="I217" s="149"/>
      <c r="J217" s="149"/>
      <c r="K217" s="149"/>
      <c r="L217" s="149"/>
      <c r="M217" s="149"/>
      <c r="N217" s="149"/>
      <c r="O217" s="149"/>
      <c r="P217" s="149"/>
      <c r="Q217" s="149"/>
      <c r="T217" s="206"/>
      <c r="U217" s="122"/>
      <c r="V217" s="122"/>
      <c r="W217" s="122"/>
      <c r="X217" s="122"/>
      <c r="Y217" s="122"/>
      <c r="Z217" s="122"/>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c r="BG217" s="122"/>
      <c r="BH217" s="122"/>
      <c r="BI217" s="122"/>
      <c r="BJ217" s="122"/>
      <c r="BK217" s="122"/>
      <c r="BL217" s="122"/>
      <c r="BM217" s="122"/>
      <c r="BN217" s="122"/>
      <c r="BO217" s="122"/>
      <c r="BP217" s="122"/>
      <c r="BQ217" s="122"/>
      <c r="BR217" s="122"/>
      <c r="BS217" s="122"/>
      <c r="BT217" s="122"/>
      <c r="BU217" s="122"/>
      <c r="BV217" s="122"/>
      <c r="BW217" s="122"/>
      <c r="BX217" s="122"/>
      <c r="BY217" s="122"/>
      <c r="BZ217" s="122"/>
      <c r="CA217" s="122"/>
      <c r="CB217" s="122"/>
      <c r="CC217" s="122"/>
      <c r="CD217" s="122"/>
      <c r="CE217" s="122"/>
    </row>
    <row r="218" spans="2:83" ht="21.95" customHeight="1">
      <c r="B218" s="149"/>
      <c r="C218" s="149"/>
      <c r="D218" s="149"/>
      <c r="E218" s="149"/>
      <c r="F218" s="149"/>
      <c r="G218" s="149"/>
      <c r="H218" s="149"/>
      <c r="I218" s="149"/>
      <c r="J218" s="149"/>
      <c r="K218" s="149"/>
      <c r="L218" s="149"/>
      <c r="M218" s="149"/>
      <c r="N218" s="149"/>
      <c r="O218" s="149"/>
      <c r="P218" s="149"/>
      <c r="Q218" s="149"/>
      <c r="T218" s="206"/>
      <c r="U218" s="122"/>
      <c r="V218" s="122"/>
      <c r="W218" s="122"/>
      <c r="X218" s="122"/>
      <c r="Y218" s="122"/>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2"/>
      <c r="BI218" s="122"/>
      <c r="BJ218" s="122"/>
      <c r="BK218" s="122"/>
      <c r="BL218" s="122"/>
      <c r="BM218" s="122"/>
      <c r="BN218" s="122"/>
      <c r="BO218" s="122"/>
      <c r="BP218" s="122"/>
      <c r="BQ218" s="122"/>
      <c r="BR218" s="122"/>
      <c r="BS218" s="122"/>
      <c r="BT218" s="122"/>
      <c r="BU218" s="122"/>
      <c r="BV218" s="122"/>
      <c r="BW218" s="122"/>
      <c r="BX218" s="122"/>
      <c r="BY218" s="122"/>
      <c r="BZ218" s="122"/>
      <c r="CA218" s="122"/>
      <c r="CB218" s="122"/>
      <c r="CC218" s="122"/>
      <c r="CD218" s="122"/>
      <c r="CE218" s="122"/>
    </row>
    <row r="219" spans="2:83" s="94" customFormat="1" ht="18.75" customHeight="1">
      <c r="B219" s="150"/>
      <c r="C219" s="150"/>
      <c r="D219" s="150"/>
      <c r="E219" s="150"/>
      <c r="F219" s="150"/>
      <c r="G219" s="150"/>
      <c r="H219" s="150"/>
      <c r="I219" s="150"/>
      <c r="J219" s="150"/>
      <c r="K219" s="150"/>
      <c r="L219" s="150"/>
      <c r="M219" s="150"/>
      <c r="N219" s="150"/>
      <c r="O219" s="150"/>
      <c r="P219" s="150"/>
      <c r="Q219" s="150"/>
      <c r="U219" s="229"/>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229"/>
      <c r="AW219" s="229"/>
      <c r="AX219" s="229"/>
      <c r="AY219" s="229"/>
      <c r="AZ219" s="229"/>
      <c r="BA219" s="229"/>
      <c r="BB219" s="229"/>
      <c r="BC219" s="229"/>
      <c r="BD219" s="229"/>
      <c r="BE219" s="229"/>
      <c r="BF219" s="229"/>
      <c r="BG219" s="229"/>
      <c r="BH219" s="229"/>
      <c r="BI219" s="229"/>
      <c r="BJ219" s="229"/>
      <c r="BK219" s="229"/>
      <c r="BL219" s="229"/>
      <c r="BM219" s="229"/>
      <c r="BN219" s="229"/>
      <c r="BO219" s="229"/>
      <c r="BP219" s="229"/>
      <c r="BQ219" s="229" t="str">
        <f t="shared" ref="BQ219:BV220" si="3">IF(BQ78="","",BQ78)</f>
        <v/>
      </c>
      <c r="BR219" s="229" t="str">
        <f t="shared" si="3"/>
        <v/>
      </c>
      <c r="BS219" s="229" t="str">
        <f t="shared" si="3"/>
        <v/>
      </c>
      <c r="BT219" s="229" t="str">
        <f t="shared" si="3"/>
        <v/>
      </c>
      <c r="BU219" s="229" t="str">
        <f t="shared" si="3"/>
        <v/>
      </c>
      <c r="BV219" s="229" t="str">
        <f t="shared" si="3"/>
        <v/>
      </c>
    </row>
    <row r="220" spans="2:83" s="94" customFormat="1" ht="18.75" customHeight="1">
      <c r="B220" s="150"/>
      <c r="C220" s="150"/>
      <c r="D220" s="150"/>
      <c r="E220" s="150"/>
      <c r="F220" s="150"/>
      <c r="G220" s="150"/>
      <c r="H220" s="150"/>
      <c r="I220" s="150"/>
      <c r="J220" s="150"/>
      <c r="K220" s="150"/>
      <c r="L220" s="150"/>
      <c r="M220" s="150"/>
      <c r="N220" s="150"/>
      <c r="O220" s="150"/>
      <c r="P220" s="150"/>
      <c r="Q220" s="150"/>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t="str">
        <f t="shared" si="3"/>
        <v/>
      </c>
      <c r="BR220" s="213" t="str">
        <f t="shared" si="3"/>
        <v/>
      </c>
      <c r="BS220" s="213" t="str">
        <f t="shared" si="3"/>
        <v/>
      </c>
      <c r="BT220" s="213" t="str">
        <f t="shared" si="3"/>
        <v/>
      </c>
      <c r="BU220" s="213" t="str">
        <f t="shared" si="3"/>
        <v/>
      </c>
      <c r="BV220" s="213" t="str">
        <f t="shared" si="3"/>
        <v/>
      </c>
    </row>
    <row r="221" spans="2:83" ht="21.95" customHeight="1">
      <c r="B221" s="149"/>
      <c r="C221" s="149"/>
      <c r="D221" s="149"/>
      <c r="E221" s="149"/>
      <c r="F221" s="149"/>
      <c r="G221" s="149"/>
      <c r="H221" s="149"/>
      <c r="I221" s="149"/>
      <c r="J221" s="149"/>
      <c r="K221" s="149"/>
      <c r="L221" s="149"/>
      <c r="M221" s="149"/>
      <c r="N221" s="149"/>
      <c r="O221" s="149"/>
      <c r="P221" s="149"/>
      <c r="Q221" s="149"/>
      <c r="T221" s="207"/>
      <c r="U221" s="252"/>
      <c r="V221" s="252"/>
      <c r="W221" s="252"/>
      <c r="X221" s="252"/>
      <c r="Y221" s="252"/>
      <c r="Z221" s="252"/>
      <c r="AA221" s="252"/>
      <c r="AB221" s="252"/>
      <c r="AC221" s="255"/>
      <c r="AD221" s="255"/>
      <c r="AE221" s="255"/>
      <c r="AF221" s="255"/>
      <c r="AG221" s="255"/>
      <c r="AH221" s="256"/>
      <c r="AI221" s="256"/>
      <c r="AJ221" s="256"/>
      <c r="AK221" s="256"/>
      <c r="AL221" s="256"/>
      <c r="AM221" s="256"/>
      <c r="AN221" s="256"/>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122"/>
      <c r="BX221" s="122"/>
      <c r="BY221" s="122"/>
      <c r="BZ221" s="122"/>
      <c r="CA221" s="122"/>
      <c r="CB221" s="122"/>
      <c r="CC221" s="122"/>
      <c r="CD221" s="122"/>
      <c r="CE221" s="122"/>
    </row>
    <row r="222" spans="2:83" ht="15.95" customHeight="1">
      <c r="B222" s="149"/>
      <c r="C222" s="149"/>
      <c r="D222" s="149"/>
      <c r="E222" s="149"/>
      <c r="F222" s="149"/>
      <c r="G222" s="149"/>
      <c r="H222" s="149"/>
      <c r="I222" s="149"/>
      <c r="J222" s="149"/>
      <c r="K222" s="149"/>
      <c r="L222" s="149"/>
      <c r="M222" s="149"/>
      <c r="N222" s="149"/>
      <c r="O222" s="149"/>
      <c r="P222" s="149"/>
      <c r="Q222" s="149"/>
      <c r="T222" s="207"/>
      <c r="U222" s="231"/>
      <c r="V222" s="231"/>
      <c r="W222" s="231"/>
      <c r="X222" s="231"/>
      <c r="Y222" s="231"/>
      <c r="Z222" s="231"/>
      <c r="AA222" s="231"/>
      <c r="AB222" s="231"/>
      <c r="AC222" s="231"/>
      <c r="AD222" s="231"/>
      <c r="AE222" s="231"/>
      <c r="AF222" s="231"/>
      <c r="AG222" s="231"/>
      <c r="AH222" s="122"/>
      <c r="AI222" s="122"/>
      <c r="AJ222" s="122"/>
      <c r="AK222" s="122"/>
      <c r="AL222" s="122"/>
      <c r="AM222" s="122"/>
      <c r="AN222" s="122"/>
      <c r="AO222" s="122"/>
      <c r="AP222" s="122"/>
      <c r="AQ222" s="122"/>
      <c r="AR222" s="122"/>
      <c r="AS222" s="122"/>
      <c r="AT222" s="122"/>
      <c r="AU222" s="122"/>
      <c r="AV222" s="122"/>
      <c r="AW222" s="122"/>
      <c r="AX222" s="122"/>
      <c r="AY222" s="122"/>
      <c r="AZ222" s="122"/>
      <c r="BA222" s="122"/>
      <c r="BB222" s="122"/>
      <c r="BC222" s="122"/>
      <c r="BD222" s="122"/>
      <c r="BE222" s="122"/>
      <c r="BF222" s="122"/>
      <c r="BG222" s="122"/>
      <c r="BH222" s="122"/>
      <c r="BI222" s="122"/>
      <c r="BJ222" s="122"/>
      <c r="BK222" s="122"/>
      <c r="BL222" s="122"/>
      <c r="BM222" s="122"/>
      <c r="BN222" s="122"/>
      <c r="BO222" s="122"/>
      <c r="BP222" s="122"/>
      <c r="BQ222" s="122"/>
      <c r="BR222" s="122"/>
      <c r="BS222" s="122"/>
      <c r="BT222" s="122"/>
      <c r="BU222" s="122"/>
      <c r="BV222" s="122"/>
      <c r="BW222" s="122"/>
      <c r="BX222" s="122"/>
      <c r="BY222" s="122"/>
      <c r="BZ222" s="122"/>
      <c r="CA222" s="122"/>
      <c r="CB222" s="122"/>
      <c r="CC222" s="122"/>
      <c r="CD222" s="122"/>
      <c r="CE222" s="122"/>
    </row>
    <row r="223" spans="2:83" ht="15.95" customHeight="1">
      <c r="T223" s="208"/>
      <c r="U223" s="207"/>
      <c r="V223" s="122"/>
      <c r="W223" s="122"/>
      <c r="X223" s="122"/>
      <c r="Y223" s="122"/>
      <c r="Z223" s="122"/>
      <c r="AA223" s="122"/>
      <c r="AB223" s="122"/>
      <c r="AC223" s="122"/>
      <c r="AD223" s="122"/>
      <c r="AE223" s="122"/>
      <c r="AF223" s="122"/>
      <c r="AG223" s="122"/>
      <c r="AH223" s="122"/>
      <c r="AI223" s="122"/>
      <c r="AJ223" s="122"/>
      <c r="AK223" s="122"/>
      <c r="AL223" s="122"/>
      <c r="AM223" s="122"/>
      <c r="AN223" s="122"/>
      <c r="AO223" s="122"/>
      <c r="AP223" s="122"/>
      <c r="AQ223" s="122"/>
      <c r="AR223" s="122"/>
      <c r="AS223" s="122"/>
      <c r="AT223" s="122"/>
      <c r="AU223" s="122"/>
      <c r="AV223" s="122"/>
      <c r="AW223" s="122"/>
      <c r="AX223" s="122"/>
      <c r="AY223" s="122"/>
      <c r="AZ223" s="122"/>
      <c r="BA223" s="122"/>
      <c r="BB223" s="122"/>
      <c r="BC223" s="122"/>
      <c r="BD223" s="122"/>
      <c r="BE223" s="122"/>
      <c r="BF223" s="122"/>
      <c r="BG223" s="122"/>
      <c r="BH223" s="122"/>
      <c r="BI223" s="122"/>
      <c r="BJ223" s="122"/>
      <c r="BK223" s="122"/>
      <c r="BL223" s="122"/>
      <c r="BM223" s="122"/>
      <c r="BN223" s="122"/>
      <c r="BO223" s="122"/>
      <c r="BP223" s="122"/>
      <c r="BQ223" s="122"/>
      <c r="BR223" s="122"/>
      <c r="BS223" s="122"/>
      <c r="BT223" s="122"/>
      <c r="BU223" s="122"/>
      <c r="BV223" s="122"/>
      <c r="BW223" s="122"/>
      <c r="BX223" s="122"/>
      <c r="BY223" s="122"/>
      <c r="BZ223" s="122"/>
      <c r="CA223" s="122"/>
      <c r="CB223" s="122"/>
      <c r="CC223" s="122"/>
      <c r="CD223" s="122"/>
      <c r="CE223" s="122"/>
    </row>
    <row r="224" spans="2:83" ht="15.95" customHeight="1"/>
    <row r="225" spans="1:89" ht="15.95" customHeight="1"/>
    <row r="226" spans="1:89" ht="15.95" customHeight="1"/>
    <row r="227" spans="1:89" ht="6.95" customHeight="1">
      <c r="A227" s="127"/>
      <c r="B227" s="151"/>
      <c r="C227" s="151"/>
      <c r="D227" s="151"/>
      <c r="E227" s="151"/>
      <c r="F227" s="151"/>
      <c r="G227" s="151"/>
      <c r="H227" s="151"/>
      <c r="I227" s="151"/>
      <c r="J227" s="151"/>
      <c r="K227" s="151"/>
      <c r="L227" s="151"/>
      <c r="M227" s="151"/>
      <c r="N227" s="151"/>
      <c r="O227" s="151"/>
      <c r="P227" s="151"/>
      <c r="Q227" s="151"/>
    </row>
    <row r="228" spans="1:89" ht="24.95" customHeight="1">
      <c r="A228" s="111" t="e">
        <f>#REF!</f>
        <v>#REF!</v>
      </c>
      <c r="B228" s="113"/>
      <c r="C228" s="113"/>
      <c r="D228" s="113"/>
      <c r="E228" s="113"/>
      <c r="F228" s="113"/>
      <c r="G228" s="113"/>
      <c r="H228" s="113"/>
      <c r="I228" s="113"/>
      <c r="J228" s="113"/>
      <c r="K228" s="113"/>
      <c r="L228" s="113"/>
      <c r="M228" s="113"/>
      <c r="N228" s="113"/>
      <c r="O228" s="113"/>
      <c r="P228" s="113"/>
      <c r="Q228" s="113"/>
    </row>
    <row r="229" spans="1:89" ht="21.95" customHeight="1">
      <c r="A229" s="115" t="e">
        <f>#REF!</f>
        <v>#REF!</v>
      </c>
      <c r="B229" s="125"/>
      <c r="C229" s="125"/>
      <c r="D229" s="125"/>
      <c r="E229" s="125"/>
      <c r="F229" s="125"/>
      <c r="G229" s="125"/>
      <c r="H229" s="125"/>
      <c r="I229" s="125"/>
      <c r="J229" s="125"/>
      <c r="K229" s="125"/>
      <c r="L229" s="125"/>
      <c r="M229" s="125"/>
      <c r="N229" s="125"/>
      <c r="O229" s="125"/>
      <c r="P229" s="125"/>
      <c r="Q229" s="125"/>
    </row>
    <row r="230" spans="1:89" ht="6.95" customHeight="1">
      <c r="A230" s="127"/>
      <c r="B230" s="151"/>
      <c r="C230" s="151"/>
      <c r="D230" s="151"/>
      <c r="E230" s="151"/>
      <c r="F230" s="151"/>
      <c r="G230" s="151"/>
      <c r="H230" s="151"/>
      <c r="I230" s="151"/>
      <c r="J230" s="151"/>
      <c r="K230" s="151"/>
      <c r="L230" s="151"/>
      <c r="M230" s="151"/>
      <c r="N230" s="151"/>
      <c r="O230" s="151"/>
      <c r="P230" s="151"/>
      <c r="Q230" s="151"/>
    </row>
    <row r="231" spans="1:89" ht="21.95" customHeight="1">
      <c r="A231" s="115" t="e">
        <f>#REF!</f>
        <v>#REF!</v>
      </c>
      <c r="B231" s="117"/>
      <c r="C231" s="117"/>
      <c r="D231" s="117"/>
      <c r="E231" s="117"/>
      <c r="F231" s="117"/>
      <c r="G231" s="117"/>
      <c r="H231" s="117"/>
      <c r="I231" s="117"/>
      <c r="J231" s="117"/>
      <c r="K231" s="117"/>
      <c r="L231" s="117"/>
      <c r="M231" s="117"/>
      <c r="N231" s="117"/>
      <c r="O231" s="117"/>
      <c r="P231" s="117"/>
      <c r="Q231" s="117"/>
    </row>
    <row r="232" spans="1:89" ht="21.95" customHeight="1">
      <c r="A232" s="115" t="e">
        <f>#REF!</f>
        <v>#REF!</v>
      </c>
      <c r="B232" s="117"/>
      <c r="C232" s="117"/>
      <c r="D232" s="117"/>
      <c r="E232" s="117"/>
      <c r="F232" s="117"/>
      <c r="G232" s="117"/>
      <c r="H232" s="117"/>
      <c r="I232" s="117"/>
      <c r="J232" s="125"/>
      <c r="K232" s="125"/>
      <c r="L232" s="125"/>
      <c r="M232" s="125"/>
      <c r="N232" s="125"/>
      <c r="O232" s="125"/>
      <c r="P232" s="125"/>
      <c r="Q232" s="125"/>
      <c r="T232" s="218"/>
      <c r="U232" s="218"/>
      <c r="V232" s="218"/>
      <c r="W232" s="218"/>
      <c r="X232" s="218"/>
      <c r="Y232" s="218"/>
      <c r="Z232" s="218"/>
      <c r="AA232" s="218"/>
      <c r="AB232" s="218"/>
      <c r="AC232" s="218"/>
      <c r="AD232" s="218"/>
      <c r="AE232" s="218"/>
      <c r="AF232" s="218"/>
      <c r="AG232" s="218"/>
      <c r="AM232" s="218"/>
      <c r="AN232" s="218"/>
      <c r="AO232" s="218"/>
      <c r="AP232" s="218"/>
      <c r="AQ232" s="218"/>
      <c r="AR232" s="218"/>
      <c r="AS232" s="218"/>
      <c r="AT232" s="218"/>
      <c r="AU232" s="218"/>
      <c r="AV232" s="218"/>
      <c r="AW232" s="218"/>
      <c r="AX232" s="218"/>
      <c r="AY232" s="218"/>
      <c r="AZ232" s="218"/>
      <c r="BA232" s="218"/>
      <c r="BB232" s="218"/>
      <c r="BC232" s="218"/>
      <c r="BD232" s="218"/>
      <c r="BE232" s="218"/>
      <c r="BF232" s="218"/>
      <c r="BG232" s="218"/>
      <c r="BH232" s="218"/>
      <c r="BI232" s="218"/>
      <c r="BJ232" s="218"/>
      <c r="BK232" s="218"/>
      <c r="BL232" s="218"/>
      <c r="BM232" s="218"/>
      <c r="BN232" s="218"/>
      <c r="BO232" s="218"/>
      <c r="BP232" s="218"/>
      <c r="BQ232" s="218"/>
      <c r="BR232" s="218"/>
      <c r="BS232" s="218"/>
      <c r="BT232" s="218"/>
      <c r="BU232" s="218"/>
      <c r="BV232" s="218"/>
      <c r="BW232" s="218"/>
      <c r="BX232" s="218"/>
      <c r="BY232" s="218"/>
      <c r="BZ232" s="218"/>
      <c r="CA232" s="218"/>
      <c r="CB232" s="218"/>
      <c r="CC232" s="218"/>
    </row>
    <row r="233" spans="1:89" ht="21.95" customHeight="1">
      <c r="A233" s="115" t="e">
        <f>#REF!</f>
        <v>#REF!</v>
      </c>
      <c r="B233" s="117"/>
      <c r="C233" s="117"/>
      <c r="D233" s="117"/>
      <c r="E233" s="117"/>
      <c r="F233" s="117"/>
      <c r="G233" s="117"/>
      <c r="H233" s="117"/>
      <c r="I233" s="117"/>
      <c r="J233" s="125"/>
      <c r="K233" s="125"/>
      <c r="L233" s="125"/>
      <c r="M233" s="125"/>
      <c r="N233" s="125"/>
      <c r="O233" s="125"/>
      <c r="P233" s="125"/>
      <c r="Q233" s="125"/>
      <c r="T233" s="218"/>
      <c r="U233" s="218"/>
      <c r="V233" s="218"/>
      <c r="W233" s="218"/>
      <c r="X233" s="218"/>
      <c r="Y233" s="218"/>
      <c r="Z233" s="218"/>
      <c r="AA233" s="218"/>
      <c r="AB233" s="218"/>
      <c r="AC233" s="218"/>
      <c r="AD233" s="218"/>
      <c r="AE233" s="218"/>
      <c r="AF233" s="218"/>
      <c r="AG233" s="218"/>
      <c r="AM233" s="218"/>
      <c r="AN233" s="218"/>
      <c r="AO233" s="218"/>
      <c r="AP233" s="218"/>
      <c r="AQ233" s="218"/>
      <c r="AR233" s="218"/>
      <c r="AS233" s="218"/>
      <c r="AT233" s="218"/>
      <c r="AU233" s="218"/>
      <c r="AV233" s="218"/>
      <c r="AW233" s="218"/>
      <c r="AX233" s="218"/>
      <c r="AY233" s="218"/>
      <c r="AZ233" s="218"/>
      <c r="BA233" s="218"/>
      <c r="BB233" s="218"/>
      <c r="BC233" s="218"/>
      <c r="BD233" s="218"/>
      <c r="BE233" s="218"/>
      <c r="BF233" s="218"/>
      <c r="BG233" s="218"/>
      <c r="BH233" s="218"/>
      <c r="BI233" s="218"/>
      <c r="BJ233" s="218"/>
      <c r="BK233" s="218"/>
      <c r="BL233" s="218"/>
      <c r="BM233" s="218"/>
      <c r="BN233" s="218"/>
      <c r="BO233" s="218"/>
      <c r="BP233" s="218"/>
      <c r="BQ233" s="218"/>
      <c r="BR233" s="218"/>
      <c r="BS233" s="218"/>
      <c r="BT233" s="218"/>
      <c r="BU233" s="218"/>
      <c r="BV233" s="218"/>
      <c r="BW233" s="218"/>
      <c r="BX233" s="218"/>
      <c r="BY233" s="218"/>
      <c r="BZ233" s="218"/>
      <c r="CA233" s="218"/>
      <c r="CB233" s="218"/>
      <c r="CC233" s="218"/>
    </row>
    <row r="234" spans="1:89" ht="6.95" customHeight="1">
      <c r="A234" s="131"/>
      <c r="B234" s="131"/>
      <c r="C234" s="131"/>
      <c r="D234" s="131"/>
      <c r="E234" s="131"/>
      <c r="F234" s="131"/>
      <c r="G234" s="131"/>
      <c r="H234" s="131"/>
      <c r="I234" s="131"/>
      <c r="J234" s="131"/>
      <c r="K234" s="131"/>
      <c r="L234" s="131"/>
      <c r="M234" s="131"/>
      <c r="N234" s="131"/>
      <c r="O234" s="131"/>
      <c r="P234" s="131"/>
      <c r="Q234" s="131"/>
    </row>
    <row r="235" spans="1:89" ht="8.1" customHeight="1">
      <c r="AH235" s="218"/>
      <c r="AI235" s="218"/>
      <c r="AJ235" s="218"/>
      <c r="AK235" s="218"/>
      <c r="AL235" s="218"/>
    </row>
    <row r="236" spans="1:89" ht="21.95" customHeight="1"/>
    <row r="237" spans="1:89" ht="21.95" customHeight="1"/>
    <row r="238" spans="1:89" ht="21.95" customHeight="1"/>
    <row r="239" spans="1:89" ht="21.95" customHeight="1">
      <c r="T239" s="206"/>
      <c r="U239" s="122"/>
      <c r="V239" s="122"/>
      <c r="W239" s="122"/>
      <c r="X239" s="122"/>
      <c r="Y239" s="122"/>
      <c r="Z239" s="122"/>
      <c r="AA239" s="122"/>
      <c r="AB239" s="122"/>
      <c r="AC239" s="122"/>
      <c r="AD239" s="122"/>
      <c r="AE239" s="122"/>
      <c r="AF239" s="122"/>
      <c r="AG239" s="122"/>
      <c r="AH239" s="122"/>
      <c r="AI239" s="122"/>
      <c r="AJ239" s="122"/>
      <c r="AK239" s="122"/>
      <c r="AL239" s="122"/>
      <c r="AM239" s="122"/>
      <c r="AN239" s="122"/>
      <c r="AO239" s="122"/>
      <c r="AP239" s="122"/>
      <c r="AQ239" s="122"/>
      <c r="AR239" s="122"/>
      <c r="AS239" s="122"/>
      <c r="AT239" s="122"/>
      <c r="AU239" s="122"/>
      <c r="AV239" s="122"/>
      <c r="AW239" s="122"/>
      <c r="AX239" s="122"/>
      <c r="AY239" s="122"/>
      <c r="AZ239" s="122"/>
      <c r="BA239" s="122"/>
      <c r="BB239" s="122"/>
      <c r="BC239" s="122"/>
      <c r="BD239" s="122"/>
      <c r="BE239" s="122"/>
      <c r="BF239" s="122"/>
      <c r="BG239" s="122"/>
      <c r="BH239" s="122"/>
      <c r="BI239" s="122"/>
      <c r="BJ239" s="122"/>
      <c r="BK239" s="122"/>
      <c r="BL239" s="122"/>
      <c r="BM239" s="122"/>
      <c r="BN239" s="122"/>
      <c r="BO239" s="122"/>
      <c r="BP239" s="122"/>
      <c r="BQ239" s="122"/>
      <c r="BR239" s="122"/>
      <c r="BS239" s="122"/>
      <c r="BT239" s="122"/>
      <c r="BU239" s="122"/>
      <c r="BV239" s="122"/>
      <c r="BW239" s="122"/>
      <c r="BX239" s="122"/>
      <c r="BY239" s="122"/>
      <c r="BZ239" s="122"/>
      <c r="CA239" s="122"/>
      <c r="CB239" s="122"/>
      <c r="CC239" s="122"/>
      <c r="CD239" s="122"/>
      <c r="CE239" s="122"/>
      <c r="CF239" s="122"/>
      <c r="CG239" s="122"/>
      <c r="CH239" s="122"/>
      <c r="CI239" s="122"/>
      <c r="CJ239" s="122"/>
      <c r="CK239" s="122"/>
    </row>
    <row r="240" spans="1:89" ht="21.95" customHeight="1">
      <c r="T240" s="206"/>
      <c r="U240" s="122"/>
      <c r="V240" s="122"/>
      <c r="W240" s="122"/>
      <c r="X240" s="122"/>
      <c r="Y240" s="122"/>
      <c r="Z240" s="122"/>
      <c r="AA240" s="122"/>
      <c r="AB240" s="122"/>
      <c r="AC240" s="122"/>
      <c r="AD240" s="122"/>
      <c r="AE240" s="122"/>
      <c r="AF240" s="122"/>
      <c r="AG240" s="122"/>
      <c r="AH240" s="122"/>
      <c r="AI240" s="122"/>
      <c r="AJ240" s="122"/>
      <c r="AK240" s="122"/>
      <c r="AL240" s="122"/>
      <c r="AM240" s="122"/>
      <c r="AN240" s="122"/>
      <c r="AO240" s="122"/>
      <c r="AP240" s="122"/>
      <c r="AQ240" s="122"/>
      <c r="AR240" s="122"/>
      <c r="AS240" s="122"/>
      <c r="AT240" s="122"/>
      <c r="AU240" s="122"/>
      <c r="AV240" s="122"/>
      <c r="AW240" s="122"/>
      <c r="AX240" s="122"/>
      <c r="AY240" s="122"/>
      <c r="AZ240" s="122"/>
      <c r="BA240" s="122"/>
      <c r="BB240" s="122"/>
      <c r="BC240" s="122"/>
      <c r="BD240" s="122"/>
      <c r="BE240" s="122"/>
      <c r="BF240" s="122"/>
      <c r="BG240" s="122"/>
      <c r="BH240" s="122"/>
      <c r="BI240" s="122"/>
      <c r="BJ240" s="122"/>
      <c r="BK240" s="122"/>
      <c r="BL240" s="122"/>
      <c r="BM240" s="122"/>
      <c r="BN240" s="122"/>
      <c r="BO240" s="122"/>
      <c r="BP240" s="122"/>
      <c r="BQ240" s="122"/>
      <c r="BR240" s="122"/>
      <c r="BS240" s="122"/>
      <c r="BT240" s="122"/>
      <c r="BU240" s="122"/>
      <c r="BV240" s="122"/>
      <c r="BW240" s="122"/>
      <c r="BX240" s="122"/>
      <c r="BY240" s="122"/>
      <c r="BZ240" s="122"/>
      <c r="CA240" s="122"/>
      <c r="CB240" s="122"/>
      <c r="CC240" s="122"/>
      <c r="CD240" s="122"/>
      <c r="CE240" s="122"/>
      <c r="CF240" s="122"/>
      <c r="CG240" s="122"/>
      <c r="CH240" s="122"/>
      <c r="CI240" s="122"/>
      <c r="CJ240" s="122"/>
      <c r="CK240" s="122"/>
    </row>
    <row r="241" spans="1:102" s="94" customFormat="1" ht="15.75" customHeight="1">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c r="BC241" s="229"/>
      <c r="BD241" s="229"/>
      <c r="BE241" s="229"/>
      <c r="BF241" s="229"/>
      <c r="BG241" s="229"/>
      <c r="BH241" s="229"/>
      <c r="BI241" s="229"/>
      <c r="BJ241" s="229"/>
      <c r="BK241" s="229"/>
      <c r="BL241" s="229"/>
      <c r="BM241" s="229"/>
      <c r="BN241" s="229"/>
      <c r="BO241" s="229"/>
      <c r="BP241" s="229"/>
      <c r="BQ241" s="229"/>
      <c r="BR241" s="229"/>
      <c r="BS241" s="229"/>
      <c r="BT241" s="229"/>
      <c r="BU241" s="229"/>
      <c r="BV241" s="229"/>
      <c r="BW241" s="229"/>
      <c r="BX241" s="229"/>
      <c r="BY241" s="229"/>
      <c r="BZ241" s="229"/>
      <c r="CA241" s="229"/>
      <c r="CB241" s="229"/>
      <c r="CC241" s="229"/>
      <c r="CD241" s="229"/>
      <c r="CE241" s="229"/>
      <c r="CF241" s="229"/>
      <c r="CG241" s="229"/>
      <c r="CH241" s="229"/>
      <c r="CI241" s="229"/>
      <c r="CJ241" s="229"/>
      <c r="CK241" s="229"/>
    </row>
    <row r="242" spans="1:102" ht="15.75" customHeight="1">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c r="BZ242" s="213"/>
      <c r="CA242" s="213"/>
      <c r="CB242" s="213"/>
      <c r="CC242" s="213"/>
      <c r="CD242" s="213"/>
      <c r="CE242" s="213"/>
      <c r="CF242" s="213"/>
      <c r="CG242" s="213"/>
      <c r="CH242" s="213"/>
      <c r="CI242" s="213"/>
      <c r="CJ242" s="213"/>
      <c r="CK242" s="213"/>
      <c r="CL242" s="213"/>
      <c r="CM242" s="213"/>
      <c r="CN242" s="213"/>
      <c r="CO242" s="213"/>
      <c r="CP242" s="213"/>
      <c r="CQ242" s="213"/>
      <c r="CR242" s="213"/>
      <c r="CS242" s="213"/>
      <c r="CT242" s="213"/>
      <c r="CU242" s="213"/>
      <c r="CV242" s="213"/>
      <c r="CW242" s="213"/>
      <c r="CX242" s="213"/>
    </row>
    <row r="243" spans="1:102" ht="15.75" customHeight="1">
      <c r="T243" s="213"/>
      <c r="U243" s="213"/>
      <c r="V243" s="213"/>
      <c r="W243" s="213"/>
      <c r="X243" s="213"/>
      <c r="Y243" s="213"/>
      <c r="Z243" s="213"/>
      <c r="AA243" s="213"/>
      <c r="AB243" s="213"/>
      <c r="AC243" s="213"/>
      <c r="AD243" s="213"/>
      <c r="AE243" s="213"/>
      <c r="AF243" s="213"/>
      <c r="AG243" s="213"/>
      <c r="AH243" s="213"/>
      <c r="AI243" s="213"/>
      <c r="AJ243" s="213"/>
      <c r="AK243" s="213"/>
      <c r="AL243" s="213"/>
      <c r="AM243" s="213"/>
      <c r="AN243" s="213"/>
      <c r="AO243" s="213"/>
      <c r="AP243" s="213"/>
      <c r="AQ243" s="213"/>
      <c r="AR243" s="213"/>
      <c r="AS243" s="213"/>
      <c r="AT243" s="213"/>
      <c r="AU243" s="213"/>
      <c r="AV243" s="213"/>
      <c r="AW243" s="213"/>
      <c r="AX243" s="213"/>
      <c r="AY243" s="213"/>
      <c r="AZ243" s="213"/>
      <c r="BA243" s="213"/>
      <c r="BB243" s="213"/>
      <c r="BC243" s="213"/>
      <c r="BD243" s="213"/>
      <c r="BE243" s="213"/>
      <c r="BF243" s="213"/>
      <c r="BG243" s="213"/>
      <c r="BH243" s="213"/>
      <c r="BI243" s="213"/>
      <c r="BJ243" s="213"/>
      <c r="BK243" s="213"/>
      <c r="BL243" s="213"/>
      <c r="BM243" s="213"/>
      <c r="BN243" s="213"/>
      <c r="BO243" s="213"/>
      <c r="BP243" s="213"/>
      <c r="BQ243" s="213"/>
      <c r="BR243" s="213"/>
      <c r="BS243" s="213"/>
      <c r="BT243" s="213"/>
      <c r="BU243" s="213"/>
      <c r="BV243" s="213"/>
      <c r="BW243" s="213"/>
      <c r="BX243" s="213"/>
      <c r="BY243" s="213"/>
      <c r="BZ243" s="213"/>
      <c r="CA243" s="213"/>
      <c r="CB243" s="213"/>
      <c r="CC243" s="213"/>
      <c r="CD243" s="213"/>
      <c r="CE243" s="213"/>
      <c r="CF243" s="213"/>
      <c r="CG243" s="213"/>
      <c r="CH243" s="213"/>
      <c r="CI243" s="213"/>
      <c r="CJ243" s="213"/>
      <c r="CK243" s="213"/>
      <c r="CL243" s="213"/>
      <c r="CM243" s="213"/>
      <c r="CN243" s="213"/>
      <c r="CO243" s="213"/>
      <c r="CP243" s="213"/>
      <c r="CQ243" s="213"/>
      <c r="CR243" s="213"/>
      <c r="CS243" s="213"/>
      <c r="CT243" s="213"/>
      <c r="CU243" s="213"/>
      <c r="CV243" s="213"/>
      <c r="CW243" s="213"/>
      <c r="CX243" s="213"/>
    </row>
    <row r="244" spans="1:102" ht="21.95" customHeight="1">
      <c r="T244" s="219"/>
      <c r="U244" s="232"/>
      <c r="V244" s="232"/>
      <c r="W244" s="232"/>
      <c r="X244" s="232"/>
      <c r="Y244" s="232"/>
      <c r="Z244" s="232"/>
      <c r="AA244" s="232"/>
      <c r="AB244" s="232"/>
      <c r="AC244" s="232"/>
      <c r="AD244" s="232"/>
      <c r="AE244" s="232"/>
      <c r="AF244" s="232"/>
      <c r="AG244" s="232"/>
      <c r="AH244" s="207"/>
      <c r="AI244" s="207"/>
      <c r="AJ244" s="207"/>
      <c r="AK244" s="207"/>
      <c r="AL244" s="207"/>
      <c r="AM244" s="254"/>
      <c r="AN244" s="207"/>
      <c r="AO244" s="207"/>
      <c r="AP244" s="207"/>
      <c r="AQ244" s="207"/>
      <c r="AR244" s="207"/>
      <c r="AS244" s="207"/>
      <c r="AT244" s="207"/>
      <c r="AU244" s="207"/>
      <c r="AV244" s="207"/>
      <c r="AW244" s="207"/>
      <c r="AX244" s="207"/>
      <c r="AY244" s="207"/>
      <c r="AZ244" s="207"/>
      <c r="BA244" s="207"/>
      <c r="BB244" s="207"/>
      <c r="BC244" s="207"/>
      <c r="BD244" s="207"/>
      <c r="BE244" s="207"/>
      <c r="BF244" s="207"/>
      <c r="BG244" s="207"/>
      <c r="BH244" s="207"/>
      <c r="BI244" s="207"/>
      <c r="BJ244" s="207"/>
      <c r="BK244" s="207"/>
      <c r="BL244" s="207"/>
      <c r="BM244" s="207"/>
      <c r="BN244" s="207"/>
      <c r="BO244" s="207"/>
      <c r="BP244" s="207"/>
      <c r="BQ244" s="207"/>
      <c r="BR244" s="207"/>
      <c r="BS244" s="207"/>
      <c r="BT244" s="207"/>
      <c r="BU244" s="207"/>
      <c r="BV244" s="207"/>
      <c r="BW244" s="207"/>
      <c r="BX244" s="207"/>
      <c r="BY244" s="207"/>
      <c r="BZ244" s="207"/>
      <c r="CA244" s="207"/>
      <c r="CB244" s="207"/>
      <c r="CC244" s="207"/>
      <c r="CD244" s="207"/>
      <c r="CE244" s="207"/>
      <c r="CF244" s="207"/>
      <c r="CG244" s="207"/>
      <c r="CH244" s="207"/>
      <c r="CI244" s="207"/>
      <c r="CJ244" s="207"/>
      <c r="CK244" s="207"/>
    </row>
    <row r="245" spans="1:102" ht="21.95" customHeight="1">
      <c r="T245" s="219"/>
      <c r="U245" s="232"/>
      <c r="V245" s="232"/>
      <c r="W245" s="232"/>
      <c r="X245" s="232"/>
      <c r="Y245" s="232"/>
      <c r="Z245" s="232"/>
      <c r="AA245" s="232"/>
      <c r="AB245" s="232"/>
      <c r="AC245" s="232"/>
      <c r="AD245" s="232"/>
      <c r="AE245" s="232"/>
      <c r="AF245" s="232"/>
      <c r="AG245" s="236"/>
      <c r="AH245" s="207"/>
      <c r="AI245" s="207"/>
      <c r="AJ245" s="207"/>
      <c r="AK245" s="207"/>
      <c r="AL245" s="207"/>
      <c r="AM245" s="207"/>
      <c r="AN245" s="207"/>
      <c r="AO245" s="207"/>
      <c r="AP245" s="207"/>
      <c r="AQ245" s="207"/>
      <c r="AR245" s="207"/>
      <c r="AS245" s="207"/>
      <c r="AT245" s="207"/>
      <c r="AU245" s="207"/>
      <c r="AV245" s="207"/>
      <c r="AW245" s="207"/>
      <c r="AX245" s="207"/>
      <c r="AY245" s="207"/>
      <c r="AZ245" s="207"/>
      <c r="BA245" s="207"/>
      <c r="BB245" s="207"/>
      <c r="BC245" s="207"/>
      <c r="BD245" s="207"/>
      <c r="BE245" s="207"/>
      <c r="BF245" s="207"/>
      <c r="BG245" s="207"/>
      <c r="BH245" s="207"/>
      <c r="BI245" s="207"/>
      <c r="BJ245" s="207"/>
      <c r="BK245" s="207"/>
      <c r="BL245" s="207"/>
      <c r="BM245" s="207"/>
      <c r="BN245" s="207"/>
      <c r="BO245" s="207"/>
      <c r="BP245" s="207"/>
      <c r="BQ245" s="207"/>
      <c r="BR245" s="207"/>
      <c r="BS245" s="207"/>
      <c r="BT245" s="207"/>
      <c r="BU245" s="207"/>
      <c r="BV245" s="207"/>
      <c r="BW245" s="207"/>
      <c r="BX245" s="207"/>
      <c r="BY245" s="207"/>
      <c r="BZ245" s="207"/>
      <c r="CA245" s="207"/>
      <c r="CB245" s="207"/>
      <c r="CC245" s="207"/>
      <c r="CD245" s="207"/>
      <c r="CE245" s="207"/>
      <c r="CF245" s="207"/>
      <c r="CG245" s="207"/>
      <c r="CH245" s="207"/>
      <c r="CI245" s="207"/>
      <c r="CJ245" s="207"/>
      <c r="CK245" s="207"/>
    </row>
    <row r="246" spans="1:102" ht="8.1" customHeight="1">
      <c r="T246" s="122"/>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c r="BZ246" s="122"/>
      <c r="CA246" s="122"/>
      <c r="CB246" s="122"/>
      <c r="CC246" s="122"/>
      <c r="CD246" s="122"/>
      <c r="CE246" s="122"/>
      <c r="CF246" s="122"/>
      <c r="CG246" s="122"/>
      <c r="CH246" s="122"/>
      <c r="CI246" s="122"/>
      <c r="CJ246" s="122"/>
      <c r="CK246" s="122"/>
    </row>
    <row r="247" spans="1:102" ht="6.95" customHeight="1">
      <c r="A247" s="125"/>
      <c r="B247" s="117"/>
      <c r="C247" s="117"/>
      <c r="D247" s="117"/>
      <c r="E247" s="117"/>
      <c r="F247" s="117"/>
      <c r="G247" s="117"/>
      <c r="H247" s="117"/>
      <c r="I247" s="117"/>
      <c r="J247" s="117"/>
      <c r="K247" s="117"/>
      <c r="L247" s="117"/>
      <c r="M247" s="117"/>
      <c r="N247" s="117"/>
      <c r="O247" s="117"/>
      <c r="P247" s="117"/>
      <c r="Q247" s="117"/>
      <c r="T247" s="122"/>
      <c r="U247" s="122"/>
      <c r="V247" s="122"/>
      <c r="W247" s="122"/>
      <c r="X247" s="122"/>
      <c r="Y247" s="122"/>
      <c r="Z247" s="122"/>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c r="BT247" s="122"/>
      <c r="BU247" s="240"/>
      <c r="BV247" s="240"/>
      <c r="BW247" s="240"/>
      <c r="BX247" s="240"/>
      <c r="BY247" s="240"/>
      <c r="BZ247" s="240"/>
      <c r="CA247" s="240"/>
      <c r="CB247" s="240"/>
      <c r="CC247" s="240"/>
      <c r="CD247" s="122"/>
      <c r="CE247" s="122"/>
      <c r="CF247" s="122"/>
      <c r="CG247" s="122"/>
      <c r="CH247" s="122"/>
      <c r="CI247" s="122"/>
      <c r="CJ247" s="122"/>
      <c r="CK247" s="122"/>
    </row>
    <row r="248" spans="1:102" ht="24.95" customHeight="1">
      <c r="A248" s="111" t="e">
        <f>" ■ 雇用情勢（"&amp;DBCS(TEXT(#REF!,"m月"))&amp;"）"</f>
        <v>#REF!</v>
      </c>
      <c r="B248" s="117"/>
      <c r="C248" s="117"/>
      <c r="D248" s="117"/>
      <c r="E248" s="117"/>
      <c r="F248" s="117"/>
      <c r="G248" s="117"/>
      <c r="H248" s="117"/>
      <c r="I248" s="117"/>
      <c r="J248" s="117"/>
      <c r="K248" s="117"/>
      <c r="L248" s="117"/>
      <c r="M248" s="117"/>
      <c r="N248" s="117"/>
      <c r="O248" s="117"/>
      <c r="P248" s="117"/>
      <c r="Q248" s="117"/>
      <c r="T248" s="208"/>
      <c r="U248" s="207"/>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P248" s="122"/>
      <c r="BQ248" s="122"/>
      <c r="BR248" s="122"/>
      <c r="BS248" s="122"/>
      <c r="BT248" s="122"/>
      <c r="BU248" s="122"/>
      <c r="BV248" s="122"/>
      <c r="BW248" s="122"/>
      <c r="BX248" s="122"/>
      <c r="BY248" s="122"/>
      <c r="BZ248" s="122"/>
      <c r="CA248" s="122"/>
      <c r="CB248" s="122"/>
      <c r="CC248" s="122"/>
      <c r="CD248" s="122"/>
      <c r="CE248" s="122"/>
      <c r="CF248" s="122"/>
      <c r="CG248" s="122"/>
      <c r="CH248" s="122"/>
      <c r="CI248" s="122"/>
      <c r="CJ248" s="122"/>
      <c r="CK248" s="122"/>
    </row>
    <row r="249" spans="1:102" ht="21.95" customHeight="1">
      <c r="A249" s="115" t="e">
        <f>#REF!</f>
        <v>#REF!</v>
      </c>
      <c r="B249" s="152"/>
      <c r="C249" s="152"/>
      <c r="D249" s="152"/>
      <c r="E249" s="152"/>
      <c r="F249" s="152"/>
      <c r="G249" s="152"/>
      <c r="H249" s="152"/>
      <c r="I249" s="152"/>
      <c r="J249" s="152"/>
      <c r="K249" s="152"/>
      <c r="L249" s="152"/>
      <c r="M249" s="152"/>
      <c r="N249" s="152"/>
      <c r="O249" s="152"/>
      <c r="P249" s="152"/>
      <c r="Q249" s="152"/>
    </row>
    <row r="250" spans="1:102" ht="21.95" customHeight="1">
      <c r="A250" s="242" t="e">
        <f>#REF!</f>
        <v>#REF!</v>
      </c>
      <c r="B250" s="153"/>
      <c r="C250" s="153"/>
      <c r="D250" s="153"/>
      <c r="E250" s="153"/>
      <c r="F250" s="153"/>
      <c r="G250" s="153"/>
      <c r="H250" s="153"/>
      <c r="I250" s="153"/>
      <c r="J250" s="153"/>
      <c r="K250" s="153"/>
      <c r="L250" s="153"/>
      <c r="M250" s="153"/>
      <c r="N250" s="153"/>
      <c r="O250" s="153"/>
      <c r="P250" s="153"/>
      <c r="Q250" s="153"/>
    </row>
    <row r="251" spans="1:102" ht="21.95" customHeight="1">
      <c r="A251" s="242" t="e">
        <f>#REF!</f>
        <v>#REF!</v>
      </c>
      <c r="B251" s="153"/>
      <c r="C251" s="153"/>
      <c r="D251" s="153"/>
      <c r="E251" s="153"/>
      <c r="F251" s="153"/>
      <c r="G251" s="153"/>
      <c r="H251" s="153"/>
      <c r="I251" s="153"/>
      <c r="J251" s="153"/>
      <c r="K251" s="153"/>
      <c r="L251" s="153"/>
      <c r="M251" s="153"/>
      <c r="N251" s="153"/>
      <c r="O251" s="153"/>
      <c r="P251" s="153"/>
      <c r="Q251" s="153"/>
    </row>
    <row r="252" spans="1:102" ht="21.95" customHeight="1">
      <c r="A252" s="115" t="e">
        <f>#REF!</f>
        <v>#REF!</v>
      </c>
      <c r="B252" s="152"/>
      <c r="C252" s="152"/>
      <c r="D252" s="152"/>
      <c r="E252" s="152"/>
      <c r="F252" s="152"/>
      <c r="G252" s="152"/>
      <c r="H252" s="152"/>
      <c r="I252" s="152"/>
      <c r="J252" s="152"/>
      <c r="K252" s="152"/>
      <c r="L252" s="152"/>
      <c r="M252" s="152"/>
      <c r="N252" s="152"/>
      <c r="O252" s="152"/>
      <c r="P252" s="152"/>
      <c r="Q252" s="152"/>
    </row>
    <row r="253" spans="1:102" ht="6.95" customHeight="1">
      <c r="A253" s="125"/>
      <c r="B253" s="117"/>
      <c r="C253" s="117"/>
      <c r="D253" s="117"/>
      <c r="E253" s="117"/>
      <c r="F253" s="117"/>
      <c r="G253" s="117"/>
      <c r="H253" s="117"/>
      <c r="I253" s="117"/>
      <c r="J253" s="117"/>
      <c r="K253" s="117"/>
      <c r="L253" s="117"/>
      <c r="M253" s="117"/>
      <c r="N253" s="117"/>
      <c r="O253" s="117"/>
      <c r="P253" s="117"/>
      <c r="Q253" s="117"/>
      <c r="BU253" s="95"/>
      <c r="BV253" s="95"/>
      <c r="BW253" s="95"/>
      <c r="BX253" s="95"/>
      <c r="BY253" s="95"/>
      <c r="BZ253" s="95"/>
      <c r="CA253" s="95"/>
      <c r="CB253" s="95"/>
      <c r="CC253" s="95"/>
    </row>
    <row r="254" spans="1:102" s="95" customFormat="1" ht="8.1" customHeight="1">
      <c r="A254" s="132"/>
      <c r="B254" s="132"/>
      <c r="C254" s="132"/>
      <c r="D254" s="132"/>
      <c r="E254" s="132"/>
      <c r="F254" s="132"/>
      <c r="G254" s="132"/>
      <c r="H254" s="132"/>
      <c r="I254" s="132"/>
      <c r="J254" s="132"/>
      <c r="K254" s="132"/>
      <c r="L254" s="132"/>
      <c r="M254" s="132"/>
      <c r="N254" s="132"/>
      <c r="O254" s="132"/>
      <c r="P254" s="132"/>
      <c r="Q254" s="132"/>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c r="AW254" s="90"/>
      <c r="AX254" s="90"/>
      <c r="AY254" s="90"/>
      <c r="AZ254" s="90"/>
      <c r="BA254" s="90"/>
      <c r="BB254" s="90"/>
      <c r="BC254" s="90"/>
      <c r="BD254" s="90"/>
      <c r="BE254" s="90"/>
      <c r="BF254" s="90"/>
      <c r="BG254" s="90"/>
      <c r="BH254" s="90"/>
      <c r="BI254" s="90"/>
      <c r="BJ254" s="90"/>
      <c r="BK254" s="90"/>
      <c r="BL254" s="90"/>
      <c r="BM254" s="90"/>
      <c r="BN254" s="90"/>
      <c r="BO254" s="90"/>
      <c r="BP254" s="90"/>
      <c r="BQ254" s="90"/>
      <c r="BR254" s="90"/>
      <c r="BS254" s="90"/>
      <c r="BT254" s="90"/>
      <c r="BU254" s="90"/>
      <c r="BV254" s="90"/>
    </row>
    <row r="255" spans="1:102" s="95" customFormat="1" ht="21.95" customHeight="1">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c r="AW255" s="90"/>
      <c r="AX255" s="90"/>
      <c r="AY255" s="90"/>
      <c r="AZ255" s="90"/>
      <c r="BA255" s="90"/>
      <c r="BB255" s="90"/>
      <c r="BC255" s="90"/>
      <c r="BD255" s="90"/>
      <c r="BE255" s="90"/>
      <c r="BF255" s="90"/>
      <c r="BG255" s="90"/>
      <c r="BH255" s="90"/>
      <c r="BI255" s="90"/>
      <c r="BJ255" s="90"/>
      <c r="BK255" s="90"/>
      <c r="BL255" s="90"/>
      <c r="BM255" s="90"/>
      <c r="BN255" s="90"/>
      <c r="BO255" s="90"/>
      <c r="BP255" s="90"/>
      <c r="BQ255" s="90"/>
      <c r="BR255" s="90"/>
      <c r="BS255" s="90"/>
      <c r="BT255" s="90"/>
    </row>
    <row r="256" spans="1:102" s="95" customFormat="1" ht="21.95" customHeight="1">
      <c r="T256" s="206"/>
      <c r="U256" s="122"/>
      <c r="V256" s="122"/>
      <c r="W256" s="122"/>
      <c r="X256" s="122"/>
      <c r="Y256" s="122"/>
      <c r="Z256" s="122"/>
      <c r="AA256" s="122"/>
      <c r="AB256" s="122"/>
      <c r="AC256" s="122"/>
      <c r="AD256" s="122"/>
      <c r="AE256" s="122"/>
      <c r="AF256" s="122"/>
      <c r="AG256" s="122"/>
      <c r="AH256" s="122"/>
      <c r="AI256" s="122"/>
      <c r="AJ256" s="122"/>
      <c r="AK256" s="122"/>
      <c r="AL256" s="122"/>
      <c r="AM256" s="122"/>
      <c r="AN256" s="122"/>
      <c r="AO256" s="122"/>
      <c r="AP256" s="122"/>
      <c r="AQ256" s="122"/>
      <c r="AR256" s="122"/>
      <c r="AS256" s="122"/>
      <c r="AT256" s="122"/>
      <c r="AU256" s="122"/>
      <c r="AV256" s="122"/>
      <c r="AW256" s="122"/>
      <c r="AX256" s="122"/>
      <c r="AY256" s="122"/>
      <c r="AZ256" s="122"/>
      <c r="BA256" s="122"/>
      <c r="BB256" s="122"/>
      <c r="BC256" s="122"/>
      <c r="BD256" s="122"/>
      <c r="BE256" s="122"/>
      <c r="BF256" s="122"/>
      <c r="BG256" s="122"/>
      <c r="BH256" s="122"/>
      <c r="BI256" s="122"/>
      <c r="BJ256" s="122"/>
      <c r="BK256" s="122"/>
      <c r="BL256" s="122"/>
      <c r="BM256" s="122"/>
      <c r="BN256" s="122"/>
      <c r="BO256" s="122"/>
      <c r="BP256" s="122"/>
      <c r="BQ256" s="122"/>
      <c r="BR256" s="122"/>
      <c r="BS256" s="122"/>
      <c r="BT256" s="122"/>
    </row>
    <row r="257" spans="1:91" s="95" customFormat="1" ht="21.95" customHeight="1">
      <c r="T257" s="209"/>
      <c r="AI257" s="122"/>
      <c r="AJ257" s="12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row>
    <row r="258" spans="1:91" s="95" customFormat="1" ht="21.95" customHeight="1">
      <c r="T258" s="211"/>
      <c r="U258" s="233"/>
      <c r="V258" s="233"/>
      <c r="W258" s="233"/>
      <c r="X258" s="233"/>
      <c r="Y258" s="233"/>
      <c r="Z258" s="233"/>
      <c r="AA258" s="233"/>
      <c r="AB258" s="233"/>
      <c r="AC258" s="233"/>
      <c r="AD258" s="233"/>
      <c r="AE258" s="233"/>
      <c r="AF258" s="233"/>
      <c r="AG258" s="23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c r="BB258" s="233"/>
      <c r="BC258" s="233"/>
      <c r="BD258" s="233"/>
      <c r="BE258" s="233"/>
      <c r="BF258" s="233"/>
      <c r="BG258" s="233"/>
      <c r="BH258" s="233"/>
      <c r="BI258" s="233"/>
      <c r="BJ258" s="233"/>
      <c r="BK258" s="233"/>
      <c r="BL258" s="233"/>
      <c r="BM258" s="233"/>
      <c r="BN258" s="233"/>
      <c r="BO258" s="233"/>
      <c r="BP258" s="233"/>
      <c r="BQ258" s="233"/>
      <c r="BR258" s="233"/>
      <c r="BS258" s="233"/>
      <c r="BT258" s="233"/>
      <c r="BU258" s="233"/>
      <c r="BV258" s="233"/>
      <c r="BW258" s="233"/>
      <c r="BX258" s="233"/>
      <c r="BY258" s="233"/>
      <c r="BZ258" s="233"/>
      <c r="CA258" s="233"/>
      <c r="CB258" s="233"/>
      <c r="CC258" s="226"/>
      <c r="CD258" s="233"/>
      <c r="CE258" s="226"/>
      <c r="CF258" s="226"/>
      <c r="CG258" s="226"/>
      <c r="CH258" s="226"/>
      <c r="CI258" s="226"/>
      <c r="CJ258" s="226"/>
      <c r="CK258" s="226"/>
      <c r="CL258" s="226"/>
      <c r="CM258" s="226"/>
    </row>
    <row r="259" spans="1:91" s="95" customFormat="1" ht="21.95" customHeight="1">
      <c r="T259" s="220"/>
      <c r="U259" s="234"/>
      <c r="V259" s="234"/>
      <c r="W259" s="234"/>
      <c r="X259" s="234"/>
      <c r="Y259" s="234"/>
      <c r="Z259" s="234"/>
      <c r="AA259" s="234"/>
      <c r="AB259" s="234"/>
      <c r="AC259" s="234"/>
      <c r="AD259" s="235"/>
      <c r="AE259" s="235"/>
      <c r="AF259" s="235"/>
      <c r="AG259" s="235"/>
      <c r="AH259" s="235"/>
      <c r="AI259" s="235"/>
      <c r="AJ259" s="235"/>
      <c r="AK259" s="235"/>
      <c r="AL259" s="235"/>
      <c r="AM259" s="235"/>
      <c r="AN259" s="235"/>
      <c r="AO259" s="235"/>
      <c r="AP259" s="235"/>
      <c r="AQ259" s="235"/>
      <c r="AR259" s="235"/>
      <c r="AS259" s="235"/>
      <c r="AT259" s="235"/>
      <c r="AU259" s="235"/>
      <c r="AV259" s="235"/>
      <c r="AW259" s="235"/>
      <c r="AX259" s="235"/>
      <c r="AY259" s="235"/>
      <c r="AZ259" s="235"/>
      <c r="BA259" s="235"/>
      <c r="BB259" s="235"/>
      <c r="BC259" s="235"/>
      <c r="BD259" s="235"/>
      <c r="BE259" s="235"/>
      <c r="BF259" s="235"/>
      <c r="BG259" s="235"/>
      <c r="BH259" s="235"/>
      <c r="BI259" s="235"/>
      <c r="BJ259" s="235"/>
      <c r="BK259" s="235"/>
      <c r="BL259" s="235"/>
      <c r="BM259" s="235"/>
      <c r="BN259" s="235"/>
      <c r="BO259" s="235"/>
      <c r="BP259" s="235"/>
      <c r="BQ259" s="235"/>
      <c r="BR259" s="235"/>
      <c r="BS259" s="235"/>
      <c r="BT259" s="235"/>
      <c r="BU259" s="235"/>
      <c r="BV259" s="235"/>
      <c r="BW259" s="235"/>
      <c r="BX259" s="235"/>
      <c r="BY259" s="235"/>
      <c r="BZ259" s="235"/>
      <c r="CA259" s="235"/>
      <c r="CB259" s="235"/>
      <c r="CC259" s="235"/>
      <c r="CD259" s="235"/>
      <c r="CE259" s="235"/>
      <c r="CF259" s="235"/>
      <c r="CG259" s="235"/>
      <c r="CH259" s="235"/>
      <c r="CI259" s="235"/>
      <c r="CJ259" s="235"/>
      <c r="CK259" s="235"/>
      <c r="CL259" s="235"/>
      <c r="CM259" s="235"/>
    </row>
    <row r="260" spans="1:91" s="95" customFormat="1" ht="21.95" customHeight="1">
      <c r="T260" s="220"/>
      <c r="U260" s="234"/>
      <c r="V260" s="234"/>
      <c r="W260" s="234"/>
      <c r="X260" s="234"/>
      <c r="Y260" s="234"/>
      <c r="Z260" s="234"/>
      <c r="AA260" s="234"/>
      <c r="AB260" s="234"/>
      <c r="AC260" s="234"/>
      <c r="AD260" s="235"/>
      <c r="AE260" s="235"/>
      <c r="AF260" s="235"/>
      <c r="AG260" s="235"/>
      <c r="AH260" s="235"/>
      <c r="AI260" s="235"/>
      <c r="AJ260" s="235"/>
      <c r="AK260" s="235"/>
      <c r="AL260" s="235"/>
      <c r="AM260" s="235"/>
      <c r="AN260" s="235"/>
      <c r="AO260" s="235"/>
      <c r="AP260" s="235"/>
      <c r="AQ260" s="235"/>
      <c r="AR260" s="235"/>
      <c r="AS260" s="235"/>
      <c r="AT260" s="235"/>
      <c r="AU260" s="235"/>
      <c r="AV260" s="235"/>
      <c r="AW260" s="235"/>
      <c r="AX260" s="235"/>
      <c r="AY260" s="235"/>
      <c r="AZ260" s="235"/>
      <c r="BA260" s="235"/>
      <c r="BB260" s="235"/>
      <c r="BC260" s="235"/>
      <c r="BD260" s="235"/>
      <c r="BE260" s="235"/>
      <c r="BF260" s="235"/>
      <c r="BG260" s="235"/>
      <c r="BH260" s="235"/>
      <c r="BI260" s="235"/>
      <c r="BJ260" s="235"/>
      <c r="BK260" s="235"/>
      <c r="BL260" s="235"/>
      <c r="BM260" s="235"/>
      <c r="BN260" s="235"/>
      <c r="BO260" s="235"/>
      <c r="BP260" s="235"/>
      <c r="BQ260" s="235"/>
      <c r="BR260" s="235"/>
      <c r="BS260" s="235"/>
      <c r="BT260" s="235"/>
      <c r="BU260" s="235"/>
      <c r="BV260" s="235"/>
      <c r="BW260" s="235"/>
      <c r="BX260" s="235"/>
      <c r="BY260" s="235"/>
      <c r="BZ260" s="235"/>
      <c r="CA260" s="235"/>
      <c r="CB260" s="235"/>
      <c r="CC260" s="235"/>
      <c r="CD260" s="235"/>
      <c r="CE260" s="235"/>
      <c r="CF260" s="235"/>
      <c r="CG260" s="235"/>
      <c r="CH260" s="235"/>
      <c r="CI260" s="235"/>
      <c r="CJ260" s="235"/>
      <c r="CK260" s="235"/>
      <c r="CL260" s="235"/>
      <c r="CM260" s="235"/>
    </row>
    <row r="261" spans="1:91" s="95" customFormat="1" ht="21.95" customHeight="1">
      <c r="T261" s="187"/>
      <c r="U261" s="187"/>
      <c r="V261" s="221"/>
      <c r="W261" s="221"/>
      <c r="X261" s="221"/>
      <c r="Y261" s="221"/>
      <c r="Z261" s="221"/>
      <c r="AA261" s="221"/>
      <c r="AB261" s="221"/>
      <c r="AC261" s="221"/>
      <c r="AD261" s="221"/>
      <c r="AE261" s="221"/>
      <c r="AF261" s="221"/>
      <c r="AG261" s="221"/>
      <c r="AH261" s="221"/>
      <c r="AI261" s="221"/>
      <c r="AJ261" s="221"/>
      <c r="AK261" s="221"/>
      <c r="AL261" s="221"/>
      <c r="AM261" s="221"/>
      <c r="AN261" s="221"/>
      <c r="AO261" s="221"/>
      <c r="AP261" s="221"/>
      <c r="AQ261" s="221"/>
      <c r="AR261" s="221"/>
      <c r="AS261" s="221"/>
      <c r="AT261" s="221"/>
      <c r="AU261" s="221"/>
      <c r="AV261" s="221"/>
      <c r="AW261" s="221"/>
      <c r="AX261" s="221"/>
      <c r="AY261" s="221"/>
      <c r="AZ261" s="221"/>
      <c r="BA261" s="221"/>
      <c r="BB261" s="221"/>
      <c r="BC261" s="221"/>
      <c r="BD261" s="221"/>
      <c r="BE261" s="221"/>
      <c r="BF261" s="221"/>
      <c r="BG261" s="221"/>
    </row>
    <row r="262" spans="1:91" s="95" customFormat="1" ht="21.95" customHeight="1">
      <c r="B262" s="154"/>
      <c r="C262" s="154"/>
      <c r="D262" s="154"/>
      <c r="T262" s="208"/>
      <c r="U262" s="207"/>
      <c r="V262" s="221"/>
      <c r="W262" s="221"/>
      <c r="X262" s="221"/>
      <c r="Y262" s="221"/>
      <c r="Z262" s="221"/>
      <c r="AA262" s="221"/>
      <c r="AB262" s="221"/>
      <c r="AC262" s="221"/>
      <c r="AD262" s="221"/>
      <c r="AE262" s="221"/>
      <c r="AF262" s="221"/>
      <c r="AG262" s="221"/>
      <c r="AH262" s="221"/>
      <c r="AI262" s="221"/>
      <c r="AJ262" s="221"/>
      <c r="AK262" s="221"/>
      <c r="AL262" s="221"/>
      <c r="AM262" s="221"/>
      <c r="AN262" s="221"/>
      <c r="AO262" s="221"/>
      <c r="AP262" s="221"/>
      <c r="AQ262" s="221"/>
      <c r="AR262" s="221"/>
      <c r="AS262" s="221"/>
      <c r="AT262" s="221"/>
      <c r="AU262" s="221"/>
      <c r="AV262" s="221"/>
      <c r="AW262" s="221"/>
      <c r="AX262" s="221"/>
      <c r="AY262" s="221"/>
      <c r="AZ262" s="221"/>
      <c r="BA262" s="221"/>
      <c r="BB262" s="221"/>
      <c r="BC262" s="221"/>
      <c r="BD262" s="221"/>
      <c r="BE262" s="221"/>
      <c r="BF262" s="221"/>
      <c r="BG262" s="221"/>
    </row>
    <row r="263" spans="1:91" s="95" customFormat="1" ht="6.95" customHeight="1">
      <c r="B263" s="154"/>
      <c r="C263" s="154"/>
      <c r="D263" s="154"/>
      <c r="T263" s="187"/>
      <c r="U263" s="187"/>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row>
    <row r="264" spans="1:91" s="95" customFormat="1" ht="15.95" customHeight="1">
      <c r="B264" s="95" t="e">
        <f>"ハローワーク別有効求人倍率（原数値・全数）"&amp;DBCS(TEXT(#REF!,"ggge年m月"))</f>
        <v>#REF!</v>
      </c>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U264" s="96"/>
      <c r="BV264" s="96"/>
      <c r="BW264" s="96"/>
      <c r="BX264" s="96"/>
      <c r="BY264" s="96"/>
      <c r="BZ264" s="96"/>
      <c r="CA264" s="96"/>
      <c r="CB264" s="96"/>
      <c r="CC264" s="96"/>
    </row>
    <row r="265" spans="1:91" s="96" customFormat="1" ht="15.95" customHeight="1">
      <c r="B265" s="331" t="s">
        <v>5</v>
      </c>
      <c r="C265" s="332"/>
      <c r="D265" s="331" t="s">
        <v>1</v>
      </c>
      <c r="E265" s="332"/>
      <c r="F265" s="331" t="s">
        <v>8</v>
      </c>
      <c r="G265" s="332"/>
      <c r="H265" s="331" t="s">
        <v>10</v>
      </c>
      <c r="I265" s="334"/>
      <c r="J265" s="335" t="s">
        <v>12</v>
      </c>
      <c r="K265" s="336"/>
      <c r="L265" s="333" t="s">
        <v>2</v>
      </c>
      <c r="M265" s="332"/>
      <c r="N265" s="331" t="s">
        <v>11</v>
      </c>
      <c r="O265" s="332"/>
      <c r="P265" s="331" t="s">
        <v>13</v>
      </c>
      <c r="Q265" s="332"/>
      <c r="BH265" s="258"/>
      <c r="BI265" s="258"/>
      <c r="BJ265" s="258"/>
      <c r="BK265" s="95"/>
      <c r="BL265" s="95"/>
      <c r="BM265" s="95"/>
      <c r="BN265" s="95"/>
      <c r="BO265" s="95"/>
      <c r="BP265" s="95"/>
      <c r="BQ265" s="95"/>
      <c r="BR265" s="95"/>
      <c r="BS265" s="95"/>
      <c r="BT265" s="95"/>
    </row>
    <row r="266" spans="1:91" s="96" customFormat="1" ht="15.95" customHeight="1">
      <c r="A266" s="133"/>
      <c r="B266" s="365" t="e">
        <f>#REF!</f>
        <v>#REF!</v>
      </c>
      <c r="C266" s="366"/>
      <c r="D266" s="367" t="e">
        <f>#REF!</f>
        <v>#REF!</v>
      </c>
      <c r="E266" s="368"/>
      <c r="F266" s="367" t="e">
        <f>#REF!</f>
        <v>#REF!</v>
      </c>
      <c r="G266" s="369"/>
      <c r="H266" s="370" t="e">
        <f>#REF!</f>
        <v>#REF!</v>
      </c>
      <c r="I266" s="371"/>
      <c r="J266" s="372" t="e">
        <f>#REF!</f>
        <v>#REF!</v>
      </c>
      <c r="K266" s="373"/>
      <c r="L266" s="374" t="e">
        <f>#REF!</f>
        <v>#REF!</v>
      </c>
      <c r="M266" s="375"/>
      <c r="N266" s="367" t="e">
        <f>#REF!</f>
        <v>#REF!</v>
      </c>
      <c r="O266" s="368"/>
      <c r="P266" s="367" t="e">
        <f>#REF!</f>
        <v>#REF!</v>
      </c>
      <c r="Q266" s="369"/>
      <c r="R266" s="133"/>
      <c r="S266" s="133"/>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c r="AX266" s="90"/>
      <c r="AY266" s="90"/>
      <c r="AZ266" s="90"/>
      <c r="BA266" s="90"/>
      <c r="BB266" s="90"/>
      <c r="BC266" s="90"/>
      <c r="BD266" s="90"/>
      <c r="BE266" s="90"/>
      <c r="BF266" s="90"/>
      <c r="BG266" s="90"/>
      <c r="BH266" s="239"/>
      <c r="BI266" s="239"/>
      <c r="BJ266" s="239"/>
      <c r="BK266" s="95"/>
      <c r="BL266" s="95"/>
      <c r="BM266" s="95"/>
      <c r="BN266" s="95"/>
      <c r="BO266" s="95"/>
      <c r="BP266" s="95"/>
      <c r="BQ266" s="95"/>
      <c r="BR266" s="95"/>
      <c r="BS266" s="95"/>
      <c r="BT266" s="95"/>
    </row>
    <row r="267" spans="1:91" s="96" customFormat="1" ht="15.95" customHeight="1">
      <c r="A267" s="133"/>
      <c r="B267" s="335" t="s">
        <v>14</v>
      </c>
      <c r="C267" s="336"/>
      <c r="D267" s="349" t="s">
        <v>15</v>
      </c>
      <c r="E267" s="350"/>
      <c r="F267" s="351" t="s">
        <v>25</v>
      </c>
      <c r="G267" s="332"/>
      <c r="H267" s="351" t="s">
        <v>17</v>
      </c>
      <c r="I267" s="332"/>
      <c r="J267" s="351" t="s">
        <v>18</v>
      </c>
      <c r="K267" s="334"/>
      <c r="L267" s="352" t="s">
        <v>20</v>
      </c>
      <c r="M267" s="353"/>
      <c r="N267" s="352" t="s">
        <v>22</v>
      </c>
      <c r="O267" s="336"/>
      <c r="P267" s="191"/>
      <c r="Q267" s="191"/>
      <c r="R267" s="187"/>
      <c r="S267" s="141"/>
      <c r="T267" s="90"/>
      <c r="U267" s="90"/>
      <c r="V267" s="90"/>
      <c r="W267" s="90"/>
      <c r="X267" s="90"/>
      <c r="Y267" s="90"/>
      <c r="Z267" s="90"/>
      <c r="AA267" s="90"/>
      <c r="AB267" s="90"/>
      <c r="AC267" s="90"/>
      <c r="AD267" s="90"/>
      <c r="AE267" s="90"/>
      <c r="AF267" s="90"/>
      <c r="AG267" s="90"/>
      <c r="AH267" s="90"/>
      <c r="AI267" s="90"/>
      <c r="AJ267" s="90"/>
      <c r="AK267" s="90"/>
      <c r="AL267" s="90"/>
      <c r="AM267" s="90"/>
      <c r="AN267" s="90"/>
      <c r="AO267" s="90"/>
      <c r="AP267" s="90"/>
      <c r="AQ267" s="90"/>
      <c r="AR267" s="90"/>
      <c r="AS267" s="90"/>
      <c r="AT267" s="90"/>
      <c r="AU267" s="90"/>
      <c r="AV267" s="90"/>
      <c r="AW267" s="90"/>
      <c r="AX267" s="90"/>
      <c r="AY267" s="90"/>
      <c r="AZ267" s="90"/>
      <c r="BA267" s="90"/>
      <c r="BB267" s="90"/>
      <c r="BC267" s="90"/>
      <c r="BD267" s="90"/>
      <c r="BE267" s="90"/>
      <c r="BF267" s="90"/>
      <c r="BG267" s="90"/>
      <c r="BH267" s="239"/>
      <c r="BI267" s="239"/>
      <c r="BJ267" s="239"/>
      <c r="BK267" s="95"/>
      <c r="BL267" s="95"/>
      <c r="BM267" s="95"/>
      <c r="BN267" s="95"/>
      <c r="BO267" s="95"/>
      <c r="BP267" s="95"/>
      <c r="BQ267" s="95"/>
      <c r="BR267" s="95"/>
      <c r="BS267" s="95"/>
      <c r="BT267" s="95"/>
    </row>
    <row r="268" spans="1:91" s="96" customFormat="1" ht="15.95" customHeight="1">
      <c r="A268" s="133"/>
      <c r="B268" s="372" t="e">
        <f>#REF!</f>
        <v>#REF!</v>
      </c>
      <c r="C268" s="376"/>
      <c r="D268" s="377" t="e">
        <f>#REF!</f>
        <v>#REF!</v>
      </c>
      <c r="E268" s="368"/>
      <c r="F268" s="367" t="e">
        <f>#REF!</f>
        <v>#REF!</v>
      </c>
      <c r="G268" s="368"/>
      <c r="H268" s="367" t="e">
        <f>#REF!</f>
        <v>#REF!</v>
      </c>
      <c r="I268" s="369"/>
      <c r="J268" s="367" t="e">
        <f>#REF!</f>
        <v>#REF!</v>
      </c>
      <c r="K268" s="378"/>
      <c r="L268" s="372" t="e">
        <f>#REF!</f>
        <v>#REF!</v>
      </c>
      <c r="M268" s="376"/>
      <c r="N268" s="372" t="e">
        <f>#REF!</f>
        <v>#REF!</v>
      </c>
      <c r="O268" s="373"/>
      <c r="P268" s="187"/>
      <c r="Q268" s="187"/>
      <c r="R268" s="187"/>
      <c r="S268" s="141"/>
      <c r="T268" s="133"/>
      <c r="U268" s="133"/>
      <c r="V268" s="90"/>
      <c r="W268" s="90"/>
      <c r="X268" s="90"/>
      <c r="Y268" s="90"/>
      <c r="Z268" s="90"/>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c r="AW268" s="90"/>
      <c r="AX268" s="90"/>
      <c r="AY268" s="90"/>
      <c r="AZ268" s="90"/>
      <c r="BA268" s="90"/>
      <c r="BB268" s="90"/>
      <c r="BC268" s="90"/>
      <c r="BD268" s="90"/>
      <c r="BE268" s="90"/>
      <c r="BF268" s="90"/>
      <c r="BG268" s="90"/>
      <c r="BH268" s="90"/>
      <c r="BI268" s="90"/>
      <c r="BJ268" s="90"/>
      <c r="BQ268" s="95"/>
      <c r="BR268" s="95"/>
    </row>
    <row r="269" spans="1:91" s="96" customFormat="1" ht="6.95" customHeight="1">
      <c r="A269" s="133"/>
      <c r="B269" s="141"/>
      <c r="C269" s="141"/>
      <c r="D269" s="133"/>
      <c r="E269" s="141"/>
      <c r="F269" s="141"/>
      <c r="G269" s="133"/>
      <c r="H269" s="133"/>
      <c r="I269" s="187"/>
      <c r="J269" s="133"/>
      <c r="K269" s="141"/>
      <c r="L269" s="141"/>
      <c r="M269" s="133"/>
      <c r="N269" s="133"/>
      <c r="O269" s="187"/>
      <c r="P269" s="133"/>
      <c r="Q269" s="187"/>
      <c r="T269" s="133"/>
      <c r="U269" s="133"/>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c r="AW269" s="90"/>
      <c r="AX269" s="90"/>
      <c r="AY269" s="90"/>
      <c r="AZ269" s="90"/>
      <c r="BA269" s="90"/>
      <c r="BB269" s="90"/>
      <c r="BC269" s="90"/>
      <c r="BD269" s="90"/>
      <c r="BE269" s="90"/>
      <c r="BF269" s="90"/>
      <c r="BG269" s="90"/>
      <c r="BH269" s="90"/>
      <c r="BI269" s="90"/>
      <c r="BJ269" s="90"/>
      <c r="BU269" s="90"/>
      <c r="BV269" s="90"/>
      <c r="BW269" s="90"/>
      <c r="BX269" s="90"/>
      <c r="BY269" s="90"/>
      <c r="BZ269" s="90"/>
      <c r="CA269" s="90"/>
      <c r="CB269" s="90"/>
      <c r="CC269" s="90"/>
    </row>
    <row r="270" spans="1:91">
      <c r="BH270" s="96"/>
      <c r="BI270" s="96"/>
      <c r="BJ270" s="96"/>
      <c r="BK270" s="96"/>
      <c r="BL270" s="96"/>
      <c r="BM270" s="96"/>
      <c r="BN270" s="96"/>
      <c r="BO270" s="96"/>
      <c r="BP270" s="96"/>
      <c r="BQ270" s="96"/>
      <c r="BR270" s="96"/>
      <c r="BS270" s="96"/>
      <c r="BT270" s="96"/>
    </row>
    <row r="271" spans="1:91">
      <c r="BK271" s="96"/>
      <c r="BL271" s="96"/>
      <c r="BM271" s="96"/>
      <c r="BN271" s="96"/>
      <c r="BO271" s="96"/>
      <c r="BP271" s="96"/>
      <c r="BQ271" s="96"/>
      <c r="BR271" s="96"/>
      <c r="BS271" s="96"/>
      <c r="BT271" s="96"/>
    </row>
    <row r="272" spans="1:91">
      <c r="BQ272" s="96"/>
      <c r="BR272" s="96"/>
    </row>
  </sheetData>
  <mergeCells count="36">
    <mergeCell ref="L268:M268"/>
    <mergeCell ref="N268:O268"/>
    <mergeCell ref="B268:C268"/>
    <mergeCell ref="D268:E268"/>
    <mergeCell ref="F268:G268"/>
    <mergeCell ref="H268:I268"/>
    <mergeCell ref="J268:K268"/>
    <mergeCell ref="L266:M266"/>
    <mergeCell ref="N266:O266"/>
    <mergeCell ref="P266:Q266"/>
    <mergeCell ref="B267:C267"/>
    <mergeCell ref="D267:E267"/>
    <mergeCell ref="F267:G267"/>
    <mergeCell ref="H267:I267"/>
    <mergeCell ref="J267:K267"/>
    <mergeCell ref="L267:M267"/>
    <mergeCell ref="N267:O267"/>
    <mergeCell ref="B266:C266"/>
    <mergeCell ref="D266:E266"/>
    <mergeCell ref="F266:G266"/>
    <mergeCell ref="H266:I266"/>
    <mergeCell ref="J266:K266"/>
    <mergeCell ref="B122:P122"/>
    <mergeCell ref="B265:C265"/>
    <mergeCell ref="D265:E265"/>
    <mergeCell ref="F265:G265"/>
    <mergeCell ref="H265:I265"/>
    <mergeCell ref="J265:K265"/>
    <mergeCell ref="L265:M265"/>
    <mergeCell ref="N265:O265"/>
    <mergeCell ref="P265:Q265"/>
    <mergeCell ref="A4:Q4"/>
    <mergeCell ref="L8:Q8"/>
    <mergeCell ref="L9:Q9"/>
    <mergeCell ref="L10:Q10"/>
    <mergeCell ref="A81:Q81"/>
  </mergeCells>
  <phoneticPr fontId="22"/>
  <conditionalFormatting sqref="P135">
    <cfRule type="expression" dxfId="5" priority="6">
      <formula>#REF!&lt;&gt;#REF!</formula>
    </cfRule>
  </conditionalFormatting>
  <conditionalFormatting sqref="P113">
    <cfRule type="expression" dxfId="4" priority="5">
      <formula>#REF!&lt;&gt;#REF!</formula>
    </cfRule>
  </conditionalFormatting>
  <conditionalFormatting sqref="P154">
    <cfRule type="expression" dxfId="3" priority="4">
      <formula>#REF!&lt;&gt;#REF!</formula>
    </cfRule>
  </conditionalFormatting>
  <conditionalFormatting sqref="P182">
    <cfRule type="expression" dxfId="2" priority="3">
      <formula>#REF!&lt;&gt;#REF!</formula>
    </cfRule>
  </conditionalFormatting>
  <conditionalFormatting sqref="P199">
    <cfRule type="expression" dxfId="1" priority="2">
      <formula>#REF!&lt;&gt;#REF!</formula>
    </cfRule>
  </conditionalFormatting>
  <conditionalFormatting sqref="P211">
    <cfRule type="expression" dxfId="0" priority="1">
      <formula>#REF!&lt;&gt;#REF!</formula>
    </cfRule>
  </conditionalFormatting>
  <pageMargins left="0.59055118110236227" right="0.59055118110236227" top="0.39370078740157483" bottom="0.19685039370078741" header="0.27559055118110237" footer="0.27559055118110237"/>
  <pageSetup paperSize="9" scale="98" orientation="portrait" r:id="rId1"/>
  <headerFooter alignWithMargins="0">
    <oddFooter>&amp;C&amp;P</oddFooter>
  </headerFooter>
  <rowBreaks count="5" manualBreakCount="5">
    <brk id="49" max="16383" man="1"/>
    <brk id="91" max="16" man="1"/>
    <brk id="136" max="16383" man="1"/>
    <brk id="182" max="16383" man="1"/>
    <brk id="2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CB04-DDAA-41FE-9DF6-8B2AF34F1A98}">
  <sheetPr>
    <tabColor theme="9" tint="-0.249977111117893"/>
  </sheetPr>
  <dimension ref="A1:R51"/>
  <sheetViews>
    <sheetView showGridLines="0" view="pageBreakPreview" zoomScaleNormal="55" zoomScaleSheetLayoutView="100" workbookViewId="0">
      <selection activeCell="J8" sqref="J8"/>
    </sheetView>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c r="A1" s="4" t="s">
        <v>109</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21028665</v>
      </c>
      <c r="E6" s="41">
        <v>26904349</v>
      </c>
      <c r="F6" s="379">
        <v>-21.839160650198224</v>
      </c>
      <c r="G6" s="53">
        <v>19968872</v>
      </c>
      <c r="H6" s="55">
        <v>25132472</v>
      </c>
      <c r="I6" s="379">
        <v>-20.545531693022483</v>
      </c>
      <c r="J6" s="58">
        <v>8</v>
      </c>
      <c r="K6" s="69">
        <v>20</v>
      </c>
      <c r="L6" s="79">
        <v>56</v>
      </c>
      <c r="M6" s="58">
        <v>4</v>
      </c>
      <c r="N6" s="69">
        <v>51</v>
      </c>
      <c r="O6" s="79">
        <v>29</v>
      </c>
      <c r="P6" s="58">
        <v>10</v>
      </c>
      <c r="Q6" s="69">
        <v>24</v>
      </c>
      <c r="R6" s="79">
        <v>50</v>
      </c>
    </row>
    <row r="7" spans="1:18" ht="13.5" customHeight="1">
      <c r="A7" s="8"/>
      <c r="B7" s="380"/>
      <c r="C7" s="267"/>
      <c r="D7" s="31" t="s">
        <v>74</v>
      </c>
      <c r="E7" s="42" t="s">
        <v>74</v>
      </c>
      <c r="F7" s="381"/>
      <c r="G7" s="31" t="s">
        <v>74</v>
      </c>
      <c r="H7" s="42" t="s">
        <v>74</v>
      </c>
      <c r="I7" s="382"/>
      <c r="J7" s="383"/>
      <c r="K7" s="384">
        <v>-57.1</v>
      </c>
      <c r="L7" s="385"/>
      <c r="M7" s="383"/>
      <c r="N7" s="384">
        <v>-29.8</v>
      </c>
      <c r="O7" s="385"/>
      <c r="P7" s="383"/>
      <c r="Q7" s="384">
        <v>-47.6</v>
      </c>
      <c r="R7" s="385"/>
    </row>
    <row r="8" spans="1:18" ht="13.5" customHeight="1">
      <c r="A8" s="317" t="s">
        <v>52</v>
      </c>
      <c r="B8" s="386" t="s">
        <v>59</v>
      </c>
      <c r="C8" s="266">
        <v>13</v>
      </c>
      <c r="D8" s="30">
        <v>864111</v>
      </c>
      <c r="E8" s="41">
        <v>1074825</v>
      </c>
      <c r="F8" s="379">
        <v>-19.604493754797289</v>
      </c>
      <c r="G8" s="273" t="s">
        <v>74</v>
      </c>
      <c r="H8" s="275" t="s">
        <v>74</v>
      </c>
      <c r="I8" s="387" t="s">
        <v>74</v>
      </c>
      <c r="J8" s="58">
        <v>2</v>
      </c>
      <c r="K8" s="69">
        <v>2</v>
      </c>
      <c r="L8" s="79">
        <v>9</v>
      </c>
      <c r="M8" s="58">
        <v>0</v>
      </c>
      <c r="N8" s="69">
        <v>5</v>
      </c>
      <c r="O8" s="79">
        <v>8</v>
      </c>
      <c r="P8" s="58">
        <v>1</v>
      </c>
      <c r="Q8" s="69">
        <v>2</v>
      </c>
      <c r="R8" s="79">
        <v>10</v>
      </c>
    </row>
    <row r="9" spans="1:18" ht="13.5" customHeight="1">
      <c r="A9" s="317"/>
      <c r="B9" s="388"/>
      <c r="C9" s="389"/>
      <c r="D9" s="32">
        <v>4.1092052205881826</v>
      </c>
      <c r="E9" s="43">
        <v>3.9949860894236839</v>
      </c>
      <c r="F9" s="390"/>
      <c r="G9" s="274"/>
      <c r="H9" s="276"/>
      <c r="I9" s="391"/>
      <c r="J9" s="392"/>
      <c r="K9" s="71">
        <v>-53.8</v>
      </c>
      <c r="L9" s="393"/>
      <c r="M9" s="392"/>
      <c r="N9" s="71">
        <v>-61.5</v>
      </c>
      <c r="O9" s="393"/>
      <c r="P9" s="392"/>
      <c r="Q9" s="71">
        <v>-69.2</v>
      </c>
      <c r="R9" s="393"/>
    </row>
    <row r="10" spans="1:18" ht="13.5" customHeight="1">
      <c r="A10" s="317"/>
      <c r="B10" s="394" t="s">
        <v>62</v>
      </c>
      <c r="C10" s="395">
        <v>9</v>
      </c>
      <c r="D10" s="33">
        <v>933742</v>
      </c>
      <c r="E10" s="44">
        <v>879583</v>
      </c>
      <c r="F10" s="396">
        <v>6.1573495622357513</v>
      </c>
      <c r="G10" s="33">
        <v>823633</v>
      </c>
      <c r="H10" s="44">
        <v>835640</v>
      </c>
      <c r="I10" s="396">
        <v>-1.4368627638696125</v>
      </c>
      <c r="J10" s="61">
        <v>0</v>
      </c>
      <c r="K10" s="72">
        <v>3</v>
      </c>
      <c r="L10" s="82">
        <v>6</v>
      </c>
      <c r="M10" s="61">
        <v>0</v>
      </c>
      <c r="N10" s="72">
        <v>7</v>
      </c>
      <c r="O10" s="82">
        <v>2</v>
      </c>
      <c r="P10" s="61">
        <v>1</v>
      </c>
      <c r="Q10" s="72">
        <v>1</v>
      </c>
      <c r="R10" s="82">
        <v>7</v>
      </c>
    </row>
    <row r="11" spans="1:18" ht="13.5" customHeight="1">
      <c r="A11" s="317"/>
      <c r="B11" s="388"/>
      <c r="C11" s="389"/>
      <c r="D11" s="32">
        <v>4.440329426523272</v>
      </c>
      <c r="E11" s="43">
        <v>3.2692967222511125</v>
      </c>
      <c r="F11" s="390"/>
      <c r="G11" s="32">
        <v>4.1245845033209685</v>
      </c>
      <c r="H11" s="43">
        <v>3.3249415338053492</v>
      </c>
      <c r="I11" s="397"/>
      <c r="J11" s="392"/>
      <c r="K11" s="71">
        <v>-66.7</v>
      </c>
      <c r="L11" s="393"/>
      <c r="M11" s="392"/>
      <c r="N11" s="71">
        <v>-22.2</v>
      </c>
      <c r="O11" s="393"/>
      <c r="P11" s="392"/>
      <c r="Q11" s="71">
        <v>-66.7</v>
      </c>
      <c r="R11" s="393"/>
    </row>
    <row r="12" spans="1:18" ht="13.5" customHeight="1">
      <c r="A12" s="317"/>
      <c r="B12" s="398" t="s">
        <v>48</v>
      </c>
      <c r="C12" s="399">
        <v>12</v>
      </c>
      <c r="D12" s="34">
        <v>2396339</v>
      </c>
      <c r="E12" s="45">
        <v>3130407</v>
      </c>
      <c r="F12" s="400">
        <v>-23.449602559667156</v>
      </c>
      <c r="G12" s="34">
        <v>2351417</v>
      </c>
      <c r="H12" s="45">
        <v>3212048</v>
      </c>
      <c r="I12" s="400">
        <v>-26.793839942616046</v>
      </c>
      <c r="J12" s="62">
        <v>1</v>
      </c>
      <c r="K12" s="401">
        <v>3</v>
      </c>
      <c r="L12" s="83">
        <v>8</v>
      </c>
      <c r="M12" s="62">
        <v>2</v>
      </c>
      <c r="N12" s="401">
        <v>6</v>
      </c>
      <c r="O12" s="83">
        <v>4</v>
      </c>
      <c r="P12" s="62">
        <v>1</v>
      </c>
      <c r="Q12" s="401">
        <v>5</v>
      </c>
      <c r="R12" s="83">
        <v>6</v>
      </c>
    </row>
    <row r="13" spans="1:18" ht="13.5" customHeight="1">
      <c r="A13" s="317"/>
      <c r="B13" s="388"/>
      <c r="C13" s="389"/>
      <c r="D13" s="32">
        <v>11.395583124273461</v>
      </c>
      <c r="E13" s="43">
        <v>11.635319628064593</v>
      </c>
      <c r="F13" s="390"/>
      <c r="G13" s="32">
        <v>11.775412251628435</v>
      </c>
      <c r="H13" s="43">
        <v>12.78046982405869</v>
      </c>
      <c r="I13" s="397"/>
      <c r="J13" s="392"/>
      <c r="K13" s="71">
        <v>-58.3</v>
      </c>
      <c r="L13" s="393"/>
      <c r="M13" s="392"/>
      <c r="N13" s="71">
        <v>-16.7</v>
      </c>
      <c r="O13" s="393"/>
      <c r="P13" s="392"/>
      <c r="Q13" s="71">
        <v>-41.7</v>
      </c>
      <c r="R13" s="393"/>
    </row>
    <row r="14" spans="1:18" ht="13.5" customHeight="1">
      <c r="A14" s="317"/>
      <c r="B14" s="398" t="s">
        <v>63</v>
      </c>
      <c r="C14" s="399">
        <v>9</v>
      </c>
      <c r="D14" s="34">
        <v>804692</v>
      </c>
      <c r="E14" s="45">
        <v>955714</v>
      </c>
      <c r="F14" s="400">
        <v>-15.802007713604695</v>
      </c>
      <c r="G14" s="34">
        <v>876257</v>
      </c>
      <c r="H14" s="45">
        <v>1067892</v>
      </c>
      <c r="I14" s="400">
        <v>-17.945166739707759</v>
      </c>
      <c r="J14" s="62">
        <v>2</v>
      </c>
      <c r="K14" s="401">
        <v>2</v>
      </c>
      <c r="L14" s="83">
        <v>5</v>
      </c>
      <c r="M14" s="62">
        <v>2</v>
      </c>
      <c r="N14" s="401">
        <v>4</v>
      </c>
      <c r="O14" s="83">
        <v>3</v>
      </c>
      <c r="P14" s="62">
        <v>3</v>
      </c>
      <c r="Q14" s="401">
        <v>3</v>
      </c>
      <c r="R14" s="83">
        <v>3</v>
      </c>
    </row>
    <row r="15" spans="1:18" ht="13.5" customHeight="1">
      <c r="A15" s="317"/>
      <c r="B15" s="388"/>
      <c r="C15" s="389"/>
      <c r="D15" s="32">
        <v>3.8266432985641265</v>
      </c>
      <c r="E15" s="43">
        <v>3.5522658437117363</v>
      </c>
      <c r="F15" s="390"/>
      <c r="G15" s="32">
        <v>4.3881146616594071</v>
      </c>
      <c r="H15" s="43">
        <v>4.249052779209304</v>
      </c>
      <c r="I15" s="397"/>
      <c r="J15" s="392"/>
      <c r="K15" s="71">
        <v>-33.299999999999997</v>
      </c>
      <c r="L15" s="393"/>
      <c r="M15" s="392"/>
      <c r="N15" s="71">
        <v>-11.1</v>
      </c>
      <c r="O15" s="393"/>
      <c r="P15" s="392"/>
      <c r="Q15" s="71">
        <v>0</v>
      </c>
      <c r="R15" s="393"/>
    </row>
    <row r="16" spans="1:18" ht="13.5" customHeight="1">
      <c r="A16" s="317"/>
      <c r="B16" s="398" t="s">
        <v>65</v>
      </c>
      <c r="C16" s="399">
        <v>9</v>
      </c>
      <c r="D16" s="34">
        <v>639499</v>
      </c>
      <c r="E16" s="45">
        <v>883592</v>
      </c>
      <c r="F16" s="400">
        <v>-27.625080353828466</v>
      </c>
      <c r="G16" s="34">
        <v>992572</v>
      </c>
      <c r="H16" s="45">
        <v>1605661</v>
      </c>
      <c r="I16" s="400">
        <v>-38.182966392034182</v>
      </c>
      <c r="J16" s="62">
        <v>1</v>
      </c>
      <c r="K16" s="401">
        <v>2</v>
      </c>
      <c r="L16" s="83">
        <v>6</v>
      </c>
      <c r="M16" s="62">
        <v>0</v>
      </c>
      <c r="N16" s="401">
        <v>6</v>
      </c>
      <c r="O16" s="83">
        <v>3</v>
      </c>
      <c r="P16" s="62">
        <v>0</v>
      </c>
      <c r="Q16" s="401">
        <v>2</v>
      </c>
      <c r="R16" s="83">
        <v>7</v>
      </c>
    </row>
    <row r="17" spans="1:18" ht="13.5" customHeight="1">
      <c r="A17" s="317"/>
      <c r="B17" s="388"/>
      <c r="C17" s="389"/>
      <c r="D17" s="32">
        <v>3.0410822560538198</v>
      </c>
      <c r="E17" s="43">
        <v>3.2841976588989388</v>
      </c>
      <c r="F17" s="390"/>
      <c r="G17" s="32">
        <v>4.9705962359816818</v>
      </c>
      <c r="H17" s="43">
        <v>6.3887905654485557</v>
      </c>
      <c r="I17" s="397"/>
      <c r="J17" s="392"/>
      <c r="K17" s="71">
        <v>-55.6</v>
      </c>
      <c r="L17" s="393"/>
      <c r="M17" s="392"/>
      <c r="N17" s="71">
        <v>-33.299999999999997</v>
      </c>
      <c r="O17" s="393"/>
      <c r="P17" s="392"/>
      <c r="Q17" s="71">
        <v>-77.8</v>
      </c>
      <c r="R17" s="393"/>
    </row>
    <row r="18" spans="1:18" ht="13.5" customHeight="1">
      <c r="A18" s="317"/>
      <c r="B18" s="398" t="s">
        <v>54</v>
      </c>
      <c r="C18" s="399">
        <v>15</v>
      </c>
      <c r="D18" s="34">
        <v>9005914</v>
      </c>
      <c r="E18" s="45">
        <v>9823229</v>
      </c>
      <c r="F18" s="400">
        <v>-8.3202274934239995</v>
      </c>
      <c r="G18" s="34">
        <v>8386522</v>
      </c>
      <c r="H18" s="45">
        <v>8736876</v>
      </c>
      <c r="I18" s="400">
        <v>-4.0100603465128728</v>
      </c>
      <c r="J18" s="62">
        <v>2</v>
      </c>
      <c r="K18" s="401">
        <v>5</v>
      </c>
      <c r="L18" s="83">
        <v>8</v>
      </c>
      <c r="M18" s="62">
        <v>0</v>
      </c>
      <c r="N18" s="401">
        <v>12</v>
      </c>
      <c r="O18" s="83">
        <v>3</v>
      </c>
      <c r="P18" s="62">
        <v>2</v>
      </c>
      <c r="Q18" s="401">
        <v>9</v>
      </c>
      <c r="R18" s="83">
        <v>4</v>
      </c>
    </row>
    <row r="19" spans="1:18" ht="13.5" customHeight="1">
      <c r="A19" s="317"/>
      <c r="B19" s="388"/>
      <c r="C19" s="389"/>
      <c r="D19" s="32">
        <v>42.826846116955117</v>
      </c>
      <c r="E19" s="43">
        <v>36.511676978320494</v>
      </c>
      <c r="F19" s="390"/>
      <c r="G19" s="32">
        <v>41.997975649300571</v>
      </c>
      <c r="H19" s="43">
        <v>34.763297458363823</v>
      </c>
      <c r="I19" s="397"/>
      <c r="J19" s="392"/>
      <c r="K19" s="71">
        <v>-40</v>
      </c>
      <c r="L19" s="393"/>
      <c r="M19" s="392"/>
      <c r="N19" s="71">
        <v>-20</v>
      </c>
      <c r="O19" s="393"/>
      <c r="P19" s="392"/>
      <c r="Q19" s="71">
        <v>-13.3</v>
      </c>
      <c r="R19" s="393"/>
    </row>
    <row r="20" spans="1:18" ht="13.5" customHeight="1">
      <c r="A20" s="317"/>
      <c r="B20" s="398" t="s">
        <v>55</v>
      </c>
      <c r="C20" s="399">
        <v>8</v>
      </c>
      <c r="D20" s="34">
        <v>1469826</v>
      </c>
      <c r="E20" s="45">
        <v>4465920</v>
      </c>
      <c r="F20" s="400">
        <v>-67.087946044711941</v>
      </c>
      <c r="G20" s="34">
        <v>1276452</v>
      </c>
      <c r="H20" s="45">
        <v>4083871</v>
      </c>
      <c r="I20" s="400">
        <v>-68.744066597598206</v>
      </c>
      <c r="J20" s="62">
        <v>0</v>
      </c>
      <c r="K20" s="401">
        <v>0</v>
      </c>
      <c r="L20" s="83">
        <v>8</v>
      </c>
      <c r="M20" s="62">
        <v>0</v>
      </c>
      <c r="N20" s="401">
        <v>5</v>
      </c>
      <c r="O20" s="83">
        <v>3</v>
      </c>
      <c r="P20" s="62">
        <v>1</v>
      </c>
      <c r="Q20" s="401">
        <v>0</v>
      </c>
      <c r="R20" s="83">
        <v>7</v>
      </c>
    </row>
    <row r="21" spans="1:18" ht="13.5" customHeight="1">
      <c r="A21" s="317"/>
      <c r="B21" s="388"/>
      <c r="C21" s="389"/>
      <c r="D21" s="32">
        <v>6.989630582825872</v>
      </c>
      <c r="E21" s="43">
        <v>16.599249437330744</v>
      </c>
      <c r="F21" s="390"/>
      <c r="G21" s="32">
        <v>6.3922088338289722</v>
      </c>
      <c r="H21" s="43">
        <v>16.249380482747576</v>
      </c>
      <c r="I21" s="397"/>
      <c r="J21" s="392"/>
      <c r="K21" s="71">
        <v>-100</v>
      </c>
      <c r="L21" s="393"/>
      <c r="M21" s="392"/>
      <c r="N21" s="71">
        <v>-37.5</v>
      </c>
      <c r="O21" s="393"/>
      <c r="P21" s="392"/>
      <c r="Q21" s="71">
        <v>-75</v>
      </c>
      <c r="R21" s="393"/>
    </row>
    <row r="22" spans="1:18" ht="13.5" customHeight="1">
      <c r="A22" s="317"/>
      <c r="B22" s="398" t="s">
        <v>32</v>
      </c>
      <c r="C22" s="399">
        <v>9</v>
      </c>
      <c r="D22" s="34">
        <v>4914542</v>
      </c>
      <c r="E22" s="45">
        <v>5691079</v>
      </c>
      <c r="F22" s="400">
        <v>-13.644811467210346</v>
      </c>
      <c r="G22" s="34">
        <v>5262019</v>
      </c>
      <c r="H22" s="45">
        <v>5590484</v>
      </c>
      <c r="I22" s="400">
        <v>-5.8754304636235446</v>
      </c>
      <c r="J22" s="62">
        <v>0</v>
      </c>
      <c r="K22" s="401">
        <v>3</v>
      </c>
      <c r="L22" s="83">
        <v>6</v>
      </c>
      <c r="M22" s="62">
        <v>0</v>
      </c>
      <c r="N22" s="401">
        <v>6</v>
      </c>
      <c r="O22" s="83">
        <v>3</v>
      </c>
      <c r="P22" s="62">
        <v>1</v>
      </c>
      <c r="Q22" s="401">
        <v>2</v>
      </c>
      <c r="R22" s="83">
        <v>6</v>
      </c>
    </row>
    <row r="23" spans="1:18" ht="13.5" customHeight="1">
      <c r="A23" s="318"/>
      <c r="B23" s="402"/>
      <c r="C23" s="267"/>
      <c r="D23" s="35">
        <v>23.370679974216145</v>
      </c>
      <c r="E23" s="46">
        <v>21.153007641998698</v>
      </c>
      <c r="F23" s="381"/>
      <c r="G23" s="35">
        <v>26.351107864279967</v>
      </c>
      <c r="H23" s="56">
        <v>22.244067356366696</v>
      </c>
      <c r="I23" s="382"/>
      <c r="J23" s="383"/>
      <c r="K23" s="384">
        <v>-66.7</v>
      </c>
      <c r="L23" s="385"/>
      <c r="M23" s="383"/>
      <c r="N23" s="384">
        <v>-33.299999999999997</v>
      </c>
      <c r="O23" s="385"/>
      <c r="P23" s="383"/>
      <c r="Q23" s="384">
        <v>-55.6</v>
      </c>
      <c r="R23" s="385"/>
    </row>
    <row r="24" spans="1:18" ht="13.5" customHeight="1">
      <c r="A24" s="386" t="s">
        <v>19</v>
      </c>
      <c r="B24" s="403"/>
      <c r="C24" s="266">
        <v>16</v>
      </c>
      <c r="D24" s="30">
        <v>2652235</v>
      </c>
      <c r="E24" s="41">
        <v>6222392</v>
      </c>
      <c r="F24" s="379">
        <v>-57.375957670297858</v>
      </c>
      <c r="G24" s="30">
        <v>3963156</v>
      </c>
      <c r="H24" s="41">
        <v>2144879</v>
      </c>
      <c r="I24" s="379">
        <v>84.772940571472787</v>
      </c>
      <c r="J24" s="58">
        <v>0</v>
      </c>
      <c r="K24" s="69">
        <v>12</v>
      </c>
      <c r="L24" s="79">
        <v>4</v>
      </c>
      <c r="M24" s="58">
        <v>0</v>
      </c>
      <c r="N24" s="69">
        <v>14</v>
      </c>
      <c r="O24" s="79">
        <v>2</v>
      </c>
      <c r="P24" s="58">
        <v>3</v>
      </c>
      <c r="Q24" s="69">
        <v>8</v>
      </c>
      <c r="R24" s="79">
        <v>5</v>
      </c>
    </row>
    <row r="25" spans="1:18" ht="13.5" customHeight="1">
      <c r="A25" s="402"/>
      <c r="B25" s="404"/>
      <c r="C25" s="267"/>
      <c r="D25" s="36" t="s">
        <v>74</v>
      </c>
      <c r="E25" s="47" t="s">
        <v>74</v>
      </c>
      <c r="F25" s="381"/>
      <c r="G25" s="54" t="s">
        <v>74</v>
      </c>
      <c r="H25" s="57" t="s">
        <v>74</v>
      </c>
      <c r="I25" s="382"/>
      <c r="J25" s="383"/>
      <c r="K25" s="384">
        <v>-25</v>
      </c>
      <c r="L25" s="385"/>
      <c r="M25" s="383"/>
      <c r="N25" s="384">
        <v>-12.5</v>
      </c>
      <c r="O25" s="385"/>
      <c r="P25" s="383"/>
      <c r="Q25" s="384">
        <v>-12.5</v>
      </c>
      <c r="R25" s="385"/>
    </row>
    <row r="26" spans="1:18" ht="13.5" customHeight="1">
      <c r="A26" s="8"/>
      <c r="B26" s="14" t="s">
        <v>61</v>
      </c>
      <c r="C26" s="266">
        <v>27</v>
      </c>
      <c r="D26" s="30">
        <v>4239152</v>
      </c>
      <c r="E26" s="41">
        <v>3956231</v>
      </c>
      <c r="F26" s="379">
        <v>7.1512760503620711</v>
      </c>
      <c r="G26" s="273" t="s">
        <v>74</v>
      </c>
      <c r="H26" s="275" t="s">
        <v>74</v>
      </c>
      <c r="I26" s="387" t="s">
        <v>74</v>
      </c>
      <c r="J26" s="58">
        <v>12</v>
      </c>
      <c r="K26" s="69">
        <v>6</v>
      </c>
      <c r="L26" s="79">
        <v>9</v>
      </c>
      <c r="M26" s="58">
        <v>5</v>
      </c>
      <c r="N26" s="69">
        <v>14</v>
      </c>
      <c r="O26" s="79">
        <v>8</v>
      </c>
      <c r="P26" s="58">
        <v>7</v>
      </c>
      <c r="Q26" s="69">
        <v>8</v>
      </c>
      <c r="R26" s="79">
        <v>12</v>
      </c>
    </row>
    <row r="27" spans="1:18" ht="13.5" customHeight="1">
      <c r="A27" s="8"/>
      <c r="B27" s="380"/>
      <c r="C27" s="267"/>
      <c r="D27" s="31" t="s">
        <v>74</v>
      </c>
      <c r="E27" s="42" t="s">
        <v>74</v>
      </c>
      <c r="F27" s="381"/>
      <c r="G27" s="284"/>
      <c r="H27" s="285"/>
      <c r="I27" s="405"/>
      <c r="J27" s="383"/>
      <c r="K27" s="384">
        <v>11.1</v>
      </c>
      <c r="L27" s="385"/>
      <c r="M27" s="383"/>
      <c r="N27" s="384">
        <v>-11.1</v>
      </c>
      <c r="O27" s="385"/>
      <c r="P27" s="383"/>
      <c r="Q27" s="384">
        <v>-18.5</v>
      </c>
      <c r="R27" s="385"/>
    </row>
    <row r="28" spans="1:18" ht="13.5" customHeight="1">
      <c r="A28" s="317" t="s">
        <v>66</v>
      </c>
      <c r="B28" s="386" t="s">
        <v>58</v>
      </c>
      <c r="C28" s="406">
        <v>5</v>
      </c>
      <c r="D28" s="30">
        <v>33987</v>
      </c>
      <c r="E28" s="41">
        <v>54993</v>
      </c>
      <c r="F28" s="379">
        <v>-38.197588784027062</v>
      </c>
      <c r="G28" s="273" t="s">
        <v>74</v>
      </c>
      <c r="H28" s="275" t="s">
        <v>74</v>
      </c>
      <c r="I28" s="387" t="s">
        <v>74</v>
      </c>
      <c r="J28" s="58">
        <v>1</v>
      </c>
      <c r="K28" s="69">
        <v>1</v>
      </c>
      <c r="L28" s="79">
        <v>3</v>
      </c>
      <c r="M28" s="58">
        <v>0</v>
      </c>
      <c r="N28" s="69">
        <v>2</v>
      </c>
      <c r="O28" s="79">
        <v>3</v>
      </c>
      <c r="P28" s="58">
        <v>1</v>
      </c>
      <c r="Q28" s="69">
        <v>2</v>
      </c>
      <c r="R28" s="79">
        <v>2</v>
      </c>
    </row>
    <row r="29" spans="1:18" ht="13.5" customHeight="1">
      <c r="A29" s="317"/>
      <c r="B29" s="388"/>
      <c r="C29" s="407"/>
      <c r="D29" s="32">
        <v>0.80174053678660262</v>
      </c>
      <c r="E29" s="43">
        <v>1.3900351117010104</v>
      </c>
      <c r="F29" s="390"/>
      <c r="G29" s="274"/>
      <c r="H29" s="276"/>
      <c r="I29" s="391"/>
      <c r="J29" s="392"/>
      <c r="K29" s="71">
        <v>-40</v>
      </c>
      <c r="L29" s="393"/>
      <c r="M29" s="392"/>
      <c r="N29" s="71">
        <v>-60</v>
      </c>
      <c r="O29" s="393"/>
      <c r="P29" s="392"/>
      <c r="Q29" s="71">
        <v>-20</v>
      </c>
      <c r="R29" s="393"/>
    </row>
    <row r="30" spans="1:18" ht="13.5" customHeight="1">
      <c r="A30" s="317"/>
      <c r="B30" s="394" t="s">
        <v>67</v>
      </c>
      <c r="C30" s="408">
        <v>9</v>
      </c>
      <c r="D30" s="33">
        <v>511043</v>
      </c>
      <c r="E30" s="44">
        <v>556031</v>
      </c>
      <c r="F30" s="396">
        <v>-8.0909157942632675</v>
      </c>
      <c r="G30" s="290" t="s">
        <v>74</v>
      </c>
      <c r="H30" s="291" t="s">
        <v>74</v>
      </c>
      <c r="I30" s="409" t="s">
        <v>74</v>
      </c>
      <c r="J30" s="61">
        <v>5</v>
      </c>
      <c r="K30" s="72">
        <v>2</v>
      </c>
      <c r="L30" s="82">
        <v>2</v>
      </c>
      <c r="M30" s="61">
        <v>2</v>
      </c>
      <c r="N30" s="72">
        <v>6</v>
      </c>
      <c r="O30" s="82">
        <v>1</v>
      </c>
      <c r="P30" s="61">
        <v>3</v>
      </c>
      <c r="Q30" s="72">
        <v>3</v>
      </c>
      <c r="R30" s="82">
        <v>3</v>
      </c>
    </row>
    <row r="31" spans="1:18" ht="13.5" customHeight="1">
      <c r="A31" s="317"/>
      <c r="B31" s="388"/>
      <c r="C31" s="407"/>
      <c r="D31" s="32">
        <v>12.055312005797386</v>
      </c>
      <c r="E31" s="43">
        <v>14.054563547982916</v>
      </c>
      <c r="F31" s="390"/>
      <c r="G31" s="274"/>
      <c r="H31" s="276"/>
      <c r="I31" s="391"/>
      <c r="J31" s="392"/>
      <c r="K31" s="71">
        <v>33.299999999999997</v>
      </c>
      <c r="L31" s="393"/>
      <c r="M31" s="392"/>
      <c r="N31" s="71">
        <v>11.1</v>
      </c>
      <c r="O31" s="393"/>
      <c r="P31" s="392"/>
      <c r="Q31" s="71">
        <v>0</v>
      </c>
      <c r="R31" s="393"/>
    </row>
    <row r="32" spans="1:18" ht="13.5" customHeight="1">
      <c r="A32" s="317"/>
      <c r="B32" s="410" t="s">
        <v>38</v>
      </c>
      <c r="C32" s="408">
        <v>10</v>
      </c>
      <c r="D32" s="37">
        <v>3463537</v>
      </c>
      <c r="E32" s="48">
        <v>3141398</v>
      </c>
      <c r="F32" s="411">
        <v>10.254638221581587</v>
      </c>
      <c r="G32" s="294" t="s">
        <v>74</v>
      </c>
      <c r="H32" s="296" t="s">
        <v>74</v>
      </c>
      <c r="I32" s="298" t="s">
        <v>74</v>
      </c>
      <c r="J32" s="63">
        <v>4</v>
      </c>
      <c r="K32" s="74">
        <v>3</v>
      </c>
      <c r="L32" s="84">
        <v>3</v>
      </c>
      <c r="M32" s="63">
        <v>3</v>
      </c>
      <c r="N32" s="74">
        <v>4</v>
      </c>
      <c r="O32" s="84">
        <v>3</v>
      </c>
      <c r="P32" s="63">
        <v>2</v>
      </c>
      <c r="Q32" s="74">
        <v>3</v>
      </c>
      <c r="R32" s="84">
        <v>5</v>
      </c>
    </row>
    <row r="33" spans="1:18" ht="13.5" customHeight="1">
      <c r="A33" s="317"/>
      <c r="B33" s="412"/>
      <c r="C33" s="407"/>
      <c r="D33" s="38">
        <v>81.703534103047019</v>
      </c>
      <c r="E33" s="49">
        <v>79.403806299480493</v>
      </c>
      <c r="F33" s="390"/>
      <c r="G33" s="295"/>
      <c r="H33" s="297"/>
      <c r="I33" s="299"/>
      <c r="J33" s="64"/>
      <c r="K33" s="75">
        <v>10</v>
      </c>
      <c r="L33" s="85"/>
      <c r="M33" s="64"/>
      <c r="N33" s="75">
        <v>0</v>
      </c>
      <c r="O33" s="85"/>
      <c r="P33" s="64"/>
      <c r="Q33" s="75">
        <v>-30</v>
      </c>
      <c r="R33" s="85"/>
    </row>
    <row r="34" spans="1:18" ht="13.5" customHeight="1">
      <c r="A34" s="317"/>
      <c r="B34" s="398" t="s">
        <v>57</v>
      </c>
      <c r="C34" s="413">
        <v>3</v>
      </c>
      <c r="D34" s="34">
        <v>230585</v>
      </c>
      <c r="E34" s="45">
        <v>203809</v>
      </c>
      <c r="F34" s="400">
        <v>13.137790774695929</v>
      </c>
      <c r="G34" s="302" t="s">
        <v>74</v>
      </c>
      <c r="H34" s="303" t="s">
        <v>74</v>
      </c>
      <c r="I34" s="414" t="s">
        <v>74</v>
      </c>
      <c r="J34" s="62">
        <v>2</v>
      </c>
      <c r="K34" s="401">
        <v>0</v>
      </c>
      <c r="L34" s="83">
        <v>1</v>
      </c>
      <c r="M34" s="62">
        <v>0</v>
      </c>
      <c r="N34" s="401">
        <v>2</v>
      </c>
      <c r="O34" s="83">
        <v>1</v>
      </c>
      <c r="P34" s="62">
        <v>1</v>
      </c>
      <c r="Q34" s="401">
        <v>0</v>
      </c>
      <c r="R34" s="83">
        <v>2</v>
      </c>
    </row>
    <row r="35" spans="1:18" ht="13.5" customHeight="1">
      <c r="A35" s="318"/>
      <c r="B35" s="402"/>
      <c r="C35" s="415"/>
      <c r="D35" s="35">
        <v>5.4394133543689867</v>
      </c>
      <c r="E35" s="46">
        <v>5.1515950408355833</v>
      </c>
      <c r="F35" s="381"/>
      <c r="G35" s="284"/>
      <c r="H35" s="285"/>
      <c r="I35" s="405"/>
      <c r="J35" s="383"/>
      <c r="K35" s="384">
        <v>33.299999999999997</v>
      </c>
      <c r="L35" s="385"/>
      <c r="M35" s="383"/>
      <c r="N35" s="384">
        <v>-33.299999999999997</v>
      </c>
      <c r="O35" s="385"/>
      <c r="P35" s="383"/>
      <c r="Q35" s="384">
        <v>-33.299999999999997</v>
      </c>
      <c r="R35" s="385"/>
    </row>
    <row r="36" spans="1:18" ht="13.5" customHeight="1">
      <c r="A36" s="7"/>
      <c r="B36" s="14" t="s">
        <v>61</v>
      </c>
      <c r="C36" s="266">
        <v>31</v>
      </c>
      <c r="D36" s="30">
        <v>1239743</v>
      </c>
      <c r="E36" s="41">
        <v>1859545</v>
      </c>
      <c r="F36" s="379">
        <v>-33.330841684390535</v>
      </c>
      <c r="G36" s="273" t="s">
        <v>74</v>
      </c>
      <c r="H36" s="275" t="s">
        <v>74</v>
      </c>
      <c r="I36" s="387" t="s">
        <v>74</v>
      </c>
      <c r="J36" s="58">
        <v>1</v>
      </c>
      <c r="K36" s="69">
        <v>3</v>
      </c>
      <c r="L36" s="79">
        <v>26</v>
      </c>
      <c r="M36" s="58">
        <v>0</v>
      </c>
      <c r="N36" s="69">
        <v>12</v>
      </c>
      <c r="O36" s="79">
        <v>18</v>
      </c>
      <c r="P36" s="58">
        <v>9</v>
      </c>
      <c r="Q36" s="69">
        <v>9</v>
      </c>
      <c r="R36" s="79">
        <v>12</v>
      </c>
    </row>
    <row r="37" spans="1:18" ht="13.5" customHeight="1">
      <c r="A37" s="319" t="s">
        <v>24</v>
      </c>
      <c r="B37" s="380"/>
      <c r="C37" s="267"/>
      <c r="D37" s="31" t="s">
        <v>74</v>
      </c>
      <c r="E37" s="42" t="s">
        <v>74</v>
      </c>
      <c r="F37" s="381"/>
      <c r="G37" s="284"/>
      <c r="H37" s="285"/>
      <c r="I37" s="405"/>
      <c r="J37" s="383"/>
      <c r="K37" s="384">
        <v>-83.3</v>
      </c>
      <c r="L37" s="385"/>
      <c r="M37" s="383"/>
      <c r="N37" s="384">
        <v>-60</v>
      </c>
      <c r="O37" s="385"/>
      <c r="P37" s="383"/>
      <c r="Q37" s="384">
        <v>-10</v>
      </c>
      <c r="R37" s="385"/>
    </row>
    <row r="38" spans="1:18" ht="13.5" customHeight="1">
      <c r="A38" s="319"/>
      <c r="B38" s="386" t="s">
        <v>68</v>
      </c>
      <c r="C38" s="266">
        <v>14</v>
      </c>
      <c r="D38" s="30">
        <v>58215</v>
      </c>
      <c r="E38" s="41">
        <v>298766</v>
      </c>
      <c r="F38" s="379">
        <v>-80.514851087473147</v>
      </c>
      <c r="G38" s="273" t="s">
        <v>74</v>
      </c>
      <c r="H38" s="275" t="s">
        <v>74</v>
      </c>
      <c r="I38" s="387" t="s">
        <v>74</v>
      </c>
      <c r="J38" s="58">
        <v>0</v>
      </c>
      <c r="K38" s="69">
        <v>0</v>
      </c>
      <c r="L38" s="79">
        <v>13</v>
      </c>
      <c r="M38" s="58">
        <v>0</v>
      </c>
      <c r="N38" s="69">
        <v>2</v>
      </c>
      <c r="O38" s="79">
        <v>11</v>
      </c>
      <c r="P38" s="58">
        <v>5</v>
      </c>
      <c r="Q38" s="69">
        <v>2</v>
      </c>
      <c r="R38" s="79">
        <v>6</v>
      </c>
    </row>
    <row r="39" spans="1:18" ht="13.5" customHeight="1">
      <c r="A39" s="319"/>
      <c r="B39" s="388"/>
      <c r="C39" s="389"/>
      <c r="D39" s="32">
        <v>4.6957312926953412</v>
      </c>
      <c r="E39" s="43">
        <v>16.066618446985686</v>
      </c>
      <c r="F39" s="390"/>
      <c r="G39" s="274"/>
      <c r="H39" s="276"/>
      <c r="I39" s="391"/>
      <c r="J39" s="392"/>
      <c r="K39" s="71">
        <v>-100</v>
      </c>
      <c r="L39" s="393"/>
      <c r="M39" s="392"/>
      <c r="N39" s="71">
        <v>-84.6</v>
      </c>
      <c r="O39" s="393"/>
      <c r="P39" s="392"/>
      <c r="Q39" s="71">
        <v>-7.7</v>
      </c>
      <c r="R39" s="393"/>
    </row>
    <row r="40" spans="1:18" ht="13.5" customHeight="1">
      <c r="A40" s="319"/>
      <c r="B40" s="23" t="s">
        <v>81</v>
      </c>
      <c r="C40" s="395">
        <v>9</v>
      </c>
      <c r="D40" s="33">
        <v>973486</v>
      </c>
      <c r="E40" s="44">
        <v>1224454</v>
      </c>
      <c r="F40" s="396">
        <v>-20.496319175730576</v>
      </c>
      <c r="G40" s="290" t="s">
        <v>74</v>
      </c>
      <c r="H40" s="291" t="s">
        <v>74</v>
      </c>
      <c r="I40" s="409" t="s">
        <v>74</v>
      </c>
      <c r="J40" s="61">
        <v>0</v>
      </c>
      <c r="K40" s="72">
        <v>1</v>
      </c>
      <c r="L40" s="82">
        <v>8</v>
      </c>
      <c r="M40" s="61">
        <v>0</v>
      </c>
      <c r="N40" s="72">
        <v>5</v>
      </c>
      <c r="O40" s="82">
        <v>4</v>
      </c>
      <c r="P40" s="61">
        <v>2</v>
      </c>
      <c r="Q40" s="72">
        <v>4</v>
      </c>
      <c r="R40" s="82">
        <v>3</v>
      </c>
    </row>
    <row r="41" spans="1:18" ht="13.5" customHeight="1">
      <c r="A41" s="319"/>
      <c r="B41" s="388"/>
      <c r="C41" s="389"/>
      <c r="D41" s="32">
        <v>78.523210052406029</v>
      </c>
      <c r="E41" s="43">
        <v>65.846967941082355</v>
      </c>
      <c r="F41" s="390"/>
      <c r="G41" s="274"/>
      <c r="H41" s="276"/>
      <c r="I41" s="391"/>
      <c r="J41" s="392"/>
      <c r="K41" s="71">
        <v>-88.9</v>
      </c>
      <c r="L41" s="393"/>
      <c r="M41" s="392"/>
      <c r="N41" s="71">
        <v>-44.4</v>
      </c>
      <c r="O41" s="393"/>
      <c r="P41" s="392"/>
      <c r="Q41" s="71">
        <v>-11.1</v>
      </c>
      <c r="R41" s="393"/>
    </row>
    <row r="42" spans="1:18" ht="13.5" customHeight="1">
      <c r="A42" s="319"/>
      <c r="B42" s="24" t="s">
        <v>69</v>
      </c>
      <c r="C42" s="399">
        <v>8</v>
      </c>
      <c r="D42" s="34">
        <v>208042</v>
      </c>
      <c r="E42" s="45">
        <v>336325</v>
      </c>
      <c r="F42" s="400">
        <v>-38.142570430387281</v>
      </c>
      <c r="G42" s="302" t="s">
        <v>74</v>
      </c>
      <c r="H42" s="303" t="s">
        <v>74</v>
      </c>
      <c r="I42" s="414" t="s">
        <v>74</v>
      </c>
      <c r="J42" s="62">
        <v>1</v>
      </c>
      <c r="K42" s="401">
        <v>2</v>
      </c>
      <c r="L42" s="83">
        <v>5</v>
      </c>
      <c r="M42" s="62">
        <v>0</v>
      </c>
      <c r="N42" s="401">
        <v>5</v>
      </c>
      <c r="O42" s="83">
        <v>3</v>
      </c>
      <c r="P42" s="62">
        <v>2</v>
      </c>
      <c r="Q42" s="401">
        <v>3</v>
      </c>
      <c r="R42" s="83">
        <v>3</v>
      </c>
    </row>
    <row r="43" spans="1:18" ht="13.5" customHeight="1" thickBot="1">
      <c r="A43" s="320"/>
      <c r="B43" s="416"/>
      <c r="C43" s="417"/>
      <c r="D43" s="39">
        <v>16.781058654898636</v>
      </c>
      <c r="E43" s="50">
        <v>18.086413611931953</v>
      </c>
      <c r="F43" s="418"/>
      <c r="G43" s="307"/>
      <c r="H43" s="308"/>
      <c r="I43" s="419"/>
      <c r="J43" s="420"/>
      <c r="K43" s="76">
        <v>-50</v>
      </c>
      <c r="L43" s="421"/>
      <c r="M43" s="420"/>
      <c r="N43" s="76">
        <v>-37.5</v>
      </c>
      <c r="O43" s="421"/>
      <c r="P43" s="420"/>
      <c r="Q43" s="76">
        <v>-12.5</v>
      </c>
      <c r="R43" s="421"/>
    </row>
    <row r="44" spans="1:18" ht="13.5" customHeight="1" thickTop="1">
      <c r="A44" s="11" t="s">
        <v>70</v>
      </c>
      <c r="B44" s="26"/>
      <c r="C44" s="310">
        <v>158</v>
      </c>
      <c r="D44" s="422" t="s">
        <v>74</v>
      </c>
      <c r="E44" s="423" t="s">
        <v>74</v>
      </c>
      <c r="F44" s="424" t="s">
        <v>74</v>
      </c>
      <c r="G44" s="422" t="s">
        <v>74</v>
      </c>
      <c r="H44" s="423" t="s">
        <v>74</v>
      </c>
      <c r="I44" s="424" t="s">
        <v>74</v>
      </c>
      <c r="J44" s="425">
        <v>21</v>
      </c>
      <c r="K44" s="426">
        <v>41</v>
      </c>
      <c r="L44" s="427">
        <v>95</v>
      </c>
      <c r="M44" s="425">
        <v>9</v>
      </c>
      <c r="N44" s="426">
        <v>91</v>
      </c>
      <c r="O44" s="427">
        <v>57</v>
      </c>
      <c r="P44" s="425">
        <v>29</v>
      </c>
      <c r="Q44" s="426">
        <v>49</v>
      </c>
      <c r="R44" s="427">
        <v>79</v>
      </c>
    </row>
    <row r="45" spans="1:18" ht="13.5" customHeight="1">
      <c r="A45" s="402"/>
      <c r="B45" s="404"/>
      <c r="C45" s="267"/>
      <c r="D45" s="428"/>
      <c r="E45" s="429"/>
      <c r="F45" s="430"/>
      <c r="G45" s="428"/>
      <c r="H45" s="429"/>
      <c r="I45" s="430"/>
      <c r="J45" s="431"/>
      <c r="K45" s="432">
        <v>-47.1</v>
      </c>
      <c r="L45" s="433"/>
      <c r="M45" s="431"/>
      <c r="N45" s="432">
        <v>-30.6</v>
      </c>
      <c r="O45" s="433"/>
      <c r="P45" s="431"/>
      <c r="Q45" s="432">
        <v>-31.8</v>
      </c>
      <c r="R45" s="433"/>
    </row>
    <row r="46" spans="1:18">
      <c r="F46" s="3"/>
      <c r="J46" s="3" t="s">
        <v>33</v>
      </c>
    </row>
    <row r="47" spans="1:18">
      <c r="A47" s="3"/>
      <c r="B47" s="3"/>
    </row>
    <row r="48" spans="1:18">
      <c r="A48" s="3"/>
      <c r="B48" s="3"/>
    </row>
    <row r="49" spans="1:2">
      <c r="A49" s="3"/>
      <c r="B49" s="3"/>
    </row>
    <row r="50" spans="1:2" ht="10.5" customHeight="1"/>
    <row r="51" spans="1:2"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00F17-6131-4CCF-9F7A-A5D8D585B7AD}">
  <sheetPr>
    <tabColor theme="9" tint="-0.249977111117893"/>
  </sheetPr>
  <dimension ref="A1:R50"/>
  <sheetViews>
    <sheetView showGridLines="0" view="pageBreakPreview" zoomScaleNormal="55" zoomScaleSheetLayoutView="100" workbookViewId="0"/>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2" width="9" style="3" customWidth="1"/>
    <col min="16353" max="16384" width="9" style="3"/>
  </cols>
  <sheetData>
    <row r="1" spans="1:18" ht="14.25" customHeight="1">
      <c r="A1" s="4" t="s">
        <v>110</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23933945</v>
      </c>
      <c r="E6" s="41">
        <v>28054762</v>
      </c>
      <c r="F6" s="379">
        <v>-14.688476059786211</v>
      </c>
      <c r="G6" s="53">
        <v>21602876</v>
      </c>
      <c r="H6" s="55">
        <v>24974410</v>
      </c>
      <c r="I6" s="379">
        <v>-13.499954553480947</v>
      </c>
      <c r="J6" s="58">
        <v>13</v>
      </c>
      <c r="K6" s="69">
        <v>26</v>
      </c>
      <c r="L6" s="79">
        <v>45</v>
      </c>
      <c r="M6" s="58">
        <v>4</v>
      </c>
      <c r="N6" s="69">
        <v>55</v>
      </c>
      <c r="O6" s="79">
        <v>25</v>
      </c>
      <c r="P6" s="58">
        <v>10</v>
      </c>
      <c r="Q6" s="69">
        <v>36</v>
      </c>
      <c r="R6" s="79">
        <v>38</v>
      </c>
    </row>
    <row r="7" spans="1:18" ht="13.5" customHeight="1">
      <c r="A7" s="8"/>
      <c r="B7" s="380"/>
      <c r="C7" s="267"/>
      <c r="D7" s="31" t="s">
        <v>74</v>
      </c>
      <c r="E7" s="42" t="s">
        <v>74</v>
      </c>
      <c r="F7" s="381"/>
      <c r="G7" s="31" t="s">
        <v>74</v>
      </c>
      <c r="H7" s="42" t="s">
        <v>74</v>
      </c>
      <c r="I7" s="382"/>
      <c r="J7" s="383"/>
      <c r="K7" s="384">
        <v>-38.1</v>
      </c>
      <c r="L7" s="385"/>
      <c r="M7" s="383"/>
      <c r="N7" s="384">
        <v>-25</v>
      </c>
      <c r="O7" s="385"/>
      <c r="P7" s="383"/>
      <c r="Q7" s="384">
        <v>-33.299999999999997</v>
      </c>
      <c r="R7" s="385"/>
    </row>
    <row r="8" spans="1:18" ht="13.5" customHeight="1">
      <c r="A8" s="317" t="s">
        <v>52</v>
      </c>
      <c r="B8" s="386" t="s">
        <v>59</v>
      </c>
      <c r="C8" s="266">
        <v>13</v>
      </c>
      <c r="D8" s="30">
        <v>1066797</v>
      </c>
      <c r="E8" s="41">
        <v>1154384</v>
      </c>
      <c r="F8" s="379">
        <v>-7.587336622822221</v>
      </c>
      <c r="G8" s="273" t="s">
        <v>74</v>
      </c>
      <c r="H8" s="275" t="s">
        <v>74</v>
      </c>
      <c r="I8" s="387" t="s">
        <v>74</v>
      </c>
      <c r="J8" s="58">
        <v>5</v>
      </c>
      <c r="K8" s="69">
        <v>3</v>
      </c>
      <c r="L8" s="79">
        <v>5</v>
      </c>
      <c r="M8" s="58">
        <v>0</v>
      </c>
      <c r="N8" s="69">
        <v>7</v>
      </c>
      <c r="O8" s="79">
        <v>6</v>
      </c>
      <c r="P8" s="58">
        <v>2</v>
      </c>
      <c r="Q8" s="69">
        <v>5</v>
      </c>
      <c r="R8" s="79">
        <v>6</v>
      </c>
    </row>
    <row r="9" spans="1:18" ht="13.5" customHeight="1">
      <c r="A9" s="317"/>
      <c r="B9" s="388"/>
      <c r="C9" s="389"/>
      <c r="D9" s="32">
        <v>4.4572551662502775</v>
      </c>
      <c r="E9" s="43">
        <v>4.1147524259874313</v>
      </c>
      <c r="F9" s="390"/>
      <c r="G9" s="274"/>
      <c r="H9" s="276"/>
      <c r="I9" s="391"/>
      <c r="J9" s="392"/>
      <c r="K9" s="71">
        <v>0</v>
      </c>
      <c r="L9" s="393"/>
      <c r="M9" s="392"/>
      <c r="N9" s="71">
        <v>-46.2</v>
      </c>
      <c r="O9" s="393"/>
      <c r="P9" s="392"/>
      <c r="Q9" s="71">
        <v>-30.8</v>
      </c>
      <c r="R9" s="393"/>
    </row>
    <row r="10" spans="1:18" ht="13.5" customHeight="1">
      <c r="A10" s="317"/>
      <c r="B10" s="394" t="s">
        <v>62</v>
      </c>
      <c r="C10" s="395">
        <v>9</v>
      </c>
      <c r="D10" s="33">
        <v>1041556</v>
      </c>
      <c r="E10" s="44">
        <v>1012087</v>
      </c>
      <c r="F10" s="396">
        <v>2.9117062070750848</v>
      </c>
      <c r="G10" s="33">
        <v>904236</v>
      </c>
      <c r="H10" s="44">
        <v>841373</v>
      </c>
      <c r="I10" s="396">
        <v>7.4714781672337978</v>
      </c>
      <c r="J10" s="61">
        <v>1</v>
      </c>
      <c r="K10" s="72">
        <v>2</v>
      </c>
      <c r="L10" s="82">
        <v>6</v>
      </c>
      <c r="M10" s="61">
        <v>2</v>
      </c>
      <c r="N10" s="72">
        <v>4</v>
      </c>
      <c r="O10" s="82">
        <v>3</v>
      </c>
      <c r="P10" s="61">
        <v>2</v>
      </c>
      <c r="Q10" s="72">
        <v>2</v>
      </c>
      <c r="R10" s="82">
        <v>5</v>
      </c>
    </row>
    <row r="11" spans="1:18" ht="13.5" customHeight="1">
      <c r="A11" s="317"/>
      <c r="B11" s="388"/>
      <c r="C11" s="389"/>
      <c r="D11" s="32">
        <v>4.3517940732294651</v>
      </c>
      <c r="E11" s="43">
        <v>3.6075408517099521</v>
      </c>
      <c r="F11" s="390"/>
      <c r="G11" s="32">
        <v>4.1857204568502819</v>
      </c>
      <c r="H11" s="43">
        <v>3.3689404474420015</v>
      </c>
      <c r="I11" s="397"/>
      <c r="J11" s="392"/>
      <c r="K11" s="71">
        <v>-55.6</v>
      </c>
      <c r="L11" s="393"/>
      <c r="M11" s="392"/>
      <c r="N11" s="71">
        <v>-11.1</v>
      </c>
      <c r="O11" s="393"/>
      <c r="P11" s="392"/>
      <c r="Q11" s="71">
        <v>-33.299999999999997</v>
      </c>
      <c r="R11" s="393"/>
    </row>
    <row r="12" spans="1:18" ht="13.5" customHeight="1">
      <c r="A12" s="317"/>
      <c r="B12" s="398" t="s">
        <v>48</v>
      </c>
      <c r="C12" s="399">
        <v>12</v>
      </c>
      <c r="D12" s="34">
        <v>2386029</v>
      </c>
      <c r="E12" s="45">
        <v>3129761</v>
      </c>
      <c r="F12" s="400">
        <v>-23.76322025867151</v>
      </c>
      <c r="G12" s="34">
        <v>2321585</v>
      </c>
      <c r="H12" s="45">
        <v>3091636</v>
      </c>
      <c r="I12" s="400">
        <v>-24.907557034527997</v>
      </c>
      <c r="J12" s="62">
        <v>2</v>
      </c>
      <c r="K12" s="401">
        <v>3</v>
      </c>
      <c r="L12" s="83">
        <v>7</v>
      </c>
      <c r="M12" s="62">
        <v>1</v>
      </c>
      <c r="N12" s="401">
        <v>8</v>
      </c>
      <c r="O12" s="83">
        <v>3</v>
      </c>
      <c r="P12" s="62">
        <v>0</v>
      </c>
      <c r="Q12" s="401">
        <v>8</v>
      </c>
      <c r="R12" s="83">
        <v>4</v>
      </c>
    </row>
    <row r="13" spans="1:18" ht="13.5" customHeight="1">
      <c r="A13" s="317"/>
      <c r="B13" s="388"/>
      <c r="C13" s="389"/>
      <c r="D13" s="32">
        <v>9.9692257168636438</v>
      </c>
      <c r="E13" s="43">
        <v>11.155899308644999</v>
      </c>
      <c r="F13" s="390"/>
      <c r="G13" s="32">
        <v>10.746647807449342</v>
      </c>
      <c r="H13" s="43">
        <v>12.379215364847457</v>
      </c>
      <c r="I13" s="397"/>
      <c r="J13" s="392"/>
      <c r="K13" s="71">
        <v>-41.7</v>
      </c>
      <c r="L13" s="393"/>
      <c r="M13" s="392"/>
      <c r="N13" s="71">
        <v>-16.7</v>
      </c>
      <c r="O13" s="393"/>
      <c r="P13" s="392"/>
      <c r="Q13" s="71">
        <v>-33.299999999999997</v>
      </c>
      <c r="R13" s="393"/>
    </row>
    <row r="14" spans="1:18" ht="13.5" customHeight="1">
      <c r="A14" s="317"/>
      <c r="B14" s="398" t="s">
        <v>63</v>
      </c>
      <c r="C14" s="399">
        <v>9</v>
      </c>
      <c r="D14" s="34">
        <v>948447</v>
      </c>
      <c r="E14" s="45">
        <v>965001</v>
      </c>
      <c r="F14" s="400">
        <v>-1.7154386368511467</v>
      </c>
      <c r="G14" s="34">
        <v>905696</v>
      </c>
      <c r="H14" s="45">
        <v>1221790</v>
      </c>
      <c r="I14" s="400">
        <v>-25.871385426300748</v>
      </c>
      <c r="J14" s="62">
        <v>1</v>
      </c>
      <c r="K14" s="401">
        <v>4</v>
      </c>
      <c r="L14" s="83">
        <v>4</v>
      </c>
      <c r="M14" s="62">
        <v>1</v>
      </c>
      <c r="N14" s="401">
        <v>5</v>
      </c>
      <c r="O14" s="83">
        <v>3</v>
      </c>
      <c r="P14" s="62">
        <v>1</v>
      </c>
      <c r="Q14" s="401">
        <v>3</v>
      </c>
      <c r="R14" s="83">
        <v>5</v>
      </c>
    </row>
    <row r="15" spans="1:18" ht="13.5" customHeight="1">
      <c r="A15" s="317"/>
      <c r="B15" s="388"/>
      <c r="C15" s="389"/>
      <c r="D15" s="32">
        <v>3.962769196636827</v>
      </c>
      <c r="E15" s="43">
        <v>3.4397048173140798</v>
      </c>
      <c r="F15" s="390"/>
      <c r="G15" s="32">
        <v>4.1924788162465028</v>
      </c>
      <c r="H15" s="43">
        <v>4.8921676227786763</v>
      </c>
      <c r="I15" s="397"/>
      <c r="J15" s="392"/>
      <c r="K15" s="71">
        <v>-33.299999999999997</v>
      </c>
      <c r="L15" s="393"/>
      <c r="M15" s="392"/>
      <c r="N15" s="71">
        <v>-22.2</v>
      </c>
      <c r="O15" s="393"/>
      <c r="P15" s="392"/>
      <c r="Q15" s="71">
        <v>-44.4</v>
      </c>
      <c r="R15" s="393"/>
    </row>
    <row r="16" spans="1:18" ht="13.5" customHeight="1">
      <c r="A16" s="317"/>
      <c r="B16" s="398" t="s">
        <v>65</v>
      </c>
      <c r="C16" s="399">
        <v>9</v>
      </c>
      <c r="D16" s="34">
        <v>701481</v>
      </c>
      <c r="E16" s="45">
        <v>940429</v>
      </c>
      <c r="F16" s="400">
        <v>-25.408404036881038</v>
      </c>
      <c r="G16" s="34">
        <v>770483</v>
      </c>
      <c r="H16" s="45">
        <v>733394</v>
      </c>
      <c r="I16" s="400">
        <v>5.057172542998714</v>
      </c>
      <c r="J16" s="62">
        <v>0</v>
      </c>
      <c r="K16" s="401">
        <v>4</v>
      </c>
      <c r="L16" s="83">
        <v>5</v>
      </c>
      <c r="M16" s="62">
        <v>0</v>
      </c>
      <c r="N16" s="401">
        <v>7</v>
      </c>
      <c r="O16" s="83">
        <v>2</v>
      </c>
      <c r="P16" s="62">
        <v>0</v>
      </c>
      <c r="Q16" s="401">
        <v>4</v>
      </c>
      <c r="R16" s="83">
        <v>5</v>
      </c>
    </row>
    <row r="17" spans="1:18" ht="13.5" customHeight="1">
      <c r="A17" s="317"/>
      <c r="B17" s="388"/>
      <c r="C17" s="389"/>
      <c r="D17" s="32">
        <v>2.9309042032143049</v>
      </c>
      <c r="E17" s="43">
        <v>3.352118973598849</v>
      </c>
      <c r="F17" s="390"/>
      <c r="G17" s="32">
        <v>3.5665760429305804</v>
      </c>
      <c r="H17" s="43">
        <v>2.9365818852177088</v>
      </c>
      <c r="I17" s="397"/>
      <c r="J17" s="392"/>
      <c r="K17" s="71">
        <v>-55.6</v>
      </c>
      <c r="L17" s="393"/>
      <c r="M17" s="392"/>
      <c r="N17" s="71">
        <v>-22.2</v>
      </c>
      <c r="O17" s="393"/>
      <c r="P17" s="392"/>
      <c r="Q17" s="71">
        <v>-55.6</v>
      </c>
      <c r="R17" s="393"/>
    </row>
    <row r="18" spans="1:18" ht="13.5" customHeight="1">
      <c r="A18" s="317"/>
      <c r="B18" s="398" t="s">
        <v>54</v>
      </c>
      <c r="C18" s="399">
        <v>15</v>
      </c>
      <c r="D18" s="34">
        <v>9988525</v>
      </c>
      <c r="E18" s="45">
        <v>10737617</v>
      </c>
      <c r="F18" s="400">
        <v>-6.9763337619510963</v>
      </c>
      <c r="G18" s="34">
        <v>8670875</v>
      </c>
      <c r="H18" s="45">
        <v>9517895</v>
      </c>
      <c r="I18" s="400">
        <v>-8.8992366484395973</v>
      </c>
      <c r="J18" s="62">
        <v>2</v>
      </c>
      <c r="K18" s="401">
        <v>8</v>
      </c>
      <c r="L18" s="83">
        <v>5</v>
      </c>
      <c r="M18" s="62">
        <v>0</v>
      </c>
      <c r="N18" s="401">
        <v>12</v>
      </c>
      <c r="O18" s="83">
        <v>3</v>
      </c>
      <c r="P18" s="62">
        <v>2</v>
      </c>
      <c r="Q18" s="401">
        <v>9</v>
      </c>
      <c r="R18" s="83">
        <v>4</v>
      </c>
    </row>
    <row r="19" spans="1:18" ht="13.5" customHeight="1">
      <c r="A19" s="317"/>
      <c r="B19" s="388"/>
      <c r="C19" s="389"/>
      <c r="D19" s="32">
        <v>41.733717529642519</v>
      </c>
      <c r="E19" s="43">
        <v>38.273776836887798</v>
      </c>
      <c r="F19" s="390"/>
      <c r="G19" s="32">
        <v>40.137595568293776</v>
      </c>
      <c r="H19" s="43">
        <v>38.110589999923924</v>
      </c>
      <c r="I19" s="397"/>
      <c r="J19" s="392"/>
      <c r="K19" s="71">
        <v>-20</v>
      </c>
      <c r="L19" s="393"/>
      <c r="M19" s="392"/>
      <c r="N19" s="71">
        <v>-20</v>
      </c>
      <c r="O19" s="393"/>
      <c r="P19" s="392"/>
      <c r="Q19" s="71">
        <v>-13.3</v>
      </c>
      <c r="R19" s="393"/>
    </row>
    <row r="20" spans="1:18" ht="13.5" customHeight="1">
      <c r="A20" s="317"/>
      <c r="B20" s="398" t="s">
        <v>55</v>
      </c>
      <c r="C20" s="399">
        <v>8</v>
      </c>
      <c r="D20" s="34">
        <v>2387518</v>
      </c>
      <c r="E20" s="45">
        <v>4669010</v>
      </c>
      <c r="F20" s="400">
        <v>-48.864577287262179</v>
      </c>
      <c r="G20" s="34">
        <v>2114215</v>
      </c>
      <c r="H20" s="45">
        <v>4207463</v>
      </c>
      <c r="I20" s="400">
        <v>-49.750835598554289</v>
      </c>
      <c r="J20" s="62">
        <v>1</v>
      </c>
      <c r="K20" s="401">
        <v>1</v>
      </c>
      <c r="L20" s="83">
        <v>6</v>
      </c>
      <c r="M20" s="62">
        <v>0</v>
      </c>
      <c r="N20" s="401">
        <v>5</v>
      </c>
      <c r="O20" s="83">
        <v>3</v>
      </c>
      <c r="P20" s="62">
        <v>3</v>
      </c>
      <c r="Q20" s="401">
        <v>2</v>
      </c>
      <c r="R20" s="83">
        <v>3</v>
      </c>
    </row>
    <row r="21" spans="1:18" ht="13.5" customHeight="1">
      <c r="A21" s="317"/>
      <c r="B21" s="388"/>
      <c r="C21" s="389"/>
      <c r="D21" s="32">
        <v>9.9754470063334733</v>
      </c>
      <c r="E21" s="43">
        <v>16.642486576788642</v>
      </c>
      <c r="F21" s="390"/>
      <c r="G21" s="32">
        <v>9.7867293225216869</v>
      </c>
      <c r="H21" s="43">
        <v>16.847096688170009</v>
      </c>
      <c r="I21" s="397"/>
      <c r="J21" s="392"/>
      <c r="K21" s="71">
        <v>-62.5</v>
      </c>
      <c r="L21" s="393"/>
      <c r="M21" s="392"/>
      <c r="N21" s="71">
        <v>-37.5</v>
      </c>
      <c r="O21" s="393"/>
      <c r="P21" s="392"/>
      <c r="Q21" s="71">
        <v>0</v>
      </c>
      <c r="R21" s="393"/>
    </row>
    <row r="22" spans="1:18" ht="13.5" customHeight="1">
      <c r="A22" s="317"/>
      <c r="B22" s="398" t="s">
        <v>32</v>
      </c>
      <c r="C22" s="399">
        <v>9</v>
      </c>
      <c r="D22" s="34">
        <v>5413592</v>
      </c>
      <c r="E22" s="45">
        <v>5446473</v>
      </c>
      <c r="F22" s="400">
        <v>-0.60371179660671714</v>
      </c>
      <c r="G22" s="34">
        <v>5915786</v>
      </c>
      <c r="H22" s="45">
        <v>5360859</v>
      </c>
      <c r="I22" s="400">
        <v>10.351456734825518</v>
      </c>
      <c r="J22" s="62">
        <v>1</v>
      </c>
      <c r="K22" s="401">
        <v>1</v>
      </c>
      <c r="L22" s="83">
        <v>7</v>
      </c>
      <c r="M22" s="62">
        <v>0</v>
      </c>
      <c r="N22" s="401">
        <v>7</v>
      </c>
      <c r="O22" s="83">
        <v>2</v>
      </c>
      <c r="P22" s="62">
        <v>0</v>
      </c>
      <c r="Q22" s="401">
        <v>3</v>
      </c>
      <c r="R22" s="83">
        <v>6</v>
      </c>
    </row>
    <row r="23" spans="1:18" ht="13.5" customHeight="1">
      <c r="A23" s="318"/>
      <c r="B23" s="402"/>
      <c r="C23" s="267"/>
      <c r="D23" s="35">
        <v>22.618887107829487</v>
      </c>
      <c r="E23" s="46">
        <v>19.413720209068249</v>
      </c>
      <c r="F23" s="381"/>
      <c r="G23" s="35">
        <v>27.384251985707831</v>
      </c>
      <c r="H23" s="56">
        <v>21.465407991620221</v>
      </c>
      <c r="I23" s="382"/>
      <c r="J23" s="383"/>
      <c r="K23" s="384">
        <v>-66.7</v>
      </c>
      <c r="L23" s="385"/>
      <c r="M23" s="383"/>
      <c r="N23" s="384">
        <v>-22.2</v>
      </c>
      <c r="O23" s="385"/>
      <c r="P23" s="383"/>
      <c r="Q23" s="384">
        <v>-66.7</v>
      </c>
      <c r="R23" s="385"/>
    </row>
    <row r="24" spans="1:18" ht="13.5" customHeight="1">
      <c r="A24" s="386" t="s">
        <v>19</v>
      </c>
      <c r="B24" s="403"/>
      <c r="C24" s="266">
        <v>16</v>
      </c>
      <c r="D24" s="30">
        <v>5270174</v>
      </c>
      <c r="E24" s="41">
        <v>2551069</v>
      </c>
      <c r="F24" s="379">
        <v>106.58688573300057</v>
      </c>
      <c r="G24" s="30">
        <v>1829460</v>
      </c>
      <c r="H24" s="41">
        <v>2320207</v>
      </c>
      <c r="I24" s="379">
        <v>-21.151000751226078</v>
      </c>
      <c r="J24" s="58">
        <v>5</v>
      </c>
      <c r="K24" s="69">
        <v>7</v>
      </c>
      <c r="L24" s="79">
        <v>4</v>
      </c>
      <c r="M24" s="58">
        <v>1</v>
      </c>
      <c r="N24" s="69">
        <v>14</v>
      </c>
      <c r="O24" s="79">
        <v>1</v>
      </c>
      <c r="P24" s="58">
        <v>1</v>
      </c>
      <c r="Q24" s="69">
        <v>10</v>
      </c>
      <c r="R24" s="79">
        <v>5</v>
      </c>
    </row>
    <row r="25" spans="1:18" ht="13.5" customHeight="1">
      <c r="A25" s="402"/>
      <c r="B25" s="404"/>
      <c r="C25" s="267"/>
      <c r="D25" s="36" t="s">
        <v>74</v>
      </c>
      <c r="E25" s="47" t="s">
        <v>74</v>
      </c>
      <c r="F25" s="381"/>
      <c r="G25" s="54" t="s">
        <v>74</v>
      </c>
      <c r="H25" s="57" t="s">
        <v>74</v>
      </c>
      <c r="I25" s="382"/>
      <c r="J25" s="383"/>
      <c r="K25" s="384">
        <v>6.3</v>
      </c>
      <c r="L25" s="385"/>
      <c r="M25" s="383"/>
      <c r="N25" s="384">
        <v>0</v>
      </c>
      <c r="O25" s="385"/>
      <c r="P25" s="383"/>
      <c r="Q25" s="384">
        <v>-25</v>
      </c>
      <c r="R25" s="385"/>
    </row>
    <row r="26" spans="1:18" ht="13.5" customHeight="1">
      <c r="A26" s="8"/>
      <c r="B26" s="14" t="s">
        <v>61</v>
      </c>
      <c r="C26" s="266">
        <v>27</v>
      </c>
      <c r="D26" s="30">
        <v>4123932</v>
      </c>
      <c r="E26" s="41">
        <v>3830852</v>
      </c>
      <c r="F26" s="379">
        <v>7.650517430587243</v>
      </c>
      <c r="G26" s="273" t="s">
        <v>74</v>
      </c>
      <c r="H26" s="275" t="s">
        <v>74</v>
      </c>
      <c r="I26" s="387" t="s">
        <v>74</v>
      </c>
      <c r="J26" s="58">
        <v>8</v>
      </c>
      <c r="K26" s="69">
        <v>11</v>
      </c>
      <c r="L26" s="79">
        <v>8</v>
      </c>
      <c r="M26" s="58">
        <v>6</v>
      </c>
      <c r="N26" s="69">
        <v>15</v>
      </c>
      <c r="O26" s="79">
        <v>6</v>
      </c>
      <c r="P26" s="58">
        <v>2</v>
      </c>
      <c r="Q26" s="69">
        <v>13</v>
      </c>
      <c r="R26" s="79">
        <v>12</v>
      </c>
    </row>
    <row r="27" spans="1:18" ht="13.5" customHeight="1">
      <c r="A27" s="8"/>
      <c r="B27" s="380"/>
      <c r="C27" s="267"/>
      <c r="D27" s="31" t="s">
        <v>74</v>
      </c>
      <c r="E27" s="42" t="s">
        <v>74</v>
      </c>
      <c r="F27" s="381"/>
      <c r="G27" s="284"/>
      <c r="H27" s="285"/>
      <c r="I27" s="405"/>
      <c r="J27" s="383"/>
      <c r="K27" s="384">
        <v>0</v>
      </c>
      <c r="L27" s="385"/>
      <c r="M27" s="383"/>
      <c r="N27" s="384">
        <v>0</v>
      </c>
      <c r="O27" s="385"/>
      <c r="P27" s="383"/>
      <c r="Q27" s="384">
        <v>-37</v>
      </c>
      <c r="R27" s="385"/>
    </row>
    <row r="28" spans="1:18" ht="13.5" customHeight="1">
      <c r="A28" s="317" t="s">
        <v>66</v>
      </c>
      <c r="B28" s="386" t="s">
        <v>58</v>
      </c>
      <c r="C28" s="406">
        <v>5</v>
      </c>
      <c r="D28" s="30">
        <v>42746</v>
      </c>
      <c r="E28" s="41">
        <v>53062</v>
      </c>
      <c r="F28" s="379">
        <v>-19.441408164034527</v>
      </c>
      <c r="G28" s="273" t="s">
        <v>74</v>
      </c>
      <c r="H28" s="275" t="s">
        <v>74</v>
      </c>
      <c r="I28" s="387" t="s">
        <v>74</v>
      </c>
      <c r="J28" s="58">
        <v>1</v>
      </c>
      <c r="K28" s="69">
        <v>1</v>
      </c>
      <c r="L28" s="79">
        <v>3</v>
      </c>
      <c r="M28" s="58">
        <v>0</v>
      </c>
      <c r="N28" s="69">
        <v>2</v>
      </c>
      <c r="O28" s="79">
        <v>3</v>
      </c>
      <c r="P28" s="58">
        <v>0</v>
      </c>
      <c r="Q28" s="69">
        <v>2</v>
      </c>
      <c r="R28" s="79">
        <v>3</v>
      </c>
    </row>
    <row r="29" spans="1:18" ht="13.5" customHeight="1">
      <c r="A29" s="317"/>
      <c r="B29" s="388"/>
      <c r="C29" s="407"/>
      <c r="D29" s="32">
        <v>1.0365350350102767</v>
      </c>
      <c r="E29" s="43">
        <v>1.38512268289143</v>
      </c>
      <c r="F29" s="390"/>
      <c r="G29" s="274"/>
      <c r="H29" s="276"/>
      <c r="I29" s="391"/>
      <c r="J29" s="392"/>
      <c r="K29" s="71">
        <v>-40</v>
      </c>
      <c r="L29" s="393"/>
      <c r="M29" s="392"/>
      <c r="N29" s="71">
        <v>-60</v>
      </c>
      <c r="O29" s="393"/>
      <c r="P29" s="392"/>
      <c r="Q29" s="71">
        <v>-60</v>
      </c>
      <c r="R29" s="393"/>
    </row>
    <row r="30" spans="1:18" ht="13.5" customHeight="1">
      <c r="A30" s="317"/>
      <c r="B30" s="394" t="s">
        <v>67</v>
      </c>
      <c r="C30" s="408">
        <v>9</v>
      </c>
      <c r="D30" s="33">
        <v>506028</v>
      </c>
      <c r="E30" s="44">
        <v>487306</v>
      </c>
      <c r="F30" s="396">
        <v>3.8419391511699104</v>
      </c>
      <c r="G30" s="290" t="s">
        <v>74</v>
      </c>
      <c r="H30" s="291" t="s">
        <v>74</v>
      </c>
      <c r="I30" s="409" t="s">
        <v>74</v>
      </c>
      <c r="J30" s="61">
        <v>2</v>
      </c>
      <c r="K30" s="72">
        <v>5</v>
      </c>
      <c r="L30" s="82">
        <v>2</v>
      </c>
      <c r="M30" s="61">
        <v>3</v>
      </c>
      <c r="N30" s="72">
        <v>5</v>
      </c>
      <c r="O30" s="82">
        <v>1</v>
      </c>
      <c r="P30" s="61">
        <v>2</v>
      </c>
      <c r="Q30" s="72">
        <v>4</v>
      </c>
      <c r="R30" s="82">
        <v>3</v>
      </c>
    </row>
    <row r="31" spans="1:18" ht="13.5" customHeight="1">
      <c r="A31" s="317"/>
      <c r="B31" s="388"/>
      <c r="C31" s="407"/>
      <c r="D31" s="32">
        <v>12.270522404346144</v>
      </c>
      <c r="E31" s="43">
        <v>12.720564511497704</v>
      </c>
      <c r="F31" s="390"/>
      <c r="G31" s="274"/>
      <c r="H31" s="276"/>
      <c r="I31" s="391"/>
      <c r="J31" s="392"/>
      <c r="K31" s="71">
        <v>0</v>
      </c>
      <c r="L31" s="393"/>
      <c r="M31" s="392"/>
      <c r="N31" s="71">
        <v>22.2</v>
      </c>
      <c r="O31" s="393"/>
      <c r="P31" s="392"/>
      <c r="Q31" s="71">
        <v>-11.1</v>
      </c>
      <c r="R31" s="393"/>
    </row>
    <row r="32" spans="1:18" ht="13.5" customHeight="1">
      <c r="A32" s="317"/>
      <c r="B32" s="410" t="s">
        <v>38</v>
      </c>
      <c r="C32" s="408">
        <v>10</v>
      </c>
      <c r="D32" s="37">
        <v>3278293</v>
      </c>
      <c r="E32" s="48">
        <v>3082797</v>
      </c>
      <c r="F32" s="411">
        <v>6.3415138914433982</v>
      </c>
      <c r="G32" s="294" t="s">
        <v>74</v>
      </c>
      <c r="H32" s="296" t="s">
        <v>74</v>
      </c>
      <c r="I32" s="298" t="s">
        <v>74</v>
      </c>
      <c r="J32" s="63">
        <v>2</v>
      </c>
      <c r="K32" s="74">
        <v>5</v>
      </c>
      <c r="L32" s="84">
        <v>3</v>
      </c>
      <c r="M32" s="63">
        <v>2</v>
      </c>
      <c r="N32" s="74">
        <v>6</v>
      </c>
      <c r="O32" s="84">
        <v>2</v>
      </c>
      <c r="P32" s="63">
        <v>0</v>
      </c>
      <c r="Q32" s="74">
        <v>7</v>
      </c>
      <c r="R32" s="84">
        <v>3</v>
      </c>
    </row>
    <row r="33" spans="1:18" ht="13.5" customHeight="1">
      <c r="A33" s="317"/>
      <c r="B33" s="412"/>
      <c r="C33" s="407"/>
      <c r="D33" s="38">
        <v>79.494351507250855</v>
      </c>
      <c r="E33" s="49">
        <v>80.472881750587078</v>
      </c>
      <c r="F33" s="390"/>
      <c r="G33" s="295"/>
      <c r="H33" s="297"/>
      <c r="I33" s="299"/>
      <c r="J33" s="64"/>
      <c r="K33" s="75">
        <v>-10</v>
      </c>
      <c r="L33" s="85"/>
      <c r="M33" s="64"/>
      <c r="N33" s="75">
        <v>0</v>
      </c>
      <c r="O33" s="85"/>
      <c r="P33" s="64"/>
      <c r="Q33" s="75">
        <v>-30</v>
      </c>
      <c r="R33" s="85"/>
    </row>
    <row r="34" spans="1:18" ht="13.5" customHeight="1">
      <c r="A34" s="317"/>
      <c r="B34" s="398" t="s">
        <v>57</v>
      </c>
      <c r="C34" s="413">
        <v>3</v>
      </c>
      <c r="D34" s="34">
        <v>296865</v>
      </c>
      <c r="E34" s="45">
        <v>207687</v>
      </c>
      <c r="F34" s="400">
        <v>42.938652876684642</v>
      </c>
      <c r="G34" s="302" t="s">
        <v>74</v>
      </c>
      <c r="H34" s="303" t="s">
        <v>74</v>
      </c>
      <c r="I34" s="414" t="s">
        <v>74</v>
      </c>
      <c r="J34" s="62">
        <v>3</v>
      </c>
      <c r="K34" s="401">
        <v>0</v>
      </c>
      <c r="L34" s="83">
        <v>0</v>
      </c>
      <c r="M34" s="62">
        <v>1</v>
      </c>
      <c r="N34" s="401">
        <v>2</v>
      </c>
      <c r="O34" s="83">
        <v>0</v>
      </c>
      <c r="P34" s="62">
        <v>0</v>
      </c>
      <c r="Q34" s="401">
        <v>0</v>
      </c>
      <c r="R34" s="83">
        <v>3</v>
      </c>
    </row>
    <row r="35" spans="1:18" ht="13.5" customHeight="1">
      <c r="A35" s="318"/>
      <c r="B35" s="402"/>
      <c r="C35" s="415"/>
      <c r="D35" s="35">
        <v>7.1985910533927333</v>
      </c>
      <c r="E35" s="46">
        <v>5.421431055023791</v>
      </c>
      <c r="F35" s="381"/>
      <c r="G35" s="284"/>
      <c r="H35" s="285"/>
      <c r="I35" s="405"/>
      <c r="J35" s="383"/>
      <c r="K35" s="384">
        <v>100</v>
      </c>
      <c r="L35" s="385"/>
      <c r="M35" s="383"/>
      <c r="N35" s="384">
        <v>33.299999999999997</v>
      </c>
      <c r="O35" s="385"/>
      <c r="P35" s="383"/>
      <c r="Q35" s="384">
        <v>-100</v>
      </c>
      <c r="R35" s="385"/>
    </row>
    <row r="36" spans="1:18" ht="13.5" customHeight="1">
      <c r="A36" s="7"/>
      <c r="B36" s="14" t="s">
        <v>61</v>
      </c>
      <c r="C36" s="266">
        <v>30</v>
      </c>
      <c r="D36" s="30">
        <v>1479028</v>
      </c>
      <c r="E36" s="41">
        <v>1932858</v>
      </c>
      <c r="F36" s="379">
        <v>-23.479738294277169</v>
      </c>
      <c r="G36" s="273" t="s">
        <v>74</v>
      </c>
      <c r="H36" s="275" t="s">
        <v>74</v>
      </c>
      <c r="I36" s="387" t="s">
        <v>74</v>
      </c>
      <c r="J36" s="58">
        <v>9</v>
      </c>
      <c r="K36" s="69">
        <v>5</v>
      </c>
      <c r="L36" s="79">
        <v>16</v>
      </c>
      <c r="M36" s="58">
        <v>1</v>
      </c>
      <c r="N36" s="69">
        <v>19</v>
      </c>
      <c r="O36" s="79">
        <v>10</v>
      </c>
      <c r="P36" s="58">
        <v>9</v>
      </c>
      <c r="Q36" s="69">
        <v>11</v>
      </c>
      <c r="R36" s="79">
        <v>10</v>
      </c>
    </row>
    <row r="37" spans="1:18" ht="13.5" customHeight="1">
      <c r="A37" s="319" t="s">
        <v>24</v>
      </c>
      <c r="B37" s="380"/>
      <c r="C37" s="267"/>
      <c r="D37" s="31" t="s">
        <v>74</v>
      </c>
      <c r="E37" s="42" t="s">
        <v>74</v>
      </c>
      <c r="F37" s="381"/>
      <c r="G37" s="284"/>
      <c r="H37" s="285"/>
      <c r="I37" s="405"/>
      <c r="J37" s="383"/>
      <c r="K37" s="384">
        <v>-23.3</v>
      </c>
      <c r="L37" s="385"/>
      <c r="M37" s="383"/>
      <c r="N37" s="384">
        <v>-30</v>
      </c>
      <c r="O37" s="385"/>
      <c r="P37" s="383"/>
      <c r="Q37" s="384">
        <v>-3.3</v>
      </c>
      <c r="R37" s="385"/>
    </row>
    <row r="38" spans="1:18" ht="13.5" customHeight="1">
      <c r="A38" s="319"/>
      <c r="B38" s="386" t="s">
        <v>68</v>
      </c>
      <c r="C38" s="266">
        <v>13</v>
      </c>
      <c r="D38" s="30">
        <v>103124</v>
      </c>
      <c r="E38" s="41">
        <v>295163</v>
      </c>
      <c r="F38" s="379">
        <v>-65.062016580668995</v>
      </c>
      <c r="G38" s="273" t="s">
        <v>74</v>
      </c>
      <c r="H38" s="275" t="s">
        <v>74</v>
      </c>
      <c r="I38" s="387" t="s">
        <v>74</v>
      </c>
      <c r="J38" s="58">
        <v>4</v>
      </c>
      <c r="K38" s="69">
        <v>1</v>
      </c>
      <c r="L38" s="79">
        <v>8</v>
      </c>
      <c r="M38" s="58">
        <v>0</v>
      </c>
      <c r="N38" s="69">
        <v>6</v>
      </c>
      <c r="O38" s="79">
        <v>7</v>
      </c>
      <c r="P38" s="58">
        <v>4</v>
      </c>
      <c r="Q38" s="69">
        <v>4</v>
      </c>
      <c r="R38" s="79">
        <v>5</v>
      </c>
    </row>
    <row r="39" spans="1:18" ht="13.5" customHeight="1">
      <c r="A39" s="319"/>
      <c r="B39" s="388"/>
      <c r="C39" s="389"/>
      <c r="D39" s="32">
        <v>6.9724170198265352</v>
      </c>
      <c r="E39" s="43">
        <v>15.270806236153922</v>
      </c>
      <c r="F39" s="390"/>
      <c r="G39" s="274"/>
      <c r="H39" s="276"/>
      <c r="I39" s="391"/>
      <c r="J39" s="392"/>
      <c r="K39" s="71">
        <v>-30.8</v>
      </c>
      <c r="L39" s="393"/>
      <c r="M39" s="392"/>
      <c r="N39" s="71">
        <v>-53.8</v>
      </c>
      <c r="O39" s="393"/>
      <c r="P39" s="392"/>
      <c r="Q39" s="71">
        <v>-7.7</v>
      </c>
      <c r="R39" s="393"/>
    </row>
    <row r="40" spans="1:18" ht="13.5" customHeight="1">
      <c r="A40" s="319"/>
      <c r="B40" s="23" t="s">
        <v>81</v>
      </c>
      <c r="C40" s="395">
        <v>9</v>
      </c>
      <c r="D40" s="33">
        <v>1059234</v>
      </c>
      <c r="E40" s="44">
        <v>1293715</v>
      </c>
      <c r="F40" s="396">
        <v>-18.124625593735871</v>
      </c>
      <c r="G40" s="290" t="s">
        <v>74</v>
      </c>
      <c r="H40" s="291" t="s">
        <v>74</v>
      </c>
      <c r="I40" s="409" t="s">
        <v>74</v>
      </c>
      <c r="J40" s="61">
        <v>1</v>
      </c>
      <c r="K40" s="72">
        <v>2</v>
      </c>
      <c r="L40" s="82">
        <v>6</v>
      </c>
      <c r="M40" s="61">
        <v>0</v>
      </c>
      <c r="N40" s="72">
        <v>7</v>
      </c>
      <c r="O40" s="82">
        <v>2</v>
      </c>
      <c r="P40" s="61">
        <v>1</v>
      </c>
      <c r="Q40" s="72">
        <v>5</v>
      </c>
      <c r="R40" s="82">
        <v>3</v>
      </c>
    </row>
    <row r="41" spans="1:18" ht="13.5" customHeight="1">
      <c r="A41" s="319"/>
      <c r="B41" s="388"/>
      <c r="C41" s="389"/>
      <c r="D41" s="32">
        <v>71.616899747672122</v>
      </c>
      <c r="E41" s="43">
        <v>66.932749327679531</v>
      </c>
      <c r="F41" s="390"/>
      <c r="G41" s="274"/>
      <c r="H41" s="276"/>
      <c r="I41" s="391"/>
      <c r="J41" s="392"/>
      <c r="K41" s="71">
        <v>-55.6</v>
      </c>
      <c r="L41" s="393"/>
      <c r="M41" s="392"/>
      <c r="N41" s="71">
        <v>-22.2</v>
      </c>
      <c r="O41" s="393"/>
      <c r="P41" s="392"/>
      <c r="Q41" s="71">
        <v>-22.2</v>
      </c>
      <c r="R41" s="393"/>
    </row>
    <row r="42" spans="1:18" ht="13.5" customHeight="1">
      <c r="A42" s="319"/>
      <c r="B42" s="24" t="s">
        <v>69</v>
      </c>
      <c r="C42" s="399">
        <v>8</v>
      </c>
      <c r="D42" s="34">
        <v>316670</v>
      </c>
      <c r="E42" s="45">
        <v>343980</v>
      </c>
      <c r="F42" s="400">
        <v>-7.9394150822722338</v>
      </c>
      <c r="G42" s="302" t="s">
        <v>74</v>
      </c>
      <c r="H42" s="303" t="s">
        <v>74</v>
      </c>
      <c r="I42" s="414" t="s">
        <v>74</v>
      </c>
      <c r="J42" s="62">
        <v>4</v>
      </c>
      <c r="K42" s="401">
        <v>2</v>
      </c>
      <c r="L42" s="83">
        <v>2</v>
      </c>
      <c r="M42" s="62">
        <v>1</v>
      </c>
      <c r="N42" s="401">
        <v>6</v>
      </c>
      <c r="O42" s="83">
        <v>1</v>
      </c>
      <c r="P42" s="62">
        <v>4</v>
      </c>
      <c r="Q42" s="401">
        <v>2</v>
      </c>
      <c r="R42" s="83">
        <v>2</v>
      </c>
    </row>
    <row r="43" spans="1:18" ht="13.5" customHeight="1" thickBot="1">
      <c r="A43" s="320"/>
      <c r="B43" s="416"/>
      <c r="C43" s="417"/>
      <c r="D43" s="39">
        <v>21.410683232501345</v>
      </c>
      <c r="E43" s="50">
        <v>17.796444436166546</v>
      </c>
      <c r="F43" s="418"/>
      <c r="G43" s="307"/>
      <c r="H43" s="308"/>
      <c r="I43" s="419"/>
      <c r="J43" s="420"/>
      <c r="K43" s="76">
        <v>25</v>
      </c>
      <c r="L43" s="421"/>
      <c r="M43" s="420"/>
      <c r="N43" s="76">
        <v>0</v>
      </c>
      <c r="O43" s="421"/>
      <c r="P43" s="420"/>
      <c r="Q43" s="76">
        <v>25</v>
      </c>
      <c r="R43" s="421"/>
    </row>
    <row r="44" spans="1:18" ht="13.5" customHeight="1" thickTop="1">
      <c r="A44" s="11" t="s">
        <v>70</v>
      </c>
      <c r="B44" s="26"/>
      <c r="C44" s="310">
        <v>157</v>
      </c>
      <c r="D44" s="422" t="s">
        <v>74</v>
      </c>
      <c r="E44" s="423" t="s">
        <v>74</v>
      </c>
      <c r="F44" s="424" t="s">
        <v>74</v>
      </c>
      <c r="G44" s="422" t="s">
        <v>74</v>
      </c>
      <c r="H44" s="423" t="s">
        <v>74</v>
      </c>
      <c r="I44" s="424" t="s">
        <v>74</v>
      </c>
      <c r="J44" s="425">
        <v>35</v>
      </c>
      <c r="K44" s="426">
        <v>49</v>
      </c>
      <c r="L44" s="427">
        <v>73</v>
      </c>
      <c r="M44" s="425">
        <v>12</v>
      </c>
      <c r="N44" s="426">
        <v>103</v>
      </c>
      <c r="O44" s="427">
        <v>42</v>
      </c>
      <c r="P44" s="425">
        <v>22</v>
      </c>
      <c r="Q44" s="426">
        <v>70</v>
      </c>
      <c r="R44" s="427">
        <v>65</v>
      </c>
    </row>
    <row r="45" spans="1:18" ht="13.5" customHeight="1">
      <c r="A45" s="402"/>
      <c r="B45" s="404"/>
      <c r="C45" s="267"/>
      <c r="D45" s="428"/>
      <c r="E45" s="429"/>
      <c r="F45" s="430"/>
      <c r="G45" s="428"/>
      <c r="H45" s="429"/>
      <c r="I45" s="430"/>
      <c r="J45" s="431"/>
      <c r="K45" s="432">
        <v>-24.2</v>
      </c>
      <c r="L45" s="433"/>
      <c r="M45" s="431"/>
      <c r="N45" s="432">
        <v>-19.100000000000001</v>
      </c>
      <c r="O45" s="433"/>
      <c r="P45" s="431"/>
      <c r="Q45" s="432">
        <v>-27.4</v>
      </c>
      <c r="R45" s="433"/>
    </row>
    <row r="46" spans="1:18">
      <c r="F46" s="3"/>
      <c r="J46" s="3" t="s">
        <v>33</v>
      </c>
    </row>
    <row r="47" spans="1:18">
      <c r="A47" s="3"/>
      <c r="B47" s="3"/>
    </row>
    <row r="48" spans="1:18">
      <c r="A48" s="3"/>
      <c r="B48" s="3"/>
    </row>
    <row r="49" ht="10.5" customHeight="1"/>
    <row r="50"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925C5-CF45-4AD7-B247-FD1667F43F7F}">
  <sheetPr>
    <tabColor theme="9" tint="-0.249977111117893"/>
  </sheetPr>
  <dimension ref="A1:R51"/>
  <sheetViews>
    <sheetView showGridLines="0" view="pageBreakPreview" zoomScaleNormal="55" zoomScaleSheetLayoutView="100" workbookViewId="0"/>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c r="A1" s="4" t="s">
        <v>111</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24351801</v>
      </c>
      <c r="E6" s="41">
        <v>28235562</v>
      </c>
      <c r="F6" s="379">
        <v>-13.754856375800145</v>
      </c>
      <c r="G6" s="53">
        <v>21928474</v>
      </c>
      <c r="H6" s="55">
        <v>25856340</v>
      </c>
      <c r="I6" s="379">
        <v>-15.191113668833253</v>
      </c>
      <c r="J6" s="58">
        <v>18</v>
      </c>
      <c r="K6" s="69">
        <v>28</v>
      </c>
      <c r="L6" s="79">
        <v>38</v>
      </c>
      <c r="M6" s="58">
        <v>5</v>
      </c>
      <c r="N6" s="69">
        <v>54</v>
      </c>
      <c r="O6" s="79">
        <v>25</v>
      </c>
      <c r="P6" s="58">
        <v>16</v>
      </c>
      <c r="Q6" s="69">
        <v>32</v>
      </c>
      <c r="R6" s="79">
        <v>36</v>
      </c>
    </row>
    <row r="7" spans="1:18" ht="13.5" customHeight="1">
      <c r="A7" s="8"/>
      <c r="B7" s="380"/>
      <c r="C7" s="267"/>
      <c r="D7" s="31" t="s">
        <v>74</v>
      </c>
      <c r="E7" s="42" t="s">
        <v>74</v>
      </c>
      <c r="F7" s="381"/>
      <c r="G7" s="31" t="s">
        <v>74</v>
      </c>
      <c r="H7" s="42" t="s">
        <v>74</v>
      </c>
      <c r="I7" s="382"/>
      <c r="J7" s="383"/>
      <c r="K7" s="384">
        <v>-23.8</v>
      </c>
      <c r="L7" s="385"/>
      <c r="M7" s="383"/>
      <c r="N7" s="384">
        <v>-23.8</v>
      </c>
      <c r="O7" s="385"/>
      <c r="P7" s="383"/>
      <c r="Q7" s="384">
        <v>-23.8</v>
      </c>
      <c r="R7" s="385"/>
    </row>
    <row r="8" spans="1:18" ht="13.5" customHeight="1">
      <c r="A8" s="317" t="s">
        <v>52</v>
      </c>
      <c r="B8" s="386" t="s">
        <v>59</v>
      </c>
      <c r="C8" s="266">
        <v>13</v>
      </c>
      <c r="D8" s="30">
        <v>1120374</v>
      </c>
      <c r="E8" s="41">
        <v>1222685</v>
      </c>
      <c r="F8" s="379">
        <v>-8.3677316725076452</v>
      </c>
      <c r="G8" s="273" t="s">
        <v>74</v>
      </c>
      <c r="H8" s="275" t="s">
        <v>74</v>
      </c>
      <c r="I8" s="387" t="s">
        <v>74</v>
      </c>
      <c r="J8" s="58">
        <v>5</v>
      </c>
      <c r="K8" s="69">
        <v>5</v>
      </c>
      <c r="L8" s="79">
        <v>3</v>
      </c>
      <c r="M8" s="58">
        <v>0</v>
      </c>
      <c r="N8" s="69">
        <v>9</v>
      </c>
      <c r="O8" s="79">
        <v>4</v>
      </c>
      <c r="P8" s="58">
        <v>1</v>
      </c>
      <c r="Q8" s="69">
        <v>6</v>
      </c>
      <c r="R8" s="79">
        <v>6</v>
      </c>
    </row>
    <row r="9" spans="1:18" ht="13.5" customHeight="1">
      <c r="A9" s="317"/>
      <c r="B9" s="388"/>
      <c r="C9" s="389"/>
      <c r="D9" s="32">
        <v>4.6007849686353799</v>
      </c>
      <c r="E9" s="43">
        <v>4.3303016245966699</v>
      </c>
      <c r="F9" s="390"/>
      <c r="G9" s="274"/>
      <c r="H9" s="276"/>
      <c r="I9" s="391"/>
      <c r="J9" s="392"/>
      <c r="K9" s="71">
        <v>15.4</v>
      </c>
      <c r="L9" s="393"/>
      <c r="M9" s="392"/>
      <c r="N9" s="71">
        <v>-30.8</v>
      </c>
      <c r="O9" s="393"/>
      <c r="P9" s="392"/>
      <c r="Q9" s="71">
        <v>-38.5</v>
      </c>
      <c r="R9" s="393"/>
    </row>
    <row r="10" spans="1:18" ht="13.5" customHeight="1">
      <c r="A10" s="317"/>
      <c r="B10" s="394" t="s">
        <v>62</v>
      </c>
      <c r="C10" s="395">
        <v>9</v>
      </c>
      <c r="D10" s="33">
        <v>1065473</v>
      </c>
      <c r="E10" s="44">
        <v>937213</v>
      </c>
      <c r="F10" s="396">
        <v>13.685256179758483</v>
      </c>
      <c r="G10" s="33">
        <v>1005983</v>
      </c>
      <c r="H10" s="44">
        <v>896851</v>
      </c>
      <c r="I10" s="396">
        <v>12.168353494616156</v>
      </c>
      <c r="J10" s="61">
        <v>2</v>
      </c>
      <c r="K10" s="72">
        <v>4</v>
      </c>
      <c r="L10" s="82">
        <v>3</v>
      </c>
      <c r="M10" s="61">
        <v>1</v>
      </c>
      <c r="N10" s="72">
        <v>4</v>
      </c>
      <c r="O10" s="82">
        <v>4</v>
      </c>
      <c r="P10" s="61">
        <v>1</v>
      </c>
      <c r="Q10" s="72">
        <v>1</v>
      </c>
      <c r="R10" s="82">
        <v>7</v>
      </c>
    </row>
    <row r="11" spans="1:18" ht="13.5" customHeight="1">
      <c r="A11" s="317"/>
      <c r="B11" s="388"/>
      <c r="C11" s="389"/>
      <c r="D11" s="32">
        <v>4.375335524464905</v>
      </c>
      <c r="E11" s="43">
        <v>3.319264550144247</v>
      </c>
      <c r="F11" s="390"/>
      <c r="G11" s="32">
        <v>4.587565007943553</v>
      </c>
      <c r="H11" s="43">
        <v>3.4685922292172831</v>
      </c>
      <c r="I11" s="397"/>
      <c r="J11" s="392"/>
      <c r="K11" s="71">
        <v>-11.1</v>
      </c>
      <c r="L11" s="393"/>
      <c r="M11" s="392"/>
      <c r="N11" s="71">
        <v>-33.299999999999997</v>
      </c>
      <c r="O11" s="393"/>
      <c r="P11" s="392"/>
      <c r="Q11" s="71">
        <v>-66.7</v>
      </c>
      <c r="R11" s="393"/>
    </row>
    <row r="12" spans="1:18" ht="13.5" customHeight="1">
      <c r="A12" s="317"/>
      <c r="B12" s="398" t="s">
        <v>48</v>
      </c>
      <c r="C12" s="399">
        <v>12</v>
      </c>
      <c r="D12" s="34">
        <v>2270976</v>
      </c>
      <c r="E12" s="45">
        <v>3296977</v>
      </c>
      <c r="F12" s="400">
        <v>-31.119446693137377</v>
      </c>
      <c r="G12" s="34">
        <v>2260967</v>
      </c>
      <c r="H12" s="45">
        <v>3307138</v>
      </c>
      <c r="I12" s="400">
        <v>-31.633726805473501</v>
      </c>
      <c r="J12" s="62">
        <v>2</v>
      </c>
      <c r="K12" s="401">
        <v>2</v>
      </c>
      <c r="L12" s="83">
        <v>8</v>
      </c>
      <c r="M12" s="62">
        <v>1</v>
      </c>
      <c r="N12" s="401">
        <v>8</v>
      </c>
      <c r="O12" s="83">
        <v>3</v>
      </c>
      <c r="P12" s="62">
        <v>2</v>
      </c>
      <c r="Q12" s="401">
        <v>4</v>
      </c>
      <c r="R12" s="83">
        <v>6</v>
      </c>
    </row>
    <row r="13" spans="1:18" ht="13.5" customHeight="1">
      <c r="A13" s="317"/>
      <c r="B13" s="388"/>
      <c r="C13" s="389"/>
      <c r="D13" s="32">
        <v>9.3257003865956367</v>
      </c>
      <c r="E13" s="43">
        <v>11.676682759138989</v>
      </c>
      <c r="F13" s="390"/>
      <c r="G13" s="32">
        <v>10.310644507228364</v>
      </c>
      <c r="H13" s="43">
        <v>12.790433603518517</v>
      </c>
      <c r="I13" s="397"/>
      <c r="J13" s="392"/>
      <c r="K13" s="71">
        <v>-50</v>
      </c>
      <c r="L13" s="393"/>
      <c r="M13" s="392"/>
      <c r="N13" s="71">
        <v>-16.7</v>
      </c>
      <c r="O13" s="393"/>
      <c r="P13" s="392"/>
      <c r="Q13" s="71">
        <v>-33.299999999999997</v>
      </c>
      <c r="R13" s="393"/>
    </row>
    <row r="14" spans="1:18" ht="13.5" customHeight="1">
      <c r="A14" s="317"/>
      <c r="B14" s="398" t="s">
        <v>63</v>
      </c>
      <c r="C14" s="399">
        <v>9</v>
      </c>
      <c r="D14" s="34">
        <v>883012</v>
      </c>
      <c r="E14" s="45">
        <v>989006</v>
      </c>
      <c r="F14" s="400">
        <v>-10.717225173558091</v>
      </c>
      <c r="G14" s="34">
        <v>829330</v>
      </c>
      <c r="H14" s="45">
        <v>1076104</v>
      </c>
      <c r="I14" s="400">
        <v>-22.932170124820644</v>
      </c>
      <c r="J14" s="62">
        <v>2</v>
      </c>
      <c r="K14" s="401">
        <v>2</v>
      </c>
      <c r="L14" s="83">
        <v>5</v>
      </c>
      <c r="M14" s="62">
        <v>2</v>
      </c>
      <c r="N14" s="401">
        <v>4</v>
      </c>
      <c r="O14" s="83">
        <v>3</v>
      </c>
      <c r="P14" s="62">
        <v>2</v>
      </c>
      <c r="Q14" s="401">
        <v>4</v>
      </c>
      <c r="R14" s="83">
        <v>3</v>
      </c>
    </row>
    <row r="15" spans="1:18" ht="13.5" customHeight="1">
      <c r="A15" s="317"/>
      <c r="B15" s="388"/>
      <c r="C15" s="389"/>
      <c r="D15" s="32">
        <v>3.6260644541239477</v>
      </c>
      <c r="E15" s="43">
        <v>3.5026963515016982</v>
      </c>
      <c r="F15" s="390"/>
      <c r="G15" s="32">
        <v>3.7819777153667875</v>
      </c>
      <c r="H15" s="43">
        <v>4.1618574013182066</v>
      </c>
      <c r="I15" s="397"/>
      <c r="J15" s="392"/>
      <c r="K15" s="71">
        <v>-33.299999999999997</v>
      </c>
      <c r="L15" s="393"/>
      <c r="M15" s="392"/>
      <c r="N15" s="71">
        <v>-11.1</v>
      </c>
      <c r="O15" s="393"/>
      <c r="P15" s="392"/>
      <c r="Q15" s="71">
        <v>-11.1</v>
      </c>
      <c r="R15" s="393"/>
    </row>
    <row r="16" spans="1:18" ht="13.5" customHeight="1">
      <c r="A16" s="317"/>
      <c r="B16" s="398" t="s">
        <v>65</v>
      </c>
      <c r="C16" s="399">
        <v>9</v>
      </c>
      <c r="D16" s="34">
        <v>694476</v>
      </c>
      <c r="E16" s="45">
        <v>741922</v>
      </c>
      <c r="F16" s="400">
        <v>-6.395011874563636</v>
      </c>
      <c r="G16" s="34">
        <v>744950</v>
      </c>
      <c r="H16" s="45">
        <v>1173479</v>
      </c>
      <c r="I16" s="400">
        <v>-36.517824349647498</v>
      </c>
      <c r="J16" s="62">
        <v>0</v>
      </c>
      <c r="K16" s="401">
        <v>3</v>
      </c>
      <c r="L16" s="83">
        <v>6</v>
      </c>
      <c r="M16" s="62">
        <v>0</v>
      </c>
      <c r="N16" s="401">
        <v>7</v>
      </c>
      <c r="O16" s="83">
        <v>2</v>
      </c>
      <c r="P16" s="62">
        <v>1</v>
      </c>
      <c r="Q16" s="401">
        <v>4</v>
      </c>
      <c r="R16" s="83">
        <v>4</v>
      </c>
    </row>
    <row r="17" spans="1:18" ht="13.5" customHeight="1">
      <c r="A17" s="317"/>
      <c r="B17" s="388"/>
      <c r="C17" s="389"/>
      <c r="D17" s="32">
        <v>2.8518465636278809</v>
      </c>
      <c r="E17" s="43">
        <v>2.6276154871647321</v>
      </c>
      <c r="F17" s="390"/>
      <c r="G17" s="32">
        <v>3.3971812174435851</v>
      </c>
      <c r="H17" s="43">
        <v>4.5384574924370575</v>
      </c>
      <c r="I17" s="397"/>
      <c r="J17" s="392"/>
      <c r="K17" s="71">
        <v>-66.7</v>
      </c>
      <c r="L17" s="393"/>
      <c r="M17" s="392"/>
      <c r="N17" s="71">
        <v>-22.2</v>
      </c>
      <c r="O17" s="393"/>
      <c r="P17" s="392"/>
      <c r="Q17" s="71">
        <v>-33.299999999999997</v>
      </c>
      <c r="R17" s="393"/>
    </row>
    <row r="18" spans="1:18" ht="13.5" customHeight="1">
      <c r="A18" s="317"/>
      <c r="B18" s="398" t="s">
        <v>54</v>
      </c>
      <c r="C18" s="399">
        <v>15</v>
      </c>
      <c r="D18" s="34">
        <v>9153706</v>
      </c>
      <c r="E18" s="45">
        <v>9963484</v>
      </c>
      <c r="F18" s="400">
        <v>-8.127458226459737</v>
      </c>
      <c r="G18" s="34">
        <v>8310280</v>
      </c>
      <c r="H18" s="45">
        <v>8869655</v>
      </c>
      <c r="I18" s="400">
        <v>-6.3066150825483049</v>
      </c>
      <c r="J18" s="62">
        <v>1</v>
      </c>
      <c r="K18" s="401">
        <v>8</v>
      </c>
      <c r="L18" s="83">
        <v>6</v>
      </c>
      <c r="M18" s="62">
        <v>0</v>
      </c>
      <c r="N18" s="401">
        <v>11</v>
      </c>
      <c r="O18" s="83">
        <v>4</v>
      </c>
      <c r="P18" s="62">
        <v>3</v>
      </c>
      <c r="Q18" s="401">
        <v>7</v>
      </c>
      <c r="R18" s="83">
        <v>5</v>
      </c>
    </row>
    <row r="19" spans="1:18" ht="13.5" customHeight="1">
      <c r="A19" s="317"/>
      <c r="B19" s="388"/>
      <c r="C19" s="389"/>
      <c r="D19" s="32">
        <v>37.589441536582854</v>
      </c>
      <c r="E19" s="43">
        <v>35.287004381212597</v>
      </c>
      <c r="F19" s="390"/>
      <c r="G19" s="32">
        <v>37.89721072246067</v>
      </c>
      <c r="H19" s="43">
        <v>34.303598266421311</v>
      </c>
      <c r="I19" s="397"/>
      <c r="J19" s="392"/>
      <c r="K19" s="71">
        <v>-33.299999999999997</v>
      </c>
      <c r="L19" s="393"/>
      <c r="M19" s="392"/>
      <c r="N19" s="71">
        <v>-26.7</v>
      </c>
      <c r="O19" s="393"/>
      <c r="P19" s="392"/>
      <c r="Q19" s="71">
        <v>-13.3</v>
      </c>
      <c r="R19" s="393"/>
    </row>
    <row r="20" spans="1:18" ht="13.5" customHeight="1">
      <c r="A20" s="317"/>
      <c r="B20" s="398" t="s">
        <v>55</v>
      </c>
      <c r="C20" s="399">
        <v>8</v>
      </c>
      <c r="D20" s="34">
        <v>3720873</v>
      </c>
      <c r="E20" s="45">
        <v>5203027</v>
      </c>
      <c r="F20" s="400">
        <v>-28.486379178889521</v>
      </c>
      <c r="G20" s="34">
        <v>3516191</v>
      </c>
      <c r="H20" s="45">
        <v>4982012</v>
      </c>
      <c r="I20" s="400">
        <v>-29.422269556958113</v>
      </c>
      <c r="J20" s="62">
        <v>4</v>
      </c>
      <c r="K20" s="401">
        <v>1</v>
      </c>
      <c r="L20" s="83">
        <v>3</v>
      </c>
      <c r="M20" s="62">
        <v>1</v>
      </c>
      <c r="N20" s="401">
        <v>5</v>
      </c>
      <c r="O20" s="83">
        <v>2</v>
      </c>
      <c r="P20" s="62">
        <v>5</v>
      </c>
      <c r="Q20" s="401">
        <v>2</v>
      </c>
      <c r="R20" s="83">
        <v>1</v>
      </c>
    </row>
    <row r="21" spans="1:18" ht="13.5" customHeight="1">
      <c r="A21" s="317"/>
      <c r="B21" s="388"/>
      <c r="C21" s="389"/>
      <c r="D21" s="32">
        <v>15.279662477530923</v>
      </c>
      <c r="E21" s="43">
        <v>18.427212463488416</v>
      </c>
      <c r="F21" s="390"/>
      <c r="G21" s="32">
        <v>16.034818473916605</v>
      </c>
      <c r="H21" s="43">
        <v>19.268047991324373</v>
      </c>
      <c r="I21" s="397"/>
      <c r="J21" s="392"/>
      <c r="K21" s="71">
        <v>12.5</v>
      </c>
      <c r="L21" s="393"/>
      <c r="M21" s="392"/>
      <c r="N21" s="71">
        <v>-12.5</v>
      </c>
      <c r="O21" s="393"/>
      <c r="P21" s="392"/>
      <c r="Q21" s="71">
        <v>50</v>
      </c>
      <c r="R21" s="393"/>
    </row>
    <row r="22" spans="1:18" ht="13.5" customHeight="1">
      <c r="A22" s="317"/>
      <c r="B22" s="398" t="s">
        <v>32</v>
      </c>
      <c r="C22" s="399">
        <v>9</v>
      </c>
      <c r="D22" s="34">
        <v>5442911</v>
      </c>
      <c r="E22" s="45">
        <v>5881248</v>
      </c>
      <c r="F22" s="400">
        <v>-7.4531289957505606</v>
      </c>
      <c r="G22" s="34">
        <v>5260773</v>
      </c>
      <c r="H22" s="45">
        <v>5551101</v>
      </c>
      <c r="I22" s="400">
        <v>-5.2300975968551029</v>
      </c>
      <c r="J22" s="62">
        <v>2</v>
      </c>
      <c r="K22" s="401">
        <v>3</v>
      </c>
      <c r="L22" s="83">
        <v>4</v>
      </c>
      <c r="M22" s="62">
        <v>0</v>
      </c>
      <c r="N22" s="401">
        <v>6</v>
      </c>
      <c r="O22" s="83">
        <v>3</v>
      </c>
      <c r="P22" s="62">
        <v>1</v>
      </c>
      <c r="Q22" s="401">
        <v>4</v>
      </c>
      <c r="R22" s="83">
        <v>4</v>
      </c>
    </row>
    <row r="23" spans="1:18" ht="13.5" customHeight="1">
      <c r="A23" s="318"/>
      <c r="B23" s="402"/>
      <c r="C23" s="267"/>
      <c r="D23" s="35">
        <v>22.35116408843847</v>
      </c>
      <c r="E23" s="46">
        <v>20.829222382752643</v>
      </c>
      <c r="F23" s="381"/>
      <c r="G23" s="35">
        <v>23.990602355640434</v>
      </c>
      <c r="H23" s="56">
        <v>21.469013015763252</v>
      </c>
      <c r="I23" s="382"/>
      <c r="J23" s="383"/>
      <c r="K23" s="384">
        <v>-22.2</v>
      </c>
      <c r="L23" s="385"/>
      <c r="M23" s="383"/>
      <c r="N23" s="384">
        <v>-33.299999999999997</v>
      </c>
      <c r="O23" s="385"/>
      <c r="P23" s="383"/>
      <c r="Q23" s="384">
        <v>-33.299999999999997</v>
      </c>
      <c r="R23" s="385"/>
    </row>
    <row r="24" spans="1:18" ht="13.5" customHeight="1">
      <c r="A24" s="386" t="s">
        <v>19</v>
      </c>
      <c r="B24" s="403"/>
      <c r="C24" s="266">
        <v>16</v>
      </c>
      <c r="D24" s="30">
        <v>3386511</v>
      </c>
      <c r="E24" s="41">
        <v>3180423</v>
      </c>
      <c r="F24" s="379">
        <v>6.4798927689807329</v>
      </c>
      <c r="G24" s="30">
        <v>1650353</v>
      </c>
      <c r="H24" s="41">
        <v>2668792</v>
      </c>
      <c r="I24" s="379">
        <v>-38.16104814462873</v>
      </c>
      <c r="J24" s="58">
        <v>2</v>
      </c>
      <c r="K24" s="69">
        <v>11</v>
      </c>
      <c r="L24" s="79">
        <v>3</v>
      </c>
      <c r="M24" s="58">
        <v>1</v>
      </c>
      <c r="N24" s="69">
        <v>14</v>
      </c>
      <c r="O24" s="79">
        <v>1</v>
      </c>
      <c r="P24" s="58">
        <v>2</v>
      </c>
      <c r="Q24" s="69">
        <v>11</v>
      </c>
      <c r="R24" s="79">
        <v>3</v>
      </c>
    </row>
    <row r="25" spans="1:18" ht="13.5" customHeight="1">
      <c r="A25" s="402"/>
      <c r="B25" s="404"/>
      <c r="C25" s="267"/>
      <c r="D25" s="36" t="s">
        <v>74</v>
      </c>
      <c r="E25" s="47" t="s">
        <v>74</v>
      </c>
      <c r="F25" s="381"/>
      <c r="G25" s="54" t="s">
        <v>74</v>
      </c>
      <c r="H25" s="57" t="s">
        <v>74</v>
      </c>
      <c r="I25" s="382"/>
      <c r="J25" s="383"/>
      <c r="K25" s="384">
        <v>-6.3</v>
      </c>
      <c r="L25" s="385"/>
      <c r="M25" s="383"/>
      <c r="N25" s="384">
        <v>0</v>
      </c>
      <c r="O25" s="385"/>
      <c r="P25" s="383"/>
      <c r="Q25" s="384">
        <v>-6.3</v>
      </c>
      <c r="R25" s="385"/>
    </row>
    <row r="26" spans="1:18" ht="13.5" customHeight="1">
      <c r="A26" s="8"/>
      <c r="B26" s="14" t="s">
        <v>61</v>
      </c>
      <c r="C26" s="266">
        <v>27</v>
      </c>
      <c r="D26" s="30">
        <v>4096338</v>
      </c>
      <c r="E26" s="41">
        <v>3978688</v>
      </c>
      <c r="F26" s="379">
        <v>2.9570049222256216</v>
      </c>
      <c r="G26" s="273" t="s">
        <v>74</v>
      </c>
      <c r="H26" s="275" t="s">
        <v>74</v>
      </c>
      <c r="I26" s="387" t="s">
        <v>74</v>
      </c>
      <c r="J26" s="58">
        <v>6</v>
      </c>
      <c r="K26" s="69">
        <v>9</v>
      </c>
      <c r="L26" s="79">
        <v>12</v>
      </c>
      <c r="M26" s="58">
        <v>4</v>
      </c>
      <c r="N26" s="69">
        <v>17</v>
      </c>
      <c r="O26" s="79">
        <v>6</v>
      </c>
      <c r="P26" s="58">
        <v>3</v>
      </c>
      <c r="Q26" s="69">
        <v>11</v>
      </c>
      <c r="R26" s="79">
        <v>13</v>
      </c>
    </row>
    <row r="27" spans="1:18" ht="13.5" customHeight="1">
      <c r="A27" s="8"/>
      <c r="B27" s="380"/>
      <c r="C27" s="267"/>
      <c r="D27" s="31" t="s">
        <v>74</v>
      </c>
      <c r="E27" s="42" t="s">
        <v>74</v>
      </c>
      <c r="F27" s="381"/>
      <c r="G27" s="284"/>
      <c r="H27" s="285"/>
      <c r="I27" s="405"/>
      <c r="J27" s="383"/>
      <c r="K27" s="384">
        <v>-22.2</v>
      </c>
      <c r="L27" s="385"/>
      <c r="M27" s="383"/>
      <c r="N27" s="384">
        <v>-7.4</v>
      </c>
      <c r="O27" s="385"/>
      <c r="P27" s="383"/>
      <c r="Q27" s="384">
        <v>-37</v>
      </c>
      <c r="R27" s="385"/>
    </row>
    <row r="28" spans="1:18" ht="13.5" customHeight="1">
      <c r="A28" s="317" t="s">
        <v>66</v>
      </c>
      <c r="B28" s="386" t="s">
        <v>58</v>
      </c>
      <c r="C28" s="406">
        <v>5</v>
      </c>
      <c r="D28" s="30">
        <v>44200</v>
      </c>
      <c r="E28" s="41">
        <v>55107</v>
      </c>
      <c r="F28" s="379">
        <v>-19.792403868836999</v>
      </c>
      <c r="G28" s="273" t="s">
        <v>74</v>
      </c>
      <c r="H28" s="275" t="s">
        <v>74</v>
      </c>
      <c r="I28" s="387" t="s">
        <v>74</v>
      </c>
      <c r="J28" s="58">
        <v>0</v>
      </c>
      <c r="K28" s="69">
        <v>1</v>
      </c>
      <c r="L28" s="79">
        <v>4</v>
      </c>
      <c r="M28" s="58">
        <v>0</v>
      </c>
      <c r="N28" s="69">
        <v>2</v>
      </c>
      <c r="O28" s="79">
        <v>3</v>
      </c>
      <c r="P28" s="58">
        <v>0</v>
      </c>
      <c r="Q28" s="69">
        <v>1</v>
      </c>
      <c r="R28" s="79">
        <v>4</v>
      </c>
    </row>
    <row r="29" spans="1:18" ht="13.5" customHeight="1">
      <c r="A29" s="317"/>
      <c r="B29" s="388"/>
      <c r="C29" s="407"/>
      <c r="D29" s="32">
        <v>1.0790125228923979</v>
      </c>
      <c r="E29" s="43">
        <v>1.3850545707529718</v>
      </c>
      <c r="F29" s="390"/>
      <c r="G29" s="274"/>
      <c r="H29" s="276"/>
      <c r="I29" s="391"/>
      <c r="J29" s="392"/>
      <c r="K29" s="71">
        <v>-80</v>
      </c>
      <c r="L29" s="393"/>
      <c r="M29" s="392"/>
      <c r="N29" s="71">
        <v>-60</v>
      </c>
      <c r="O29" s="393"/>
      <c r="P29" s="392"/>
      <c r="Q29" s="71">
        <v>-80</v>
      </c>
      <c r="R29" s="393"/>
    </row>
    <row r="30" spans="1:18" ht="13.5" customHeight="1">
      <c r="A30" s="317"/>
      <c r="B30" s="394" t="s">
        <v>67</v>
      </c>
      <c r="C30" s="408">
        <v>9</v>
      </c>
      <c r="D30" s="33">
        <v>486398</v>
      </c>
      <c r="E30" s="44">
        <v>491903</v>
      </c>
      <c r="F30" s="396">
        <v>-1.1191230791436482</v>
      </c>
      <c r="G30" s="290" t="s">
        <v>74</v>
      </c>
      <c r="H30" s="291" t="s">
        <v>74</v>
      </c>
      <c r="I30" s="409" t="s">
        <v>74</v>
      </c>
      <c r="J30" s="61">
        <v>2</v>
      </c>
      <c r="K30" s="72">
        <v>4</v>
      </c>
      <c r="L30" s="82">
        <v>3</v>
      </c>
      <c r="M30" s="61">
        <v>3</v>
      </c>
      <c r="N30" s="72">
        <v>6</v>
      </c>
      <c r="O30" s="82">
        <v>0</v>
      </c>
      <c r="P30" s="61">
        <v>3</v>
      </c>
      <c r="Q30" s="72">
        <v>3</v>
      </c>
      <c r="R30" s="82">
        <v>3</v>
      </c>
    </row>
    <row r="31" spans="1:18" ht="13.5" customHeight="1">
      <c r="A31" s="317"/>
      <c r="B31" s="388"/>
      <c r="C31" s="407"/>
      <c r="D31" s="32">
        <v>11.873971337326168</v>
      </c>
      <c r="E31" s="43">
        <v>12.36344744800296</v>
      </c>
      <c r="F31" s="390"/>
      <c r="G31" s="274"/>
      <c r="H31" s="276"/>
      <c r="I31" s="391"/>
      <c r="J31" s="392"/>
      <c r="K31" s="71">
        <v>-11.1</v>
      </c>
      <c r="L31" s="393"/>
      <c r="M31" s="392"/>
      <c r="N31" s="71">
        <v>33.299999999999997</v>
      </c>
      <c r="O31" s="393"/>
      <c r="P31" s="392"/>
      <c r="Q31" s="71">
        <v>0</v>
      </c>
      <c r="R31" s="393"/>
    </row>
    <row r="32" spans="1:18" ht="13.5" customHeight="1">
      <c r="A32" s="317"/>
      <c r="B32" s="410" t="s">
        <v>38</v>
      </c>
      <c r="C32" s="408">
        <v>10</v>
      </c>
      <c r="D32" s="37">
        <v>3319118</v>
      </c>
      <c r="E32" s="48">
        <v>3203803</v>
      </c>
      <c r="F32" s="411">
        <v>3.5993161876682223</v>
      </c>
      <c r="G32" s="294" t="s">
        <v>74</v>
      </c>
      <c r="H32" s="296" t="s">
        <v>74</v>
      </c>
      <c r="I32" s="298" t="s">
        <v>74</v>
      </c>
      <c r="J32" s="63">
        <v>1</v>
      </c>
      <c r="K32" s="74">
        <v>4</v>
      </c>
      <c r="L32" s="84">
        <v>5</v>
      </c>
      <c r="M32" s="63">
        <v>1</v>
      </c>
      <c r="N32" s="74">
        <v>7</v>
      </c>
      <c r="O32" s="84">
        <v>2</v>
      </c>
      <c r="P32" s="63">
        <v>0</v>
      </c>
      <c r="Q32" s="74">
        <v>6</v>
      </c>
      <c r="R32" s="84">
        <v>4</v>
      </c>
    </row>
    <row r="33" spans="1:18" ht="13.5" customHeight="1">
      <c r="A33" s="317"/>
      <c r="B33" s="412"/>
      <c r="C33" s="407"/>
      <c r="D33" s="38">
        <v>81.026468030714256</v>
      </c>
      <c r="E33" s="49">
        <v>80.524107444464107</v>
      </c>
      <c r="F33" s="390"/>
      <c r="G33" s="295"/>
      <c r="H33" s="297"/>
      <c r="I33" s="299"/>
      <c r="J33" s="64"/>
      <c r="K33" s="75">
        <v>-40</v>
      </c>
      <c r="L33" s="85"/>
      <c r="M33" s="64"/>
      <c r="N33" s="75">
        <v>-10</v>
      </c>
      <c r="O33" s="85"/>
      <c r="P33" s="64"/>
      <c r="Q33" s="75">
        <v>-40</v>
      </c>
      <c r="R33" s="85"/>
    </row>
    <row r="34" spans="1:18" ht="13.5" customHeight="1">
      <c r="A34" s="317"/>
      <c r="B34" s="398" t="s">
        <v>57</v>
      </c>
      <c r="C34" s="413">
        <v>3</v>
      </c>
      <c r="D34" s="34">
        <v>246622</v>
      </c>
      <c r="E34" s="45">
        <v>227875</v>
      </c>
      <c r="F34" s="400">
        <v>8.2268787712561675</v>
      </c>
      <c r="G34" s="302" t="s">
        <v>74</v>
      </c>
      <c r="H34" s="303" t="s">
        <v>74</v>
      </c>
      <c r="I34" s="414" t="s">
        <v>74</v>
      </c>
      <c r="J34" s="62">
        <v>3</v>
      </c>
      <c r="K34" s="401">
        <v>0</v>
      </c>
      <c r="L34" s="83">
        <v>0</v>
      </c>
      <c r="M34" s="62">
        <v>0</v>
      </c>
      <c r="N34" s="401">
        <v>2</v>
      </c>
      <c r="O34" s="83">
        <v>1</v>
      </c>
      <c r="P34" s="62">
        <v>0</v>
      </c>
      <c r="Q34" s="401">
        <v>1</v>
      </c>
      <c r="R34" s="83">
        <v>2</v>
      </c>
    </row>
    <row r="35" spans="1:18" ht="13.5" customHeight="1">
      <c r="A35" s="318"/>
      <c r="B35" s="402"/>
      <c r="C35" s="415"/>
      <c r="D35" s="35">
        <v>6.020548109067172</v>
      </c>
      <c r="E35" s="46">
        <v>5.7273905367799642</v>
      </c>
      <c r="F35" s="381"/>
      <c r="G35" s="284"/>
      <c r="H35" s="285"/>
      <c r="I35" s="405"/>
      <c r="J35" s="383"/>
      <c r="K35" s="384">
        <v>100</v>
      </c>
      <c r="L35" s="385"/>
      <c r="M35" s="383"/>
      <c r="N35" s="384">
        <v>-33.299999999999997</v>
      </c>
      <c r="O35" s="385"/>
      <c r="P35" s="383"/>
      <c r="Q35" s="384">
        <v>-66.7</v>
      </c>
      <c r="R35" s="385"/>
    </row>
    <row r="36" spans="1:18" ht="13.5" customHeight="1">
      <c r="A36" s="7"/>
      <c r="B36" s="14" t="s">
        <v>61</v>
      </c>
      <c r="C36" s="266">
        <v>30</v>
      </c>
      <c r="D36" s="30">
        <v>1581275</v>
      </c>
      <c r="E36" s="41">
        <v>1963063</v>
      </c>
      <c r="F36" s="379">
        <v>-19.448586214502541</v>
      </c>
      <c r="G36" s="273" t="s">
        <v>74</v>
      </c>
      <c r="H36" s="275" t="s">
        <v>74</v>
      </c>
      <c r="I36" s="387" t="s">
        <v>74</v>
      </c>
      <c r="J36" s="58">
        <v>16</v>
      </c>
      <c r="K36" s="69">
        <v>4</v>
      </c>
      <c r="L36" s="79">
        <v>10</v>
      </c>
      <c r="M36" s="58">
        <v>2</v>
      </c>
      <c r="N36" s="69">
        <v>18</v>
      </c>
      <c r="O36" s="79">
        <v>10</v>
      </c>
      <c r="P36" s="58">
        <v>6</v>
      </c>
      <c r="Q36" s="69">
        <v>12</v>
      </c>
      <c r="R36" s="79">
        <v>12</v>
      </c>
    </row>
    <row r="37" spans="1:18" ht="13.5" customHeight="1">
      <c r="A37" s="319" t="s">
        <v>24</v>
      </c>
      <c r="B37" s="380"/>
      <c r="C37" s="267"/>
      <c r="D37" s="31" t="s">
        <v>74</v>
      </c>
      <c r="E37" s="42" t="s">
        <v>74</v>
      </c>
      <c r="F37" s="381"/>
      <c r="G37" s="284"/>
      <c r="H37" s="285"/>
      <c r="I37" s="405"/>
      <c r="J37" s="383"/>
      <c r="K37" s="384">
        <v>20</v>
      </c>
      <c r="L37" s="385"/>
      <c r="M37" s="383"/>
      <c r="N37" s="384">
        <v>-26.7</v>
      </c>
      <c r="O37" s="385"/>
      <c r="P37" s="383"/>
      <c r="Q37" s="384">
        <v>-20</v>
      </c>
      <c r="R37" s="385"/>
    </row>
    <row r="38" spans="1:18" ht="13.5" customHeight="1">
      <c r="A38" s="319"/>
      <c r="B38" s="386" t="s">
        <v>68</v>
      </c>
      <c r="C38" s="266">
        <v>13</v>
      </c>
      <c r="D38" s="30">
        <v>208089</v>
      </c>
      <c r="E38" s="41">
        <v>283236</v>
      </c>
      <c r="F38" s="379">
        <v>-26.531584968012538</v>
      </c>
      <c r="G38" s="273" t="s">
        <v>74</v>
      </c>
      <c r="H38" s="275" t="s">
        <v>74</v>
      </c>
      <c r="I38" s="387" t="s">
        <v>74</v>
      </c>
      <c r="J38" s="58">
        <v>9</v>
      </c>
      <c r="K38" s="69">
        <v>2</v>
      </c>
      <c r="L38" s="79">
        <v>2</v>
      </c>
      <c r="M38" s="58">
        <v>2</v>
      </c>
      <c r="N38" s="69">
        <v>5</v>
      </c>
      <c r="O38" s="79">
        <v>6</v>
      </c>
      <c r="P38" s="58">
        <v>3</v>
      </c>
      <c r="Q38" s="69">
        <v>5</v>
      </c>
      <c r="R38" s="79">
        <v>5</v>
      </c>
    </row>
    <row r="39" spans="1:18" ht="13.5" customHeight="1">
      <c r="A39" s="319"/>
      <c r="B39" s="388"/>
      <c r="C39" s="389"/>
      <c r="D39" s="32">
        <v>13.159570599674314</v>
      </c>
      <c r="E39" s="43">
        <v>14.428268476355575</v>
      </c>
      <c r="F39" s="390"/>
      <c r="G39" s="274"/>
      <c r="H39" s="276"/>
      <c r="I39" s="391"/>
      <c r="J39" s="392"/>
      <c r="K39" s="71">
        <v>53.8</v>
      </c>
      <c r="L39" s="393"/>
      <c r="M39" s="392"/>
      <c r="N39" s="71">
        <v>-30.8</v>
      </c>
      <c r="O39" s="393"/>
      <c r="P39" s="392"/>
      <c r="Q39" s="71">
        <v>-15.4</v>
      </c>
      <c r="R39" s="393"/>
    </row>
    <row r="40" spans="1:18" ht="13.5" customHeight="1">
      <c r="A40" s="319"/>
      <c r="B40" s="23" t="s">
        <v>81</v>
      </c>
      <c r="C40" s="395">
        <v>9</v>
      </c>
      <c r="D40" s="33">
        <v>1079076</v>
      </c>
      <c r="E40" s="44">
        <v>1313578</v>
      </c>
      <c r="F40" s="396">
        <v>-17.852156476433066</v>
      </c>
      <c r="G40" s="290" t="s">
        <v>74</v>
      </c>
      <c r="H40" s="291" t="s">
        <v>74</v>
      </c>
      <c r="I40" s="409" t="s">
        <v>74</v>
      </c>
      <c r="J40" s="61">
        <v>2</v>
      </c>
      <c r="K40" s="72">
        <v>1</v>
      </c>
      <c r="L40" s="82">
        <v>6</v>
      </c>
      <c r="M40" s="61">
        <v>0</v>
      </c>
      <c r="N40" s="72">
        <v>5</v>
      </c>
      <c r="O40" s="82">
        <v>4</v>
      </c>
      <c r="P40" s="61">
        <v>2</v>
      </c>
      <c r="Q40" s="72">
        <v>3</v>
      </c>
      <c r="R40" s="82">
        <v>4</v>
      </c>
    </row>
    <row r="41" spans="1:18" ht="13.5" customHeight="1">
      <c r="A41" s="319"/>
      <c r="B41" s="388"/>
      <c r="C41" s="389"/>
      <c r="D41" s="32">
        <v>68.240881567089843</v>
      </c>
      <c r="E41" s="43">
        <v>66.914714402950906</v>
      </c>
      <c r="F41" s="390"/>
      <c r="G41" s="274"/>
      <c r="H41" s="276"/>
      <c r="I41" s="391"/>
      <c r="J41" s="392"/>
      <c r="K41" s="71">
        <v>-44.4</v>
      </c>
      <c r="L41" s="393"/>
      <c r="M41" s="392"/>
      <c r="N41" s="71">
        <v>-44.4</v>
      </c>
      <c r="O41" s="393"/>
      <c r="P41" s="392"/>
      <c r="Q41" s="71">
        <v>-22.2</v>
      </c>
      <c r="R41" s="393"/>
    </row>
    <row r="42" spans="1:18" ht="13.5" customHeight="1">
      <c r="A42" s="319"/>
      <c r="B42" s="24" t="s">
        <v>69</v>
      </c>
      <c r="C42" s="399">
        <v>8</v>
      </c>
      <c r="D42" s="34">
        <v>294110</v>
      </c>
      <c r="E42" s="45">
        <v>366249</v>
      </c>
      <c r="F42" s="400">
        <v>-19.696709069512821</v>
      </c>
      <c r="G42" s="302" t="s">
        <v>74</v>
      </c>
      <c r="H42" s="303" t="s">
        <v>74</v>
      </c>
      <c r="I42" s="414" t="s">
        <v>74</v>
      </c>
      <c r="J42" s="62">
        <v>5</v>
      </c>
      <c r="K42" s="401">
        <v>1</v>
      </c>
      <c r="L42" s="83">
        <v>2</v>
      </c>
      <c r="M42" s="62">
        <v>0</v>
      </c>
      <c r="N42" s="401">
        <v>8</v>
      </c>
      <c r="O42" s="83">
        <v>0</v>
      </c>
      <c r="P42" s="62">
        <v>1</v>
      </c>
      <c r="Q42" s="401">
        <v>4</v>
      </c>
      <c r="R42" s="83">
        <v>3</v>
      </c>
    </row>
    <row r="43" spans="1:18" ht="13.5" customHeight="1" thickBot="1">
      <c r="A43" s="320"/>
      <c r="B43" s="416"/>
      <c r="C43" s="417"/>
      <c r="D43" s="39">
        <v>18.599547833235839</v>
      </c>
      <c r="E43" s="50">
        <v>18.657017120693528</v>
      </c>
      <c r="F43" s="418"/>
      <c r="G43" s="307"/>
      <c r="H43" s="308"/>
      <c r="I43" s="419"/>
      <c r="J43" s="420"/>
      <c r="K43" s="76">
        <v>37.5</v>
      </c>
      <c r="L43" s="421"/>
      <c r="M43" s="420"/>
      <c r="N43" s="76">
        <v>0</v>
      </c>
      <c r="O43" s="421"/>
      <c r="P43" s="420"/>
      <c r="Q43" s="76">
        <v>-25</v>
      </c>
      <c r="R43" s="421"/>
    </row>
    <row r="44" spans="1:18" ht="13.5" customHeight="1" thickTop="1">
      <c r="A44" s="11" t="s">
        <v>70</v>
      </c>
      <c r="B44" s="26"/>
      <c r="C44" s="310">
        <v>157</v>
      </c>
      <c r="D44" s="422" t="s">
        <v>74</v>
      </c>
      <c r="E44" s="423" t="s">
        <v>74</v>
      </c>
      <c r="F44" s="424" t="s">
        <v>74</v>
      </c>
      <c r="G44" s="422" t="s">
        <v>74</v>
      </c>
      <c r="H44" s="423" t="s">
        <v>74</v>
      </c>
      <c r="I44" s="424" t="s">
        <v>74</v>
      </c>
      <c r="J44" s="425">
        <v>42</v>
      </c>
      <c r="K44" s="426">
        <v>52</v>
      </c>
      <c r="L44" s="427">
        <v>63</v>
      </c>
      <c r="M44" s="425">
        <v>12</v>
      </c>
      <c r="N44" s="426">
        <v>103</v>
      </c>
      <c r="O44" s="427">
        <v>42</v>
      </c>
      <c r="P44" s="425">
        <v>27</v>
      </c>
      <c r="Q44" s="426">
        <v>66</v>
      </c>
      <c r="R44" s="427">
        <v>64</v>
      </c>
    </row>
    <row r="45" spans="1:18" ht="13.5" customHeight="1">
      <c r="A45" s="402"/>
      <c r="B45" s="404"/>
      <c r="C45" s="267"/>
      <c r="D45" s="428"/>
      <c r="E45" s="429"/>
      <c r="F45" s="430"/>
      <c r="G45" s="428"/>
      <c r="H45" s="429"/>
      <c r="I45" s="430"/>
      <c r="J45" s="431"/>
      <c r="K45" s="432">
        <v>-13.4</v>
      </c>
      <c r="L45" s="433"/>
      <c r="M45" s="431"/>
      <c r="N45" s="432">
        <v>-19.100000000000001</v>
      </c>
      <c r="O45" s="433"/>
      <c r="P45" s="431"/>
      <c r="Q45" s="432">
        <v>-23.6</v>
      </c>
      <c r="R45" s="433"/>
    </row>
    <row r="46" spans="1:18">
      <c r="F46" s="3"/>
      <c r="J46" s="3" t="s">
        <v>33</v>
      </c>
    </row>
    <row r="47" spans="1:18">
      <c r="A47" s="3"/>
      <c r="B47" s="3"/>
    </row>
    <row r="48" spans="1:18">
      <c r="A48" s="3"/>
      <c r="B48" s="3"/>
    </row>
    <row r="49" spans="1:2">
      <c r="A49" s="3"/>
      <c r="B49" s="3"/>
    </row>
    <row r="50" spans="1:2" ht="10.5" customHeight="1"/>
    <row r="51" spans="1:2"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54384-8D40-4A57-A0D0-1C99A03CC975}">
  <sheetPr>
    <tabColor theme="9" tint="-0.249977111117893"/>
  </sheetPr>
  <dimension ref="A1:R51"/>
  <sheetViews>
    <sheetView showGridLines="0" view="pageBreakPreview" zoomScaleNormal="55" zoomScaleSheetLayoutView="100" workbookViewId="0"/>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4" width="9" style="3" customWidth="1"/>
    <col min="16355" max="16384" width="9" style="3"/>
  </cols>
  <sheetData>
    <row r="1" spans="1:18" ht="14.25" customHeight="1">
      <c r="A1" s="4" t="s">
        <v>112</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22519740</v>
      </c>
      <c r="E6" s="41">
        <v>25284745</v>
      </c>
      <c r="F6" s="379">
        <v>-10.935467215508794</v>
      </c>
      <c r="G6" s="53">
        <v>19719368</v>
      </c>
      <c r="H6" s="55">
        <v>23657554</v>
      </c>
      <c r="I6" s="379">
        <v>-16.646632191983997</v>
      </c>
      <c r="J6" s="58">
        <v>16</v>
      </c>
      <c r="K6" s="69">
        <v>33</v>
      </c>
      <c r="L6" s="79">
        <v>35</v>
      </c>
      <c r="M6" s="58">
        <v>3</v>
      </c>
      <c r="N6" s="69">
        <v>58</v>
      </c>
      <c r="O6" s="79">
        <v>23</v>
      </c>
      <c r="P6" s="58">
        <v>19</v>
      </c>
      <c r="Q6" s="69">
        <v>37</v>
      </c>
      <c r="R6" s="79">
        <v>28</v>
      </c>
    </row>
    <row r="7" spans="1:18" ht="13.5" customHeight="1">
      <c r="A7" s="8"/>
      <c r="B7" s="380"/>
      <c r="C7" s="267"/>
      <c r="D7" s="31" t="s">
        <v>74</v>
      </c>
      <c r="E7" s="42" t="s">
        <v>74</v>
      </c>
      <c r="F7" s="381"/>
      <c r="G7" s="31" t="s">
        <v>74</v>
      </c>
      <c r="H7" s="42" t="s">
        <v>74</v>
      </c>
      <c r="I7" s="382"/>
      <c r="J7" s="383"/>
      <c r="K7" s="384">
        <v>-22.6</v>
      </c>
      <c r="L7" s="385"/>
      <c r="M7" s="383"/>
      <c r="N7" s="384">
        <v>-23.8</v>
      </c>
      <c r="O7" s="385"/>
      <c r="P7" s="383"/>
      <c r="Q7" s="384">
        <v>-10.7</v>
      </c>
      <c r="R7" s="385"/>
    </row>
    <row r="8" spans="1:18" ht="13.5" customHeight="1">
      <c r="A8" s="317" t="s">
        <v>52</v>
      </c>
      <c r="B8" s="386" t="s">
        <v>59</v>
      </c>
      <c r="C8" s="266">
        <v>13</v>
      </c>
      <c r="D8" s="30">
        <v>979728</v>
      </c>
      <c r="E8" s="41">
        <v>1137033</v>
      </c>
      <c r="F8" s="379">
        <v>-13.834690813723086</v>
      </c>
      <c r="G8" s="273" t="s">
        <v>74</v>
      </c>
      <c r="H8" s="275" t="s">
        <v>74</v>
      </c>
      <c r="I8" s="387" t="s">
        <v>74</v>
      </c>
      <c r="J8" s="58">
        <v>3</v>
      </c>
      <c r="K8" s="69">
        <v>6</v>
      </c>
      <c r="L8" s="79">
        <v>4</v>
      </c>
      <c r="M8" s="58">
        <v>0</v>
      </c>
      <c r="N8" s="69">
        <v>9</v>
      </c>
      <c r="O8" s="79">
        <v>4</v>
      </c>
      <c r="P8" s="58">
        <v>1</v>
      </c>
      <c r="Q8" s="69">
        <v>6</v>
      </c>
      <c r="R8" s="79">
        <v>6</v>
      </c>
    </row>
    <row r="9" spans="1:18" ht="13.5" customHeight="1">
      <c r="A9" s="317"/>
      <c r="B9" s="388"/>
      <c r="C9" s="389"/>
      <c r="D9" s="32">
        <v>4.3505298018538401</v>
      </c>
      <c r="E9" s="43">
        <v>4.4969130596333873</v>
      </c>
      <c r="F9" s="390"/>
      <c r="G9" s="274"/>
      <c r="H9" s="276"/>
      <c r="I9" s="391"/>
      <c r="J9" s="392"/>
      <c r="K9" s="71">
        <v>-7.7</v>
      </c>
      <c r="L9" s="393"/>
      <c r="M9" s="392"/>
      <c r="N9" s="71">
        <v>-30.8</v>
      </c>
      <c r="O9" s="393"/>
      <c r="P9" s="392"/>
      <c r="Q9" s="71">
        <v>-38.5</v>
      </c>
      <c r="R9" s="393"/>
    </row>
    <row r="10" spans="1:18" ht="13.5" customHeight="1">
      <c r="A10" s="317"/>
      <c r="B10" s="394" t="s">
        <v>62</v>
      </c>
      <c r="C10" s="395">
        <v>9</v>
      </c>
      <c r="D10" s="33">
        <v>971320</v>
      </c>
      <c r="E10" s="44">
        <v>937643</v>
      </c>
      <c r="F10" s="396">
        <v>3.5916654846247553</v>
      </c>
      <c r="G10" s="33">
        <v>801190</v>
      </c>
      <c r="H10" s="44">
        <v>751737</v>
      </c>
      <c r="I10" s="396">
        <v>6.5784975330468001</v>
      </c>
      <c r="J10" s="61">
        <v>1</v>
      </c>
      <c r="K10" s="72">
        <v>5</v>
      </c>
      <c r="L10" s="82">
        <v>3</v>
      </c>
      <c r="M10" s="61">
        <v>0</v>
      </c>
      <c r="N10" s="72">
        <v>7</v>
      </c>
      <c r="O10" s="82">
        <v>2</v>
      </c>
      <c r="P10" s="61">
        <v>1</v>
      </c>
      <c r="Q10" s="72">
        <v>2</v>
      </c>
      <c r="R10" s="82">
        <v>6</v>
      </c>
    </row>
    <row r="11" spans="1:18" ht="13.5" customHeight="1">
      <c r="A11" s="317"/>
      <c r="B11" s="388"/>
      <c r="C11" s="389"/>
      <c r="D11" s="32">
        <v>4.3131936691986672</v>
      </c>
      <c r="E11" s="43">
        <v>3.7083348082015459</v>
      </c>
      <c r="F11" s="390"/>
      <c r="G11" s="32">
        <v>4.0629598271100775</v>
      </c>
      <c r="H11" s="43">
        <v>3.1775770225442574</v>
      </c>
      <c r="I11" s="397"/>
      <c r="J11" s="392"/>
      <c r="K11" s="71">
        <v>-22.2</v>
      </c>
      <c r="L11" s="393"/>
      <c r="M11" s="392"/>
      <c r="N11" s="71">
        <v>-22.2</v>
      </c>
      <c r="O11" s="393"/>
      <c r="P11" s="392"/>
      <c r="Q11" s="71">
        <v>-55.6</v>
      </c>
      <c r="R11" s="393"/>
    </row>
    <row r="12" spans="1:18" ht="13.5" customHeight="1">
      <c r="A12" s="317"/>
      <c r="B12" s="398" t="s">
        <v>48</v>
      </c>
      <c r="C12" s="399">
        <v>12</v>
      </c>
      <c r="D12" s="34">
        <v>2271644</v>
      </c>
      <c r="E12" s="45">
        <v>3060159</v>
      </c>
      <c r="F12" s="400">
        <v>-25.767125172254126</v>
      </c>
      <c r="G12" s="34">
        <v>2254745</v>
      </c>
      <c r="H12" s="45">
        <v>3005868</v>
      </c>
      <c r="I12" s="400">
        <v>-24.988555718348252</v>
      </c>
      <c r="J12" s="62">
        <v>3</v>
      </c>
      <c r="K12" s="401">
        <v>4</v>
      </c>
      <c r="L12" s="83">
        <v>5</v>
      </c>
      <c r="M12" s="62">
        <v>1</v>
      </c>
      <c r="N12" s="401">
        <v>6</v>
      </c>
      <c r="O12" s="83">
        <v>5</v>
      </c>
      <c r="P12" s="62">
        <v>4</v>
      </c>
      <c r="Q12" s="401">
        <v>3</v>
      </c>
      <c r="R12" s="83">
        <v>5</v>
      </c>
    </row>
    <row r="13" spans="1:18" ht="13.5" customHeight="1">
      <c r="A13" s="317"/>
      <c r="B13" s="388"/>
      <c r="C13" s="389"/>
      <c r="D13" s="32">
        <v>10.087345591023697</v>
      </c>
      <c r="E13" s="43">
        <v>12.102787669007538</v>
      </c>
      <c r="F13" s="390"/>
      <c r="G13" s="32">
        <v>11.43416462434293</v>
      </c>
      <c r="H13" s="43">
        <v>12.7057429521243</v>
      </c>
      <c r="I13" s="397"/>
      <c r="J13" s="392"/>
      <c r="K13" s="71">
        <v>-16.7</v>
      </c>
      <c r="L13" s="393"/>
      <c r="M13" s="392"/>
      <c r="N13" s="71">
        <v>-33.299999999999997</v>
      </c>
      <c r="O13" s="393"/>
      <c r="P13" s="392"/>
      <c r="Q13" s="71">
        <v>-8.3000000000000007</v>
      </c>
      <c r="R13" s="393"/>
    </row>
    <row r="14" spans="1:18" ht="13.5" customHeight="1">
      <c r="A14" s="317"/>
      <c r="B14" s="398" t="s">
        <v>63</v>
      </c>
      <c r="C14" s="399">
        <v>9</v>
      </c>
      <c r="D14" s="34">
        <v>800649</v>
      </c>
      <c r="E14" s="45">
        <v>817448</v>
      </c>
      <c r="F14" s="400">
        <v>-2.0550542664487494</v>
      </c>
      <c r="G14" s="34">
        <v>807716</v>
      </c>
      <c r="H14" s="45">
        <v>967309</v>
      </c>
      <c r="I14" s="400">
        <v>-16.498657616128867</v>
      </c>
      <c r="J14" s="62">
        <v>1</v>
      </c>
      <c r="K14" s="401">
        <v>2</v>
      </c>
      <c r="L14" s="83">
        <v>6</v>
      </c>
      <c r="M14" s="62">
        <v>1</v>
      </c>
      <c r="N14" s="401">
        <v>5</v>
      </c>
      <c r="O14" s="83">
        <v>3</v>
      </c>
      <c r="P14" s="62">
        <v>1</v>
      </c>
      <c r="Q14" s="401">
        <v>4</v>
      </c>
      <c r="R14" s="83">
        <v>4</v>
      </c>
    </row>
    <row r="15" spans="1:18" ht="13.5" customHeight="1">
      <c r="A15" s="317"/>
      <c r="B15" s="388"/>
      <c r="C15" s="389"/>
      <c r="D15" s="32">
        <v>3.5553207985527364</v>
      </c>
      <c r="E15" s="43">
        <v>3.232969128223361</v>
      </c>
      <c r="F15" s="390"/>
      <c r="G15" s="32">
        <v>4.0960541940289366</v>
      </c>
      <c r="H15" s="43">
        <v>4.088795485788598</v>
      </c>
      <c r="I15" s="397"/>
      <c r="J15" s="392"/>
      <c r="K15" s="71">
        <v>-55.6</v>
      </c>
      <c r="L15" s="393"/>
      <c r="M15" s="392"/>
      <c r="N15" s="71">
        <v>-22.2</v>
      </c>
      <c r="O15" s="393"/>
      <c r="P15" s="392"/>
      <c r="Q15" s="71">
        <v>-33.299999999999997</v>
      </c>
      <c r="R15" s="393"/>
    </row>
    <row r="16" spans="1:18" ht="13.5" customHeight="1">
      <c r="A16" s="317"/>
      <c r="B16" s="398" t="s">
        <v>65</v>
      </c>
      <c r="C16" s="399">
        <v>9</v>
      </c>
      <c r="D16" s="34">
        <v>719380</v>
      </c>
      <c r="E16" s="45">
        <v>1060142</v>
      </c>
      <c r="F16" s="400">
        <v>-32.143052534471792</v>
      </c>
      <c r="G16" s="34">
        <v>547597</v>
      </c>
      <c r="H16" s="45">
        <v>1536675</v>
      </c>
      <c r="I16" s="400">
        <v>-64.364813639839269</v>
      </c>
      <c r="J16" s="62">
        <v>0</v>
      </c>
      <c r="K16" s="401">
        <v>6</v>
      </c>
      <c r="L16" s="83">
        <v>3</v>
      </c>
      <c r="M16" s="62">
        <v>0</v>
      </c>
      <c r="N16" s="401">
        <v>7</v>
      </c>
      <c r="O16" s="83">
        <v>2</v>
      </c>
      <c r="P16" s="62">
        <v>0</v>
      </c>
      <c r="Q16" s="401">
        <v>4</v>
      </c>
      <c r="R16" s="83">
        <v>5</v>
      </c>
    </row>
    <row r="17" spans="1:18" ht="13.5" customHeight="1">
      <c r="A17" s="317"/>
      <c r="B17" s="388"/>
      <c r="C17" s="389"/>
      <c r="D17" s="32">
        <v>3.1944418541244262</v>
      </c>
      <c r="E17" s="43">
        <v>4.1928127018880357</v>
      </c>
      <c r="F17" s="390"/>
      <c r="G17" s="32">
        <v>2.7769500523546191</v>
      </c>
      <c r="H17" s="43">
        <v>6.495493997392968</v>
      </c>
      <c r="I17" s="397"/>
      <c r="J17" s="392"/>
      <c r="K17" s="71">
        <v>-33.299999999999997</v>
      </c>
      <c r="L17" s="393"/>
      <c r="M17" s="392"/>
      <c r="N17" s="71">
        <v>-22.2</v>
      </c>
      <c r="O17" s="393"/>
      <c r="P17" s="392"/>
      <c r="Q17" s="71">
        <v>-55.6</v>
      </c>
      <c r="R17" s="393"/>
    </row>
    <row r="18" spans="1:18" ht="13.5" customHeight="1">
      <c r="A18" s="317"/>
      <c r="B18" s="398" t="s">
        <v>54</v>
      </c>
      <c r="C18" s="399">
        <v>15</v>
      </c>
      <c r="D18" s="34">
        <v>8598291</v>
      </c>
      <c r="E18" s="45">
        <v>8957555</v>
      </c>
      <c r="F18" s="400">
        <v>-4.0107373049900303</v>
      </c>
      <c r="G18" s="34">
        <v>7805301</v>
      </c>
      <c r="H18" s="45">
        <v>8154456</v>
      </c>
      <c r="I18" s="400">
        <v>-4.2817693786072226</v>
      </c>
      <c r="J18" s="62">
        <v>2</v>
      </c>
      <c r="K18" s="401">
        <v>8</v>
      </c>
      <c r="L18" s="83">
        <v>5</v>
      </c>
      <c r="M18" s="62">
        <v>0</v>
      </c>
      <c r="N18" s="401">
        <v>14</v>
      </c>
      <c r="O18" s="83">
        <v>1</v>
      </c>
      <c r="P18" s="62">
        <v>4</v>
      </c>
      <c r="Q18" s="401">
        <v>10</v>
      </c>
      <c r="R18" s="83">
        <v>1</v>
      </c>
    </row>
    <row r="19" spans="1:18" ht="13.5" customHeight="1">
      <c r="A19" s="317"/>
      <c r="B19" s="388"/>
      <c r="C19" s="389"/>
      <c r="D19" s="32">
        <v>38.181129089412224</v>
      </c>
      <c r="E19" s="43">
        <v>35.426716781205428</v>
      </c>
      <c r="F19" s="390"/>
      <c r="G19" s="32">
        <v>39.581902422024882</v>
      </c>
      <c r="H19" s="43">
        <v>34.468719800872059</v>
      </c>
      <c r="I19" s="397"/>
      <c r="J19" s="392"/>
      <c r="K19" s="71">
        <v>-20</v>
      </c>
      <c r="L19" s="393"/>
      <c r="M19" s="392"/>
      <c r="N19" s="71">
        <v>-6.7</v>
      </c>
      <c r="O19" s="393"/>
      <c r="P19" s="392"/>
      <c r="Q19" s="71">
        <v>20</v>
      </c>
      <c r="R19" s="393"/>
    </row>
    <row r="20" spans="1:18" ht="13.5" customHeight="1">
      <c r="A20" s="317"/>
      <c r="B20" s="398" t="s">
        <v>55</v>
      </c>
      <c r="C20" s="399">
        <v>8</v>
      </c>
      <c r="D20" s="34">
        <v>3016513</v>
      </c>
      <c r="E20" s="45">
        <v>3912471</v>
      </c>
      <c r="F20" s="400">
        <v>-22.900054722450335</v>
      </c>
      <c r="G20" s="34">
        <v>2907669</v>
      </c>
      <c r="H20" s="45">
        <v>3739750</v>
      </c>
      <c r="I20" s="400">
        <v>-22.249642355772451</v>
      </c>
      <c r="J20" s="62">
        <v>5</v>
      </c>
      <c r="K20" s="401">
        <v>2</v>
      </c>
      <c r="L20" s="83">
        <v>1</v>
      </c>
      <c r="M20" s="62">
        <v>1</v>
      </c>
      <c r="N20" s="401">
        <v>5</v>
      </c>
      <c r="O20" s="83">
        <v>2</v>
      </c>
      <c r="P20" s="62">
        <v>5</v>
      </c>
      <c r="Q20" s="401">
        <v>3</v>
      </c>
      <c r="R20" s="83">
        <v>0</v>
      </c>
    </row>
    <row r="21" spans="1:18" ht="13.5" customHeight="1">
      <c r="A21" s="317"/>
      <c r="B21" s="388"/>
      <c r="C21" s="389"/>
      <c r="D21" s="32">
        <v>13.394972588493474</v>
      </c>
      <c r="E21" s="43">
        <v>15.473642308830879</v>
      </c>
      <c r="F21" s="390"/>
      <c r="G21" s="32">
        <v>14.74524437091493</v>
      </c>
      <c r="H21" s="43">
        <v>15.807847252509704</v>
      </c>
      <c r="I21" s="397"/>
      <c r="J21" s="392"/>
      <c r="K21" s="71">
        <v>50</v>
      </c>
      <c r="L21" s="393"/>
      <c r="M21" s="392"/>
      <c r="N21" s="71">
        <v>-12.5</v>
      </c>
      <c r="O21" s="393"/>
      <c r="P21" s="392"/>
      <c r="Q21" s="71">
        <v>62.5</v>
      </c>
      <c r="R21" s="393"/>
    </row>
    <row r="22" spans="1:18" ht="13.5" customHeight="1">
      <c r="A22" s="317"/>
      <c r="B22" s="398" t="s">
        <v>32</v>
      </c>
      <c r="C22" s="399">
        <v>9</v>
      </c>
      <c r="D22" s="34">
        <v>5162215</v>
      </c>
      <c r="E22" s="45">
        <v>5402294</v>
      </c>
      <c r="F22" s="400">
        <v>-4.4440195220770988</v>
      </c>
      <c r="G22" s="34">
        <v>4595150</v>
      </c>
      <c r="H22" s="45">
        <v>5501759</v>
      </c>
      <c r="I22" s="400">
        <v>-16.478529866539048</v>
      </c>
      <c r="J22" s="62">
        <v>1</v>
      </c>
      <c r="K22" s="401">
        <v>0</v>
      </c>
      <c r="L22" s="83">
        <v>8</v>
      </c>
      <c r="M22" s="62">
        <v>0</v>
      </c>
      <c r="N22" s="401">
        <v>5</v>
      </c>
      <c r="O22" s="83">
        <v>4</v>
      </c>
      <c r="P22" s="62">
        <v>3</v>
      </c>
      <c r="Q22" s="401">
        <v>5</v>
      </c>
      <c r="R22" s="83">
        <v>1</v>
      </c>
    </row>
    <row r="23" spans="1:18" ht="13.5" customHeight="1">
      <c r="A23" s="318"/>
      <c r="B23" s="402"/>
      <c r="C23" s="267"/>
      <c r="D23" s="35">
        <v>22.923066607340935</v>
      </c>
      <c r="E23" s="46">
        <v>21.365823543009828</v>
      </c>
      <c r="F23" s="381"/>
      <c r="G23" s="35">
        <v>23.302724509223623</v>
      </c>
      <c r="H23" s="56">
        <v>23.255823488768112</v>
      </c>
      <c r="I23" s="382"/>
      <c r="J23" s="383"/>
      <c r="K23" s="384">
        <v>-77.8</v>
      </c>
      <c r="L23" s="385"/>
      <c r="M23" s="383"/>
      <c r="N23" s="384">
        <v>-44.4</v>
      </c>
      <c r="O23" s="385"/>
      <c r="P23" s="383"/>
      <c r="Q23" s="384">
        <v>22.2</v>
      </c>
      <c r="R23" s="385"/>
    </row>
    <row r="24" spans="1:18" ht="13.5" customHeight="1">
      <c r="A24" s="386" t="s">
        <v>19</v>
      </c>
      <c r="B24" s="403"/>
      <c r="C24" s="266">
        <v>16</v>
      </c>
      <c r="D24" s="30">
        <v>2329119</v>
      </c>
      <c r="E24" s="41">
        <v>2908755</v>
      </c>
      <c r="F24" s="379">
        <v>-19.927288479091558</v>
      </c>
      <c r="G24" s="30">
        <v>1723103</v>
      </c>
      <c r="H24" s="41">
        <v>2678467</v>
      </c>
      <c r="I24" s="379">
        <v>-35.668313255306117</v>
      </c>
      <c r="J24" s="58">
        <v>2</v>
      </c>
      <c r="K24" s="69">
        <v>11</v>
      </c>
      <c r="L24" s="79">
        <v>3</v>
      </c>
      <c r="M24" s="58">
        <v>1</v>
      </c>
      <c r="N24" s="69">
        <v>14</v>
      </c>
      <c r="O24" s="79">
        <v>1</v>
      </c>
      <c r="P24" s="58">
        <v>0</v>
      </c>
      <c r="Q24" s="69">
        <v>12</v>
      </c>
      <c r="R24" s="79">
        <v>4</v>
      </c>
    </row>
    <row r="25" spans="1:18" ht="13.5" customHeight="1">
      <c r="A25" s="402"/>
      <c r="B25" s="404"/>
      <c r="C25" s="267"/>
      <c r="D25" s="36" t="s">
        <v>74</v>
      </c>
      <c r="E25" s="47" t="s">
        <v>74</v>
      </c>
      <c r="F25" s="381"/>
      <c r="G25" s="54" t="s">
        <v>74</v>
      </c>
      <c r="H25" s="57" t="s">
        <v>74</v>
      </c>
      <c r="I25" s="382"/>
      <c r="J25" s="383"/>
      <c r="K25" s="384">
        <v>-6.3</v>
      </c>
      <c r="L25" s="385"/>
      <c r="M25" s="383"/>
      <c r="N25" s="384">
        <v>0</v>
      </c>
      <c r="O25" s="385"/>
      <c r="P25" s="383"/>
      <c r="Q25" s="384">
        <v>-25</v>
      </c>
      <c r="R25" s="385"/>
    </row>
    <row r="26" spans="1:18" ht="13.5" customHeight="1">
      <c r="A26" s="8"/>
      <c r="B26" s="14" t="s">
        <v>61</v>
      </c>
      <c r="C26" s="266">
        <v>27</v>
      </c>
      <c r="D26" s="30">
        <v>4551312</v>
      </c>
      <c r="E26" s="41">
        <v>4568507</v>
      </c>
      <c r="F26" s="379">
        <v>-0.37638116785198861</v>
      </c>
      <c r="G26" s="273" t="s">
        <v>74</v>
      </c>
      <c r="H26" s="275" t="s">
        <v>74</v>
      </c>
      <c r="I26" s="387" t="s">
        <v>74</v>
      </c>
      <c r="J26" s="58">
        <v>3</v>
      </c>
      <c r="K26" s="69">
        <v>14</v>
      </c>
      <c r="L26" s="79">
        <v>10</v>
      </c>
      <c r="M26" s="58">
        <v>2</v>
      </c>
      <c r="N26" s="69">
        <v>17</v>
      </c>
      <c r="O26" s="79">
        <v>8</v>
      </c>
      <c r="P26" s="58">
        <v>4</v>
      </c>
      <c r="Q26" s="69">
        <v>9</v>
      </c>
      <c r="R26" s="79">
        <v>14</v>
      </c>
    </row>
    <row r="27" spans="1:18" ht="13.5" customHeight="1">
      <c r="A27" s="8"/>
      <c r="B27" s="380"/>
      <c r="C27" s="267"/>
      <c r="D27" s="31" t="s">
        <v>74</v>
      </c>
      <c r="E27" s="42" t="s">
        <v>74</v>
      </c>
      <c r="F27" s="381"/>
      <c r="G27" s="284"/>
      <c r="H27" s="285"/>
      <c r="I27" s="405"/>
      <c r="J27" s="383"/>
      <c r="K27" s="384">
        <v>-25.9</v>
      </c>
      <c r="L27" s="385"/>
      <c r="M27" s="383"/>
      <c r="N27" s="384">
        <v>-22.2</v>
      </c>
      <c r="O27" s="385"/>
      <c r="P27" s="383"/>
      <c r="Q27" s="384">
        <v>-37</v>
      </c>
      <c r="R27" s="385"/>
    </row>
    <row r="28" spans="1:18" ht="13.5" customHeight="1">
      <c r="A28" s="317" t="s">
        <v>66</v>
      </c>
      <c r="B28" s="386" t="s">
        <v>58</v>
      </c>
      <c r="C28" s="406">
        <v>5</v>
      </c>
      <c r="D28" s="30">
        <v>35156</v>
      </c>
      <c r="E28" s="41">
        <v>46931</v>
      </c>
      <c r="F28" s="379">
        <v>-25.090025782531796</v>
      </c>
      <c r="G28" s="273" t="s">
        <v>74</v>
      </c>
      <c r="H28" s="275" t="s">
        <v>74</v>
      </c>
      <c r="I28" s="387" t="s">
        <v>74</v>
      </c>
      <c r="J28" s="58">
        <v>0</v>
      </c>
      <c r="K28" s="69">
        <v>3</v>
      </c>
      <c r="L28" s="79">
        <v>2</v>
      </c>
      <c r="M28" s="58">
        <v>0</v>
      </c>
      <c r="N28" s="69">
        <v>1</v>
      </c>
      <c r="O28" s="79">
        <v>4</v>
      </c>
      <c r="P28" s="58">
        <v>1</v>
      </c>
      <c r="Q28" s="69">
        <v>1</v>
      </c>
      <c r="R28" s="79">
        <v>3</v>
      </c>
    </row>
    <row r="29" spans="1:18" ht="13.5" customHeight="1">
      <c r="A29" s="317"/>
      <c r="B29" s="388"/>
      <c r="C29" s="407"/>
      <c r="D29" s="32">
        <v>0.77243660729038133</v>
      </c>
      <c r="E29" s="43">
        <v>1.0272721482094698</v>
      </c>
      <c r="F29" s="390"/>
      <c r="G29" s="274"/>
      <c r="H29" s="276"/>
      <c r="I29" s="391"/>
      <c r="J29" s="392"/>
      <c r="K29" s="71">
        <v>-40</v>
      </c>
      <c r="L29" s="393"/>
      <c r="M29" s="392"/>
      <c r="N29" s="71">
        <v>-80</v>
      </c>
      <c r="O29" s="393"/>
      <c r="P29" s="392"/>
      <c r="Q29" s="71">
        <v>-40</v>
      </c>
      <c r="R29" s="393"/>
    </row>
    <row r="30" spans="1:18" ht="13.5" customHeight="1">
      <c r="A30" s="317"/>
      <c r="B30" s="394" t="s">
        <v>67</v>
      </c>
      <c r="C30" s="408">
        <v>9</v>
      </c>
      <c r="D30" s="33">
        <v>501371</v>
      </c>
      <c r="E30" s="44">
        <v>525710</v>
      </c>
      <c r="F30" s="396">
        <v>-4.6297388293926218</v>
      </c>
      <c r="G30" s="290" t="s">
        <v>74</v>
      </c>
      <c r="H30" s="291" t="s">
        <v>74</v>
      </c>
      <c r="I30" s="409" t="s">
        <v>74</v>
      </c>
      <c r="J30" s="61">
        <v>2</v>
      </c>
      <c r="K30" s="72">
        <v>4</v>
      </c>
      <c r="L30" s="82">
        <v>3</v>
      </c>
      <c r="M30" s="61">
        <v>1</v>
      </c>
      <c r="N30" s="72">
        <v>8</v>
      </c>
      <c r="O30" s="82">
        <v>0</v>
      </c>
      <c r="P30" s="61">
        <v>2</v>
      </c>
      <c r="Q30" s="72">
        <v>3</v>
      </c>
      <c r="R30" s="82">
        <v>4</v>
      </c>
    </row>
    <row r="31" spans="1:18" ht="13.5" customHeight="1">
      <c r="A31" s="317"/>
      <c r="B31" s="388"/>
      <c r="C31" s="407"/>
      <c r="D31" s="32">
        <v>11.015966385077533</v>
      </c>
      <c r="E31" s="43">
        <v>11.507260468244878</v>
      </c>
      <c r="F31" s="390"/>
      <c r="G31" s="274"/>
      <c r="H31" s="276"/>
      <c r="I31" s="391"/>
      <c r="J31" s="392"/>
      <c r="K31" s="71">
        <v>-11.1</v>
      </c>
      <c r="L31" s="393"/>
      <c r="M31" s="392"/>
      <c r="N31" s="71">
        <v>11.1</v>
      </c>
      <c r="O31" s="393"/>
      <c r="P31" s="392"/>
      <c r="Q31" s="71">
        <v>-22.2</v>
      </c>
      <c r="R31" s="393"/>
    </row>
    <row r="32" spans="1:18" ht="13.5" customHeight="1">
      <c r="A32" s="317"/>
      <c r="B32" s="410" t="s">
        <v>38</v>
      </c>
      <c r="C32" s="408">
        <v>10</v>
      </c>
      <c r="D32" s="37">
        <v>3759935</v>
      </c>
      <c r="E32" s="48">
        <v>3732031</v>
      </c>
      <c r="F32" s="411">
        <v>0.74768939486300212</v>
      </c>
      <c r="G32" s="294" t="s">
        <v>74</v>
      </c>
      <c r="H32" s="296" t="s">
        <v>74</v>
      </c>
      <c r="I32" s="298" t="s">
        <v>74</v>
      </c>
      <c r="J32" s="63">
        <v>0</v>
      </c>
      <c r="K32" s="74">
        <v>7</v>
      </c>
      <c r="L32" s="84">
        <v>3</v>
      </c>
      <c r="M32" s="63">
        <v>1</v>
      </c>
      <c r="N32" s="74">
        <v>6</v>
      </c>
      <c r="O32" s="84">
        <v>3</v>
      </c>
      <c r="P32" s="63">
        <v>0</v>
      </c>
      <c r="Q32" s="74">
        <v>5</v>
      </c>
      <c r="R32" s="84">
        <v>5</v>
      </c>
    </row>
    <row r="33" spans="1:18" ht="13.5" customHeight="1">
      <c r="A33" s="317"/>
      <c r="B33" s="412"/>
      <c r="C33" s="407"/>
      <c r="D33" s="38">
        <v>82.612112727055404</v>
      </c>
      <c r="E33" s="49">
        <v>81.690385940089399</v>
      </c>
      <c r="F33" s="390"/>
      <c r="G33" s="295"/>
      <c r="H33" s="297"/>
      <c r="I33" s="299"/>
      <c r="J33" s="64"/>
      <c r="K33" s="75">
        <v>-30</v>
      </c>
      <c r="L33" s="85"/>
      <c r="M33" s="64"/>
      <c r="N33" s="75">
        <v>-20</v>
      </c>
      <c r="O33" s="85"/>
      <c r="P33" s="64"/>
      <c r="Q33" s="75">
        <v>-50</v>
      </c>
      <c r="R33" s="85"/>
    </row>
    <row r="34" spans="1:18" ht="13.5" customHeight="1">
      <c r="A34" s="317"/>
      <c r="B34" s="398" t="s">
        <v>57</v>
      </c>
      <c r="C34" s="413">
        <v>3</v>
      </c>
      <c r="D34" s="34">
        <v>254850</v>
      </c>
      <c r="E34" s="45">
        <v>263835</v>
      </c>
      <c r="F34" s="400">
        <v>-3.4055375518790072</v>
      </c>
      <c r="G34" s="302" t="s">
        <v>74</v>
      </c>
      <c r="H34" s="303" t="s">
        <v>74</v>
      </c>
      <c r="I34" s="414" t="s">
        <v>74</v>
      </c>
      <c r="J34" s="62">
        <v>1</v>
      </c>
      <c r="K34" s="401">
        <v>0</v>
      </c>
      <c r="L34" s="83">
        <v>2</v>
      </c>
      <c r="M34" s="62">
        <v>0</v>
      </c>
      <c r="N34" s="401">
        <v>2</v>
      </c>
      <c r="O34" s="83">
        <v>1</v>
      </c>
      <c r="P34" s="62">
        <v>1</v>
      </c>
      <c r="Q34" s="401">
        <v>0</v>
      </c>
      <c r="R34" s="83">
        <v>2</v>
      </c>
    </row>
    <row r="35" spans="1:18" ht="13.5" customHeight="1">
      <c r="A35" s="318"/>
      <c r="B35" s="402"/>
      <c r="C35" s="415"/>
      <c r="D35" s="35">
        <v>5.5994842805766778</v>
      </c>
      <c r="E35" s="46">
        <v>5.7750814434562532</v>
      </c>
      <c r="F35" s="381"/>
      <c r="G35" s="284"/>
      <c r="H35" s="285"/>
      <c r="I35" s="405"/>
      <c r="J35" s="383"/>
      <c r="K35" s="384">
        <v>-33.299999999999997</v>
      </c>
      <c r="L35" s="385"/>
      <c r="M35" s="383"/>
      <c r="N35" s="384">
        <v>-33.299999999999997</v>
      </c>
      <c r="O35" s="385"/>
      <c r="P35" s="383"/>
      <c r="Q35" s="384">
        <v>-33.299999999999997</v>
      </c>
      <c r="R35" s="385"/>
    </row>
    <row r="36" spans="1:18" ht="13.5" customHeight="1">
      <c r="A36" s="7"/>
      <c r="B36" s="14" t="s">
        <v>61</v>
      </c>
      <c r="C36" s="266">
        <v>30</v>
      </c>
      <c r="D36" s="30">
        <v>1806216</v>
      </c>
      <c r="E36" s="41">
        <v>2316202</v>
      </c>
      <c r="F36" s="379">
        <v>-22.018200485104487</v>
      </c>
      <c r="G36" s="273" t="s">
        <v>74</v>
      </c>
      <c r="H36" s="275" t="s">
        <v>74</v>
      </c>
      <c r="I36" s="387" t="s">
        <v>74</v>
      </c>
      <c r="J36" s="58">
        <v>9</v>
      </c>
      <c r="K36" s="69">
        <v>12</v>
      </c>
      <c r="L36" s="79">
        <v>9</v>
      </c>
      <c r="M36" s="58">
        <v>1</v>
      </c>
      <c r="N36" s="69">
        <v>19</v>
      </c>
      <c r="O36" s="79">
        <v>10</v>
      </c>
      <c r="P36" s="58">
        <v>7</v>
      </c>
      <c r="Q36" s="69">
        <v>13</v>
      </c>
      <c r="R36" s="79">
        <v>10</v>
      </c>
    </row>
    <row r="37" spans="1:18" ht="13.5" customHeight="1">
      <c r="A37" s="319" t="s">
        <v>24</v>
      </c>
      <c r="B37" s="380"/>
      <c r="C37" s="267"/>
      <c r="D37" s="31" t="s">
        <v>74</v>
      </c>
      <c r="E37" s="42" t="s">
        <v>74</v>
      </c>
      <c r="F37" s="381"/>
      <c r="G37" s="284"/>
      <c r="H37" s="285"/>
      <c r="I37" s="405"/>
      <c r="J37" s="383"/>
      <c r="K37" s="384">
        <v>0</v>
      </c>
      <c r="L37" s="385"/>
      <c r="M37" s="383"/>
      <c r="N37" s="384">
        <v>-30</v>
      </c>
      <c r="O37" s="385"/>
      <c r="P37" s="383"/>
      <c r="Q37" s="384">
        <v>-10</v>
      </c>
      <c r="R37" s="385"/>
    </row>
    <row r="38" spans="1:18" ht="13.5" customHeight="1">
      <c r="A38" s="319"/>
      <c r="B38" s="386" t="s">
        <v>68</v>
      </c>
      <c r="C38" s="266">
        <v>13</v>
      </c>
      <c r="D38" s="30">
        <v>230422</v>
      </c>
      <c r="E38" s="41">
        <v>352130</v>
      </c>
      <c r="F38" s="379">
        <v>-34.563371482123088</v>
      </c>
      <c r="G38" s="273" t="s">
        <v>74</v>
      </c>
      <c r="H38" s="275" t="s">
        <v>74</v>
      </c>
      <c r="I38" s="387" t="s">
        <v>74</v>
      </c>
      <c r="J38" s="58">
        <v>6</v>
      </c>
      <c r="K38" s="69">
        <v>5</v>
      </c>
      <c r="L38" s="79">
        <v>2</v>
      </c>
      <c r="M38" s="58">
        <v>1</v>
      </c>
      <c r="N38" s="69">
        <v>6</v>
      </c>
      <c r="O38" s="79">
        <v>6</v>
      </c>
      <c r="P38" s="58">
        <v>4</v>
      </c>
      <c r="Q38" s="69">
        <v>5</v>
      </c>
      <c r="R38" s="79">
        <v>4</v>
      </c>
    </row>
    <row r="39" spans="1:18" ht="13.5" customHeight="1">
      <c r="A39" s="319"/>
      <c r="B39" s="388"/>
      <c r="C39" s="389"/>
      <c r="D39" s="32">
        <v>12.757167470557231</v>
      </c>
      <c r="E39" s="43">
        <v>15.202905446070766</v>
      </c>
      <c r="F39" s="390"/>
      <c r="G39" s="274"/>
      <c r="H39" s="276"/>
      <c r="I39" s="391"/>
      <c r="J39" s="392"/>
      <c r="K39" s="71">
        <v>30.8</v>
      </c>
      <c r="L39" s="393"/>
      <c r="M39" s="392"/>
      <c r="N39" s="71">
        <v>-38.5</v>
      </c>
      <c r="O39" s="393"/>
      <c r="P39" s="392"/>
      <c r="Q39" s="71">
        <v>0</v>
      </c>
      <c r="R39" s="393"/>
    </row>
    <row r="40" spans="1:18" ht="13.5" customHeight="1">
      <c r="A40" s="319"/>
      <c r="B40" s="23" t="s">
        <v>81</v>
      </c>
      <c r="C40" s="395">
        <v>9</v>
      </c>
      <c r="D40" s="33">
        <v>1018342</v>
      </c>
      <c r="E40" s="44">
        <v>1271675</v>
      </c>
      <c r="F40" s="396">
        <v>-19.921206283051887</v>
      </c>
      <c r="G40" s="290" t="s">
        <v>74</v>
      </c>
      <c r="H40" s="291" t="s">
        <v>74</v>
      </c>
      <c r="I40" s="409" t="s">
        <v>74</v>
      </c>
      <c r="J40" s="61">
        <v>2</v>
      </c>
      <c r="K40" s="72">
        <v>2</v>
      </c>
      <c r="L40" s="82">
        <v>5</v>
      </c>
      <c r="M40" s="61">
        <v>0</v>
      </c>
      <c r="N40" s="72">
        <v>7</v>
      </c>
      <c r="O40" s="82">
        <v>2</v>
      </c>
      <c r="P40" s="61">
        <v>1</v>
      </c>
      <c r="Q40" s="72">
        <v>5</v>
      </c>
      <c r="R40" s="82">
        <v>3</v>
      </c>
    </row>
    <row r="41" spans="1:18" ht="13.5" customHeight="1">
      <c r="A41" s="319"/>
      <c r="B41" s="388"/>
      <c r="C41" s="389"/>
      <c r="D41" s="32">
        <v>56.379857115649514</v>
      </c>
      <c r="E41" s="43">
        <v>54.903458333944968</v>
      </c>
      <c r="F41" s="390"/>
      <c r="G41" s="274"/>
      <c r="H41" s="276"/>
      <c r="I41" s="391"/>
      <c r="J41" s="392"/>
      <c r="K41" s="71">
        <v>-33.299999999999997</v>
      </c>
      <c r="L41" s="393"/>
      <c r="M41" s="392"/>
      <c r="N41" s="71">
        <v>-22.2</v>
      </c>
      <c r="O41" s="393"/>
      <c r="P41" s="392"/>
      <c r="Q41" s="71">
        <v>-22.2</v>
      </c>
      <c r="R41" s="393"/>
    </row>
    <row r="42" spans="1:18" ht="13.5" customHeight="1">
      <c r="A42" s="319"/>
      <c r="B42" s="24" t="s">
        <v>69</v>
      </c>
      <c r="C42" s="399">
        <v>8</v>
      </c>
      <c r="D42" s="34">
        <v>557452</v>
      </c>
      <c r="E42" s="45">
        <v>692397</v>
      </c>
      <c r="F42" s="400">
        <v>-19.489541404714345</v>
      </c>
      <c r="G42" s="302" t="s">
        <v>74</v>
      </c>
      <c r="H42" s="303" t="s">
        <v>74</v>
      </c>
      <c r="I42" s="414" t="s">
        <v>74</v>
      </c>
      <c r="J42" s="62">
        <v>1</v>
      </c>
      <c r="K42" s="401">
        <v>5</v>
      </c>
      <c r="L42" s="83">
        <v>2</v>
      </c>
      <c r="M42" s="62">
        <v>0</v>
      </c>
      <c r="N42" s="401">
        <v>6</v>
      </c>
      <c r="O42" s="83">
        <v>2</v>
      </c>
      <c r="P42" s="62">
        <v>2</v>
      </c>
      <c r="Q42" s="401">
        <v>3</v>
      </c>
      <c r="R42" s="83">
        <v>3</v>
      </c>
    </row>
    <row r="43" spans="1:18" ht="13.5" customHeight="1" thickBot="1">
      <c r="A43" s="320"/>
      <c r="B43" s="416"/>
      <c r="C43" s="417"/>
      <c r="D43" s="39">
        <v>30.862975413793258</v>
      </c>
      <c r="E43" s="50">
        <v>29.893636219984266</v>
      </c>
      <c r="F43" s="418"/>
      <c r="G43" s="307"/>
      <c r="H43" s="308"/>
      <c r="I43" s="419"/>
      <c r="J43" s="420"/>
      <c r="K43" s="76">
        <v>-12.5</v>
      </c>
      <c r="L43" s="421"/>
      <c r="M43" s="420"/>
      <c r="N43" s="76">
        <v>-25</v>
      </c>
      <c r="O43" s="421"/>
      <c r="P43" s="420"/>
      <c r="Q43" s="76">
        <v>-12.5</v>
      </c>
      <c r="R43" s="421"/>
    </row>
    <row r="44" spans="1:18" ht="13.5" customHeight="1" thickTop="1">
      <c r="A44" s="11" t="s">
        <v>70</v>
      </c>
      <c r="B44" s="26"/>
      <c r="C44" s="310">
        <v>157</v>
      </c>
      <c r="D44" s="422" t="s">
        <v>74</v>
      </c>
      <c r="E44" s="423" t="s">
        <v>74</v>
      </c>
      <c r="F44" s="424" t="s">
        <v>74</v>
      </c>
      <c r="G44" s="422" t="s">
        <v>74</v>
      </c>
      <c r="H44" s="423" t="s">
        <v>74</v>
      </c>
      <c r="I44" s="424" t="s">
        <v>74</v>
      </c>
      <c r="J44" s="425">
        <v>30</v>
      </c>
      <c r="K44" s="426">
        <v>70</v>
      </c>
      <c r="L44" s="427">
        <v>57</v>
      </c>
      <c r="M44" s="425">
        <v>7</v>
      </c>
      <c r="N44" s="426">
        <v>108</v>
      </c>
      <c r="O44" s="427">
        <v>42</v>
      </c>
      <c r="P44" s="425">
        <v>30</v>
      </c>
      <c r="Q44" s="426">
        <v>71</v>
      </c>
      <c r="R44" s="427">
        <v>56</v>
      </c>
    </row>
    <row r="45" spans="1:18" ht="13.5" customHeight="1">
      <c r="A45" s="402"/>
      <c r="B45" s="404"/>
      <c r="C45" s="267"/>
      <c r="D45" s="428"/>
      <c r="E45" s="429"/>
      <c r="F45" s="430"/>
      <c r="G45" s="428"/>
      <c r="H45" s="429"/>
      <c r="I45" s="430"/>
      <c r="J45" s="431"/>
      <c r="K45" s="432">
        <v>-17.2</v>
      </c>
      <c r="L45" s="433"/>
      <c r="M45" s="431"/>
      <c r="N45" s="432">
        <v>-22.3</v>
      </c>
      <c r="O45" s="433"/>
      <c r="P45" s="431"/>
      <c r="Q45" s="432">
        <v>-16.600000000000001</v>
      </c>
      <c r="R45" s="433"/>
    </row>
    <row r="46" spans="1:18">
      <c r="F46" s="3"/>
      <c r="J46" s="3" t="s">
        <v>33</v>
      </c>
    </row>
    <row r="47" spans="1:18">
      <c r="A47" s="3"/>
      <c r="B47" s="3"/>
    </row>
    <row r="48" spans="1:18">
      <c r="A48" s="3"/>
      <c r="B48" s="3"/>
    </row>
    <row r="49" spans="1:2">
      <c r="A49" s="3"/>
      <c r="B49" s="3"/>
    </row>
    <row r="50" spans="1:2" ht="10.5" customHeight="1"/>
    <row r="51" spans="1:2"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236C-CEBA-4263-B020-194D8A224B3C}">
  <sheetPr>
    <tabColor theme="9" tint="-0.249977111117893"/>
  </sheetPr>
  <dimension ref="A1:R50"/>
  <sheetViews>
    <sheetView showGridLines="0" view="pageBreakPreview" zoomScaleNormal="55" zoomScaleSheetLayoutView="100" workbookViewId="0"/>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113</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26562533</v>
      </c>
      <c r="E6" s="41">
        <v>28781397</v>
      </c>
      <c r="F6" s="379">
        <v>-7.7093686592072004</v>
      </c>
      <c r="G6" s="53">
        <v>23866747</v>
      </c>
      <c r="H6" s="55">
        <v>25793787</v>
      </c>
      <c r="I6" s="379">
        <v>-7.470946394959384</v>
      </c>
      <c r="J6" s="58">
        <v>23</v>
      </c>
      <c r="K6" s="69">
        <v>38</v>
      </c>
      <c r="L6" s="79">
        <v>23</v>
      </c>
      <c r="M6" s="58">
        <v>8</v>
      </c>
      <c r="N6" s="69">
        <v>67</v>
      </c>
      <c r="O6" s="79">
        <v>9</v>
      </c>
      <c r="P6" s="58">
        <v>22</v>
      </c>
      <c r="Q6" s="69">
        <v>43</v>
      </c>
      <c r="R6" s="79">
        <v>19</v>
      </c>
    </row>
    <row r="7" spans="1:18" ht="13.5" customHeight="1">
      <c r="A7" s="8"/>
      <c r="B7" s="380"/>
      <c r="C7" s="267"/>
      <c r="D7" s="31" t="s">
        <v>74</v>
      </c>
      <c r="E7" s="42" t="s">
        <v>74</v>
      </c>
      <c r="F7" s="381"/>
      <c r="G7" s="31" t="s">
        <v>74</v>
      </c>
      <c r="H7" s="42" t="s">
        <v>74</v>
      </c>
      <c r="I7" s="382"/>
      <c r="J7" s="383"/>
      <c r="K7" s="384">
        <v>0</v>
      </c>
      <c r="L7" s="385"/>
      <c r="M7" s="383"/>
      <c r="N7" s="384">
        <v>-1.2</v>
      </c>
      <c r="O7" s="385"/>
      <c r="P7" s="383"/>
      <c r="Q7" s="384">
        <v>3.6</v>
      </c>
      <c r="R7" s="385"/>
    </row>
    <row r="8" spans="1:18" ht="13.5" customHeight="1">
      <c r="A8" s="317" t="s">
        <v>52</v>
      </c>
      <c r="B8" s="386" t="s">
        <v>59</v>
      </c>
      <c r="C8" s="266">
        <v>13</v>
      </c>
      <c r="D8" s="30">
        <v>1136703</v>
      </c>
      <c r="E8" s="41">
        <v>1217321</v>
      </c>
      <c r="F8" s="379">
        <v>-6.6225753108670631</v>
      </c>
      <c r="G8" s="273" t="s">
        <v>74</v>
      </c>
      <c r="H8" s="275" t="s">
        <v>74</v>
      </c>
      <c r="I8" s="387" t="s">
        <v>74</v>
      </c>
      <c r="J8" s="58">
        <v>5</v>
      </c>
      <c r="K8" s="69">
        <v>6</v>
      </c>
      <c r="L8" s="79">
        <v>2</v>
      </c>
      <c r="M8" s="58">
        <v>1</v>
      </c>
      <c r="N8" s="69">
        <v>10</v>
      </c>
      <c r="O8" s="79">
        <v>2</v>
      </c>
      <c r="P8" s="58">
        <v>3</v>
      </c>
      <c r="Q8" s="69">
        <v>9</v>
      </c>
      <c r="R8" s="79">
        <v>1</v>
      </c>
    </row>
    <row r="9" spans="1:18" ht="13.5" customHeight="1">
      <c r="A9" s="317"/>
      <c r="B9" s="388"/>
      <c r="C9" s="389"/>
      <c r="D9" s="32">
        <v>4.279347154128712</v>
      </c>
      <c r="E9" s="43">
        <v>4.2295410469477908</v>
      </c>
      <c r="F9" s="390"/>
      <c r="G9" s="274"/>
      <c r="H9" s="276"/>
      <c r="I9" s="391"/>
      <c r="J9" s="392"/>
      <c r="K9" s="71">
        <v>23.1</v>
      </c>
      <c r="L9" s="393"/>
      <c r="M9" s="392"/>
      <c r="N9" s="71">
        <v>-7.7</v>
      </c>
      <c r="O9" s="393"/>
      <c r="P9" s="392"/>
      <c r="Q9" s="71">
        <v>15.4</v>
      </c>
      <c r="R9" s="393"/>
    </row>
    <row r="10" spans="1:18" ht="13.5" customHeight="1">
      <c r="A10" s="317"/>
      <c r="B10" s="394" t="s">
        <v>62</v>
      </c>
      <c r="C10" s="395">
        <v>9</v>
      </c>
      <c r="D10" s="33">
        <v>1023502</v>
      </c>
      <c r="E10" s="44">
        <v>908140</v>
      </c>
      <c r="F10" s="396">
        <v>12.703107450393119</v>
      </c>
      <c r="G10" s="33">
        <v>913200</v>
      </c>
      <c r="H10" s="44">
        <v>783557</v>
      </c>
      <c r="I10" s="396">
        <v>16.54544595989826</v>
      </c>
      <c r="J10" s="61">
        <v>4</v>
      </c>
      <c r="K10" s="72">
        <v>3</v>
      </c>
      <c r="L10" s="82">
        <v>2</v>
      </c>
      <c r="M10" s="61">
        <v>1</v>
      </c>
      <c r="N10" s="72">
        <v>8</v>
      </c>
      <c r="O10" s="82">
        <v>0</v>
      </c>
      <c r="P10" s="61">
        <v>0</v>
      </c>
      <c r="Q10" s="72">
        <v>3</v>
      </c>
      <c r="R10" s="82">
        <v>6</v>
      </c>
    </row>
    <row r="11" spans="1:18" ht="13.5" customHeight="1">
      <c r="A11" s="317"/>
      <c r="B11" s="388"/>
      <c r="C11" s="389"/>
      <c r="D11" s="32">
        <v>3.8531792129914719</v>
      </c>
      <c r="E11" s="43">
        <v>3.155302016785356</v>
      </c>
      <c r="F11" s="390"/>
      <c r="G11" s="32">
        <v>3.8262441044018276</v>
      </c>
      <c r="H11" s="43">
        <v>3.0377741740675765</v>
      </c>
      <c r="I11" s="397"/>
      <c r="J11" s="392"/>
      <c r="K11" s="71">
        <v>22.2</v>
      </c>
      <c r="L11" s="393"/>
      <c r="M11" s="392"/>
      <c r="N11" s="71">
        <v>11.1</v>
      </c>
      <c r="O11" s="393"/>
      <c r="P11" s="392"/>
      <c r="Q11" s="71">
        <v>-66.7</v>
      </c>
      <c r="R11" s="393"/>
    </row>
    <row r="12" spans="1:18" ht="13.5" customHeight="1">
      <c r="A12" s="317"/>
      <c r="B12" s="398" t="s">
        <v>48</v>
      </c>
      <c r="C12" s="399">
        <v>12</v>
      </c>
      <c r="D12" s="34">
        <v>2511993</v>
      </c>
      <c r="E12" s="45">
        <v>3184084</v>
      </c>
      <c r="F12" s="400">
        <v>-21.10782881356144</v>
      </c>
      <c r="G12" s="34">
        <v>2504057</v>
      </c>
      <c r="H12" s="45">
        <v>3167357</v>
      </c>
      <c r="I12" s="400">
        <v>-20.941750487867324</v>
      </c>
      <c r="J12" s="62">
        <v>2</v>
      </c>
      <c r="K12" s="401">
        <v>8</v>
      </c>
      <c r="L12" s="83">
        <v>2</v>
      </c>
      <c r="M12" s="62">
        <v>1</v>
      </c>
      <c r="N12" s="401">
        <v>9</v>
      </c>
      <c r="O12" s="83">
        <v>2</v>
      </c>
      <c r="P12" s="62">
        <v>4</v>
      </c>
      <c r="Q12" s="401">
        <v>7</v>
      </c>
      <c r="R12" s="83">
        <v>1</v>
      </c>
    </row>
    <row r="13" spans="1:18" ht="13.5" customHeight="1">
      <c r="A13" s="317"/>
      <c r="B13" s="388"/>
      <c r="C13" s="389"/>
      <c r="D13" s="32">
        <v>9.4569030747180616</v>
      </c>
      <c r="E13" s="43">
        <v>11.062993224408114</v>
      </c>
      <c r="F13" s="390"/>
      <c r="G13" s="32">
        <v>10.491823623889758</v>
      </c>
      <c r="H13" s="43">
        <v>12.279534602654508</v>
      </c>
      <c r="I13" s="397"/>
      <c r="J13" s="392"/>
      <c r="K13" s="71">
        <v>0</v>
      </c>
      <c r="L13" s="393"/>
      <c r="M13" s="392"/>
      <c r="N13" s="71">
        <v>-8.3000000000000007</v>
      </c>
      <c r="O13" s="393"/>
      <c r="P13" s="392"/>
      <c r="Q13" s="71">
        <v>25</v>
      </c>
      <c r="R13" s="393"/>
    </row>
    <row r="14" spans="1:18" ht="13.5" customHeight="1">
      <c r="A14" s="317"/>
      <c r="B14" s="398" t="s">
        <v>63</v>
      </c>
      <c r="C14" s="399">
        <v>9</v>
      </c>
      <c r="D14" s="34">
        <v>890886</v>
      </c>
      <c r="E14" s="45">
        <v>999120</v>
      </c>
      <c r="F14" s="400">
        <v>-10.832932981023305</v>
      </c>
      <c r="G14" s="34">
        <v>891447</v>
      </c>
      <c r="H14" s="45">
        <v>991318</v>
      </c>
      <c r="I14" s="400">
        <v>-10.074567394115704</v>
      </c>
      <c r="J14" s="62">
        <v>2</v>
      </c>
      <c r="K14" s="401">
        <v>4</v>
      </c>
      <c r="L14" s="83">
        <v>3</v>
      </c>
      <c r="M14" s="62">
        <v>2</v>
      </c>
      <c r="N14" s="401">
        <v>6</v>
      </c>
      <c r="O14" s="83">
        <v>1</v>
      </c>
      <c r="P14" s="62">
        <v>3</v>
      </c>
      <c r="Q14" s="401">
        <v>4</v>
      </c>
      <c r="R14" s="83">
        <v>2</v>
      </c>
    </row>
    <row r="15" spans="1:18" ht="13.5" customHeight="1">
      <c r="A15" s="317"/>
      <c r="B15" s="388"/>
      <c r="C15" s="389"/>
      <c r="D15" s="32">
        <v>3.3539195979540053</v>
      </c>
      <c r="E15" s="43">
        <v>3.4714089799046235</v>
      </c>
      <c r="F15" s="390"/>
      <c r="G15" s="32">
        <v>3.7351005564352779</v>
      </c>
      <c r="H15" s="43">
        <v>3.8432433360793432</v>
      </c>
      <c r="I15" s="397"/>
      <c r="J15" s="392"/>
      <c r="K15" s="71">
        <v>-11.1</v>
      </c>
      <c r="L15" s="393"/>
      <c r="M15" s="392"/>
      <c r="N15" s="71">
        <v>11.1</v>
      </c>
      <c r="O15" s="393"/>
      <c r="P15" s="392"/>
      <c r="Q15" s="71">
        <v>11.1</v>
      </c>
      <c r="R15" s="393"/>
    </row>
    <row r="16" spans="1:18" ht="13.5" customHeight="1">
      <c r="A16" s="317"/>
      <c r="B16" s="398" t="s">
        <v>65</v>
      </c>
      <c r="C16" s="399">
        <v>9</v>
      </c>
      <c r="D16" s="34">
        <v>1231933</v>
      </c>
      <c r="E16" s="45">
        <v>1034167</v>
      </c>
      <c r="F16" s="400">
        <v>19.123217043282168</v>
      </c>
      <c r="G16" s="34">
        <v>960346</v>
      </c>
      <c r="H16" s="45">
        <v>823857</v>
      </c>
      <c r="I16" s="400">
        <v>16.567074140293769</v>
      </c>
      <c r="J16" s="62">
        <v>2</v>
      </c>
      <c r="K16" s="401">
        <v>5</v>
      </c>
      <c r="L16" s="83">
        <v>2</v>
      </c>
      <c r="M16" s="62">
        <v>1</v>
      </c>
      <c r="N16" s="401">
        <v>7</v>
      </c>
      <c r="O16" s="83">
        <v>1</v>
      </c>
      <c r="P16" s="62">
        <v>2</v>
      </c>
      <c r="Q16" s="401">
        <v>4</v>
      </c>
      <c r="R16" s="83">
        <v>3</v>
      </c>
    </row>
    <row r="17" spans="1:18" ht="13.5" customHeight="1">
      <c r="A17" s="317"/>
      <c r="B17" s="388"/>
      <c r="C17" s="389"/>
      <c r="D17" s="32">
        <v>4.6378596499061295</v>
      </c>
      <c r="E17" s="43">
        <v>3.5931786076957977</v>
      </c>
      <c r="F17" s="390"/>
      <c r="G17" s="32">
        <v>4.0237825456481353</v>
      </c>
      <c r="H17" s="43">
        <v>3.1940133490285856</v>
      </c>
      <c r="I17" s="397"/>
      <c r="J17" s="392"/>
      <c r="K17" s="71">
        <v>0</v>
      </c>
      <c r="L17" s="393"/>
      <c r="M17" s="392"/>
      <c r="N17" s="71">
        <v>0</v>
      </c>
      <c r="O17" s="393"/>
      <c r="P17" s="392"/>
      <c r="Q17" s="71">
        <v>-11.1</v>
      </c>
      <c r="R17" s="393"/>
    </row>
    <row r="18" spans="1:18" ht="13.5" customHeight="1">
      <c r="A18" s="317"/>
      <c r="B18" s="398" t="s">
        <v>54</v>
      </c>
      <c r="C18" s="399">
        <v>15</v>
      </c>
      <c r="D18" s="34">
        <v>10133410</v>
      </c>
      <c r="E18" s="45">
        <v>11111472</v>
      </c>
      <c r="F18" s="400">
        <v>-8.8022721022021244</v>
      </c>
      <c r="G18" s="34">
        <v>9210732</v>
      </c>
      <c r="H18" s="45">
        <v>10071556</v>
      </c>
      <c r="I18" s="400">
        <v>-8.54708051069764</v>
      </c>
      <c r="J18" s="62">
        <v>0</v>
      </c>
      <c r="K18" s="401">
        <v>8</v>
      </c>
      <c r="L18" s="83">
        <v>7</v>
      </c>
      <c r="M18" s="62">
        <v>0</v>
      </c>
      <c r="N18" s="401">
        <v>13</v>
      </c>
      <c r="O18" s="83">
        <v>2</v>
      </c>
      <c r="P18" s="62">
        <v>5</v>
      </c>
      <c r="Q18" s="401">
        <v>7</v>
      </c>
      <c r="R18" s="83">
        <v>3</v>
      </c>
    </row>
    <row r="19" spans="1:18" ht="13.5" customHeight="1">
      <c r="A19" s="317"/>
      <c r="B19" s="388"/>
      <c r="C19" s="389"/>
      <c r="D19" s="32">
        <v>38.14926084044771</v>
      </c>
      <c r="E19" s="43">
        <v>38.606437345622943</v>
      </c>
      <c r="F19" s="390"/>
      <c r="G19" s="32">
        <v>38.592322615226955</v>
      </c>
      <c r="H19" s="43">
        <v>39.046441687682389</v>
      </c>
      <c r="I19" s="397"/>
      <c r="J19" s="392"/>
      <c r="K19" s="71">
        <v>-46.7</v>
      </c>
      <c r="L19" s="393"/>
      <c r="M19" s="392"/>
      <c r="N19" s="71">
        <v>-13.3</v>
      </c>
      <c r="O19" s="393"/>
      <c r="P19" s="392"/>
      <c r="Q19" s="71">
        <v>13.3</v>
      </c>
      <c r="R19" s="393"/>
    </row>
    <row r="20" spans="1:18" ht="13.5" customHeight="1">
      <c r="A20" s="317"/>
      <c r="B20" s="398" t="s">
        <v>55</v>
      </c>
      <c r="C20" s="399">
        <v>8</v>
      </c>
      <c r="D20" s="34">
        <v>4259141</v>
      </c>
      <c r="E20" s="45">
        <v>4685690</v>
      </c>
      <c r="F20" s="400">
        <v>-9.1032270594085389</v>
      </c>
      <c r="G20" s="34">
        <v>4064099</v>
      </c>
      <c r="H20" s="45">
        <v>4277719</v>
      </c>
      <c r="I20" s="400">
        <v>-4.9937829015884461</v>
      </c>
      <c r="J20" s="62">
        <v>5</v>
      </c>
      <c r="K20" s="401">
        <v>2</v>
      </c>
      <c r="L20" s="83">
        <v>1</v>
      </c>
      <c r="M20" s="62">
        <v>1</v>
      </c>
      <c r="N20" s="401">
        <v>7</v>
      </c>
      <c r="O20" s="83">
        <v>0</v>
      </c>
      <c r="P20" s="62">
        <v>2</v>
      </c>
      <c r="Q20" s="401">
        <v>6</v>
      </c>
      <c r="R20" s="83">
        <v>0</v>
      </c>
    </row>
    <row r="21" spans="1:18" ht="13.5" customHeight="1">
      <c r="A21" s="317"/>
      <c r="B21" s="388"/>
      <c r="C21" s="389"/>
      <c r="D21" s="32">
        <v>16.034393256094965</v>
      </c>
      <c r="E21" s="43">
        <v>16.280272983274578</v>
      </c>
      <c r="F21" s="390"/>
      <c r="G21" s="32">
        <v>17.028290449469296</v>
      </c>
      <c r="H21" s="43">
        <v>16.584299932382944</v>
      </c>
      <c r="I21" s="397"/>
      <c r="J21" s="392"/>
      <c r="K21" s="71">
        <v>50</v>
      </c>
      <c r="L21" s="393"/>
      <c r="M21" s="392"/>
      <c r="N21" s="71">
        <v>12.5</v>
      </c>
      <c r="O21" s="393"/>
      <c r="P21" s="392"/>
      <c r="Q21" s="71">
        <v>25</v>
      </c>
      <c r="R21" s="393"/>
    </row>
    <row r="22" spans="1:18" ht="13.5" customHeight="1">
      <c r="A22" s="317"/>
      <c r="B22" s="398" t="s">
        <v>32</v>
      </c>
      <c r="C22" s="399">
        <v>9</v>
      </c>
      <c r="D22" s="34">
        <v>5374965</v>
      </c>
      <c r="E22" s="45">
        <v>5641403</v>
      </c>
      <c r="F22" s="400">
        <v>-4.7229031501560854</v>
      </c>
      <c r="G22" s="34">
        <v>5322866</v>
      </c>
      <c r="H22" s="45">
        <v>5678423</v>
      </c>
      <c r="I22" s="400">
        <v>-6.261544798617507</v>
      </c>
      <c r="J22" s="62">
        <v>3</v>
      </c>
      <c r="K22" s="401">
        <v>2</v>
      </c>
      <c r="L22" s="83">
        <v>4</v>
      </c>
      <c r="M22" s="62">
        <v>1</v>
      </c>
      <c r="N22" s="401">
        <v>7</v>
      </c>
      <c r="O22" s="83">
        <v>1</v>
      </c>
      <c r="P22" s="62">
        <v>3</v>
      </c>
      <c r="Q22" s="401">
        <v>3</v>
      </c>
      <c r="R22" s="83">
        <v>3</v>
      </c>
    </row>
    <row r="23" spans="1:18" ht="13.5" customHeight="1">
      <c r="A23" s="318"/>
      <c r="B23" s="402"/>
      <c r="C23" s="267"/>
      <c r="D23" s="35">
        <v>20.235137213758943</v>
      </c>
      <c r="E23" s="46">
        <v>19.600865795360804</v>
      </c>
      <c r="F23" s="381"/>
      <c r="G23" s="35">
        <v>22.302436104928752</v>
      </c>
      <c r="H23" s="56">
        <v>22.014692918104657</v>
      </c>
      <c r="I23" s="382"/>
      <c r="J23" s="383"/>
      <c r="K23" s="384">
        <v>-11.1</v>
      </c>
      <c r="L23" s="385"/>
      <c r="M23" s="383"/>
      <c r="N23" s="384">
        <v>0</v>
      </c>
      <c r="O23" s="385"/>
      <c r="P23" s="383"/>
      <c r="Q23" s="384">
        <v>0</v>
      </c>
      <c r="R23" s="385"/>
    </row>
    <row r="24" spans="1:18" ht="13.5" customHeight="1">
      <c r="A24" s="386" t="s">
        <v>19</v>
      </c>
      <c r="B24" s="403"/>
      <c r="C24" s="266">
        <v>16</v>
      </c>
      <c r="D24" s="30">
        <v>3548165</v>
      </c>
      <c r="E24" s="41">
        <v>3812080</v>
      </c>
      <c r="F24" s="379">
        <v>-6.9231233342427174</v>
      </c>
      <c r="G24" s="30">
        <v>2638503</v>
      </c>
      <c r="H24" s="41">
        <v>3919786</v>
      </c>
      <c r="I24" s="379">
        <v>-32.687575291100075</v>
      </c>
      <c r="J24" s="58">
        <v>3</v>
      </c>
      <c r="K24" s="69">
        <v>11</v>
      </c>
      <c r="L24" s="79">
        <v>2</v>
      </c>
      <c r="M24" s="58">
        <v>2</v>
      </c>
      <c r="N24" s="69">
        <v>13</v>
      </c>
      <c r="O24" s="79">
        <v>1</v>
      </c>
      <c r="P24" s="58">
        <v>0</v>
      </c>
      <c r="Q24" s="69">
        <v>13</v>
      </c>
      <c r="R24" s="79">
        <v>3</v>
      </c>
    </row>
    <row r="25" spans="1:18" ht="13.5" customHeight="1">
      <c r="A25" s="402"/>
      <c r="B25" s="404"/>
      <c r="C25" s="267"/>
      <c r="D25" s="36" t="s">
        <v>74</v>
      </c>
      <c r="E25" s="47" t="s">
        <v>74</v>
      </c>
      <c r="F25" s="381"/>
      <c r="G25" s="54" t="s">
        <v>74</v>
      </c>
      <c r="H25" s="57" t="s">
        <v>74</v>
      </c>
      <c r="I25" s="382"/>
      <c r="J25" s="383"/>
      <c r="K25" s="384">
        <v>6.3</v>
      </c>
      <c r="L25" s="385"/>
      <c r="M25" s="383"/>
      <c r="N25" s="384">
        <v>6.3</v>
      </c>
      <c r="O25" s="385"/>
      <c r="P25" s="383"/>
      <c r="Q25" s="384">
        <v>-18.8</v>
      </c>
      <c r="R25" s="385"/>
    </row>
    <row r="26" spans="1:18" ht="13.5" customHeight="1">
      <c r="A26" s="8"/>
      <c r="B26" s="14" t="s">
        <v>61</v>
      </c>
      <c r="C26" s="266">
        <v>27</v>
      </c>
      <c r="D26" s="30">
        <v>3871575</v>
      </c>
      <c r="E26" s="41">
        <v>4103190</v>
      </c>
      <c r="F26" s="379">
        <v>-5.6447544471496514</v>
      </c>
      <c r="G26" s="273" t="s">
        <v>74</v>
      </c>
      <c r="H26" s="275" t="s">
        <v>74</v>
      </c>
      <c r="I26" s="387" t="s">
        <v>74</v>
      </c>
      <c r="J26" s="58">
        <v>3</v>
      </c>
      <c r="K26" s="69">
        <v>12</v>
      </c>
      <c r="L26" s="79">
        <v>12</v>
      </c>
      <c r="M26" s="58">
        <v>1</v>
      </c>
      <c r="N26" s="69">
        <v>20</v>
      </c>
      <c r="O26" s="79">
        <v>6</v>
      </c>
      <c r="P26" s="58">
        <v>6</v>
      </c>
      <c r="Q26" s="69">
        <v>12</v>
      </c>
      <c r="R26" s="79">
        <v>9</v>
      </c>
    </row>
    <row r="27" spans="1:18" ht="13.5" customHeight="1">
      <c r="A27" s="8"/>
      <c r="B27" s="380"/>
      <c r="C27" s="267"/>
      <c r="D27" s="31" t="s">
        <v>74</v>
      </c>
      <c r="E27" s="42" t="s">
        <v>74</v>
      </c>
      <c r="F27" s="381"/>
      <c r="G27" s="284"/>
      <c r="H27" s="285"/>
      <c r="I27" s="405"/>
      <c r="J27" s="383"/>
      <c r="K27" s="384">
        <v>-33.299999999999997</v>
      </c>
      <c r="L27" s="385"/>
      <c r="M27" s="383"/>
      <c r="N27" s="384">
        <v>-18.5</v>
      </c>
      <c r="O27" s="385"/>
      <c r="P27" s="383"/>
      <c r="Q27" s="384">
        <v>-11.1</v>
      </c>
      <c r="R27" s="385"/>
    </row>
    <row r="28" spans="1:18" ht="13.5" customHeight="1">
      <c r="A28" s="317" t="s">
        <v>66</v>
      </c>
      <c r="B28" s="386" t="s">
        <v>58</v>
      </c>
      <c r="C28" s="406">
        <v>5</v>
      </c>
      <c r="D28" s="30">
        <v>30941</v>
      </c>
      <c r="E28" s="41">
        <v>49476</v>
      </c>
      <c r="F28" s="379">
        <v>-37.462608133236316</v>
      </c>
      <c r="G28" s="273" t="s">
        <v>74</v>
      </c>
      <c r="H28" s="275" t="s">
        <v>74</v>
      </c>
      <c r="I28" s="387" t="s">
        <v>74</v>
      </c>
      <c r="J28" s="58">
        <v>0</v>
      </c>
      <c r="K28" s="69">
        <v>2</v>
      </c>
      <c r="L28" s="79">
        <v>3</v>
      </c>
      <c r="M28" s="58">
        <v>0</v>
      </c>
      <c r="N28" s="69">
        <v>2</v>
      </c>
      <c r="O28" s="79">
        <v>3</v>
      </c>
      <c r="P28" s="58">
        <v>1</v>
      </c>
      <c r="Q28" s="69">
        <v>1</v>
      </c>
      <c r="R28" s="79">
        <v>3</v>
      </c>
    </row>
    <row r="29" spans="1:18" ht="13.5" customHeight="1">
      <c r="A29" s="317"/>
      <c r="B29" s="388"/>
      <c r="C29" s="407"/>
      <c r="D29" s="32">
        <v>0.79918379470887169</v>
      </c>
      <c r="E29" s="43">
        <v>1.2057935411228824</v>
      </c>
      <c r="F29" s="390"/>
      <c r="G29" s="274"/>
      <c r="H29" s="276"/>
      <c r="I29" s="391"/>
      <c r="J29" s="392"/>
      <c r="K29" s="71">
        <v>-60</v>
      </c>
      <c r="L29" s="393"/>
      <c r="M29" s="392"/>
      <c r="N29" s="71">
        <v>-60</v>
      </c>
      <c r="O29" s="393"/>
      <c r="P29" s="392"/>
      <c r="Q29" s="71">
        <v>-40</v>
      </c>
      <c r="R29" s="393"/>
    </row>
    <row r="30" spans="1:18" ht="13.5" customHeight="1">
      <c r="A30" s="317"/>
      <c r="B30" s="394" t="s">
        <v>67</v>
      </c>
      <c r="C30" s="408">
        <v>9</v>
      </c>
      <c r="D30" s="33">
        <v>454739</v>
      </c>
      <c r="E30" s="44">
        <v>604974</v>
      </c>
      <c r="F30" s="396">
        <v>-24.833298621097768</v>
      </c>
      <c r="G30" s="290" t="s">
        <v>74</v>
      </c>
      <c r="H30" s="291" t="s">
        <v>74</v>
      </c>
      <c r="I30" s="409" t="s">
        <v>74</v>
      </c>
      <c r="J30" s="61">
        <v>1</v>
      </c>
      <c r="K30" s="72">
        <v>4</v>
      </c>
      <c r="L30" s="82">
        <v>4</v>
      </c>
      <c r="M30" s="61">
        <v>1</v>
      </c>
      <c r="N30" s="72">
        <v>8</v>
      </c>
      <c r="O30" s="82">
        <v>0</v>
      </c>
      <c r="P30" s="61">
        <v>3</v>
      </c>
      <c r="Q30" s="72">
        <v>3</v>
      </c>
      <c r="R30" s="82">
        <v>3</v>
      </c>
    </row>
    <row r="31" spans="1:18" ht="13.5" customHeight="1">
      <c r="A31" s="317"/>
      <c r="B31" s="388"/>
      <c r="C31" s="407"/>
      <c r="D31" s="32">
        <v>11.745581578556532</v>
      </c>
      <c r="E31" s="43">
        <v>14.743991869740372</v>
      </c>
      <c r="F31" s="390"/>
      <c r="G31" s="274"/>
      <c r="H31" s="276"/>
      <c r="I31" s="391"/>
      <c r="J31" s="392"/>
      <c r="K31" s="71">
        <v>-33.299999999999997</v>
      </c>
      <c r="L31" s="393"/>
      <c r="M31" s="392"/>
      <c r="N31" s="71">
        <v>11.1</v>
      </c>
      <c r="O31" s="393"/>
      <c r="P31" s="392"/>
      <c r="Q31" s="71">
        <v>0</v>
      </c>
      <c r="R31" s="393"/>
    </row>
    <row r="32" spans="1:18" ht="13.5" customHeight="1">
      <c r="A32" s="317"/>
      <c r="B32" s="410" t="s">
        <v>38</v>
      </c>
      <c r="C32" s="408">
        <v>10</v>
      </c>
      <c r="D32" s="37">
        <v>3177859</v>
      </c>
      <c r="E32" s="48">
        <v>3114310</v>
      </c>
      <c r="F32" s="411">
        <v>2.0405483076508091</v>
      </c>
      <c r="G32" s="294" t="s">
        <v>74</v>
      </c>
      <c r="H32" s="296" t="s">
        <v>74</v>
      </c>
      <c r="I32" s="298" t="s">
        <v>74</v>
      </c>
      <c r="J32" s="63">
        <v>2</v>
      </c>
      <c r="K32" s="74">
        <v>6</v>
      </c>
      <c r="L32" s="84">
        <v>2</v>
      </c>
      <c r="M32" s="63">
        <v>0</v>
      </c>
      <c r="N32" s="74">
        <v>8</v>
      </c>
      <c r="O32" s="84">
        <v>2</v>
      </c>
      <c r="P32" s="63">
        <v>2</v>
      </c>
      <c r="Q32" s="74">
        <v>7</v>
      </c>
      <c r="R32" s="84">
        <v>1</v>
      </c>
    </row>
    <row r="33" spans="1:18" ht="13.5" customHeight="1">
      <c r="A33" s="317"/>
      <c r="B33" s="412"/>
      <c r="C33" s="407"/>
      <c r="D33" s="38">
        <v>82.081814248723063</v>
      </c>
      <c r="E33" s="49">
        <v>75.899726797930384</v>
      </c>
      <c r="F33" s="390"/>
      <c r="G33" s="295"/>
      <c r="H33" s="297"/>
      <c r="I33" s="299"/>
      <c r="J33" s="64"/>
      <c r="K33" s="75">
        <v>0</v>
      </c>
      <c r="L33" s="85"/>
      <c r="M33" s="64"/>
      <c r="N33" s="75">
        <v>-20</v>
      </c>
      <c r="O33" s="85"/>
      <c r="P33" s="64"/>
      <c r="Q33" s="75">
        <v>10</v>
      </c>
      <c r="R33" s="85"/>
    </row>
    <row r="34" spans="1:18" ht="13.5" customHeight="1">
      <c r="A34" s="317"/>
      <c r="B34" s="398" t="s">
        <v>57</v>
      </c>
      <c r="C34" s="413">
        <v>3</v>
      </c>
      <c r="D34" s="34">
        <v>208036</v>
      </c>
      <c r="E34" s="45">
        <v>334430</v>
      </c>
      <c r="F34" s="400">
        <v>-37.793858206500609</v>
      </c>
      <c r="G34" s="302" t="s">
        <v>74</v>
      </c>
      <c r="H34" s="303" t="s">
        <v>74</v>
      </c>
      <c r="I34" s="414" t="s">
        <v>74</v>
      </c>
      <c r="J34" s="62">
        <v>0</v>
      </c>
      <c r="K34" s="401">
        <v>0</v>
      </c>
      <c r="L34" s="83">
        <v>3</v>
      </c>
      <c r="M34" s="62">
        <v>0</v>
      </c>
      <c r="N34" s="401">
        <v>2</v>
      </c>
      <c r="O34" s="83">
        <v>1</v>
      </c>
      <c r="P34" s="62">
        <v>0</v>
      </c>
      <c r="Q34" s="401">
        <v>1</v>
      </c>
      <c r="R34" s="83">
        <v>2</v>
      </c>
    </row>
    <row r="35" spans="1:18" ht="13.5" customHeight="1">
      <c r="A35" s="318"/>
      <c r="B35" s="402"/>
      <c r="C35" s="415"/>
      <c r="D35" s="35">
        <v>5.3734203780115326</v>
      </c>
      <c r="E35" s="46">
        <v>8.1504877912063538</v>
      </c>
      <c r="F35" s="381"/>
      <c r="G35" s="284"/>
      <c r="H35" s="285"/>
      <c r="I35" s="405"/>
      <c r="J35" s="383"/>
      <c r="K35" s="384">
        <v>-100</v>
      </c>
      <c r="L35" s="385"/>
      <c r="M35" s="383"/>
      <c r="N35" s="384">
        <v>-33.299999999999997</v>
      </c>
      <c r="O35" s="385"/>
      <c r="P35" s="383"/>
      <c r="Q35" s="384">
        <v>-66.7</v>
      </c>
      <c r="R35" s="385"/>
    </row>
    <row r="36" spans="1:18" ht="13.5" customHeight="1">
      <c r="A36" s="7"/>
      <c r="B36" s="14" t="s">
        <v>61</v>
      </c>
      <c r="C36" s="266">
        <v>30</v>
      </c>
      <c r="D36" s="30">
        <v>1807821</v>
      </c>
      <c r="E36" s="41">
        <v>2312412</v>
      </c>
      <c r="F36" s="379">
        <v>-21.820981728169556</v>
      </c>
      <c r="G36" s="273" t="s">
        <v>74</v>
      </c>
      <c r="H36" s="275" t="s">
        <v>74</v>
      </c>
      <c r="I36" s="387" t="s">
        <v>74</v>
      </c>
      <c r="J36" s="58">
        <v>16</v>
      </c>
      <c r="K36" s="69">
        <v>11</v>
      </c>
      <c r="L36" s="79">
        <v>3</v>
      </c>
      <c r="M36" s="58">
        <v>2</v>
      </c>
      <c r="N36" s="69">
        <v>21</v>
      </c>
      <c r="O36" s="79">
        <v>7</v>
      </c>
      <c r="P36" s="58">
        <v>8</v>
      </c>
      <c r="Q36" s="69">
        <v>16</v>
      </c>
      <c r="R36" s="79">
        <v>6</v>
      </c>
    </row>
    <row r="37" spans="1:18" ht="13.5" customHeight="1">
      <c r="A37" s="319" t="s">
        <v>24</v>
      </c>
      <c r="B37" s="380"/>
      <c r="C37" s="267"/>
      <c r="D37" s="31" t="s">
        <v>74</v>
      </c>
      <c r="E37" s="42" t="s">
        <v>74</v>
      </c>
      <c r="F37" s="381"/>
      <c r="G37" s="284"/>
      <c r="H37" s="285"/>
      <c r="I37" s="405"/>
      <c r="J37" s="383"/>
      <c r="K37" s="384">
        <v>43.3</v>
      </c>
      <c r="L37" s="385"/>
      <c r="M37" s="383"/>
      <c r="N37" s="384">
        <v>-16.7</v>
      </c>
      <c r="O37" s="385"/>
      <c r="P37" s="383"/>
      <c r="Q37" s="384">
        <v>6.7</v>
      </c>
      <c r="R37" s="385"/>
    </row>
    <row r="38" spans="1:18" ht="13.5" customHeight="1">
      <c r="A38" s="319"/>
      <c r="B38" s="386" t="s">
        <v>68</v>
      </c>
      <c r="C38" s="266">
        <v>13</v>
      </c>
      <c r="D38" s="30">
        <v>217067</v>
      </c>
      <c r="E38" s="41">
        <v>287327</v>
      </c>
      <c r="F38" s="379">
        <v>-24.452975181587533</v>
      </c>
      <c r="G38" s="273" t="s">
        <v>74</v>
      </c>
      <c r="H38" s="275" t="s">
        <v>74</v>
      </c>
      <c r="I38" s="387" t="s">
        <v>74</v>
      </c>
      <c r="J38" s="58">
        <v>9</v>
      </c>
      <c r="K38" s="69">
        <v>3</v>
      </c>
      <c r="L38" s="79">
        <v>1</v>
      </c>
      <c r="M38" s="58">
        <v>1</v>
      </c>
      <c r="N38" s="69">
        <v>8</v>
      </c>
      <c r="O38" s="79">
        <v>4</v>
      </c>
      <c r="P38" s="58">
        <v>3</v>
      </c>
      <c r="Q38" s="69">
        <v>8</v>
      </c>
      <c r="R38" s="79">
        <v>2</v>
      </c>
    </row>
    <row r="39" spans="1:18" ht="13.5" customHeight="1">
      <c r="A39" s="319"/>
      <c r="B39" s="388"/>
      <c r="C39" s="389"/>
      <c r="D39" s="32">
        <v>12.007106898304643</v>
      </c>
      <c r="E39" s="43">
        <v>12.425424189115089</v>
      </c>
      <c r="F39" s="390"/>
      <c r="G39" s="274"/>
      <c r="H39" s="276"/>
      <c r="I39" s="391"/>
      <c r="J39" s="392"/>
      <c r="K39" s="71">
        <v>61.5</v>
      </c>
      <c r="L39" s="393"/>
      <c r="M39" s="392"/>
      <c r="N39" s="71">
        <v>-23.1</v>
      </c>
      <c r="O39" s="393"/>
      <c r="P39" s="392"/>
      <c r="Q39" s="71">
        <v>7.7</v>
      </c>
      <c r="R39" s="393"/>
    </row>
    <row r="40" spans="1:18" ht="13.5" customHeight="1">
      <c r="A40" s="319"/>
      <c r="B40" s="23" t="s">
        <v>81</v>
      </c>
      <c r="C40" s="395">
        <v>9</v>
      </c>
      <c r="D40" s="33">
        <v>1228791</v>
      </c>
      <c r="E40" s="44">
        <v>1381616</v>
      </c>
      <c r="F40" s="396">
        <v>-11.061322393487046</v>
      </c>
      <c r="G40" s="290" t="s">
        <v>74</v>
      </c>
      <c r="H40" s="291" t="s">
        <v>74</v>
      </c>
      <c r="I40" s="409" t="s">
        <v>74</v>
      </c>
      <c r="J40" s="61">
        <v>2</v>
      </c>
      <c r="K40" s="72">
        <v>5</v>
      </c>
      <c r="L40" s="82">
        <v>2</v>
      </c>
      <c r="M40" s="61">
        <v>0</v>
      </c>
      <c r="N40" s="72">
        <v>7</v>
      </c>
      <c r="O40" s="82">
        <v>2</v>
      </c>
      <c r="P40" s="61">
        <v>2</v>
      </c>
      <c r="Q40" s="72">
        <v>5</v>
      </c>
      <c r="R40" s="82">
        <v>2</v>
      </c>
    </row>
    <row r="41" spans="1:18" ht="13.5" customHeight="1">
      <c r="A41" s="319"/>
      <c r="B41" s="388"/>
      <c r="C41" s="389"/>
      <c r="D41" s="32">
        <v>67.970833395562948</v>
      </c>
      <c r="E41" s="43">
        <v>59.74783040392456</v>
      </c>
      <c r="F41" s="390"/>
      <c r="G41" s="274"/>
      <c r="H41" s="276"/>
      <c r="I41" s="391"/>
      <c r="J41" s="392"/>
      <c r="K41" s="71">
        <v>0</v>
      </c>
      <c r="L41" s="393"/>
      <c r="M41" s="392"/>
      <c r="N41" s="71">
        <v>-22.2</v>
      </c>
      <c r="O41" s="393"/>
      <c r="P41" s="392"/>
      <c r="Q41" s="71">
        <v>0</v>
      </c>
      <c r="R41" s="393"/>
    </row>
    <row r="42" spans="1:18" ht="13.5" customHeight="1">
      <c r="A42" s="319"/>
      <c r="B42" s="24" t="s">
        <v>69</v>
      </c>
      <c r="C42" s="399">
        <v>8</v>
      </c>
      <c r="D42" s="34">
        <v>361963</v>
      </c>
      <c r="E42" s="45">
        <v>643469</v>
      </c>
      <c r="F42" s="400">
        <v>-43.748183673183952</v>
      </c>
      <c r="G42" s="302" t="s">
        <v>74</v>
      </c>
      <c r="H42" s="303" t="s">
        <v>74</v>
      </c>
      <c r="I42" s="414" t="s">
        <v>74</v>
      </c>
      <c r="J42" s="62">
        <v>5</v>
      </c>
      <c r="K42" s="401">
        <v>3</v>
      </c>
      <c r="L42" s="83">
        <v>0</v>
      </c>
      <c r="M42" s="62">
        <v>1</v>
      </c>
      <c r="N42" s="401">
        <v>6</v>
      </c>
      <c r="O42" s="83">
        <v>1</v>
      </c>
      <c r="P42" s="62">
        <v>3</v>
      </c>
      <c r="Q42" s="401">
        <v>3</v>
      </c>
      <c r="R42" s="83">
        <v>2</v>
      </c>
    </row>
    <row r="43" spans="1:18" ht="13.5" customHeight="1" thickBot="1">
      <c r="A43" s="320"/>
      <c r="B43" s="416"/>
      <c r="C43" s="417"/>
      <c r="D43" s="39">
        <v>20.02205970613241</v>
      </c>
      <c r="E43" s="50">
        <v>27.826745406960352</v>
      </c>
      <c r="F43" s="418"/>
      <c r="G43" s="307"/>
      <c r="H43" s="308"/>
      <c r="I43" s="419"/>
      <c r="J43" s="420"/>
      <c r="K43" s="76">
        <v>62.5</v>
      </c>
      <c r="L43" s="421"/>
      <c r="M43" s="420"/>
      <c r="N43" s="76">
        <v>0</v>
      </c>
      <c r="O43" s="421"/>
      <c r="P43" s="420"/>
      <c r="Q43" s="76">
        <v>12.5</v>
      </c>
      <c r="R43" s="421"/>
    </row>
    <row r="44" spans="1:18" ht="13.5" customHeight="1" thickTop="1">
      <c r="A44" s="11" t="s">
        <v>70</v>
      </c>
      <c r="B44" s="26"/>
      <c r="C44" s="310">
        <v>157</v>
      </c>
      <c r="D44" s="422" t="s">
        <v>74</v>
      </c>
      <c r="E44" s="423" t="s">
        <v>74</v>
      </c>
      <c r="F44" s="424" t="s">
        <v>74</v>
      </c>
      <c r="G44" s="422" t="s">
        <v>74</v>
      </c>
      <c r="H44" s="423" t="s">
        <v>74</v>
      </c>
      <c r="I44" s="424" t="s">
        <v>74</v>
      </c>
      <c r="J44" s="425">
        <v>45</v>
      </c>
      <c r="K44" s="426">
        <v>72</v>
      </c>
      <c r="L44" s="427">
        <v>40</v>
      </c>
      <c r="M44" s="425">
        <v>13</v>
      </c>
      <c r="N44" s="426">
        <v>121</v>
      </c>
      <c r="O44" s="427">
        <v>23</v>
      </c>
      <c r="P44" s="425">
        <v>36</v>
      </c>
      <c r="Q44" s="426">
        <v>84</v>
      </c>
      <c r="R44" s="427">
        <v>37</v>
      </c>
    </row>
    <row r="45" spans="1:18" ht="13.5" customHeight="1">
      <c r="A45" s="402"/>
      <c r="B45" s="404"/>
      <c r="C45" s="267"/>
      <c r="D45" s="428"/>
      <c r="E45" s="429"/>
      <c r="F45" s="430"/>
      <c r="G45" s="428"/>
      <c r="H45" s="429"/>
      <c r="I45" s="430"/>
      <c r="J45" s="431"/>
      <c r="K45" s="432">
        <v>3.2</v>
      </c>
      <c r="L45" s="433"/>
      <c r="M45" s="431"/>
      <c r="N45" s="432">
        <v>-6.4</v>
      </c>
      <c r="O45" s="433"/>
      <c r="P45" s="431"/>
      <c r="Q45" s="432">
        <v>-0.6</v>
      </c>
      <c r="R45" s="433"/>
    </row>
    <row r="46" spans="1:18">
      <c r="F46" s="3"/>
      <c r="J46" s="3" t="s">
        <v>33</v>
      </c>
    </row>
    <row r="47" spans="1:18">
      <c r="A47" s="3"/>
      <c r="B47" s="3"/>
    </row>
    <row r="48" spans="1:18">
      <c r="A48" s="3"/>
      <c r="B48" s="3"/>
    </row>
    <row r="49" ht="10.5" customHeight="1"/>
    <row r="50"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DDDE4-A56F-4690-8697-0166CF608EEE}">
  <sheetPr>
    <tabColor theme="9" tint="-0.249977111117893"/>
  </sheetPr>
  <dimension ref="A1:R50"/>
  <sheetViews>
    <sheetView showGridLines="0" view="pageBreakPreview" zoomScaleNormal="55" zoomScaleSheetLayoutView="100" workbookViewId="0">
      <selection activeCell="Q45" sqref="Q45"/>
    </sheetView>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114</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27258659</v>
      </c>
      <c r="E6" s="41">
        <v>28021591</v>
      </c>
      <c r="F6" s="379">
        <v>-2.7226576820709454</v>
      </c>
      <c r="G6" s="53">
        <v>24577471</v>
      </c>
      <c r="H6" s="55">
        <v>24668127</v>
      </c>
      <c r="I6" s="379">
        <v>-0.3675025671791019</v>
      </c>
      <c r="J6" s="58">
        <v>35</v>
      </c>
      <c r="K6" s="69">
        <v>35</v>
      </c>
      <c r="L6" s="79">
        <v>14</v>
      </c>
      <c r="M6" s="58">
        <v>10</v>
      </c>
      <c r="N6" s="69">
        <v>66</v>
      </c>
      <c r="O6" s="79">
        <v>7</v>
      </c>
      <c r="P6" s="58">
        <v>17</v>
      </c>
      <c r="Q6" s="69">
        <v>43</v>
      </c>
      <c r="R6" s="79">
        <v>24</v>
      </c>
    </row>
    <row r="7" spans="1:18" ht="13.5" customHeight="1">
      <c r="A7" s="8"/>
      <c r="B7" s="380"/>
      <c r="C7" s="267"/>
      <c r="D7" s="31" t="s">
        <v>74</v>
      </c>
      <c r="E7" s="42" t="s">
        <v>74</v>
      </c>
      <c r="F7" s="381"/>
      <c r="G7" s="31" t="s">
        <v>74</v>
      </c>
      <c r="H7" s="42" t="s">
        <v>74</v>
      </c>
      <c r="I7" s="382"/>
      <c r="J7" s="383"/>
      <c r="K7" s="384">
        <v>25</v>
      </c>
      <c r="L7" s="385"/>
      <c r="M7" s="383"/>
      <c r="N7" s="384">
        <v>3.6</v>
      </c>
      <c r="O7" s="385"/>
      <c r="P7" s="383"/>
      <c r="Q7" s="384">
        <v>-8.3000000000000007</v>
      </c>
      <c r="R7" s="385"/>
    </row>
    <row r="8" spans="1:18" ht="13.5" customHeight="1">
      <c r="A8" s="317" t="s">
        <v>52</v>
      </c>
      <c r="B8" s="386" t="s">
        <v>59</v>
      </c>
      <c r="C8" s="266">
        <v>13</v>
      </c>
      <c r="D8" s="30">
        <v>1344682</v>
      </c>
      <c r="E8" s="41">
        <v>1229374</v>
      </c>
      <c r="F8" s="379">
        <v>9.3794077310891595</v>
      </c>
      <c r="G8" s="273" t="s">
        <v>74</v>
      </c>
      <c r="H8" s="275" t="s">
        <v>74</v>
      </c>
      <c r="I8" s="387" t="s">
        <v>74</v>
      </c>
      <c r="J8" s="58">
        <v>7</v>
      </c>
      <c r="K8" s="69">
        <v>6</v>
      </c>
      <c r="L8" s="79">
        <v>0</v>
      </c>
      <c r="M8" s="58">
        <v>1</v>
      </c>
      <c r="N8" s="69">
        <v>11</v>
      </c>
      <c r="O8" s="79">
        <v>1</v>
      </c>
      <c r="P8" s="58">
        <v>0</v>
      </c>
      <c r="Q8" s="69">
        <v>8</v>
      </c>
      <c r="R8" s="79">
        <v>5</v>
      </c>
    </row>
    <row r="9" spans="1:18" ht="13.5" customHeight="1">
      <c r="A9" s="317"/>
      <c r="B9" s="388"/>
      <c r="C9" s="389"/>
      <c r="D9" s="32">
        <v>4.9330453123170876</v>
      </c>
      <c r="E9" s="43">
        <v>4.3872383977055414</v>
      </c>
      <c r="F9" s="390"/>
      <c r="G9" s="274"/>
      <c r="H9" s="276"/>
      <c r="I9" s="391"/>
      <c r="J9" s="392"/>
      <c r="K9" s="71">
        <v>53.8</v>
      </c>
      <c r="L9" s="393"/>
      <c r="M9" s="392"/>
      <c r="N9" s="71">
        <v>0</v>
      </c>
      <c r="O9" s="393"/>
      <c r="P9" s="392"/>
      <c r="Q9" s="71">
        <v>-38.5</v>
      </c>
      <c r="R9" s="393"/>
    </row>
    <row r="10" spans="1:18" ht="13.5" customHeight="1">
      <c r="A10" s="317"/>
      <c r="B10" s="394" t="s">
        <v>62</v>
      </c>
      <c r="C10" s="395">
        <v>9</v>
      </c>
      <c r="D10" s="33">
        <v>920167</v>
      </c>
      <c r="E10" s="44">
        <v>908633</v>
      </c>
      <c r="F10" s="396">
        <v>1.2693793863969347</v>
      </c>
      <c r="G10" s="33">
        <v>893448</v>
      </c>
      <c r="H10" s="44">
        <v>848381</v>
      </c>
      <c r="I10" s="396">
        <v>5.3121180224451052</v>
      </c>
      <c r="J10" s="61">
        <v>3</v>
      </c>
      <c r="K10" s="72">
        <v>5</v>
      </c>
      <c r="L10" s="82">
        <v>1</v>
      </c>
      <c r="M10" s="61">
        <v>2</v>
      </c>
      <c r="N10" s="72">
        <v>6</v>
      </c>
      <c r="O10" s="82">
        <v>1</v>
      </c>
      <c r="P10" s="61">
        <v>0</v>
      </c>
      <c r="Q10" s="72">
        <v>6</v>
      </c>
      <c r="R10" s="82">
        <v>3</v>
      </c>
    </row>
    <row r="11" spans="1:18" ht="13.5" customHeight="1">
      <c r="A11" s="317"/>
      <c r="B11" s="388"/>
      <c r="C11" s="389"/>
      <c r="D11" s="32">
        <v>3.3756869697808689</v>
      </c>
      <c r="E11" s="43">
        <v>3.2426174516643256</v>
      </c>
      <c r="F11" s="390"/>
      <c r="G11" s="32">
        <v>3.6352316314400288</v>
      </c>
      <c r="H11" s="43">
        <v>3.4391788237509888</v>
      </c>
      <c r="I11" s="397"/>
      <c r="J11" s="392"/>
      <c r="K11" s="71">
        <v>22.2</v>
      </c>
      <c r="L11" s="393"/>
      <c r="M11" s="392"/>
      <c r="N11" s="71">
        <v>11.1</v>
      </c>
      <c r="O11" s="393"/>
      <c r="P11" s="392"/>
      <c r="Q11" s="71">
        <v>-33.299999999999997</v>
      </c>
      <c r="R11" s="393"/>
    </row>
    <row r="12" spans="1:18" ht="13.5" customHeight="1">
      <c r="A12" s="317"/>
      <c r="B12" s="398" t="s">
        <v>48</v>
      </c>
      <c r="C12" s="399">
        <v>12</v>
      </c>
      <c r="D12" s="34">
        <v>2683903</v>
      </c>
      <c r="E12" s="45">
        <v>3375108</v>
      </c>
      <c r="F12" s="400">
        <v>-20.47949280437841</v>
      </c>
      <c r="G12" s="34">
        <v>2837060</v>
      </c>
      <c r="H12" s="45">
        <v>3295615</v>
      </c>
      <c r="I12" s="400">
        <v>-13.914094941308377</v>
      </c>
      <c r="J12" s="62">
        <v>6</v>
      </c>
      <c r="K12" s="401">
        <v>3</v>
      </c>
      <c r="L12" s="83">
        <v>3</v>
      </c>
      <c r="M12" s="62">
        <v>3</v>
      </c>
      <c r="N12" s="401">
        <v>7</v>
      </c>
      <c r="O12" s="83">
        <v>2</v>
      </c>
      <c r="P12" s="62">
        <v>2</v>
      </c>
      <c r="Q12" s="401">
        <v>6</v>
      </c>
      <c r="R12" s="83">
        <v>4</v>
      </c>
    </row>
    <row r="13" spans="1:18" ht="13.5" customHeight="1">
      <c r="A13" s="317"/>
      <c r="B13" s="388"/>
      <c r="C13" s="389"/>
      <c r="D13" s="32">
        <v>9.8460566236952438</v>
      </c>
      <c r="E13" s="43">
        <v>12.044669412240012</v>
      </c>
      <c r="F13" s="390"/>
      <c r="G13" s="32">
        <v>11.543335764692795</v>
      </c>
      <c r="H13" s="43">
        <v>13.359810414467219</v>
      </c>
      <c r="I13" s="397"/>
      <c r="J13" s="392"/>
      <c r="K13" s="71">
        <v>25</v>
      </c>
      <c r="L13" s="393"/>
      <c r="M13" s="392"/>
      <c r="N13" s="71">
        <v>8.3000000000000007</v>
      </c>
      <c r="O13" s="393"/>
      <c r="P13" s="392"/>
      <c r="Q13" s="71">
        <v>-16.7</v>
      </c>
      <c r="R13" s="393"/>
    </row>
    <row r="14" spans="1:18" ht="13.5" customHeight="1">
      <c r="A14" s="317"/>
      <c r="B14" s="398" t="s">
        <v>63</v>
      </c>
      <c r="C14" s="399">
        <v>9</v>
      </c>
      <c r="D14" s="34">
        <v>891953</v>
      </c>
      <c r="E14" s="45">
        <v>1053694</v>
      </c>
      <c r="F14" s="400">
        <v>-15.349902343564636</v>
      </c>
      <c r="G14" s="34">
        <v>842132</v>
      </c>
      <c r="H14" s="45">
        <v>1084594</v>
      </c>
      <c r="I14" s="400">
        <v>-22.355093242263919</v>
      </c>
      <c r="J14" s="62">
        <v>4</v>
      </c>
      <c r="K14" s="401">
        <v>3</v>
      </c>
      <c r="L14" s="83">
        <v>2</v>
      </c>
      <c r="M14" s="62">
        <v>2</v>
      </c>
      <c r="N14" s="401">
        <v>7</v>
      </c>
      <c r="O14" s="83">
        <v>0</v>
      </c>
      <c r="P14" s="62">
        <v>4</v>
      </c>
      <c r="Q14" s="401">
        <v>4</v>
      </c>
      <c r="R14" s="83">
        <v>1</v>
      </c>
    </row>
    <row r="15" spans="1:18" ht="13.5" customHeight="1">
      <c r="A15" s="317"/>
      <c r="B15" s="388"/>
      <c r="C15" s="389"/>
      <c r="D15" s="32">
        <v>3.272182244915276</v>
      </c>
      <c r="E15" s="43">
        <v>3.7602932681445531</v>
      </c>
      <c r="F15" s="390"/>
      <c r="G15" s="32">
        <v>3.4264387902237785</v>
      </c>
      <c r="H15" s="43">
        <v>4.3967424036693181</v>
      </c>
      <c r="I15" s="397"/>
      <c r="J15" s="392"/>
      <c r="K15" s="71">
        <v>22.2</v>
      </c>
      <c r="L15" s="393"/>
      <c r="M15" s="392"/>
      <c r="N15" s="71">
        <v>22.2</v>
      </c>
      <c r="O15" s="393"/>
      <c r="P15" s="392"/>
      <c r="Q15" s="71">
        <v>33.299999999999997</v>
      </c>
      <c r="R15" s="393"/>
    </row>
    <row r="16" spans="1:18" ht="13.5" customHeight="1">
      <c r="A16" s="317"/>
      <c r="B16" s="398" t="s">
        <v>65</v>
      </c>
      <c r="C16" s="399">
        <v>9</v>
      </c>
      <c r="D16" s="34">
        <v>990667</v>
      </c>
      <c r="E16" s="45">
        <v>1271639</v>
      </c>
      <c r="F16" s="400">
        <v>-22.095264457916116</v>
      </c>
      <c r="G16" s="34">
        <v>901847</v>
      </c>
      <c r="H16" s="45">
        <v>916968</v>
      </c>
      <c r="I16" s="400">
        <v>-1.6490215580042076</v>
      </c>
      <c r="J16" s="62">
        <v>0</v>
      </c>
      <c r="K16" s="401">
        <v>6</v>
      </c>
      <c r="L16" s="83">
        <v>3</v>
      </c>
      <c r="M16" s="62">
        <v>0</v>
      </c>
      <c r="N16" s="401">
        <v>8</v>
      </c>
      <c r="O16" s="83">
        <v>1</v>
      </c>
      <c r="P16" s="62">
        <v>0</v>
      </c>
      <c r="Q16" s="401">
        <v>4</v>
      </c>
      <c r="R16" s="83">
        <v>5</v>
      </c>
    </row>
    <row r="17" spans="1:18" ht="13.5" customHeight="1">
      <c r="A17" s="317"/>
      <c r="B17" s="388"/>
      <c r="C17" s="389"/>
      <c r="D17" s="32">
        <v>3.6343203823783115</v>
      </c>
      <c r="E17" s="43">
        <v>4.5380685200922386</v>
      </c>
      <c r="F17" s="390"/>
      <c r="G17" s="32">
        <v>3.6694052044655043</v>
      </c>
      <c r="H17" s="43">
        <v>3.7172177684994083</v>
      </c>
      <c r="I17" s="397"/>
      <c r="J17" s="392"/>
      <c r="K17" s="71">
        <v>-33.299999999999997</v>
      </c>
      <c r="L17" s="393"/>
      <c r="M17" s="392"/>
      <c r="N17" s="71">
        <v>-11.1</v>
      </c>
      <c r="O17" s="393"/>
      <c r="P17" s="392"/>
      <c r="Q17" s="71">
        <v>-55.6</v>
      </c>
      <c r="R17" s="393"/>
    </row>
    <row r="18" spans="1:18" ht="13.5" customHeight="1">
      <c r="A18" s="317"/>
      <c r="B18" s="398" t="s">
        <v>54</v>
      </c>
      <c r="C18" s="399">
        <v>15</v>
      </c>
      <c r="D18" s="34">
        <v>10266204</v>
      </c>
      <c r="E18" s="45">
        <v>10010996</v>
      </c>
      <c r="F18" s="400">
        <v>2.5492768152140002</v>
      </c>
      <c r="G18" s="34">
        <v>9330983</v>
      </c>
      <c r="H18" s="45">
        <v>8974993</v>
      </c>
      <c r="I18" s="400">
        <v>3.9664654891652873</v>
      </c>
      <c r="J18" s="62">
        <v>4</v>
      </c>
      <c r="K18" s="401">
        <v>10</v>
      </c>
      <c r="L18" s="83">
        <v>1</v>
      </c>
      <c r="M18" s="62">
        <v>0</v>
      </c>
      <c r="N18" s="401">
        <v>13</v>
      </c>
      <c r="O18" s="83">
        <v>1</v>
      </c>
      <c r="P18" s="62">
        <v>5</v>
      </c>
      <c r="Q18" s="401">
        <v>6</v>
      </c>
      <c r="R18" s="83">
        <v>4</v>
      </c>
    </row>
    <row r="19" spans="1:18" ht="13.5" customHeight="1">
      <c r="A19" s="317"/>
      <c r="B19" s="388"/>
      <c r="C19" s="389"/>
      <c r="D19" s="32">
        <v>37.662175531085367</v>
      </c>
      <c r="E19" s="43">
        <v>35.726008562468849</v>
      </c>
      <c r="F19" s="390"/>
      <c r="G19" s="32">
        <v>37.9655945886377</v>
      </c>
      <c r="H19" s="43">
        <v>36.382952787619431</v>
      </c>
      <c r="I19" s="397"/>
      <c r="J19" s="392"/>
      <c r="K19" s="71">
        <v>20</v>
      </c>
      <c r="L19" s="393"/>
      <c r="M19" s="392"/>
      <c r="N19" s="71">
        <v>-7.1</v>
      </c>
      <c r="O19" s="393"/>
      <c r="P19" s="392"/>
      <c r="Q19" s="71">
        <v>6.7</v>
      </c>
      <c r="R19" s="393"/>
    </row>
    <row r="20" spans="1:18" ht="13.5" customHeight="1">
      <c r="A20" s="317"/>
      <c r="B20" s="398" t="s">
        <v>55</v>
      </c>
      <c r="C20" s="399">
        <v>8</v>
      </c>
      <c r="D20" s="34">
        <v>4557452</v>
      </c>
      <c r="E20" s="45">
        <v>4585968</v>
      </c>
      <c r="F20" s="400">
        <v>-0.62180983382353361</v>
      </c>
      <c r="G20" s="34">
        <v>4126197</v>
      </c>
      <c r="H20" s="45">
        <v>3988890</v>
      </c>
      <c r="I20" s="400">
        <v>3.4422358099621704</v>
      </c>
      <c r="J20" s="62">
        <v>6</v>
      </c>
      <c r="K20" s="401">
        <v>1</v>
      </c>
      <c r="L20" s="83">
        <v>1</v>
      </c>
      <c r="M20" s="62">
        <v>1</v>
      </c>
      <c r="N20" s="401">
        <v>7</v>
      </c>
      <c r="O20" s="83">
        <v>0</v>
      </c>
      <c r="P20" s="62">
        <v>3</v>
      </c>
      <c r="Q20" s="401">
        <v>5</v>
      </c>
      <c r="R20" s="83">
        <v>0</v>
      </c>
    </row>
    <row r="21" spans="1:18" ht="13.5" customHeight="1">
      <c r="A21" s="317"/>
      <c r="B21" s="388"/>
      <c r="C21" s="389"/>
      <c r="D21" s="32">
        <v>16.719281751901292</v>
      </c>
      <c r="E21" s="43">
        <v>16.365837328794072</v>
      </c>
      <c r="F21" s="390"/>
      <c r="G21" s="32">
        <v>16.788533694129882</v>
      </c>
      <c r="H21" s="43">
        <v>16.170218355045765</v>
      </c>
      <c r="I21" s="397"/>
      <c r="J21" s="392"/>
      <c r="K21" s="71">
        <v>62.5</v>
      </c>
      <c r="L21" s="393"/>
      <c r="M21" s="392"/>
      <c r="N21" s="71">
        <v>12.5</v>
      </c>
      <c r="O21" s="393"/>
      <c r="P21" s="392"/>
      <c r="Q21" s="71">
        <v>37.5</v>
      </c>
      <c r="R21" s="393"/>
    </row>
    <row r="22" spans="1:18" ht="13.5" customHeight="1">
      <c r="A22" s="317"/>
      <c r="B22" s="398" t="s">
        <v>32</v>
      </c>
      <c r="C22" s="399">
        <v>9</v>
      </c>
      <c r="D22" s="34">
        <v>5603631</v>
      </c>
      <c r="E22" s="45">
        <v>5586179</v>
      </c>
      <c r="F22" s="400">
        <v>0.31241390582006545</v>
      </c>
      <c r="G22" s="34">
        <v>5645804</v>
      </c>
      <c r="H22" s="45">
        <v>5558686</v>
      </c>
      <c r="I22" s="400">
        <v>1.5672408911026707</v>
      </c>
      <c r="J22" s="62">
        <v>5</v>
      </c>
      <c r="K22" s="401">
        <v>1</v>
      </c>
      <c r="L22" s="83">
        <v>3</v>
      </c>
      <c r="M22" s="62">
        <v>1</v>
      </c>
      <c r="N22" s="401">
        <v>7</v>
      </c>
      <c r="O22" s="83">
        <v>1</v>
      </c>
      <c r="P22" s="62">
        <v>3</v>
      </c>
      <c r="Q22" s="401">
        <v>4</v>
      </c>
      <c r="R22" s="83">
        <v>2</v>
      </c>
    </row>
    <row r="23" spans="1:18" ht="13.5" customHeight="1">
      <c r="A23" s="318"/>
      <c r="B23" s="402"/>
      <c r="C23" s="267"/>
      <c r="D23" s="35">
        <v>20.557251183926546</v>
      </c>
      <c r="E23" s="46">
        <v>19.93526705889041</v>
      </c>
      <c r="F23" s="381"/>
      <c r="G23" s="35">
        <v>22.971460326410313</v>
      </c>
      <c r="H23" s="56">
        <v>22.533879446947878</v>
      </c>
      <c r="I23" s="382"/>
      <c r="J23" s="383"/>
      <c r="K23" s="384">
        <v>22.2</v>
      </c>
      <c r="L23" s="385"/>
      <c r="M23" s="383"/>
      <c r="N23" s="384">
        <v>0</v>
      </c>
      <c r="O23" s="385"/>
      <c r="P23" s="383"/>
      <c r="Q23" s="384">
        <v>11.1</v>
      </c>
      <c r="R23" s="385"/>
    </row>
    <row r="24" spans="1:18" ht="13.5" customHeight="1">
      <c r="A24" s="386" t="s">
        <v>19</v>
      </c>
      <c r="B24" s="403"/>
      <c r="C24" s="266">
        <v>16</v>
      </c>
      <c r="D24" s="30">
        <v>3273063</v>
      </c>
      <c r="E24" s="41">
        <v>4539222</v>
      </c>
      <c r="F24" s="379">
        <v>-27.893744787102278</v>
      </c>
      <c r="G24" s="30">
        <v>2703703</v>
      </c>
      <c r="H24" s="41">
        <v>5416404</v>
      </c>
      <c r="I24" s="379">
        <v>-50.083062489430255</v>
      </c>
      <c r="J24" s="58">
        <v>1</v>
      </c>
      <c r="K24" s="69">
        <v>13</v>
      </c>
      <c r="L24" s="79">
        <v>2</v>
      </c>
      <c r="M24" s="58">
        <v>0</v>
      </c>
      <c r="N24" s="69">
        <v>13</v>
      </c>
      <c r="O24" s="79">
        <v>3</v>
      </c>
      <c r="P24" s="58">
        <v>0</v>
      </c>
      <c r="Q24" s="69">
        <v>10</v>
      </c>
      <c r="R24" s="79">
        <v>6</v>
      </c>
    </row>
    <row r="25" spans="1:18" ht="13.5" customHeight="1">
      <c r="A25" s="402"/>
      <c r="B25" s="404"/>
      <c r="C25" s="267"/>
      <c r="D25" s="36" t="s">
        <v>74</v>
      </c>
      <c r="E25" s="47" t="s">
        <v>74</v>
      </c>
      <c r="F25" s="381"/>
      <c r="G25" s="54" t="s">
        <v>74</v>
      </c>
      <c r="H25" s="57" t="s">
        <v>74</v>
      </c>
      <c r="I25" s="382"/>
      <c r="J25" s="383"/>
      <c r="K25" s="384">
        <v>-6.3</v>
      </c>
      <c r="L25" s="385"/>
      <c r="M25" s="383"/>
      <c r="N25" s="384">
        <v>-18.8</v>
      </c>
      <c r="O25" s="385"/>
      <c r="P25" s="383"/>
      <c r="Q25" s="384">
        <v>-37.5</v>
      </c>
      <c r="R25" s="385"/>
    </row>
    <row r="26" spans="1:18" ht="13.5" customHeight="1">
      <c r="A26" s="8"/>
      <c r="B26" s="14" t="s">
        <v>61</v>
      </c>
      <c r="C26" s="266">
        <v>27</v>
      </c>
      <c r="D26" s="30">
        <v>4014531</v>
      </c>
      <c r="E26" s="41">
        <v>3712416</v>
      </c>
      <c r="F26" s="379">
        <v>8.1379619094411879</v>
      </c>
      <c r="G26" s="273" t="s">
        <v>74</v>
      </c>
      <c r="H26" s="275" t="s">
        <v>74</v>
      </c>
      <c r="I26" s="387" t="s">
        <v>74</v>
      </c>
      <c r="J26" s="58">
        <v>9</v>
      </c>
      <c r="K26" s="69">
        <v>11</v>
      </c>
      <c r="L26" s="79">
        <v>7</v>
      </c>
      <c r="M26" s="58">
        <v>3</v>
      </c>
      <c r="N26" s="69">
        <v>19</v>
      </c>
      <c r="O26" s="79">
        <v>5</v>
      </c>
      <c r="P26" s="58">
        <v>3</v>
      </c>
      <c r="Q26" s="69">
        <v>11</v>
      </c>
      <c r="R26" s="79">
        <v>13</v>
      </c>
    </row>
    <row r="27" spans="1:18" ht="13.5" customHeight="1">
      <c r="A27" s="8"/>
      <c r="B27" s="380"/>
      <c r="C27" s="267"/>
      <c r="D27" s="31" t="s">
        <v>74</v>
      </c>
      <c r="E27" s="42" t="s">
        <v>74</v>
      </c>
      <c r="F27" s="381"/>
      <c r="G27" s="284"/>
      <c r="H27" s="285"/>
      <c r="I27" s="405"/>
      <c r="J27" s="383"/>
      <c r="K27" s="384">
        <v>7.4</v>
      </c>
      <c r="L27" s="385"/>
      <c r="M27" s="383"/>
      <c r="N27" s="384">
        <v>-7.4</v>
      </c>
      <c r="O27" s="385"/>
      <c r="P27" s="383"/>
      <c r="Q27" s="384">
        <v>-37</v>
      </c>
      <c r="R27" s="385"/>
    </row>
    <row r="28" spans="1:18" ht="13.5" customHeight="1">
      <c r="A28" s="317" t="s">
        <v>66</v>
      </c>
      <c r="B28" s="386" t="s">
        <v>58</v>
      </c>
      <c r="C28" s="406">
        <v>5</v>
      </c>
      <c r="D28" s="30">
        <v>39184</v>
      </c>
      <c r="E28" s="41">
        <v>40732</v>
      </c>
      <c r="F28" s="379">
        <v>-3.8004517332809655</v>
      </c>
      <c r="G28" s="273" t="s">
        <v>74</v>
      </c>
      <c r="H28" s="275" t="s">
        <v>74</v>
      </c>
      <c r="I28" s="387" t="s">
        <v>74</v>
      </c>
      <c r="J28" s="58">
        <v>0</v>
      </c>
      <c r="K28" s="69">
        <v>2</v>
      </c>
      <c r="L28" s="79">
        <v>3</v>
      </c>
      <c r="M28" s="58">
        <v>0</v>
      </c>
      <c r="N28" s="69">
        <v>2</v>
      </c>
      <c r="O28" s="79">
        <v>3</v>
      </c>
      <c r="P28" s="58">
        <v>0</v>
      </c>
      <c r="Q28" s="69">
        <v>2</v>
      </c>
      <c r="R28" s="79">
        <v>3</v>
      </c>
    </row>
    <row r="29" spans="1:18" ht="13.5" customHeight="1">
      <c r="A29" s="317"/>
      <c r="B29" s="388"/>
      <c r="C29" s="407"/>
      <c r="D29" s="32">
        <v>0.9760542389634056</v>
      </c>
      <c r="E29" s="43">
        <v>1.0971830743106374</v>
      </c>
      <c r="F29" s="390"/>
      <c r="G29" s="274"/>
      <c r="H29" s="276"/>
      <c r="I29" s="391"/>
      <c r="J29" s="392"/>
      <c r="K29" s="71">
        <v>-60</v>
      </c>
      <c r="L29" s="393"/>
      <c r="M29" s="392"/>
      <c r="N29" s="71">
        <v>-60</v>
      </c>
      <c r="O29" s="393"/>
      <c r="P29" s="392"/>
      <c r="Q29" s="71">
        <v>-60</v>
      </c>
      <c r="R29" s="393"/>
    </row>
    <row r="30" spans="1:18" ht="13.5" customHeight="1">
      <c r="A30" s="317"/>
      <c r="B30" s="394" t="s">
        <v>67</v>
      </c>
      <c r="C30" s="408">
        <v>9</v>
      </c>
      <c r="D30" s="33">
        <v>497787</v>
      </c>
      <c r="E30" s="44">
        <v>456540</v>
      </c>
      <c r="F30" s="396">
        <v>9.0346957550269309</v>
      </c>
      <c r="G30" s="290" t="s">
        <v>74</v>
      </c>
      <c r="H30" s="291" t="s">
        <v>74</v>
      </c>
      <c r="I30" s="409" t="s">
        <v>74</v>
      </c>
      <c r="J30" s="61">
        <v>4</v>
      </c>
      <c r="K30" s="72">
        <v>3</v>
      </c>
      <c r="L30" s="82">
        <v>2</v>
      </c>
      <c r="M30" s="61">
        <v>1</v>
      </c>
      <c r="N30" s="72">
        <v>8</v>
      </c>
      <c r="O30" s="82">
        <v>0</v>
      </c>
      <c r="P30" s="61">
        <v>2</v>
      </c>
      <c r="Q30" s="72">
        <v>3</v>
      </c>
      <c r="R30" s="82">
        <v>4</v>
      </c>
    </row>
    <row r="31" spans="1:18" ht="13.5" customHeight="1">
      <c r="A31" s="317"/>
      <c r="B31" s="388"/>
      <c r="C31" s="407"/>
      <c r="D31" s="32">
        <v>12.399630243233892</v>
      </c>
      <c r="E31" s="43">
        <v>12.297651987277288</v>
      </c>
      <c r="F31" s="390"/>
      <c r="G31" s="274"/>
      <c r="H31" s="276"/>
      <c r="I31" s="391"/>
      <c r="J31" s="392"/>
      <c r="K31" s="71">
        <v>22.2</v>
      </c>
      <c r="L31" s="393"/>
      <c r="M31" s="392"/>
      <c r="N31" s="71">
        <v>11.1</v>
      </c>
      <c r="O31" s="393"/>
      <c r="P31" s="392"/>
      <c r="Q31" s="71">
        <v>-22.2</v>
      </c>
      <c r="R31" s="393"/>
    </row>
    <row r="32" spans="1:18" ht="13.5" customHeight="1">
      <c r="A32" s="317"/>
      <c r="B32" s="410" t="s">
        <v>38</v>
      </c>
      <c r="C32" s="408">
        <v>10</v>
      </c>
      <c r="D32" s="37">
        <v>3249541</v>
      </c>
      <c r="E32" s="48">
        <v>3052840</v>
      </c>
      <c r="F32" s="411">
        <v>6.4432135323174435</v>
      </c>
      <c r="G32" s="294" t="s">
        <v>74</v>
      </c>
      <c r="H32" s="296" t="s">
        <v>74</v>
      </c>
      <c r="I32" s="298" t="s">
        <v>74</v>
      </c>
      <c r="J32" s="63">
        <v>3</v>
      </c>
      <c r="K32" s="74">
        <v>6</v>
      </c>
      <c r="L32" s="84">
        <v>1</v>
      </c>
      <c r="M32" s="63">
        <v>1</v>
      </c>
      <c r="N32" s="74">
        <v>7</v>
      </c>
      <c r="O32" s="84">
        <v>2</v>
      </c>
      <c r="P32" s="63">
        <v>1</v>
      </c>
      <c r="Q32" s="74">
        <v>6</v>
      </c>
      <c r="R32" s="84">
        <v>3</v>
      </c>
    </row>
    <row r="33" spans="1:18" ht="13.5" customHeight="1">
      <c r="A33" s="317"/>
      <c r="B33" s="412"/>
      <c r="C33" s="407"/>
      <c r="D33" s="38">
        <v>80.944473962213763</v>
      </c>
      <c r="E33" s="49">
        <v>82.233241102290251</v>
      </c>
      <c r="F33" s="390"/>
      <c r="G33" s="295"/>
      <c r="H33" s="297"/>
      <c r="I33" s="299"/>
      <c r="J33" s="64"/>
      <c r="K33" s="75">
        <v>20</v>
      </c>
      <c r="L33" s="85"/>
      <c r="M33" s="64"/>
      <c r="N33" s="75">
        <v>-10</v>
      </c>
      <c r="O33" s="85"/>
      <c r="P33" s="64"/>
      <c r="Q33" s="75">
        <v>-20</v>
      </c>
      <c r="R33" s="85"/>
    </row>
    <row r="34" spans="1:18" ht="13.5" customHeight="1">
      <c r="A34" s="317"/>
      <c r="B34" s="398" t="s">
        <v>57</v>
      </c>
      <c r="C34" s="413">
        <v>3</v>
      </c>
      <c r="D34" s="34">
        <v>228019</v>
      </c>
      <c r="E34" s="45">
        <v>162304</v>
      </c>
      <c r="F34" s="400">
        <v>40.488835764984231</v>
      </c>
      <c r="G34" s="302" t="s">
        <v>74</v>
      </c>
      <c r="H34" s="303" t="s">
        <v>74</v>
      </c>
      <c r="I34" s="414" t="s">
        <v>74</v>
      </c>
      <c r="J34" s="62">
        <v>2</v>
      </c>
      <c r="K34" s="401">
        <v>0</v>
      </c>
      <c r="L34" s="83">
        <v>1</v>
      </c>
      <c r="M34" s="62">
        <v>1</v>
      </c>
      <c r="N34" s="401">
        <v>2</v>
      </c>
      <c r="O34" s="83">
        <v>0</v>
      </c>
      <c r="P34" s="62">
        <v>0</v>
      </c>
      <c r="Q34" s="401">
        <v>0</v>
      </c>
      <c r="R34" s="83">
        <v>3</v>
      </c>
    </row>
    <row r="35" spans="1:18" ht="13.5" customHeight="1">
      <c r="A35" s="318"/>
      <c r="B35" s="402"/>
      <c r="C35" s="415"/>
      <c r="D35" s="35">
        <v>5.6798415555889346</v>
      </c>
      <c r="E35" s="46">
        <v>4.3719238361218142</v>
      </c>
      <c r="F35" s="381"/>
      <c r="G35" s="284"/>
      <c r="H35" s="285"/>
      <c r="I35" s="405"/>
      <c r="J35" s="383"/>
      <c r="K35" s="384">
        <v>33.299999999999997</v>
      </c>
      <c r="L35" s="385"/>
      <c r="M35" s="383"/>
      <c r="N35" s="384">
        <v>33.299999999999997</v>
      </c>
      <c r="O35" s="385"/>
      <c r="P35" s="383"/>
      <c r="Q35" s="384">
        <v>-100</v>
      </c>
      <c r="R35" s="385"/>
    </row>
    <row r="36" spans="1:18" ht="13.5" customHeight="1">
      <c r="A36" s="7"/>
      <c r="B36" s="14" t="s">
        <v>61</v>
      </c>
      <c r="C36" s="266">
        <v>30</v>
      </c>
      <c r="D36" s="30">
        <v>2055203</v>
      </c>
      <c r="E36" s="41">
        <v>2221029</v>
      </c>
      <c r="F36" s="379">
        <v>-7.466178964795148</v>
      </c>
      <c r="G36" s="273" t="s">
        <v>74</v>
      </c>
      <c r="H36" s="275" t="s">
        <v>74</v>
      </c>
      <c r="I36" s="387" t="s">
        <v>74</v>
      </c>
      <c r="J36" s="58">
        <v>21</v>
      </c>
      <c r="K36" s="69">
        <v>6</v>
      </c>
      <c r="L36" s="79">
        <v>3</v>
      </c>
      <c r="M36" s="58">
        <v>3</v>
      </c>
      <c r="N36" s="69">
        <v>24</v>
      </c>
      <c r="O36" s="79">
        <v>3</v>
      </c>
      <c r="P36" s="58">
        <v>4</v>
      </c>
      <c r="Q36" s="69">
        <v>13</v>
      </c>
      <c r="R36" s="79">
        <v>13</v>
      </c>
    </row>
    <row r="37" spans="1:18" ht="13.5" customHeight="1">
      <c r="A37" s="319" t="s">
        <v>24</v>
      </c>
      <c r="B37" s="380"/>
      <c r="C37" s="267"/>
      <c r="D37" s="31" t="s">
        <v>74</v>
      </c>
      <c r="E37" s="42" t="s">
        <v>74</v>
      </c>
      <c r="F37" s="381"/>
      <c r="G37" s="284"/>
      <c r="H37" s="285"/>
      <c r="I37" s="405"/>
      <c r="J37" s="383"/>
      <c r="K37" s="384">
        <v>60</v>
      </c>
      <c r="L37" s="385"/>
      <c r="M37" s="383"/>
      <c r="N37" s="384">
        <v>0</v>
      </c>
      <c r="O37" s="385"/>
      <c r="P37" s="383"/>
      <c r="Q37" s="384">
        <v>-30</v>
      </c>
      <c r="R37" s="385"/>
    </row>
    <row r="38" spans="1:18" ht="13.5" customHeight="1">
      <c r="A38" s="319"/>
      <c r="B38" s="386" t="s">
        <v>68</v>
      </c>
      <c r="C38" s="266">
        <v>13</v>
      </c>
      <c r="D38" s="30">
        <v>288843</v>
      </c>
      <c r="E38" s="41">
        <v>339983</v>
      </c>
      <c r="F38" s="379">
        <v>-15.041928567016583</v>
      </c>
      <c r="G38" s="273" t="s">
        <v>74</v>
      </c>
      <c r="H38" s="275" t="s">
        <v>74</v>
      </c>
      <c r="I38" s="387" t="s">
        <v>74</v>
      </c>
      <c r="J38" s="58">
        <v>10</v>
      </c>
      <c r="K38" s="69">
        <v>1</v>
      </c>
      <c r="L38" s="79">
        <v>2</v>
      </c>
      <c r="M38" s="58">
        <v>2</v>
      </c>
      <c r="N38" s="69">
        <v>10</v>
      </c>
      <c r="O38" s="79">
        <v>1</v>
      </c>
      <c r="P38" s="58">
        <v>2</v>
      </c>
      <c r="Q38" s="69">
        <v>4</v>
      </c>
      <c r="R38" s="79">
        <v>7</v>
      </c>
    </row>
    <row r="39" spans="1:18" ht="13.5" customHeight="1">
      <c r="A39" s="319"/>
      <c r="B39" s="388"/>
      <c r="C39" s="389"/>
      <c r="D39" s="32">
        <v>14.054232112350945</v>
      </c>
      <c r="E39" s="43">
        <v>15.307454337606577</v>
      </c>
      <c r="F39" s="390"/>
      <c r="G39" s="274"/>
      <c r="H39" s="276"/>
      <c r="I39" s="391"/>
      <c r="J39" s="392"/>
      <c r="K39" s="71">
        <v>61.5</v>
      </c>
      <c r="L39" s="393"/>
      <c r="M39" s="392"/>
      <c r="N39" s="71">
        <v>7.7</v>
      </c>
      <c r="O39" s="393"/>
      <c r="P39" s="392"/>
      <c r="Q39" s="71">
        <v>-38.5</v>
      </c>
      <c r="R39" s="393"/>
    </row>
    <row r="40" spans="1:18" ht="13.5" customHeight="1">
      <c r="A40" s="319"/>
      <c r="B40" s="23" t="s">
        <v>81</v>
      </c>
      <c r="C40" s="395">
        <v>9</v>
      </c>
      <c r="D40" s="33">
        <v>1373634</v>
      </c>
      <c r="E40" s="44">
        <v>1427243</v>
      </c>
      <c r="F40" s="396">
        <v>-3.7561228186090148</v>
      </c>
      <c r="G40" s="290" t="s">
        <v>74</v>
      </c>
      <c r="H40" s="291" t="s">
        <v>74</v>
      </c>
      <c r="I40" s="409" t="s">
        <v>74</v>
      </c>
      <c r="J40" s="61">
        <v>5</v>
      </c>
      <c r="K40" s="72">
        <v>3</v>
      </c>
      <c r="L40" s="82">
        <v>1</v>
      </c>
      <c r="M40" s="61">
        <v>1</v>
      </c>
      <c r="N40" s="72">
        <v>7</v>
      </c>
      <c r="O40" s="82">
        <v>1</v>
      </c>
      <c r="P40" s="61">
        <v>1</v>
      </c>
      <c r="Q40" s="72">
        <v>5</v>
      </c>
      <c r="R40" s="82">
        <v>3</v>
      </c>
    </row>
    <row r="41" spans="1:18" ht="13.5" customHeight="1">
      <c r="A41" s="319"/>
      <c r="B41" s="388"/>
      <c r="C41" s="389"/>
      <c r="D41" s="32">
        <v>66.83690126960694</v>
      </c>
      <c r="E41" s="43">
        <v>64.260439643066348</v>
      </c>
      <c r="F41" s="390"/>
      <c r="G41" s="274"/>
      <c r="H41" s="276"/>
      <c r="I41" s="391"/>
      <c r="J41" s="392"/>
      <c r="K41" s="71">
        <v>44.4</v>
      </c>
      <c r="L41" s="393"/>
      <c r="M41" s="392"/>
      <c r="N41" s="71">
        <v>0</v>
      </c>
      <c r="O41" s="393"/>
      <c r="P41" s="392"/>
      <c r="Q41" s="71">
        <v>-22.2</v>
      </c>
      <c r="R41" s="393"/>
    </row>
    <row r="42" spans="1:18" ht="13.5" customHeight="1">
      <c r="A42" s="319"/>
      <c r="B42" s="24" t="s">
        <v>69</v>
      </c>
      <c r="C42" s="399">
        <v>8</v>
      </c>
      <c r="D42" s="34">
        <v>392726</v>
      </c>
      <c r="E42" s="45">
        <v>453803</v>
      </c>
      <c r="F42" s="400">
        <v>-13.458923806144966</v>
      </c>
      <c r="G42" s="302" t="s">
        <v>74</v>
      </c>
      <c r="H42" s="303" t="s">
        <v>74</v>
      </c>
      <c r="I42" s="414" t="s">
        <v>74</v>
      </c>
      <c r="J42" s="62">
        <v>6</v>
      </c>
      <c r="K42" s="401">
        <v>2</v>
      </c>
      <c r="L42" s="83">
        <v>0</v>
      </c>
      <c r="M42" s="62">
        <v>0</v>
      </c>
      <c r="N42" s="401">
        <v>7</v>
      </c>
      <c r="O42" s="83">
        <v>1</v>
      </c>
      <c r="P42" s="62">
        <v>1</v>
      </c>
      <c r="Q42" s="401">
        <v>4</v>
      </c>
      <c r="R42" s="83">
        <v>3</v>
      </c>
    </row>
    <row r="43" spans="1:18" ht="13.5" customHeight="1" thickBot="1">
      <c r="A43" s="320"/>
      <c r="B43" s="416"/>
      <c r="C43" s="417"/>
      <c r="D43" s="39">
        <v>19.108866618042111</v>
      </c>
      <c r="E43" s="50">
        <v>20.43210601932708</v>
      </c>
      <c r="F43" s="418"/>
      <c r="G43" s="307"/>
      <c r="H43" s="308"/>
      <c r="I43" s="419"/>
      <c r="J43" s="420"/>
      <c r="K43" s="76">
        <v>75</v>
      </c>
      <c r="L43" s="421"/>
      <c r="M43" s="420"/>
      <c r="N43" s="76">
        <v>-12.5</v>
      </c>
      <c r="O43" s="421"/>
      <c r="P43" s="420"/>
      <c r="Q43" s="76">
        <v>-25</v>
      </c>
      <c r="R43" s="421"/>
    </row>
    <row r="44" spans="1:18" ht="13.5" customHeight="1" thickTop="1">
      <c r="A44" s="11" t="s">
        <v>70</v>
      </c>
      <c r="B44" s="26"/>
      <c r="C44" s="310">
        <v>157</v>
      </c>
      <c r="D44" s="422" t="s">
        <v>74</v>
      </c>
      <c r="E44" s="423" t="s">
        <v>74</v>
      </c>
      <c r="F44" s="424" t="s">
        <v>74</v>
      </c>
      <c r="G44" s="422" t="s">
        <v>74</v>
      </c>
      <c r="H44" s="423" t="s">
        <v>74</v>
      </c>
      <c r="I44" s="424" t="s">
        <v>74</v>
      </c>
      <c r="J44" s="425">
        <v>66</v>
      </c>
      <c r="K44" s="426">
        <v>65</v>
      </c>
      <c r="L44" s="427">
        <v>26</v>
      </c>
      <c r="M44" s="425">
        <v>16</v>
      </c>
      <c r="N44" s="426">
        <v>122</v>
      </c>
      <c r="O44" s="427">
        <v>18</v>
      </c>
      <c r="P44" s="425">
        <v>24</v>
      </c>
      <c r="Q44" s="426">
        <v>77</v>
      </c>
      <c r="R44" s="427">
        <v>56</v>
      </c>
    </row>
    <row r="45" spans="1:18" ht="13.5" customHeight="1">
      <c r="A45" s="402"/>
      <c r="B45" s="404"/>
      <c r="C45" s="267"/>
      <c r="D45" s="428"/>
      <c r="E45" s="429"/>
      <c r="F45" s="430"/>
      <c r="G45" s="428"/>
      <c r="H45" s="429"/>
      <c r="I45" s="430"/>
      <c r="J45" s="431"/>
      <c r="K45" s="432">
        <v>25.5</v>
      </c>
      <c r="L45" s="433"/>
      <c r="M45" s="431"/>
      <c r="N45" s="432">
        <v>-1.3</v>
      </c>
      <c r="O45" s="433"/>
      <c r="P45" s="431"/>
      <c r="Q45" s="432">
        <v>-20.399999999999999</v>
      </c>
      <c r="R45" s="433"/>
    </row>
    <row r="46" spans="1:18">
      <c r="F46" s="3"/>
      <c r="J46" s="3" t="s">
        <v>33</v>
      </c>
    </row>
    <row r="47" spans="1:18">
      <c r="A47" s="3"/>
      <c r="B47" s="3"/>
    </row>
    <row r="48" spans="1:18">
      <c r="A48" s="3"/>
      <c r="B48" s="3"/>
    </row>
    <row r="49" ht="10.5" customHeight="1"/>
    <row r="50"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6672-AAA0-4C7F-A3B6-C293BC00A42B}">
  <sheetPr>
    <tabColor theme="9" tint="-0.249977111117893"/>
  </sheetPr>
  <dimension ref="A1:R51"/>
  <sheetViews>
    <sheetView showGridLines="0" view="pageBreakPreview" zoomScaleNormal="55" zoomScaleSheetLayoutView="100" workbookViewId="0"/>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1" width="9" style="3" customWidth="1"/>
    <col min="16352" max="16384" width="9" style="3"/>
  </cols>
  <sheetData>
    <row r="1" spans="1:18" ht="14.25" customHeight="1">
      <c r="A1" s="4" t="s">
        <v>115</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27627801</v>
      </c>
      <c r="E6" s="41">
        <v>28041687</v>
      </c>
      <c r="F6" s="379">
        <v>-1.4759668346629837</v>
      </c>
      <c r="G6" s="53">
        <v>27015263</v>
      </c>
      <c r="H6" s="55">
        <v>24719248</v>
      </c>
      <c r="I6" s="379">
        <v>9.2883691283812482</v>
      </c>
      <c r="J6" s="58">
        <v>36</v>
      </c>
      <c r="K6" s="69">
        <v>35</v>
      </c>
      <c r="L6" s="79">
        <v>13</v>
      </c>
      <c r="M6" s="58">
        <v>9</v>
      </c>
      <c r="N6" s="69">
        <v>69</v>
      </c>
      <c r="O6" s="79">
        <v>6</v>
      </c>
      <c r="P6" s="58">
        <v>15</v>
      </c>
      <c r="Q6" s="69">
        <v>49</v>
      </c>
      <c r="R6" s="79">
        <v>20</v>
      </c>
    </row>
    <row r="7" spans="1:18" ht="13.5" customHeight="1">
      <c r="A7" s="8"/>
      <c r="B7" s="380"/>
      <c r="C7" s="267"/>
      <c r="D7" s="31" t="s">
        <v>74</v>
      </c>
      <c r="E7" s="42" t="s">
        <v>74</v>
      </c>
      <c r="F7" s="381"/>
      <c r="G7" s="31" t="s">
        <v>74</v>
      </c>
      <c r="H7" s="42" t="s">
        <v>74</v>
      </c>
      <c r="I7" s="382"/>
      <c r="J7" s="383"/>
      <c r="K7" s="384">
        <v>27.4</v>
      </c>
      <c r="L7" s="385"/>
      <c r="M7" s="383"/>
      <c r="N7" s="384">
        <v>3.6</v>
      </c>
      <c r="O7" s="385"/>
      <c r="P7" s="383"/>
      <c r="Q7" s="384">
        <v>-6</v>
      </c>
      <c r="R7" s="385"/>
    </row>
    <row r="8" spans="1:18" ht="13.5" customHeight="1">
      <c r="A8" s="317" t="s">
        <v>52</v>
      </c>
      <c r="B8" s="386" t="s">
        <v>59</v>
      </c>
      <c r="C8" s="266">
        <v>13</v>
      </c>
      <c r="D8" s="30">
        <v>1401586</v>
      </c>
      <c r="E8" s="41">
        <v>1379178</v>
      </c>
      <c r="F8" s="379">
        <v>1.6247358934089675</v>
      </c>
      <c r="G8" s="273" t="s">
        <v>74</v>
      </c>
      <c r="H8" s="275" t="s">
        <v>74</v>
      </c>
      <c r="I8" s="387" t="s">
        <v>74</v>
      </c>
      <c r="J8" s="58">
        <v>4</v>
      </c>
      <c r="K8" s="69">
        <v>7</v>
      </c>
      <c r="L8" s="79">
        <v>2</v>
      </c>
      <c r="M8" s="58">
        <v>0</v>
      </c>
      <c r="N8" s="69">
        <v>11</v>
      </c>
      <c r="O8" s="79">
        <v>2</v>
      </c>
      <c r="P8" s="58">
        <v>0</v>
      </c>
      <c r="Q8" s="69">
        <v>7</v>
      </c>
      <c r="R8" s="79">
        <v>6</v>
      </c>
    </row>
    <row r="9" spans="1:18" ht="13.5" customHeight="1">
      <c r="A9" s="317"/>
      <c r="B9" s="388"/>
      <c r="C9" s="389"/>
      <c r="D9" s="32">
        <v>5.0731000994252131</v>
      </c>
      <c r="E9" s="43">
        <v>4.9183132241651508</v>
      </c>
      <c r="F9" s="390"/>
      <c r="G9" s="274"/>
      <c r="H9" s="276"/>
      <c r="I9" s="391"/>
      <c r="J9" s="392"/>
      <c r="K9" s="71">
        <v>15.4</v>
      </c>
      <c r="L9" s="393"/>
      <c r="M9" s="392"/>
      <c r="N9" s="71">
        <v>-15.4</v>
      </c>
      <c r="O9" s="393"/>
      <c r="P9" s="392"/>
      <c r="Q9" s="71">
        <v>-46.2</v>
      </c>
      <c r="R9" s="393"/>
    </row>
    <row r="10" spans="1:18" ht="13.5" customHeight="1">
      <c r="A10" s="317"/>
      <c r="B10" s="394" t="s">
        <v>62</v>
      </c>
      <c r="C10" s="395">
        <v>9</v>
      </c>
      <c r="D10" s="33">
        <v>989486</v>
      </c>
      <c r="E10" s="44">
        <v>978998</v>
      </c>
      <c r="F10" s="396">
        <v>1.0712994306423411</v>
      </c>
      <c r="G10" s="33">
        <v>917713</v>
      </c>
      <c r="H10" s="44">
        <v>899922</v>
      </c>
      <c r="I10" s="396">
        <v>1.9769491133676098</v>
      </c>
      <c r="J10" s="61">
        <v>3</v>
      </c>
      <c r="K10" s="72">
        <v>4</v>
      </c>
      <c r="L10" s="82">
        <v>2</v>
      </c>
      <c r="M10" s="61">
        <v>1</v>
      </c>
      <c r="N10" s="72">
        <v>8</v>
      </c>
      <c r="O10" s="82">
        <v>0</v>
      </c>
      <c r="P10" s="61">
        <v>1</v>
      </c>
      <c r="Q10" s="72">
        <v>5</v>
      </c>
      <c r="R10" s="82">
        <v>3</v>
      </c>
    </row>
    <row r="11" spans="1:18" ht="13.5" customHeight="1">
      <c r="A11" s="317"/>
      <c r="B11" s="388"/>
      <c r="C11" s="389"/>
      <c r="D11" s="32">
        <v>3.58148663369915</v>
      </c>
      <c r="E11" s="43">
        <v>3.4912236200339875</v>
      </c>
      <c r="F11" s="390"/>
      <c r="G11" s="32">
        <v>3.3970167160689866</v>
      </c>
      <c r="H11" s="43">
        <v>3.6405719138381558</v>
      </c>
      <c r="I11" s="397"/>
      <c r="J11" s="392"/>
      <c r="K11" s="71">
        <v>11.1</v>
      </c>
      <c r="L11" s="393"/>
      <c r="M11" s="392"/>
      <c r="N11" s="71">
        <v>11.1</v>
      </c>
      <c r="O11" s="393"/>
      <c r="P11" s="392"/>
      <c r="Q11" s="71">
        <v>-22.2</v>
      </c>
      <c r="R11" s="393"/>
    </row>
    <row r="12" spans="1:18" ht="13.5" customHeight="1">
      <c r="A12" s="317"/>
      <c r="B12" s="398" t="s">
        <v>48</v>
      </c>
      <c r="C12" s="399">
        <v>12</v>
      </c>
      <c r="D12" s="34">
        <v>2813455</v>
      </c>
      <c r="E12" s="45">
        <v>3338770</v>
      </c>
      <c r="F12" s="400">
        <v>-15.733788191459723</v>
      </c>
      <c r="G12" s="34">
        <v>2847722</v>
      </c>
      <c r="H12" s="45">
        <v>3250651</v>
      </c>
      <c r="I12" s="400">
        <v>-12.395332504166092</v>
      </c>
      <c r="J12" s="62">
        <v>7</v>
      </c>
      <c r="K12" s="401">
        <v>5</v>
      </c>
      <c r="L12" s="83">
        <v>0</v>
      </c>
      <c r="M12" s="62">
        <v>5</v>
      </c>
      <c r="N12" s="401">
        <v>6</v>
      </c>
      <c r="O12" s="83">
        <v>1</v>
      </c>
      <c r="P12" s="62">
        <v>2</v>
      </c>
      <c r="Q12" s="401">
        <v>5</v>
      </c>
      <c r="R12" s="83">
        <v>5</v>
      </c>
    </row>
    <row r="13" spans="1:18" ht="13.5" customHeight="1">
      <c r="A13" s="317"/>
      <c r="B13" s="388"/>
      <c r="C13" s="389"/>
      <c r="D13" s="32">
        <v>10.183419954414758</v>
      </c>
      <c r="E13" s="43">
        <v>11.90645199056676</v>
      </c>
      <c r="F13" s="390"/>
      <c r="G13" s="32">
        <v>10.54115964001535</v>
      </c>
      <c r="H13" s="43">
        <v>13.15028272704736</v>
      </c>
      <c r="I13" s="397"/>
      <c r="J13" s="392"/>
      <c r="K13" s="71">
        <v>58.3</v>
      </c>
      <c r="L13" s="393"/>
      <c r="M13" s="392"/>
      <c r="N13" s="71">
        <v>33.299999999999997</v>
      </c>
      <c r="O13" s="393"/>
      <c r="P13" s="392"/>
      <c r="Q13" s="71">
        <v>-25</v>
      </c>
      <c r="R13" s="393"/>
    </row>
    <row r="14" spans="1:18" ht="13.5" customHeight="1">
      <c r="A14" s="317"/>
      <c r="B14" s="398" t="s">
        <v>63</v>
      </c>
      <c r="C14" s="399">
        <v>9</v>
      </c>
      <c r="D14" s="34">
        <v>869084</v>
      </c>
      <c r="E14" s="45">
        <v>1021587</v>
      </c>
      <c r="F14" s="400">
        <v>-14.928048223009881</v>
      </c>
      <c r="G14" s="34">
        <v>878169</v>
      </c>
      <c r="H14" s="45">
        <v>1033405</v>
      </c>
      <c r="I14" s="400">
        <v>-15.021796875378001</v>
      </c>
      <c r="J14" s="62">
        <v>5</v>
      </c>
      <c r="K14" s="401">
        <v>3</v>
      </c>
      <c r="L14" s="83">
        <v>1</v>
      </c>
      <c r="M14" s="62">
        <v>2</v>
      </c>
      <c r="N14" s="401">
        <v>6</v>
      </c>
      <c r="O14" s="83">
        <v>1</v>
      </c>
      <c r="P14" s="62">
        <v>4</v>
      </c>
      <c r="Q14" s="401">
        <v>4</v>
      </c>
      <c r="R14" s="83">
        <v>1</v>
      </c>
    </row>
    <row r="15" spans="1:18" ht="13.5" customHeight="1">
      <c r="A15" s="317"/>
      <c r="B15" s="388"/>
      <c r="C15" s="389"/>
      <c r="D15" s="32">
        <v>3.1456864771828927</v>
      </c>
      <c r="E15" s="43">
        <v>3.6431010730559827</v>
      </c>
      <c r="F15" s="390"/>
      <c r="G15" s="32">
        <v>3.2506402029104806</v>
      </c>
      <c r="H15" s="43">
        <v>4.1805681143698221</v>
      </c>
      <c r="I15" s="397"/>
      <c r="J15" s="392"/>
      <c r="K15" s="71">
        <v>44.4</v>
      </c>
      <c r="L15" s="393"/>
      <c r="M15" s="392"/>
      <c r="N15" s="71">
        <v>11.1</v>
      </c>
      <c r="O15" s="393"/>
      <c r="P15" s="392"/>
      <c r="Q15" s="71">
        <v>33.299999999999997</v>
      </c>
      <c r="R15" s="393"/>
    </row>
    <row r="16" spans="1:18" ht="13.5" customHeight="1">
      <c r="A16" s="317"/>
      <c r="B16" s="398" t="s">
        <v>65</v>
      </c>
      <c r="C16" s="399">
        <v>9</v>
      </c>
      <c r="D16" s="34">
        <v>1012002</v>
      </c>
      <c r="E16" s="45">
        <v>1510253</v>
      </c>
      <c r="F16" s="400">
        <v>-32.991227297677938</v>
      </c>
      <c r="G16" s="34">
        <v>864922</v>
      </c>
      <c r="H16" s="45">
        <v>726396</v>
      </c>
      <c r="I16" s="400">
        <v>19.070314263845063</v>
      </c>
      <c r="J16" s="62">
        <v>1</v>
      </c>
      <c r="K16" s="401">
        <v>5</v>
      </c>
      <c r="L16" s="83">
        <v>3</v>
      </c>
      <c r="M16" s="62">
        <v>0</v>
      </c>
      <c r="N16" s="401">
        <v>9</v>
      </c>
      <c r="O16" s="83">
        <v>0</v>
      </c>
      <c r="P16" s="62">
        <v>1</v>
      </c>
      <c r="Q16" s="401">
        <v>6</v>
      </c>
      <c r="R16" s="83">
        <v>2</v>
      </c>
    </row>
    <row r="17" spans="1:18" ht="13.5" customHeight="1">
      <c r="A17" s="317"/>
      <c r="B17" s="388"/>
      <c r="C17" s="389"/>
      <c r="D17" s="32">
        <v>3.6629842527097978</v>
      </c>
      <c r="E17" s="43">
        <v>5.3857423057321769</v>
      </c>
      <c r="F17" s="390"/>
      <c r="G17" s="32">
        <v>3.2016049593890683</v>
      </c>
      <c r="H17" s="43">
        <v>2.9385845394649546</v>
      </c>
      <c r="I17" s="397"/>
      <c r="J17" s="392"/>
      <c r="K17" s="71">
        <v>-22.2</v>
      </c>
      <c r="L17" s="393"/>
      <c r="M17" s="392"/>
      <c r="N17" s="71">
        <v>0</v>
      </c>
      <c r="O17" s="393"/>
      <c r="P17" s="392"/>
      <c r="Q17" s="71">
        <v>-11.1</v>
      </c>
      <c r="R17" s="393"/>
    </row>
    <row r="18" spans="1:18" ht="13.5" customHeight="1">
      <c r="A18" s="317"/>
      <c r="B18" s="398" t="s">
        <v>54</v>
      </c>
      <c r="C18" s="399">
        <v>15</v>
      </c>
      <c r="D18" s="34">
        <v>10648427</v>
      </c>
      <c r="E18" s="45">
        <v>9650166</v>
      </c>
      <c r="F18" s="400">
        <v>10.344495628365351</v>
      </c>
      <c r="G18" s="34">
        <v>9825033</v>
      </c>
      <c r="H18" s="45">
        <v>8798201</v>
      </c>
      <c r="I18" s="400">
        <v>11.670931364264135</v>
      </c>
      <c r="J18" s="62">
        <v>6</v>
      </c>
      <c r="K18" s="401">
        <v>7</v>
      </c>
      <c r="L18" s="83">
        <v>2</v>
      </c>
      <c r="M18" s="62">
        <v>0</v>
      </c>
      <c r="N18" s="401">
        <v>14</v>
      </c>
      <c r="O18" s="83">
        <v>1</v>
      </c>
      <c r="P18" s="62">
        <v>2</v>
      </c>
      <c r="Q18" s="401">
        <v>10</v>
      </c>
      <c r="R18" s="83">
        <v>3</v>
      </c>
    </row>
    <row r="19" spans="1:18" ht="13.5" customHeight="1">
      <c r="A19" s="317"/>
      <c r="B19" s="388"/>
      <c r="C19" s="389"/>
      <c r="D19" s="32">
        <v>38.54243412278813</v>
      </c>
      <c r="E19" s="43">
        <v>34.413642802588875</v>
      </c>
      <c r="F19" s="390"/>
      <c r="G19" s="32">
        <v>36.368452159803141</v>
      </c>
      <c r="H19" s="43">
        <v>35.59251074304526</v>
      </c>
      <c r="I19" s="397"/>
      <c r="J19" s="392"/>
      <c r="K19" s="71">
        <v>26.7</v>
      </c>
      <c r="L19" s="393"/>
      <c r="M19" s="392"/>
      <c r="N19" s="71">
        <v>-6.7</v>
      </c>
      <c r="O19" s="393"/>
      <c r="P19" s="392"/>
      <c r="Q19" s="71">
        <v>-6.7</v>
      </c>
      <c r="R19" s="393"/>
    </row>
    <row r="20" spans="1:18" ht="13.5" customHeight="1">
      <c r="A20" s="317"/>
      <c r="B20" s="398" t="s">
        <v>55</v>
      </c>
      <c r="C20" s="399">
        <v>8</v>
      </c>
      <c r="D20" s="34">
        <v>4448407</v>
      </c>
      <c r="E20" s="45">
        <v>4468092</v>
      </c>
      <c r="F20" s="400">
        <v>-0.44056836788499254</v>
      </c>
      <c r="G20" s="34">
        <v>4153846</v>
      </c>
      <c r="H20" s="45">
        <v>4357450</v>
      </c>
      <c r="I20" s="400">
        <v>-4.6725493120976722</v>
      </c>
      <c r="J20" s="62">
        <v>6</v>
      </c>
      <c r="K20" s="401">
        <v>2</v>
      </c>
      <c r="L20" s="83">
        <v>0</v>
      </c>
      <c r="M20" s="62">
        <v>0</v>
      </c>
      <c r="N20" s="401">
        <v>8</v>
      </c>
      <c r="O20" s="83">
        <v>0</v>
      </c>
      <c r="P20" s="62">
        <v>3</v>
      </c>
      <c r="Q20" s="401">
        <v>5</v>
      </c>
      <c r="R20" s="83">
        <v>0</v>
      </c>
    </row>
    <row r="21" spans="1:18" ht="13.5" customHeight="1">
      <c r="A21" s="317"/>
      <c r="B21" s="388"/>
      <c r="C21" s="389"/>
      <c r="D21" s="32">
        <v>16.101198209730843</v>
      </c>
      <c r="E21" s="43">
        <v>15.933748921739266</v>
      </c>
      <c r="F21" s="390"/>
      <c r="G21" s="32">
        <v>15.375922862568467</v>
      </c>
      <c r="H21" s="43">
        <v>17.627761168139095</v>
      </c>
      <c r="I21" s="397"/>
      <c r="J21" s="392"/>
      <c r="K21" s="71">
        <v>75</v>
      </c>
      <c r="L21" s="393"/>
      <c r="M21" s="392"/>
      <c r="N21" s="71">
        <v>0</v>
      </c>
      <c r="O21" s="393"/>
      <c r="P21" s="392"/>
      <c r="Q21" s="71">
        <v>37.5</v>
      </c>
      <c r="R21" s="393"/>
    </row>
    <row r="22" spans="1:18" ht="13.5" customHeight="1">
      <c r="A22" s="317"/>
      <c r="B22" s="398" t="s">
        <v>32</v>
      </c>
      <c r="C22" s="399">
        <v>9</v>
      </c>
      <c r="D22" s="34">
        <v>5445354</v>
      </c>
      <c r="E22" s="45">
        <v>5694643</v>
      </c>
      <c r="F22" s="400">
        <v>-4.3776054091538299</v>
      </c>
      <c r="G22" s="34">
        <v>7527858</v>
      </c>
      <c r="H22" s="45">
        <v>5653223</v>
      </c>
      <c r="I22" s="400">
        <v>33.160464393497307</v>
      </c>
      <c r="J22" s="62">
        <v>4</v>
      </c>
      <c r="K22" s="401">
        <v>2</v>
      </c>
      <c r="L22" s="83">
        <v>3</v>
      </c>
      <c r="M22" s="62">
        <v>1</v>
      </c>
      <c r="N22" s="401">
        <v>7</v>
      </c>
      <c r="O22" s="83">
        <v>1</v>
      </c>
      <c r="P22" s="62">
        <v>2</v>
      </c>
      <c r="Q22" s="401">
        <v>7</v>
      </c>
      <c r="R22" s="83">
        <v>0</v>
      </c>
    </row>
    <row r="23" spans="1:18" ht="13.5" customHeight="1">
      <c r="A23" s="318"/>
      <c r="B23" s="402"/>
      <c r="C23" s="267"/>
      <c r="D23" s="35">
        <v>19.709690250049217</v>
      </c>
      <c r="E23" s="46">
        <v>20.307776062117803</v>
      </c>
      <c r="F23" s="381"/>
      <c r="G23" s="35">
        <v>27.865203459244505</v>
      </c>
      <c r="H23" s="56">
        <v>22.869720794095354</v>
      </c>
      <c r="I23" s="382"/>
      <c r="J23" s="383"/>
      <c r="K23" s="384">
        <v>11.1</v>
      </c>
      <c r="L23" s="385"/>
      <c r="M23" s="383"/>
      <c r="N23" s="384">
        <v>0</v>
      </c>
      <c r="O23" s="385"/>
      <c r="P23" s="383"/>
      <c r="Q23" s="384">
        <v>22.2</v>
      </c>
      <c r="R23" s="385"/>
    </row>
    <row r="24" spans="1:18" ht="13.5" customHeight="1">
      <c r="A24" s="386" t="s">
        <v>19</v>
      </c>
      <c r="B24" s="403"/>
      <c r="C24" s="266">
        <v>16</v>
      </c>
      <c r="D24" s="30">
        <v>4116129</v>
      </c>
      <c r="E24" s="41">
        <v>1776044</v>
      </c>
      <c r="F24" s="379">
        <v>131.75827851111799</v>
      </c>
      <c r="G24" s="30">
        <v>4285749</v>
      </c>
      <c r="H24" s="41">
        <v>3954076</v>
      </c>
      <c r="I24" s="379">
        <v>8.3881291103155178</v>
      </c>
      <c r="J24" s="58">
        <v>1</v>
      </c>
      <c r="K24" s="69">
        <v>11</v>
      </c>
      <c r="L24" s="79">
        <v>4</v>
      </c>
      <c r="M24" s="58">
        <v>0</v>
      </c>
      <c r="N24" s="69">
        <v>13</v>
      </c>
      <c r="O24" s="79">
        <v>3</v>
      </c>
      <c r="P24" s="58">
        <v>1</v>
      </c>
      <c r="Q24" s="69">
        <v>13</v>
      </c>
      <c r="R24" s="79">
        <v>2</v>
      </c>
    </row>
    <row r="25" spans="1:18" ht="13.5" customHeight="1">
      <c r="A25" s="402"/>
      <c r="B25" s="404"/>
      <c r="C25" s="267"/>
      <c r="D25" s="36" t="s">
        <v>74</v>
      </c>
      <c r="E25" s="47" t="s">
        <v>74</v>
      </c>
      <c r="F25" s="381"/>
      <c r="G25" s="54" t="s">
        <v>74</v>
      </c>
      <c r="H25" s="57" t="s">
        <v>74</v>
      </c>
      <c r="I25" s="382"/>
      <c r="J25" s="383"/>
      <c r="K25" s="384">
        <v>-18.8</v>
      </c>
      <c r="L25" s="385"/>
      <c r="M25" s="383"/>
      <c r="N25" s="384">
        <v>-18.8</v>
      </c>
      <c r="O25" s="385"/>
      <c r="P25" s="383"/>
      <c r="Q25" s="384">
        <v>-6.3</v>
      </c>
      <c r="R25" s="385"/>
    </row>
    <row r="26" spans="1:18" ht="13.5" customHeight="1">
      <c r="A26" s="8"/>
      <c r="B26" s="14" t="s">
        <v>61</v>
      </c>
      <c r="C26" s="266">
        <v>27</v>
      </c>
      <c r="D26" s="30">
        <v>3944796</v>
      </c>
      <c r="E26" s="41">
        <v>3823640</v>
      </c>
      <c r="F26" s="379">
        <v>3.1686037388457038</v>
      </c>
      <c r="G26" s="273" t="s">
        <v>74</v>
      </c>
      <c r="H26" s="275" t="s">
        <v>74</v>
      </c>
      <c r="I26" s="387" t="s">
        <v>74</v>
      </c>
      <c r="J26" s="58">
        <v>5</v>
      </c>
      <c r="K26" s="69">
        <v>14</v>
      </c>
      <c r="L26" s="79">
        <v>8</v>
      </c>
      <c r="M26" s="58">
        <v>3</v>
      </c>
      <c r="N26" s="69">
        <v>20</v>
      </c>
      <c r="O26" s="79">
        <v>4</v>
      </c>
      <c r="P26" s="58">
        <v>2</v>
      </c>
      <c r="Q26" s="69">
        <v>11</v>
      </c>
      <c r="R26" s="79">
        <v>14</v>
      </c>
    </row>
    <row r="27" spans="1:18" ht="13.5" customHeight="1">
      <c r="A27" s="8"/>
      <c r="B27" s="380"/>
      <c r="C27" s="267"/>
      <c r="D27" s="31" t="s">
        <v>74</v>
      </c>
      <c r="E27" s="42" t="s">
        <v>74</v>
      </c>
      <c r="F27" s="381"/>
      <c r="G27" s="284"/>
      <c r="H27" s="285"/>
      <c r="I27" s="405"/>
      <c r="J27" s="383"/>
      <c r="K27" s="384">
        <v>-11.1</v>
      </c>
      <c r="L27" s="385"/>
      <c r="M27" s="383"/>
      <c r="N27" s="384">
        <v>-3.7</v>
      </c>
      <c r="O27" s="385"/>
      <c r="P27" s="383"/>
      <c r="Q27" s="384">
        <v>-44.4</v>
      </c>
      <c r="R27" s="385"/>
    </row>
    <row r="28" spans="1:18" ht="13.5" customHeight="1">
      <c r="A28" s="317" t="s">
        <v>66</v>
      </c>
      <c r="B28" s="386" t="s">
        <v>58</v>
      </c>
      <c r="C28" s="406">
        <v>5</v>
      </c>
      <c r="D28" s="30">
        <v>41337</v>
      </c>
      <c r="E28" s="41">
        <v>49886</v>
      </c>
      <c r="F28" s="379">
        <v>-17.137072525357809</v>
      </c>
      <c r="G28" s="273" t="s">
        <v>74</v>
      </c>
      <c r="H28" s="275" t="s">
        <v>74</v>
      </c>
      <c r="I28" s="387" t="s">
        <v>74</v>
      </c>
      <c r="J28" s="58">
        <v>1</v>
      </c>
      <c r="K28" s="69">
        <v>2</v>
      </c>
      <c r="L28" s="79">
        <v>2</v>
      </c>
      <c r="M28" s="58">
        <v>0</v>
      </c>
      <c r="N28" s="69">
        <v>3</v>
      </c>
      <c r="O28" s="79">
        <v>2</v>
      </c>
      <c r="P28" s="58">
        <v>1</v>
      </c>
      <c r="Q28" s="69">
        <v>1</v>
      </c>
      <c r="R28" s="79">
        <v>3</v>
      </c>
    </row>
    <row r="29" spans="1:18" ht="13.5" customHeight="1">
      <c r="A29" s="317"/>
      <c r="B29" s="388"/>
      <c r="C29" s="407"/>
      <c r="D29" s="32">
        <v>1.0478868869264724</v>
      </c>
      <c r="E29" s="43">
        <v>1.3046730340722452</v>
      </c>
      <c r="F29" s="390"/>
      <c r="G29" s="274"/>
      <c r="H29" s="276"/>
      <c r="I29" s="391"/>
      <c r="J29" s="392"/>
      <c r="K29" s="71">
        <v>-20</v>
      </c>
      <c r="L29" s="393"/>
      <c r="M29" s="392"/>
      <c r="N29" s="71">
        <v>-40</v>
      </c>
      <c r="O29" s="393"/>
      <c r="P29" s="392"/>
      <c r="Q29" s="71">
        <v>-40</v>
      </c>
      <c r="R29" s="393"/>
    </row>
    <row r="30" spans="1:18" ht="13.5" customHeight="1">
      <c r="A30" s="317"/>
      <c r="B30" s="394" t="s">
        <v>67</v>
      </c>
      <c r="C30" s="408">
        <v>9</v>
      </c>
      <c r="D30" s="33">
        <v>527428</v>
      </c>
      <c r="E30" s="44">
        <v>545957</v>
      </c>
      <c r="F30" s="396">
        <v>-3.3938570253701243</v>
      </c>
      <c r="G30" s="290" t="s">
        <v>74</v>
      </c>
      <c r="H30" s="291" t="s">
        <v>74</v>
      </c>
      <c r="I30" s="409" t="s">
        <v>74</v>
      </c>
      <c r="J30" s="61">
        <v>2</v>
      </c>
      <c r="K30" s="72">
        <v>4</v>
      </c>
      <c r="L30" s="82">
        <v>3</v>
      </c>
      <c r="M30" s="61">
        <v>2</v>
      </c>
      <c r="N30" s="72">
        <v>7</v>
      </c>
      <c r="O30" s="82">
        <v>0</v>
      </c>
      <c r="P30" s="61">
        <v>0</v>
      </c>
      <c r="Q30" s="72">
        <v>5</v>
      </c>
      <c r="R30" s="82">
        <v>4</v>
      </c>
    </row>
    <row r="31" spans="1:18" ht="13.5" customHeight="1">
      <c r="A31" s="317"/>
      <c r="B31" s="388"/>
      <c r="C31" s="407"/>
      <c r="D31" s="32">
        <v>13.370222439892961</v>
      </c>
      <c r="E31" s="43">
        <v>14.278462407548828</v>
      </c>
      <c r="F31" s="390"/>
      <c r="G31" s="274"/>
      <c r="H31" s="276"/>
      <c r="I31" s="391"/>
      <c r="J31" s="392"/>
      <c r="K31" s="71">
        <v>-11.1</v>
      </c>
      <c r="L31" s="393"/>
      <c r="M31" s="392"/>
      <c r="N31" s="71">
        <v>22.2</v>
      </c>
      <c r="O31" s="393"/>
      <c r="P31" s="392"/>
      <c r="Q31" s="71">
        <v>-44.4</v>
      </c>
      <c r="R31" s="393"/>
    </row>
    <row r="32" spans="1:18" ht="13.5" customHeight="1">
      <c r="A32" s="317"/>
      <c r="B32" s="410" t="s">
        <v>38</v>
      </c>
      <c r="C32" s="408">
        <v>10</v>
      </c>
      <c r="D32" s="37">
        <v>3131193</v>
      </c>
      <c r="E32" s="48">
        <v>3035786</v>
      </c>
      <c r="F32" s="411">
        <v>3.1427445808103585</v>
      </c>
      <c r="G32" s="294" t="s">
        <v>74</v>
      </c>
      <c r="H32" s="296" t="s">
        <v>74</v>
      </c>
      <c r="I32" s="298" t="s">
        <v>74</v>
      </c>
      <c r="J32" s="63">
        <v>1</v>
      </c>
      <c r="K32" s="74">
        <v>8</v>
      </c>
      <c r="L32" s="84">
        <v>1</v>
      </c>
      <c r="M32" s="63">
        <v>1</v>
      </c>
      <c r="N32" s="74">
        <v>7</v>
      </c>
      <c r="O32" s="84">
        <v>2</v>
      </c>
      <c r="P32" s="63">
        <v>1</v>
      </c>
      <c r="Q32" s="74">
        <v>5</v>
      </c>
      <c r="R32" s="84">
        <v>4</v>
      </c>
    </row>
    <row r="33" spans="1:18" ht="13.5" customHeight="1">
      <c r="A33" s="317"/>
      <c r="B33" s="412"/>
      <c r="C33" s="407"/>
      <c r="D33" s="38">
        <v>79.375283284610916</v>
      </c>
      <c r="E33" s="49">
        <v>79.39518364699606</v>
      </c>
      <c r="F33" s="390"/>
      <c r="G33" s="295"/>
      <c r="H33" s="297"/>
      <c r="I33" s="299"/>
      <c r="J33" s="64"/>
      <c r="K33" s="75">
        <v>0</v>
      </c>
      <c r="L33" s="85"/>
      <c r="M33" s="64"/>
      <c r="N33" s="75">
        <v>-10</v>
      </c>
      <c r="O33" s="85"/>
      <c r="P33" s="64"/>
      <c r="Q33" s="75">
        <v>-30</v>
      </c>
      <c r="R33" s="85"/>
    </row>
    <row r="34" spans="1:18" ht="13.5" customHeight="1">
      <c r="A34" s="317"/>
      <c r="B34" s="398" t="s">
        <v>57</v>
      </c>
      <c r="C34" s="413">
        <v>3</v>
      </c>
      <c r="D34" s="34">
        <v>244838</v>
      </c>
      <c r="E34" s="45">
        <v>192011</v>
      </c>
      <c r="F34" s="400">
        <v>27.512486263807801</v>
      </c>
      <c r="G34" s="302" t="s">
        <v>74</v>
      </c>
      <c r="H34" s="303" t="s">
        <v>74</v>
      </c>
      <c r="I34" s="414" t="s">
        <v>74</v>
      </c>
      <c r="J34" s="62">
        <v>1</v>
      </c>
      <c r="K34" s="401">
        <v>0</v>
      </c>
      <c r="L34" s="83">
        <v>2</v>
      </c>
      <c r="M34" s="62">
        <v>0</v>
      </c>
      <c r="N34" s="401">
        <v>3</v>
      </c>
      <c r="O34" s="83">
        <v>0</v>
      </c>
      <c r="P34" s="62">
        <v>0</v>
      </c>
      <c r="Q34" s="401">
        <v>0</v>
      </c>
      <c r="R34" s="83">
        <v>3</v>
      </c>
    </row>
    <row r="35" spans="1:18" ht="13.5" customHeight="1">
      <c r="A35" s="318"/>
      <c r="B35" s="402"/>
      <c r="C35" s="415"/>
      <c r="D35" s="35">
        <v>6.2066073885696493</v>
      </c>
      <c r="E35" s="46">
        <v>5.0216809113828704</v>
      </c>
      <c r="F35" s="381"/>
      <c r="G35" s="284"/>
      <c r="H35" s="285"/>
      <c r="I35" s="405"/>
      <c r="J35" s="383"/>
      <c r="K35" s="384">
        <v>-33.299999999999997</v>
      </c>
      <c r="L35" s="385"/>
      <c r="M35" s="383"/>
      <c r="N35" s="384">
        <v>0</v>
      </c>
      <c r="O35" s="385"/>
      <c r="P35" s="383"/>
      <c r="Q35" s="384">
        <v>-100</v>
      </c>
      <c r="R35" s="385"/>
    </row>
    <row r="36" spans="1:18" ht="13.5" customHeight="1">
      <c r="A36" s="7"/>
      <c r="B36" s="14" t="s">
        <v>61</v>
      </c>
      <c r="C36" s="266">
        <v>30</v>
      </c>
      <c r="D36" s="30">
        <v>2166783</v>
      </c>
      <c r="E36" s="41">
        <v>1958512</v>
      </c>
      <c r="F36" s="379">
        <v>10.634144697607169</v>
      </c>
      <c r="G36" s="273" t="s">
        <v>74</v>
      </c>
      <c r="H36" s="275" t="s">
        <v>74</v>
      </c>
      <c r="I36" s="387" t="s">
        <v>74</v>
      </c>
      <c r="J36" s="58">
        <v>13</v>
      </c>
      <c r="K36" s="69">
        <v>12</v>
      </c>
      <c r="L36" s="79">
        <v>5</v>
      </c>
      <c r="M36" s="58">
        <v>1</v>
      </c>
      <c r="N36" s="69">
        <v>25</v>
      </c>
      <c r="O36" s="79">
        <v>4</v>
      </c>
      <c r="P36" s="58">
        <v>3</v>
      </c>
      <c r="Q36" s="69">
        <v>12</v>
      </c>
      <c r="R36" s="79">
        <v>15</v>
      </c>
    </row>
    <row r="37" spans="1:18" ht="13.5" customHeight="1">
      <c r="A37" s="319" t="s">
        <v>24</v>
      </c>
      <c r="B37" s="380"/>
      <c r="C37" s="267"/>
      <c r="D37" s="31" t="s">
        <v>74</v>
      </c>
      <c r="E37" s="42" t="s">
        <v>74</v>
      </c>
      <c r="F37" s="381"/>
      <c r="G37" s="284"/>
      <c r="H37" s="285"/>
      <c r="I37" s="405"/>
      <c r="J37" s="383"/>
      <c r="K37" s="384">
        <v>26.7</v>
      </c>
      <c r="L37" s="385"/>
      <c r="M37" s="383"/>
      <c r="N37" s="384">
        <v>-10</v>
      </c>
      <c r="O37" s="385"/>
      <c r="P37" s="383"/>
      <c r="Q37" s="384">
        <v>-40</v>
      </c>
      <c r="R37" s="385"/>
    </row>
    <row r="38" spans="1:18" ht="13.5" customHeight="1">
      <c r="A38" s="319"/>
      <c r="B38" s="386" t="s">
        <v>68</v>
      </c>
      <c r="C38" s="266">
        <v>13</v>
      </c>
      <c r="D38" s="30">
        <v>278012</v>
      </c>
      <c r="E38" s="41">
        <v>321211</v>
      </c>
      <c r="F38" s="379">
        <v>-13.448792226916268</v>
      </c>
      <c r="G38" s="273" t="s">
        <v>74</v>
      </c>
      <c r="H38" s="275" t="s">
        <v>74</v>
      </c>
      <c r="I38" s="387" t="s">
        <v>74</v>
      </c>
      <c r="J38" s="58">
        <v>8</v>
      </c>
      <c r="K38" s="69">
        <v>3</v>
      </c>
      <c r="L38" s="79">
        <v>2</v>
      </c>
      <c r="M38" s="58">
        <v>1</v>
      </c>
      <c r="N38" s="69">
        <v>10</v>
      </c>
      <c r="O38" s="79">
        <v>2</v>
      </c>
      <c r="P38" s="58">
        <v>2</v>
      </c>
      <c r="Q38" s="69">
        <v>3</v>
      </c>
      <c r="R38" s="79">
        <v>8</v>
      </c>
    </row>
    <row r="39" spans="1:18" ht="13.5" customHeight="1">
      <c r="A39" s="319"/>
      <c r="B39" s="388"/>
      <c r="C39" s="389"/>
      <c r="D39" s="32">
        <v>12.830634170565302</v>
      </c>
      <c r="E39" s="43">
        <v>16.400767521465276</v>
      </c>
      <c r="F39" s="390"/>
      <c r="G39" s="274"/>
      <c r="H39" s="276"/>
      <c r="I39" s="391"/>
      <c r="J39" s="392"/>
      <c r="K39" s="71">
        <v>46.2</v>
      </c>
      <c r="L39" s="393"/>
      <c r="M39" s="392"/>
      <c r="N39" s="71">
        <v>-7.7</v>
      </c>
      <c r="O39" s="393"/>
      <c r="P39" s="392"/>
      <c r="Q39" s="71">
        <v>-46.2</v>
      </c>
      <c r="R39" s="393"/>
    </row>
    <row r="40" spans="1:18" ht="13.5" customHeight="1">
      <c r="A40" s="319"/>
      <c r="B40" s="23" t="s">
        <v>81</v>
      </c>
      <c r="C40" s="395">
        <v>9</v>
      </c>
      <c r="D40" s="33">
        <v>1177129</v>
      </c>
      <c r="E40" s="44">
        <v>1343279</v>
      </c>
      <c r="F40" s="396">
        <v>-12.368986636432183</v>
      </c>
      <c r="G40" s="290" t="s">
        <v>74</v>
      </c>
      <c r="H40" s="291" t="s">
        <v>74</v>
      </c>
      <c r="I40" s="409" t="s">
        <v>74</v>
      </c>
      <c r="J40" s="61">
        <v>1</v>
      </c>
      <c r="K40" s="72">
        <v>5</v>
      </c>
      <c r="L40" s="82">
        <v>3</v>
      </c>
      <c r="M40" s="61">
        <v>0</v>
      </c>
      <c r="N40" s="72">
        <v>8</v>
      </c>
      <c r="O40" s="82">
        <v>1</v>
      </c>
      <c r="P40" s="61">
        <v>0</v>
      </c>
      <c r="Q40" s="72">
        <v>6</v>
      </c>
      <c r="R40" s="82">
        <v>3</v>
      </c>
    </row>
    <row r="41" spans="1:18" ht="13.5" customHeight="1">
      <c r="A41" s="319"/>
      <c r="B41" s="388"/>
      <c r="C41" s="389"/>
      <c r="D41" s="32">
        <v>54.326113874808883</v>
      </c>
      <c r="E41" s="43">
        <v>68.586712769694543</v>
      </c>
      <c r="F41" s="390"/>
      <c r="G41" s="274"/>
      <c r="H41" s="276"/>
      <c r="I41" s="391"/>
      <c r="J41" s="392"/>
      <c r="K41" s="71">
        <v>-22.2</v>
      </c>
      <c r="L41" s="393"/>
      <c r="M41" s="392"/>
      <c r="N41" s="71">
        <v>-11.1</v>
      </c>
      <c r="O41" s="393"/>
      <c r="P41" s="392"/>
      <c r="Q41" s="71">
        <v>-33.299999999999997</v>
      </c>
      <c r="R41" s="393"/>
    </row>
    <row r="42" spans="1:18" ht="13.5" customHeight="1">
      <c r="A42" s="319"/>
      <c r="B42" s="24" t="s">
        <v>69</v>
      </c>
      <c r="C42" s="399">
        <v>8</v>
      </c>
      <c r="D42" s="34">
        <v>711642</v>
      </c>
      <c r="E42" s="45">
        <v>294022</v>
      </c>
      <c r="F42" s="400">
        <v>142.03699042928761</v>
      </c>
      <c r="G42" s="302" t="s">
        <v>74</v>
      </c>
      <c r="H42" s="303" t="s">
        <v>74</v>
      </c>
      <c r="I42" s="414" t="s">
        <v>74</v>
      </c>
      <c r="J42" s="62">
        <v>4</v>
      </c>
      <c r="K42" s="401">
        <v>4</v>
      </c>
      <c r="L42" s="83">
        <v>0</v>
      </c>
      <c r="M42" s="62">
        <v>0</v>
      </c>
      <c r="N42" s="401">
        <v>7</v>
      </c>
      <c r="O42" s="83">
        <v>1</v>
      </c>
      <c r="P42" s="62">
        <v>1</v>
      </c>
      <c r="Q42" s="401">
        <v>3</v>
      </c>
      <c r="R42" s="83">
        <v>4</v>
      </c>
    </row>
    <row r="43" spans="1:18" ht="13.5" customHeight="1" thickBot="1">
      <c r="A43" s="320"/>
      <c r="B43" s="416"/>
      <c r="C43" s="417"/>
      <c r="D43" s="39">
        <v>32.843251954625821</v>
      </c>
      <c r="E43" s="50">
        <v>15.01251970884018</v>
      </c>
      <c r="F43" s="418"/>
      <c r="G43" s="307"/>
      <c r="H43" s="308"/>
      <c r="I43" s="419"/>
      <c r="J43" s="420"/>
      <c r="K43" s="76">
        <v>50</v>
      </c>
      <c r="L43" s="421"/>
      <c r="M43" s="420"/>
      <c r="N43" s="76">
        <v>-12.5</v>
      </c>
      <c r="O43" s="421"/>
      <c r="P43" s="420"/>
      <c r="Q43" s="76">
        <v>-37.5</v>
      </c>
      <c r="R43" s="421"/>
    </row>
    <row r="44" spans="1:18" ht="13.5" customHeight="1" thickTop="1">
      <c r="A44" s="11" t="s">
        <v>70</v>
      </c>
      <c r="B44" s="26"/>
      <c r="C44" s="310">
        <v>157</v>
      </c>
      <c r="D44" s="422" t="s">
        <v>74</v>
      </c>
      <c r="E44" s="423" t="s">
        <v>74</v>
      </c>
      <c r="F44" s="424" t="s">
        <v>74</v>
      </c>
      <c r="G44" s="422" t="s">
        <v>74</v>
      </c>
      <c r="H44" s="423" t="s">
        <v>74</v>
      </c>
      <c r="I44" s="424" t="s">
        <v>74</v>
      </c>
      <c r="J44" s="425">
        <v>55</v>
      </c>
      <c r="K44" s="426">
        <v>72</v>
      </c>
      <c r="L44" s="427">
        <v>30</v>
      </c>
      <c r="M44" s="425">
        <v>13</v>
      </c>
      <c r="N44" s="426">
        <v>127</v>
      </c>
      <c r="O44" s="427">
        <v>17</v>
      </c>
      <c r="P44" s="425">
        <v>21</v>
      </c>
      <c r="Q44" s="426">
        <v>85</v>
      </c>
      <c r="R44" s="427">
        <v>51</v>
      </c>
    </row>
    <row r="45" spans="1:18" ht="13.5" customHeight="1">
      <c r="A45" s="402"/>
      <c r="B45" s="404"/>
      <c r="C45" s="267"/>
      <c r="D45" s="428"/>
      <c r="E45" s="429"/>
      <c r="F45" s="430"/>
      <c r="G45" s="428"/>
      <c r="H45" s="429"/>
      <c r="I45" s="430"/>
      <c r="J45" s="431"/>
      <c r="K45" s="432">
        <v>15.9</v>
      </c>
      <c r="L45" s="433"/>
      <c r="M45" s="431"/>
      <c r="N45" s="432">
        <v>-2.5</v>
      </c>
      <c r="O45" s="433"/>
      <c r="P45" s="431"/>
      <c r="Q45" s="432">
        <v>-19.100000000000001</v>
      </c>
      <c r="R45" s="433"/>
    </row>
    <row r="46" spans="1:18">
      <c r="F46" s="3"/>
      <c r="J46" s="3" t="s">
        <v>33</v>
      </c>
    </row>
    <row r="47" spans="1:18">
      <c r="A47" s="3"/>
      <c r="B47" s="3"/>
    </row>
    <row r="48" spans="1:18">
      <c r="A48" s="3"/>
      <c r="B48" s="3"/>
    </row>
    <row r="49" spans="1:2">
      <c r="A49" s="3"/>
      <c r="B49" s="3"/>
    </row>
    <row r="50" spans="1:2" ht="10.5" customHeight="1"/>
    <row r="51" spans="1:2"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CDEC-CBFE-43F6-8746-275374D389DB}">
  <sheetPr>
    <tabColor theme="9" tint="-0.249977111117893"/>
  </sheetPr>
  <dimension ref="A1:R50"/>
  <sheetViews>
    <sheetView showGridLines="0" view="pageBreakPreview" zoomScaleNormal="55" zoomScaleSheetLayoutView="100" workbookViewId="0"/>
  </sheetViews>
  <sheetFormatPr defaultRowHeight="13.5"/>
  <cols>
    <col min="1" max="1" width="2.875" style="1" customWidth="1"/>
    <col min="2" max="2" width="13"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116</v>
      </c>
      <c r="B1" s="13"/>
      <c r="C1" s="13"/>
      <c r="D1" s="13"/>
      <c r="E1" s="13"/>
      <c r="F1" s="13"/>
      <c r="G1" s="13"/>
      <c r="H1" s="13"/>
      <c r="I1" s="13"/>
      <c r="J1" s="13"/>
      <c r="K1" s="13"/>
      <c r="L1" s="13"/>
      <c r="M1" s="13"/>
      <c r="N1" s="13"/>
      <c r="O1" s="13"/>
      <c r="P1" s="13"/>
      <c r="Q1" s="13"/>
      <c r="R1" s="13"/>
    </row>
    <row r="2" spans="1:18" ht="14.25" customHeight="1"/>
    <row r="3" spans="1:18" ht="13.5" customHeight="1">
      <c r="R3" s="89" t="s">
        <v>40</v>
      </c>
    </row>
    <row r="4" spans="1:18" ht="13.5" customHeight="1">
      <c r="A4" s="5"/>
      <c r="B4" s="262" t="s">
        <v>80</v>
      </c>
      <c r="C4" s="264" t="s">
        <v>88</v>
      </c>
      <c r="D4" s="259" t="s">
        <v>87</v>
      </c>
      <c r="E4" s="260"/>
      <c r="F4" s="261"/>
      <c r="G4" s="259" t="s">
        <v>85</v>
      </c>
      <c r="H4" s="260"/>
      <c r="I4" s="261"/>
      <c r="J4" s="259" t="s">
        <v>46</v>
      </c>
      <c r="K4" s="260"/>
      <c r="L4" s="261"/>
      <c r="M4" s="259" t="s">
        <v>4</v>
      </c>
      <c r="N4" s="260"/>
      <c r="O4" s="261"/>
      <c r="P4" s="259" t="s">
        <v>7</v>
      </c>
      <c r="Q4" s="260"/>
      <c r="R4" s="261"/>
    </row>
    <row r="5" spans="1:18" ht="13.5" customHeight="1">
      <c r="A5" s="6"/>
      <c r="B5" s="263"/>
      <c r="C5" s="265"/>
      <c r="D5" s="29" t="s">
        <v>84</v>
      </c>
      <c r="E5" s="40" t="s">
        <v>79</v>
      </c>
      <c r="F5" s="52" t="s">
        <v>83</v>
      </c>
      <c r="G5" s="29" t="s">
        <v>84</v>
      </c>
      <c r="H5" s="40" t="s">
        <v>79</v>
      </c>
      <c r="I5" s="52" t="s">
        <v>83</v>
      </c>
      <c r="J5" s="28" t="s">
        <v>77</v>
      </c>
      <c r="K5" s="68" t="s">
        <v>78</v>
      </c>
      <c r="L5" s="51" t="s">
        <v>60</v>
      </c>
      <c r="M5" s="28" t="s">
        <v>77</v>
      </c>
      <c r="N5" s="68" t="s">
        <v>78</v>
      </c>
      <c r="O5" s="51" t="s">
        <v>60</v>
      </c>
      <c r="P5" s="28" t="s">
        <v>77</v>
      </c>
      <c r="Q5" s="68" t="s">
        <v>78</v>
      </c>
      <c r="R5" s="51" t="s">
        <v>60</v>
      </c>
    </row>
    <row r="6" spans="1:18" ht="13.5" customHeight="1">
      <c r="A6" s="7"/>
      <c r="B6" s="14" t="s">
        <v>61</v>
      </c>
      <c r="C6" s="266">
        <v>84</v>
      </c>
      <c r="D6" s="30">
        <v>29427759</v>
      </c>
      <c r="E6" s="41">
        <v>28108125</v>
      </c>
      <c r="F6" s="379">
        <v>4.6948489093456232</v>
      </c>
      <c r="G6" s="53">
        <v>25948246</v>
      </c>
      <c r="H6" s="55">
        <v>24910579</v>
      </c>
      <c r="I6" s="379">
        <v>4.1655675687024285</v>
      </c>
      <c r="J6" s="58">
        <v>35</v>
      </c>
      <c r="K6" s="69">
        <v>39</v>
      </c>
      <c r="L6" s="79">
        <v>10</v>
      </c>
      <c r="M6" s="58">
        <v>11</v>
      </c>
      <c r="N6" s="69">
        <v>66</v>
      </c>
      <c r="O6" s="79">
        <v>7</v>
      </c>
      <c r="P6" s="58">
        <v>18</v>
      </c>
      <c r="Q6" s="69">
        <v>42</v>
      </c>
      <c r="R6" s="79">
        <v>24</v>
      </c>
    </row>
    <row r="7" spans="1:18" ht="13.5" customHeight="1">
      <c r="A7" s="8"/>
      <c r="B7" s="380"/>
      <c r="C7" s="267"/>
      <c r="D7" s="31" t="s">
        <v>74</v>
      </c>
      <c r="E7" s="42" t="s">
        <v>74</v>
      </c>
      <c r="F7" s="381"/>
      <c r="G7" s="31" t="s">
        <v>74</v>
      </c>
      <c r="H7" s="42" t="s">
        <v>74</v>
      </c>
      <c r="I7" s="382"/>
      <c r="J7" s="383"/>
      <c r="K7" s="384">
        <v>29.8</v>
      </c>
      <c r="L7" s="385"/>
      <c r="M7" s="383"/>
      <c r="N7" s="384">
        <v>4.8</v>
      </c>
      <c r="O7" s="385"/>
      <c r="P7" s="383"/>
      <c r="Q7" s="384">
        <v>-7.1</v>
      </c>
      <c r="R7" s="385"/>
    </row>
    <row r="8" spans="1:18" ht="13.5" customHeight="1">
      <c r="A8" s="317" t="s">
        <v>52</v>
      </c>
      <c r="B8" s="386" t="s">
        <v>59</v>
      </c>
      <c r="C8" s="266">
        <v>13</v>
      </c>
      <c r="D8" s="30">
        <v>1956322</v>
      </c>
      <c r="E8" s="41">
        <v>1972347</v>
      </c>
      <c r="F8" s="379">
        <v>-0.81248380736249715</v>
      </c>
      <c r="G8" s="273" t="s">
        <v>74</v>
      </c>
      <c r="H8" s="275" t="s">
        <v>74</v>
      </c>
      <c r="I8" s="387" t="s">
        <v>74</v>
      </c>
      <c r="J8" s="58">
        <v>7</v>
      </c>
      <c r="K8" s="69">
        <v>4</v>
      </c>
      <c r="L8" s="79">
        <v>2</v>
      </c>
      <c r="M8" s="58">
        <v>2</v>
      </c>
      <c r="N8" s="69">
        <v>9</v>
      </c>
      <c r="O8" s="79">
        <v>2</v>
      </c>
      <c r="P8" s="58">
        <v>1</v>
      </c>
      <c r="Q8" s="69">
        <v>3</v>
      </c>
      <c r="R8" s="79">
        <v>9</v>
      </c>
    </row>
    <row r="9" spans="1:18" ht="13.5" customHeight="1">
      <c r="A9" s="317"/>
      <c r="B9" s="388"/>
      <c r="C9" s="389"/>
      <c r="D9" s="32">
        <v>6.6478796431627698</v>
      </c>
      <c r="E9" s="43">
        <v>7.0169995330531654</v>
      </c>
      <c r="F9" s="390"/>
      <c r="G9" s="274"/>
      <c r="H9" s="276"/>
      <c r="I9" s="391"/>
      <c r="J9" s="392"/>
      <c r="K9" s="71">
        <v>38.5</v>
      </c>
      <c r="L9" s="393"/>
      <c r="M9" s="392"/>
      <c r="N9" s="71">
        <v>0</v>
      </c>
      <c r="O9" s="393"/>
      <c r="P9" s="392"/>
      <c r="Q9" s="71">
        <v>-61.5</v>
      </c>
      <c r="R9" s="393"/>
    </row>
    <row r="10" spans="1:18" ht="13.5" customHeight="1">
      <c r="A10" s="317"/>
      <c r="B10" s="394" t="s">
        <v>62</v>
      </c>
      <c r="C10" s="395">
        <v>9</v>
      </c>
      <c r="D10" s="33">
        <v>975623</v>
      </c>
      <c r="E10" s="44">
        <v>990740</v>
      </c>
      <c r="F10" s="396">
        <v>-1.5258291781900368</v>
      </c>
      <c r="G10" s="33">
        <v>890536</v>
      </c>
      <c r="H10" s="44">
        <v>883555</v>
      </c>
      <c r="I10" s="396">
        <v>0.79010361550780317</v>
      </c>
      <c r="J10" s="61">
        <v>0</v>
      </c>
      <c r="K10" s="72">
        <v>6</v>
      </c>
      <c r="L10" s="82">
        <v>3</v>
      </c>
      <c r="M10" s="61">
        <v>0</v>
      </c>
      <c r="N10" s="72">
        <v>7</v>
      </c>
      <c r="O10" s="82">
        <v>2</v>
      </c>
      <c r="P10" s="61">
        <v>2</v>
      </c>
      <c r="Q10" s="72">
        <v>4</v>
      </c>
      <c r="R10" s="82">
        <v>3</v>
      </c>
    </row>
    <row r="11" spans="1:18" ht="13.5" customHeight="1">
      <c r="A11" s="317"/>
      <c r="B11" s="388"/>
      <c r="C11" s="389"/>
      <c r="D11" s="32">
        <v>3.3153153116416374</v>
      </c>
      <c r="E11" s="43">
        <v>3.5247459586863226</v>
      </c>
      <c r="F11" s="390"/>
      <c r="G11" s="32">
        <v>3.4319699296823374</v>
      </c>
      <c r="H11" s="43">
        <v>3.5469067178245837</v>
      </c>
      <c r="I11" s="397"/>
      <c r="J11" s="392"/>
      <c r="K11" s="71">
        <v>-33.299999999999997</v>
      </c>
      <c r="L11" s="393"/>
      <c r="M11" s="392"/>
      <c r="N11" s="71">
        <v>-22.2</v>
      </c>
      <c r="O11" s="393"/>
      <c r="P11" s="392"/>
      <c r="Q11" s="71">
        <v>-11.1</v>
      </c>
      <c r="R11" s="393"/>
    </row>
    <row r="12" spans="1:18" ht="13.5" customHeight="1">
      <c r="A12" s="317"/>
      <c r="B12" s="398" t="s">
        <v>48</v>
      </c>
      <c r="C12" s="399">
        <v>12</v>
      </c>
      <c r="D12" s="34">
        <v>2729545</v>
      </c>
      <c r="E12" s="45">
        <v>3183122</v>
      </c>
      <c r="F12" s="400">
        <v>-14.249438130238175</v>
      </c>
      <c r="G12" s="34">
        <v>2631663</v>
      </c>
      <c r="H12" s="45">
        <v>2955672</v>
      </c>
      <c r="I12" s="400">
        <v>-10.962278629022435</v>
      </c>
      <c r="J12" s="62">
        <v>7</v>
      </c>
      <c r="K12" s="401">
        <v>4</v>
      </c>
      <c r="L12" s="83">
        <v>1</v>
      </c>
      <c r="M12" s="62">
        <v>4</v>
      </c>
      <c r="N12" s="401">
        <v>7</v>
      </c>
      <c r="O12" s="83">
        <v>1</v>
      </c>
      <c r="P12" s="62">
        <v>1</v>
      </c>
      <c r="Q12" s="401">
        <v>5</v>
      </c>
      <c r="R12" s="83">
        <v>6</v>
      </c>
    </row>
    <row r="13" spans="1:18" ht="13.5" customHeight="1">
      <c r="A13" s="317"/>
      <c r="B13" s="388"/>
      <c r="C13" s="389"/>
      <c r="D13" s="32">
        <v>9.275408976945883</v>
      </c>
      <c r="E13" s="43">
        <v>11.324561848220043</v>
      </c>
      <c r="F13" s="390"/>
      <c r="G13" s="32">
        <v>10.141968748099583</v>
      </c>
      <c r="H13" s="43">
        <v>11.86512766323095</v>
      </c>
      <c r="I13" s="397"/>
      <c r="J13" s="392"/>
      <c r="K13" s="71">
        <v>50</v>
      </c>
      <c r="L13" s="393"/>
      <c r="M13" s="392"/>
      <c r="N13" s="71">
        <v>25</v>
      </c>
      <c r="O13" s="393"/>
      <c r="P13" s="392"/>
      <c r="Q13" s="71">
        <v>-41.7</v>
      </c>
      <c r="R13" s="393"/>
    </row>
    <row r="14" spans="1:18" ht="13.5" customHeight="1">
      <c r="A14" s="317"/>
      <c r="B14" s="398" t="s">
        <v>63</v>
      </c>
      <c r="C14" s="399">
        <v>9</v>
      </c>
      <c r="D14" s="34">
        <v>971823</v>
      </c>
      <c r="E14" s="45">
        <v>1032164</v>
      </c>
      <c r="F14" s="400">
        <v>-5.8460670978642924</v>
      </c>
      <c r="G14" s="34">
        <v>1037912</v>
      </c>
      <c r="H14" s="45">
        <v>982848</v>
      </c>
      <c r="I14" s="400">
        <v>5.6024939766881516</v>
      </c>
      <c r="J14" s="62">
        <v>6</v>
      </c>
      <c r="K14" s="401">
        <v>3</v>
      </c>
      <c r="L14" s="83">
        <v>0</v>
      </c>
      <c r="M14" s="62">
        <v>2</v>
      </c>
      <c r="N14" s="401">
        <v>7</v>
      </c>
      <c r="O14" s="83">
        <v>0</v>
      </c>
      <c r="P14" s="62">
        <v>4</v>
      </c>
      <c r="Q14" s="401">
        <v>4</v>
      </c>
      <c r="R14" s="83">
        <v>1</v>
      </c>
    </row>
    <row r="15" spans="1:18" ht="13.5" customHeight="1">
      <c r="A15" s="317"/>
      <c r="B15" s="388"/>
      <c r="C15" s="389"/>
      <c r="D15" s="32">
        <v>3.3024023337964676</v>
      </c>
      <c r="E15" s="43">
        <v>3.6721197162742087</v>
      </c>
      <c r="F15" s="390"/>
      <c r="G15" s="32">
        <v>3.9999312477614097</v>
      </c>
      <c r="H15" s="43">
        <v>3.9455044380943534</v>
      </c>
      <c r="I15" s="397"/>
      <c r="J15" s="392"/>
      <c r="K15" s="71">
        <v>66.7</v>
      </c>
      <c r="L15" s="393"/>
      <c r="M15" s="392"/>
      <c r="N15" s="71">
        <v>22.2</v>
      </c>
      <c r="O15" s="393"/>
      <c r="P15" s="392"/>
      <c r="Q15" s="71">
        <v>33.299999999999997</v>
      </c>
      <c r="R15" s="393"/>
    </row>
    <row r="16" spans="1:18" ht="13.5" customHeight="1">
      <c r="A16" s="317"/>
      <c r="B16" s="398" t="s">
        <v>65</v>
      </c>
      <c r="C16" s="399">
        <v>9</v>
      </c>
      <c r="D16" s="34">
        <v>794973</v>
      </c>
      <c r="E16" s="45">
        <v>867475</v>
      </c>
      <c r="F16" s="400">
        <v>-8.3578201100896337</v>
      </c>
      <c r="G16" s="34">
        <v>625109</v>
      </c>
      <c r="H16" s="45">
        <v>737359</v>
      </c>
      <c r="I16" s="400">
        <v>-15.223249461931033</v>
      </c>
      <c r="J16" s="62">
        <v>0</v>
      </c>
      <c r="K16" s="401">
        <v>7</v>
      </c>
      <c r="L16" s="83">
        <v>2</v>
      </c>
      <c r="M16" s="62">
        <v>1</v>
      </c>
      <c r="N16" s="401">
        <v>8</v>
      </c>
      <c r="O16" s="83">
        <v>0</v>
      </c>
      <c r="P16" s="62">
        <v>0</v>
      </c>
      <c r="Q16" s="401">
        <v>7</v>
      </c>
      <c r="R16" s="83">
        <v>2</v>
      </c>
    </row>
    <row r="17" spans="1:18" ht="13.5" customHeight="1">
      <c r="A17" s="317"/>
      <c r="B17" s="388"/>
      <c r="C17" s="389"/>
      <c r="D17" s="32">
        <v>2.7014391411863881</v>
      </c>
      <c r="E17" s="43">
        <v>3.0862072799235096</v>
      </c>
      <c r="F17" s="390"/>
      <c r="G17" s="32">
        <v>2.4090607126200361</v>
      </c>
      <c r="H17" s="43">
        <v>2.9600235305650662</v>
      </c>
      <c r="I17" s="397"/>
      <c r="J17" s="392"/>
      <c r="K17" s="71">
        <v>-22.2</v>
      </c>
      <c r="L17" s="393"/>
      <c r="M17" s="392"/>
      <c r="N17" s="71">
        <v>11.1</v>
      </c>
      <c r="O17" s="393"/>
      <c r="P17" s="392"/>
      <c r="Q17" s="71">
        <v>-22.2</v>
      </c>
      <c r="R17" s="393"/>
    </row>
    <row r="18" spans="1:18" ht="13.5" customHeight="1">
      <c r="A18" s="317"/>
      <c r="B18" s="398" t="s">
        <v>54</v>
      </c>
      <c r="C18" s="399">
        <v>15</v>
      </c>
      <c r="D18" s="34">
        <v>11958374</v>
      </c>
      <c r="E18" s="45">
        <v>10532881</v>
      </c>
      <c r="F18" s="400">
        <v>13.533742572426306</v>
      </c>
      <c r="G18" s="34">
        <v>11246127</v>
      </c>
      <c r="H18" s="45">
        <v>9724561</v>
      </c>
      <c r="I18" s="400">
        <v>15.646629189739272</v>
      </c>
      <c r="J18" s="62">
        <v>7</v>
      </c>
      <c r="K18" s="401">
        <v>7</v>
      </c>
      <c r="L18" s="83">
        <v>1</v>
      </c>
      <c r="M18" s="62">
        <v>1</v>
      </c>
      <c r="N18" s="401">
        <v>14</v>
      </c>
      <c r="O18" s="83">
        <v>0</v>
      </c>
      <c r="P18" s="62">
        <v>4</v>
      </c>
      <c r="Q18" s="401">
        <v>9</v>
      </c>
      <c r="R18" s="83">
        <v>2</v>
      </c>
    </row>
    <row r="19" spans="1:18" ht="13.5" customHeight="1">
      <c r="A19" s="317"/>
      <c r="B19" s="388"/>
      <c r="C19" s="389"/>
      <c r="D19" s="32">
        <v>40.636373296383191</v>
      </c>
      <c r="E19" s="43">
        <v>37.472727191870682</v>
      </c>
      <c r="F19" s="390"/>
      <c r="G19" s="32">
        <v>43.34060575809248</v>
      </c>
      <c r="H19" s="43">
        <v>39.037876237240411</v>
      </c>
      <c r="I19" s="397"/>
      <c r="J19" s="392"/>
      <c r="K19" s="71">
        <v>40</v>
      </c>
      <c r="L19" s="393"/>
      <c r="M19" s="392"/>
      <c r="N19" s="71">
        <v>6.7</v>
      </c>
      <c r="O19" s="393"/>
      <c r="P19" s="392"/>
      <c r="Q19" s="71">
        <v>13.3</v>
      </c>
      <c r="R19" s="393"/>
    </row>
    <row r="20" spans="1:18" ht="13.5" customHeight="1">
      <c r="A20" s="317"/>
      <c r="B20" s="398" t="s">
        <v>55</v>
      </c>
      <c r="C20" s="399">
        <v>8</v>
      </c>
      <c r="D20" s="34">
        <v>4414886</v>
      </c>
      <c r="E20" s="45">
        <v>4235128</v>
      </c>
      <c r="F20" s="400">
        <v>4.2444525879737256</v>
      </c>
      <c r="G20" s="34">
        <v>4167550</v>
      </c>
      <c r="H20" s="45">
        <v>4032000</v>
      </c>
      <c r="I20" s="400">
        <v>3.3618551587301511</v>
      </c>
      <c r="J20" s="62">
        <v>4</v>
      </c>
      <c r="K20" s="401">
        <v>4</v>
      </c>
      <c r="L20" s="83">
        <v>0</v>
      </c>
      <c r="M20" s="62">
        <v>0</v>
      </c>
      <c r="N20" s="401">
        <v>8</v>
      </c>
      <c r="O20" s="83">
        <v>0</v>
      </c>
      <c r="P20" s="62">
        <v>2</v>
      </c>
      <c r="Q20" s="401">
        <v>6</v>
      </c>
      <c r="R20" s="83">
        <v>0</v>
      </c>
    </row>
    <row r="21" spans="1:18" ht="13.5" customHeight="1">
      <c r="A21" s="317"/>
      <c r="B21" s="388"/>
      <c r="C21" s="389"/>
      <c r="D21" s="32">
        <v>15.002453975513392</v>
      </c>
      <c r="E21" s="43">
        <v>15.067273252840593</v>
      </c>
      <c r="F21" s="390"/>
      <c r="G21" s="32">
        <v>16.061008516722094</v>
      </c>
      <c r="H21" s="43">
        <v>16.185894354362457</v>
      </c>
      <c r="I21" s="397"/>
      <c r="J21" s="392"/>
      <c r="K21" s="71">
        <v>50</v>
      </c>
      <c r="L21" s="393"/>
      <c r="M21" s="392"/>
      <c r="N21" s="71">
        <v>0</v>
      </c>
      <c r="O21" s="393"/>
      <c r="P21" s="392"/>
      <c r="Q21" s="71">
        <v>25</v>
      </c>
      <c r="R21" s="393"/>
    </row>
    <row r="22" spans="1:18" ht="13.5" customHeight="1">
      <c r="A22" s="317"/>
      <c r="B22" s="398" t="s">
        <v>32</v>
      </c>
      <c r="C22" s="399">
        <v>9</v>
      </c>
      <c r="D22" s="34">
        <v>5626213</v>
      </c>
      <c r="E22" s="45">
        <v>5294268</v>
      </c>
      <c r="F22" s="400">
        <v>6.2698941572281655</v>
      </c>
      <c r="G22" s="34">
        <v>5349349</v>
      </c>
      <c r="H22" s="45">
        <v>5594584</v>
      </c>
      <c r="I22" s="400">
        <v>-4.383435837231147</v>
      </c>
      <c r="J22" s="62">
        <v>4</v>
      </c>
      <c r="K22" s="401">
        <v>4</v>
      </c>
      <c r="L22" s="83">
        <v>1</v>
      </c>
      <c r="M22" s="62">
        <v>1</v>
      </c>
      <c r="N22" s="401">
        <v>6</v>
      </c>
      <c r="O22" s="83">
        <v>2</v>
      </c>
      <c r="P22" s="62">
        <v>4</v>
      </c>
      <c r="Q22" s="401">
        <v>4</v>
      </c>
      <c r="R22" s="83">
        <v>1</v>
      </c>
    </row>
    <row r="23" spans="1:18" ht="13.5" customHeight="1">
      <c r="A23" s="318"/>
      <c r="B23" s="402"/>
      <c r="C23" s="267"/>
      <c r="D23" s="35">
        <v>19.118727321370272</v>
      </c>
      <c r="E23" s="46">
        <v>18.835365219131479</v>
      </c>
      <c r="F23" s="381"/>
      <c r="G23" s="35">
        <v>20.615455087022067</v>
      </c>
      <c r="H23" s="56">
        <v>22.458667058682177</v>
      </c>
      <c r="I23" s="382"/>
      <c r="J23" s="383"/>
      <c r="K23" s="384">
        <v>33.299999999999997</v>
      </c>
      <c r="L23" s="385"/>
      <c r="M23" s="383"/>
      <c r="N23" s="384">
        <v>-11.1</v>
      </c>
      <c r="O23" s="385"/>
      <c r="P23" s="383"/>
      <c r="Q23" s="384">
        <v>33.299999999999997</v>
      </c>
      <c r="R23" s="385"/>
    </row>
    <row r="24" spans="1:18" ht="13.5" customHeight="1">
      <c r="A24" s="386" t="s">
        <v>19</v>
      </c>
      <c r="B24" s="403"/>
      <c r="C24" s="266">
        <v>16</v>
      </c>
      <c r="D24" s="30">
        <v>1954874</v>
      </c>
      <c r="E24" s="41">
        <v>1545496</v>
      </c>
      <c r="F24" s="379">
        <v>26.488454192052259</v>
      </c>
      <c r="G24" s="30">
        <v>3072278</v>
      </c>
      <c r="H24" s="41">
        <v>5039158</v>
      </c>
      <c r="I24" s="379">
        <v>-39.031917633858669</v>
      </c>
      <c r="J24" s="58">
        <v>1</v>
      </c>
      <c r="K24" s="69">
        <v>11</v>
      </c>
      <c r="L24" s="79">
        <v>4</v>
      </c>
      <c r="M24" s="58">
        <v>0</v>
      </c>
      <c r="N24" s="69">
        <v>14</v>
      </c>
      <c r="O24" s="79">
        <v>2</v>
      </c>
      <c r="P24" s="58">
        <v>3</v>
      </c>
      <c r="Q24" s="69">
        <v>11</v>
      </c>
      <c r="R24" s="79">
        <v>2</v>
      </c>
    </row>
    <row r="25" spans="1:18" ht="13.5" customHeight="1">
      <c r="A25" s="402"/>
      <c r="B25" s="404"/>
      <c r="C25" s="267"/>
      <c r="D25" s="36" t="s">
        <v>74</v>
      </c>
      <c r="E25" s="47" t="s">
        <v>74</v>
      </c>
      <c r="F25" s="381"/>
      <c r="G25" s="54" t="s">
        <v>74</v>
      </c>
      <c r="H25" s="57" t="s">
        <v>74</v>
      </c>
      <c r="I25" s="382"/>
      <c r="J25" s="383"/>
      <c r="K25" s="384">
        <v>-18.8</v>
      </c>
      <c r="L25" s="385"/>
      <c r="M25" s="383"/>
      <c r="N25" s="384">
        <v>-12.5</v>
      </c>
      <c r="O25" s="385"/>
      <c r="P25" s="383"/>
      <c r="Q25" s="384">
        <v>6.3</v>
      </c>
      <c r="R25" s="385"/>
    </row>
    <row r="26" spans="1:18" ht="13.5" customHeight="1">
      <c r="A26" s="8"/>
      <c r="B26" s="14" t="s">
        <v>61</v>
      </c>
      <c r="C26" s="266">
        <v>27</v>
      </c>
      <c r="D26" s="30">
        <v>5057161</v>
      </c>
      <c r="E26" s="41">
        <v>4869872</v>
      </c>
      <c r="F26" s="379">
        <v>3.8458711029776538</v>
      </c>
      <c r="G26" s="273" t="s">
        <v>74</v>
      </c>
      <c r="H26" s="275" t="s">
        <v>74</v>
      </c>
      <c r="I26" s="387" t="s">
        <v>74</v>
      </c>
      <c r="J26" s="58">
        <v>7</v>
      </c>
      <c r="K26" s="69">
        <v>10</v>
      </c>
      <c r="L26" s="79">
        <v>10</v>
      </c>
      <c r="M26" s="58">
        <v>2</v>
      </c>
      <c r="N26" s="69">
        <v>21</v>
      </c>
      <c r="O26" s="79">
        <v>4</v>
      </c>
      <c r="P26" s="58">
        <v>3</v>
      </c>
      <c r="Q26" s="69">
        <v>8</v>
      </c>
      <c r="R26" s="79">
        <v>16</v>
      </c>
    </row>
    <row r="27" spans="1:18" ht="13.5" customHeight="1">
      <c r="A27" s="8"/>
      <c r="B27" s="380"/>
      <c r="C27" s="267"/>
      <c r="D27" s="31" t="s">
        <v>74</v>
      </c>
      <c r="E27" s="42" t="s">
        <v>74</v>
      </c>
      <c r="F27" s="381"/>
      <c r="G27" s="284"/>
      <c r="H27" s="285"/>
      <c r="I27" s="405"/>
      <c r="J27" s="383"/>
      <c r="K27" s="384">
        <v>-11.1</v>
      </c>
      <c r="L27" s="385"/>
      <c r="M27" s="383"/>
      <c r="N27" s="384">
        <v>-7.4</v>
      </c>
      <c r="O27" s="385"/>
      <c r="P27" s="383"/>
      <c r="Q27" s="384">
        <v>-48.1</v>
      </c>
      <c r="R27" s="385"/>
    </row>
    <row r="28" spans="1:18" ht="13.5" customHeight="1">
      <c r="A28" s="317" t="s">
        <v>66</v>
      </c>
      <c r="B28" s="386" t="s">
        <v>58</v>
      </c>
      <c r="C28" s="406">
        <v>5</v>
      </c>
      <c r="D28" s="30">
        <v>57097</v>
      </c>
      <c r="E28" s="41">
        <v>63100</v>
      </c>
      <c r="F28" s="379">
        <v>-9.5134706814580028</v>
      </c>
      <c r="G28" s="273" t="s">
        <v>74</v>
      </c>
      <c r="H28" s="275" t="s">
        <v>74</v>
      </c>
      <c r="I28" s="387" t="s">
        <v>74</v>
      </c>
      <c r="J28" s="58">
        <v>1</v>
      </c>
      <c r="K28" s="69">
        <v>1</v>
      </c>
      <c r="L28" s="79">
        <v>3</v>
      </c>
      <c r="M28" s="58">
        <v>0</v>
      </c>
      <c r="N28" s="69">
        <v>2</v>
      </c>
      <c r="O28" s="79">
        <v>3</v>
      </c>
      <c r="P28" s="58">
        <v>1</v>
      </c>
      <c r="Q28" s="69">
        <v>1</v>
      </c>
      <c r="R28" s="79">
        <v>3</v>
      </c>
    </row>
    <row r="29" spans="1:18" ht="13.5" customHeight="1">
      <c r="A29" s="317"/>
      <c r="B29" s="388"/>
      <c r="C29" s="407"/>
      <c r="D29" s="32">
        <v>1.1290326726793947</v>
      </c>
      <c r="E29" s="43">
        <v>1.2957219409462917</v>
      </c>
      <c r="F29" s="390"/>
      <c r="G29" s="274"/>
      <c r="H29" s="276"/>
      <c r="I29" s="391"/>
      <c r="J29" s="392"/>
      <c r="K29" s="71">
        <v>-40</v>
      </c>
      <c r="L29" s="393"/>
      <c r="M29" s="392"/>
      <c r="N29" s="71">
        <v>-60</v>
      </c>
      <c r="O29" s="393"/>
      <c r="P29" s="392"/>
      <c r="Q29" s="71">
        <v>-40</v>
      </c>
      <c r="R29" s="393"/>
    </row>
    <row r="30" spans="1:18" ht="13.5" customHeight="1">
      <c r="A30" s="317"/>
      <c r="B30" s="394" t="s">
        <v>67</v>
      </c>
      <c r="C30" s="408">
        <v>9</v>
      </c>
      <c r="D30" s="33">
        <v>631539</v>
      </c>
      <c r="E30" s="44">
        <v>577778</v>
      </c>
      <c r="F30" s="396">
        <v>9.3047848827750386</v>
      </c>
      <c r="G30" s="290" t="s">
        <v>74</v>
      </c>
      <c r="H30" s="291" t="s">
        <v>74</v>
      </c>
      <c r="I30" s="409" t="s">
        <v>74</v>
      </c>
      <c r="J30" s="61">
        <v>4</v>
      </c>
      <c r="K30" s="72">
        <v>3</v>
      </c>
      <c r="L30" s="82">
        <v>2</v>
      </c>
      <c r="M30" s="61">
        <v>2</v>
      </c>
      <c r="N30" s="72">
        <v>7</v>
      </c>
      <c r="O30" s="82">
        <v>0</v>
      </c>
      <c r="P30" s="61">
        <v>2</v>
      </c>
      <c r="Q30" s="72">
        <v>4</v>
      </c>
      <c r="R30" s="82">
        <v>3</v>
      </c>
    </row>
    <row r="31" spans="1:18" ht="13.5" customHeight="1">
      <c r="A31" s="317"/>
      <c r="B31" s="388"/>
      <c r="C31" s="407"/>
      <c r="D31" s="32">
        <v>12.488014520399885</v>
      </c>
      <c r="E31" s="43">
        <v>11.864336475373479</v>
      </c>
      <c r="F31" s="390"/>
      <c r="G31" s="274"/>
      <c r="H31" s="276"/>
      <c r="I31" s="391"/>
      <c r="J31" s="392"/>
      <c r="K31" s="71">
        <v>22.2</v>
      </c>
      <c r="L31" s="393"/>
      <c r="M31" s="392"/>
      <c r="N31" s="71">
        <v>22.2</v>
      </c>
      <c r="O31" s="393"/>
      <c r="P31" s="392"/>
      <c r="Q31" s="71">
        <v>-11.1</v>
      </c>
      <c r="R31" s="393"/>
    </row>
    <row r="32" spans="1:18" ht="13.5" customHeight="1">
      <c r="A32" s="317"/>
      <c r="B32" s="410" t="s">
        <v>38</v>
      </c>
      <c r="C32" s="408">
        <v>10</v>
      </c>
      <c r="D32" s="37">
        <v>4100223</v>
      </c>
      <c r="E32" s="48">
        <v>3989818</v>
      </c>
      <c r="F32" s="411">
        <v>2.7671688282523235</v>
      </c>
      <c r="G32" s="294" t="s">
        <v>74</v>
      </c>
      <c r="H32" s="296" t="s">
        <v>74</v>
      </c>
      <c r="I32" s="298" t="s">
        <v>74</v>
      </c>
      <c r="J32" s="63">
        <v>0</v>
      </c>
      <c r="K32" s="74">
        <v>6</v>
      </c>
      <c r="L32" s="84">
        <v>4</v>
      </c>
      <c r="M32" s="63">
        <v>0</v>
      </c>
      <c r="N32" s="74">
        <v>9</v>
      </c>
      <c r="O32" s="84">
        <v>1</v>
      </c>
      <c r="P32" s="63">
        <v>0</v>
      </c>
      <c r="Q32" s="74">
        <v>3</v>
      </c>
      <c r="R32" s="84">
        <v>7</v>
      </c>
    </row>
    <row r="33" spans="1:18" ht="13.5" customHeight="1">
      <c r="A33" s="317"/>
      <c r="B33" s="412"/>
      <c r="C33" s="407"/>
      <c r="D33" s="38">
        <v>81.077565060712914</v>
      </c>
      <c r="E33" s="49">
        <v>81.928600998137114</v>
      </c>
      <c r="F33" s="390"/>
      <c r="G33" s="295"/>
      <c r="H33" s="297"/>
      <c r="I33" s="299"/>
      <c r="J33" s="64"/>
      <c r="K33" s="75">
        <v>-40</v>
      </c>
      <c r="L33" s="85"/>
      <c r="M33" s="64"/>
      <c r="N33" s="75">
        <v>-10</v>
      </c>
      <c r="O33" s="85"/>
      <c r="P33" s="64"/>
      <c r="Q33" s="75">
        <v>-70</v>
      </c>
      <c r="R33" s="85"/>
    </row>
    <row r="34" spans="1:18" ht="13.5" customHeight="1">
      <c r="A34" s="317"/>
      <c r="B34" s="398" t="s">
        <v>57</v>
      </c>
      <c r="C34" s="413">
        <v>3</v>
      </c>
      <c r="D34" s="34">
        <v>268302</v>
      </c>
      <c r="E34" s="45">
        <v>239176</v>
      </c>
      <c r="F34" s="400">
        <v>12.177643241796844</v>
      </c>
      <c r="G34" s="302" t="s">
        <v>74</v>
      </c>
      <c r="H34" s="303" t="s">
        <v>74</v>
      </c>
      <c r="I34" s="414" t="s">
        <v>74</v>
      </c>
      <c r="J34" s="62">
        <v>2</v>
      </c>
      <c r="K34" s="401">
        <v>0</v>
      </c>
      <c r="L34" s="83">
        <v>1</v>
      </c>
      <c r="M34" s="62">
        <v>0</v>
      </c>
      <c r="N34" s="401">
        <v>3</v>
      </c>
      <c r="O34" s="83">
        <v>0</v>
      </c>
      <c r="P34" s="62">
        <v>0</v>
      </c>
      <c r="Q34" s="401">
        <v>0</v>
      </c>
      <c r="R34" s="83">
        <v>3</v>
      </c>
    </row>
    <row r="35" spans="1:18" ht="13.5" customHeight="1">
      <c r="A35" s="318"/>
      <c r="B35" s="402"/>
      <c r="C35" s="415"/>
      <c r="D35" s="35">
        <v>5.3053877462078036</v>
      </c>
      <c r="E35" s="46">
        <v>4.9113405855431109</v>
      </c>
      <c r="F35" s="381"/>
      <c r="G35" s="284"/>
      <c r="H35" s="285"/>
      <c r="I35" s="405"/>
      <c r="J35" s="383"/>
      <c r="K35" s="384">
        <v>33.299999999999997</v>
      </c>
      <c r="L35" s="385"/>
      <c r="M35" s="383"/>
      <c r="N35" s="384">
        <v>0</v>
      </c>
      <c r="O35" s="385"/>
      <c r="P35" s="383"/>
      <c r="Q35" s="384">
        <v>-100</v>
      </c>
      <c r="R35" s="385"/>
    </row>
    <row r="36" spans="1:18" ht="13.5" customHeight="1">
      <c r="A36" s="7"/>
      <c r="B36" s="14" t="s">
        <v>61</v>
      </c>
      <c r="C36" s="266">
        <v>30</v>
      </c>
      <c r="D36" s="30">
        <v>2044675</v>
      </c>
      <c r="E36" s="41">
        <v>2106984</v>
      </c>
      <c r="F36" s="379">
        <v>-2.9572602354835169</v>
      </c>
      <c r="G36" s="273" t="s">
        <v>74</v>
      </c>
      <c r="H36" s="275" t="s">
        <v>74</v>
      </c>
      <c r="I36" s="387" t="s">
        <v>74</v>
      </c>
      <c r="J36" s="58">
        <v>8</v>
      </c>
      <c r="K36" s="69">
        <v>14</v>
      </c>
      <c r="L36" s="79">
        <v>8</v>
      </c>
      <c r="M36" s="58">
        <v>0</v>
      </c>
      <c r="N36" s="69">
        <v>20</v>
      </c>
      <c r="O36" s="79">
        <v>10</v>
      </c>
      <c r="P36" s="58">
        <v>2</v>
      </c>
      <c r="Q36" s="69">
        <v>12</v>
      </c>
      <c r="R36" s="79">
        <v>16</v>
      </c>
    </row>
    <row r="37" spans="1:18" ht="13.5" customHeight="1">
      <c r="A37" s="319" t="s">
        <v>24</v>
      </c>
      <c r="B37" s="380"/>
      <c r="C37" s="267"/>
      <c r="D37" s="31" t="s">
        <v>74</v>
      </c>
      <c r="E37" s="42" t="s">
        <v>74</v>
      </c>
      <c r="F37" s="381"/>
      <c r="G37" s="284"/>
      <c r="H37" s="285"/>
      <c r="I37" s="405"/>
      <c r="J37" s="383"/>
      <c r="K37" s="384">
        <v>0</v>
      </c>
      <c r="L37" s="385"/>
      <c r="M37" s="383"/>
      <c r="N37" s="384">
        <v>-33.299999999999997</v>
      </c>
      <c r="O37" s="385"/>
      <c r="P37" s="383"/>
      <c r="Q37" s="384">
        <v>-46.7</v>
      </c>
      <c r="R37" s="385"/>
    </row>
    <row r="38" spans="1:18" ht="13.5" customHeight="1">
      <c r="A38" s="319"/>
      <c r="B38" s="386" t="s">
        <v>68</v>
      </c>
      <c r="C38" s="266">
        <v>13</v>
      </c>
      <c r="D38" s="30">
        <v>241155</v>
      </c>
      <c r="E38" s="41">
        <v>292475</v>
      </c>
      <c r="F38" s="379">
        <v>-17.546798871698428</v>
      </c>
      <c r="G38" s="273" t="s">
        <v>74</v>
      </c>
      <c r="H38" s="275" t="s">
        <v>74</v>
      </c>
      <c r="I38" s="387" t="s">
        <v>74</v>
      </c>
      <c r="J38" s="58">
        <v>4</v>
      </c>
      <c r="K38" s="69">
        <v>4</v>
      </c>
      <c r="L38" s="79">
        <v>5</v>
      </c>
      <c r="M38" s="58">
        <v>0</v>
      </c>
      <c r="N38" s="69">
        <v>7</v>
      </c>
      <c r="O38" s="79">
        <v>6</v>
      </c>
      <c r="P38" s="58">
        <v>0</v>
      </c>
      <c r="Q38" s="69">
        <v>4</v>
      </c>
      <c r="R38" s="79">
        <v>9</v>
      </c>
    </row>
    <row r="39" spans="1:18" ht="13.5" customHeight="1">
      <c r="A39" s="319"/>
      <c r="B39" s="388"/>
      <c r="C39" s="389"/>
      <c r="D39" s="32">
        <v>11.794294936848154</v>
      </c>
      <c r="E39" s="43">
        <v>13.881215994046467</v>
      </c>
      <c r="F39" s="390"/>
      <c r="G39" s="274"/>
      <c r="H39" s="276"/>
      <c r="I39" s="391"/>
      <c r="J39" s="392"/>
      <c r="K39" s="71">
        <v>-7.7</v>
      </c>
      <c r="L39" s="393"/>
      <c r="M39" s="392"/>
      <c r="N39" s="71">
        <v>-46.2</v>
      </c>
      <c r="O39" s="393"/>
      <c r="P39" s="392"/>
      <c r="Q39" s="71">
        <v>-69.2</v>
      </c>
      <c r="R39" s="393"/>
    </row>
    <row r="40" spans="1:18" ht="13.5" customHeight="1">
      <c r="A40" s="319"/>
      <c r="B40" s="23" t="s">
        <v>81</v>
      </c>
      <c r="C40" s="395">
        <v>9</v>
      </c>
      <c r="D40" s="33">
        <v>1277643</v>
      </c>
      <c r="E40" s="44">
        <v>1449176</v>
      </c>
      <c r="F40" s="396">
        <v>-11.836588516508698</v>
      </c>
      <c r="G40" s="290" t="s">
        <v>74</v>
      </c>
      <c r="H40" s="291" t="s">
        <v>74</v>
      </c>
      <c r="I40" s="409" t="s">
        <v>74</v>
      </c>
      <c r="J40" s="61">
        <v>2</v>
      </c>
      <c r="K40" s="72">
        <v>6</v>
      </c>
      <c r="L40" s="82">
        <v>1</v>
      </c>
      <c r="M40" s="61">
        <v>0</v>
      </c>
      <c r="N40" s="72">
        <v>7</v>
      </c>
      <c r="O40" s="82">
        <v>2</v>
      </c>
      <c r="P40" s="61">
        <v>1</v>
      </c>
      <c r="Q40" s="72">
        <v>4</v>
      </c>
      <c r="R40" s="82">
        <v>4</v>
      </c>
    </row>
    <row r="41" spans="1:18" ht="13.5" customHeight="1">
      <c r="A41" s="319"/>
      <c r="B41" s="388"/>
      <c r="C41" s="389"/>
      <c r="D41" s="32">
        <v>62.486360913103546</v>
      </c>
      <c r="E41" s="43">
        <v>68.779639522654179</v>
      </c>
      <c r="F41" s="390"/>
      <c r="G41" s="274"/>
      <c r="H41" s="276"/>
      <c r="I41" s="391"/>
      <c r="J41" s="392"/>
      <c r="K41" s="71">
        <v>11.1</v>
      </c>
      <c r="L41" s="393"/>
      <c r="M41" s="392"/>
      <c r="N41" s="71">
        <v>-22.2</v>
      </c>
      <c r="O41" s="393"/>
      <c r="P41" s="392"/>
      <c r="Q41" s="71">
        <v>-33.299999999999997</v>
      </c>
      <c r="R41" s="393"/>
    </row>
    <row r="42" spans="1:18" ht="13.5" customHeight="1">
      <c r="A42" s="319"/>
      <c r="B42" s="24" t="s">
        <v>69</v>
      </c>
      <c r="C42" s="399">
        <v>8</v>
      </c>
      <c r="D42" s="34">
        <v>525877</v>
      </c>
      <c r="E42" s="45">
        <v>365333</v>
      </c>
      <c r="F42" s="400">
        <v>43.94456564285187</v>
      </c>
      <c r="G42" s="302" t="s">
        <v>74</v>
      </c>
      <c r="H42" s="303" t="s">
        <v>74</v>
      </c>
      <c r="I42" s="414" t="s">
        <v>74</v>
      </c>
      <c r="J42" s="62">
        <v>2</v>
      </c>
      <c r="K42" s="401">
        <v>4</v>
      </c>
      <c r="L42" s="83">
        <v>2</v>
      </c>
      <c r="M42" s="62">
        <v>0</v>
      </c>
      <c r="N42" s="401">
        <v>6</v>
      </c>
      <c r="O42" s="83">
        <v>2</v>
      </c>
      <c r="P42" s="62">
        <v>1</v>
      </c>
      <c r="Q42" s="401">
        <v>4</v>
      </c>
      <c r="R42" s="83">
        <v>3</v>
      </c>
    </row>
    <row r="43" spans="1:18" ht="13.5" customHeight="1" thickBot="1">
      <c r="A43" s="320"/>
      <c r="B43" s="416"/>
      <c r="C43" s="417"/>
      <c r="D43" s="39">
        <v>25.719344150048297</v>
      </c>
      <c r="E43" s="50">
        <v>17.33914448329935</v>
      </c>
      <c r="F43" s="418"/>
      <c r="G43" s="307"/>
      <c r="H43" s="308"/>
      <c r="I43" s="419"/>
      <c r="J43" s="420"/>
      <c r="K43" s="76">
        <v>0</v>
      </c>
      <c r="L43" s="421"/>
      <c r="M43" s="420"/>
      <c r="N43" s="76">
        <v>-25</v>
      </c>
      <c r="O43" s="421"/>
      <c r="P43" s="420"/>
      <c r="Q43" s="76">
        <v>-25</v>
      </c>
      <c r="R43" s="421"/>
    </row>
    <row r="44" spans="1:18" ht="13.5" customHeight="1" thickTop="1">
      <c r="A44" s="11" t="s">
        <v>70</v>
      </c>
      <c r="B44" s="26"/>
      <c r="C44" s="310">
        <v>157</v>
      </c>
      <c r="D44" s="422" t="s">
        <v>74</v>
      </c>
      <c r="E44" s="423" t="s">
        <v>74</v>
      </c>
      <c r="F44" s="424" t="s">
        <v>74</v>
      </c>
      <c r="G44" s="422" t="s">
        <v>74</v>
      </c>
      <c r="H44" s="423" t="s">
        <v>74</v>
      </c>
      <c r="I44" s="424" t="s">
        <v>74</v>
      </c>
      <c r="J44" s="425">
        <v>51</v>
      </c>
      <c r="K44" s="426">
        <v>74</v>
      </c>
      <c r="L44" s="427">
        <v>32</v>
      </c>
      <c r="M44" s="425">
        <v>13</v>
      </c>
      <c r="N44" s="426">
        <v>121</v>
      </c>
      <c r="O44" s="427">
        <v>23</v>
      </c>
      <c r="P44" s="425">
        <v>26</v>
      </c>
      <c r="Q44" s="426">
        <v>73</v>
      </c>
      <c r="R44" s="427">
        <v>58</v>
      </c>
    </row>
    <row r="45" spans="1:18" ht="13.5" customHeight="1">
      <c r="A45" s="402"/>
      <c r="B45" s="404"/>
      <c r="C45" s="267"/>
      <c r="D45" s="428"/>
      <c r="E45" s="429"/>
      <c r="F45" s="430"/>
      <c r="G45" s="428"/>
      <c r="H45" s="429"/>
      <c r="I45" s="430"/>
      <c r="J45" s="431"/>
      <c r="K45" s="432">
        <v>12.1</v>
      </c>
      <c r="L45" s="433"/>
      <c r="M45" s="431"/>
      <c r="N45" s="432">
        <v>-6.4</v>
      </c>
      <c r="O45" s="433"/>
      <c r="P45" s="431"/>
      <c r="Q45" s="432">
        <v>-20.399999999999999</v>
      </c>
      <c r="R45" s="433"/>
    </row>
    <row r="46" spans="1:18">
      <c r="F46" s="3"/>
      <c r="J46" s="3" t="s">
        <v>33</v>
      </c>
    </row>
    <row r="47" spans="1:18">
      <c r="A47" s="3"/>
      <c r="B47" s="3"/>
    </row>
    <row r="48" spans="1:18">
      <c r="A48" s="3"/>
      <c r="B48" s="3"/>
    </row>
    <row r="49" ht="10.5" customHeight="1"/>
    <row r="50" ht="10.5" customHeight="1"/>
  </sheetData>
  <mergeCells count="94">
    <mergeCell ref="H44:H45"/>
    <mergeCell ref="I44:I45"/>
    <mergeCell ref="C42:C43"/>
    <mergeCell ref="F42:F43"/>
    <mergeCell ref="G42:G43"/>
    <mergeCell ref="H42:H43"/>
    <mergeCell ref="I42:I43"/>
    <mergeCell ref="C44:C45"/>
    <mergeCell ref="D44:D45"/>
    <mergeCell ref="E44:E45"/>
    <mergeCell ref="F44:F45"/>
    <mergeCell ref="G44:G45"/>
    <mergeCell ref="I38:I39"/>
    <mergeCell ref="C40:C41"/>
    <mergeCell ref="F40:F41"/>
    <mergeCell ref="G40:G41"/>
    <mergeCell ref="H40:H41"/>
    <mergeCell ref="I40:I41"/>
    <mergeCell ref="C36:C37"/>
    <mergeCell ref="F36:F37"/>
    <mergeCell ref="G36:G37"/>
    <mergeCell ref="H36:H37"/>
    <mergeCell ref="I36:I37"/>
    <mergeCell ref="A37:A43"/>
    <mergeCell ref="C38:C39"/>
    <mergeCell ref="F38:F39"/>
    <mergeCell ref="G38:G39"/>
    <mergeCell ref="H38:H39"/>
    <mergeCell ref="C32:C33"/>
    <mergeCell ref="F32:F33"/>
    <mergeCell ref="G32:G33"/>
    <mergeCell ref="H32:H33"/>
    <mergeCell ref="I32:I33"/>
    <mergeCell ref="C34:C35"/>
    <mergeCell ref="F34:F35"/>
    <mergeCell ref="G34:G35"/>
    <mergeCell ref="H34:H35"/>
    <mergeCell ref="I34:I35"/>
    <mergeCell ref="I28:I29"/>
    <mergeCell ref="C30:C31"/>
    <mergeCell ref="F30:F31"/>
    <mergeCell ref="G30:G31"/>
    <mergeCell ref="H30:H31"/>
    <mergeCell ref="I30:I31"/>
    <mergeCell ref="C26:C27"/>
    <mergeCell ref="F26:F27"/>
    <mergeCell ref="G26:G27"/>
    <mergeCell ref="H26:H27"/>
    <mergeCell ref="I26:I27"/>
    <mergeCell ref="A28:A35"/>
    <mergeCell ref="C28:C29"/>
    <mergeCell ref="F28:F29"/>
    <mergeCell ref="G28:G29"/>
    <mergeCell ref="H28:H29"/>
    <mergeCell ref="C22:C23"/>
    <mergeCell ref="F22:F23"/>
    <mergeCell ref="I22:I23"/>
    <mergeCell ref="C24:C25"/>
    <mergeCell ref="F24:F25"/>
    <mergeCell ref="I24:I25"/>
    <mergeCell ref="C18:C19"/>
    <mergeCell ref="F18:F19"/>
    <mergeCell ref="I18:I19"/>
    <mergeCell ref="C20:C21"/>
    <mergeCell ref="F20:F21"/>
    <mergeCell ref="I20:I21"/>
    <mergeCell ref="C14:C15"/>
    <mergeCell ref="F14:F15"/>
    <mergeCell ref="I14:I15"/>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98425196850393681" right="0.23622047244094488" top="0.27559055118110237" bottom="0.23622047244094488" header="0.31496062992125984" footer="0.31496062992125984"/>
  <pageSetup paperSize="9" scale="98"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４月</vt:lpstr>
      <vt:lpstr>５月</vt:lpstr>
      <vt:lpstr>６月</vt:lpstr>
      <vt:lpstr>7月</vt:lpstr>
      <vt:lpstr>８月</vt:lpstr>
      <vt:lpstr>9月</vt:lpstr>
      <vt:lpstr>１０月</vt:lpstr>
      <vt:lpstr>１１月</vt:lpstr>
      <vt:lpstr>１２月</vt:lpstr>
      <vt:lpstr>１月</vt:lpstr>
      <vt:lpstr>２月</vt:lpstr>
      <vt:lpstr>３月</vt:lpstr>
      <vt:lpstr>コメント版 (知事への情報提供、未使用)</vt:lpstr>
      <vt:lpstr>調査結果 (朝の会、未使用)</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'7月'!Print_Area</vt:lpstr>
      <vt:lpstr>'８月'!Print_Area</vt:lpstr>
      <vt:lpstr>'9月'!Print_Area</vt:lpstr>
      <vt:lpstr>'コメント版 (知事への情報提供、未使用)'!Print_Area</vt:lpstr>
      <vt:lpstr>'調査結果 (朝の会、未使用)'!Print_Area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佐藤　亘</cp:lastModifiedBy>
  <cp:lastPrinted>2020-06-12T09:48:43Z</cp:lastPrinted>
  <dcterms:created xsi:type="dcterms:W3CDTF">2010-06-25T04:07:16Z</dcterms:created>
  <dcterms:modified xsi:type="dcterms:W3CDTF">2023-02-06T07:03:27Z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3.0.4.0</vt:lpwstr>
      <vt:lpwstr>3.1.9.0</vt:lpwstr>
    </vt:vector>
  </property>
  <property fmtid="{DCFEDD21-7773-49B2-8022-6FC58DB5260B}" pid="3" name="LastSavedVersion">
    <vt:lpwstr>3.1.9.0</vt:lpwstr>
  </property>
  <property fmtid="{DCFEDD21-7773-49B2-8022-6FC58DB5260B}" pid="4" name="LastSavedDate">
    <vt:filetime>2023-01-19T04:20:03Z</vt:filetime>
  </property>
</Properties>
</file>