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11.9\homes\admin\02koueikigyo\02 業務\01 共通業務\03 各種調査・照会\07 経営総点検調査・抜本的改革取組状況調査\R03年度作業\01 抜本的な改革の取組状況調査\07 公開用ファイル\"/>
    </mc:Choice>
  </mc:AlternateContent>
  <xr:revisionPtr revIDLastSave="0" documentId="8_{DD31094D-76C6-4E60-8F43-429526A5D893}" xr6:coauthVersionLast="46" xr6:coauthVersionMax="46" xr10:uidLastSave="{00000000-0000-0000-0000-000000000000}"/>
  <bookViews>
    <workbookView xWindow="5625" yWindow="1680" windowWidth="14910" windowHeight="13875" xr2:uid="{6D040420-BB42-4C9B-B0D5-CFD51C46448E}"/>
  </bookViews>
  <sheets>
    <sheet name="水道" sheetId="1" r:id="rId1"/>
    <sheet name="簡易水道" sheetId="2" r:id="rId2"/>
    <sheet name="下水道（公共下水道）" sheetId="3" r:id="rId3"/>
    <sheet name="下水道（特定環境保全公共下水道）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2">'下水道（公共下水道）'!$A$1:$BS$315</definedName>
    <definedName name="_xlnm.Print_Area" localSheetId="3">'下水道（特定環境保全公共下水道）'!$A$1:$BS$315</definedName>
    <definedName name="_xlnm.Print_Area" localSheetId="1">簡易水道!$A$1:$BS$315</definedName>
    <definedName name="_xlnm.Print_Area" localSheetId="0">水道!$A$1:$BS$315</definedName>
    <definedName name="業種名" localSheetId="2">[3]選択肢!$K$2:$K$19</definedName>
    <definedName name="業種名" localSheetId="3">[4]選択肢!$K$2:$K$19</definedName>
    <definedName name="業種名" localSheetId="1">[2]選択肢!$K$2:$K$19</definedName>
    <definedName name="業種名">[1]選択肢!$K$2:$K$19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6" i="4" l="1"/>
  <c r="AM283" i="4"/>
  <c r="U283" i="4"/>
  <c r="N283" i="4"/>
  <c r="N277" i="4"/>
  <c r="BN274" i="4"/>
  <c r="BJ274" i="4"/>
  <c r="BF274" i="4"/>
  <c r="AU273" i="4"/>
  <c r="AM273" i="4"/>
  <c r="BF271" i="4"/>
  <c r="U271" i="4"/>
  <c r="N271" i="4"/>
  <c r="AM260" i="4"/>
  <c r="U260" i="4"/>
  <c r="N260" i="4"/>
  <c r="AY256" i="4"/>
  <c r="AQ256" i="4"/>
  <c r="AQ254" i="4"/>
  <c r="N254" i="4"/>
  <c r="AY253" i="4"/>
  <c r="AQ252" i="4"/>
  <c r="BN251" i="4"/>
  <c r="BJ251" i="4"/>
  <c r="BF251" i="4"/>
  <c r="AQ250" i="4"/>
  <c r="BF248" i="4"/>
  <c r="AY248" i="4"/>
  <c r="AQ248" i="4"/>
  <c r="U248" i="4"/>
  <c r="N248" i="4"/>
  <c r="AM236" i="4"/>
  <c r="U236" i="4"/>
  <c r="N236" i="4"/>
  <c r="N230" i="4"/>
  <c r="BN227" i="4"/>
  <c r="BJ227" i="4"/>
  <c r="BF227" i="4"/>
  <c r="BF224" i="4"/>
  <c r="AN224" i="4"/>
  <c r="U224" i="4"/>
  <c r="N224" i="4"/>
  <c r="AM212" i="4"/>
  <c r="U212" i="4"/>
  <c r="N212" i="4"/>
  <c r="N206" i="4"/>
  <c r="BN203" i="4"/>
  <c r="BJ203" i="4"/>
  <c r="BF203" i="4"/>
  <c r="AU203" i="4"/>
  <c r="AM203" i="4"/>
  <c r="BF200" i="4"/>
  <c r="U200" i="4"/>
  <c r="N200" i="4"/>
  <c r="AM188" i="4"/>
  <c r="U188" i="4"/>
  <c r="N188" i="4"/>
  <c r="N182" i="4"/>
  <c r="AU179" i="4"/>
  <c r="AQ179" i="4"/>
  <c r="AM179" i="4"/>
  <c r="AM176" i="4"/>
  <c r="U176" i="4"/>
  <c r="N176" i="4"/>
  <c r="AM164" i="4"/>
  <c r="U164" i="4"/>
  <c r="N164" i="4"/>
  <c r="AK159" i="4"/>
  <c r="AC159" i="4"/>
  <c r="U159" i="4"/>
  <c r="N158" i="4"/>
  <c r="BA153" i="4"/>
  <c r="AS153" i="4"/>
  <c r="AK153" i="4"/>
  <c r="AC153" i="4"/>
  <c r="U153" i="4"/>
  <c r="AC147" i="4"/>
  <c r="U147" i="4"/>
  <c r="BX142" i="4"/>
  <c r="BN142" i="4"/>
  <c r="BJ142" i="4"/>
  <c r="BF142" i="4"/>
  <c r="U141" i="4"/>
  <c r="BF139" i="4"/>
  <c r="AM139" i="4"/>
  <c r="N139" i="4"/>
  <c r="AM127" i="4"/>
  <c r="U127" i="4"/>
  <c r="N127" i="4"/>
  <c r="AY122" i="4"/>
  <c r="AS122" i="4"/>
  <c r="AM122" i="4"/>
  <c r="U122" i="4"/>
  <c r="N119" i="4"/>
  <c r="U117" i="4"/>
  <c r="BN113" i="4"/>
  <c r="BJ113" i="4"/>
  <c r="BF113" i="4"/>
  <c r="U112" i="4"/>
  <c r="N112" i="4"/>
  <c r="BF110" i="4"/>
  <c r="AM110" i="4"/>
  <c r="AM98" i="4"/>
  <c r="U98" i="4"/>
  <c r="N98" i="4"/>
  <c r="AC93" i="4"/>
  <c r="U93" i="4"/>
  <c r="N92" i="4"/>
  <c r="BN89" i="4"/>
  <c r="BJ89" i="4"/>
  <c r="BF89" i="4"/>
  <c r="AC88" i="4"/>
  <c r="U88" i="4"/>
  <c r="BF86" i="4"/>
  <c r="AM86" i="4"/>
  <c r="N86" i="4"/>
  <c r="AM74" i="4"/>
  <c r="U74" i="4"/>
  <c r="N74" i="4"/>
  <c r="N68" i="4"/>
  <c r="BN65" i="4"/>
  <c r="BJ65" i="4"/>
  <c r="BF65" i="4"/>
  <c r="AU65" i="4"/>
  <c r="AM65" i="4"/>
  <c r="BF62" i="4"/>
  <c r="U62" i="4"/>
  <c r="N62" i="4"/>
  <c r="AM51" i="4"/>
  <c r="U51" i="4"/>
  <c r="N51" i="4"/>
  <c r="AM47" i="4"/>
  <c r="AM46" i="4"/>
  <c r="AM45" i="4"/>
  <c r="AM44" i="4"/>
  <c r="N44" i="4"/>
  <c r="AM43" i="4"/>
  <c r="AM42" i="4"/>
  <c r="BN39" i="4"/>
  <c r="BJ39" i="4"/>
  <c r="BF39" i="4"/>
  <c r="AU38" i="4"/>
  <c r="AM38" i="4"/>
  <c r="BF36" i="4"/>
  <c r="U36" i="4"/>
  <c r="N36" i="4"/>
  <c r="BB24" i="4"/>
  <c r="AT24" i="4"/>
  <c r="AM24" i="4"/>
  <c r="AF24" i="4"/>
  <c r="Y24" i="4"/>
  <c r="R24" i="4"/>
  <c r="K24" i="4"/>
  <c r="D24" i="4"/>
  <c r="BG11" i="4"/>
  <c r="AO11" i="4"/>
  <c r="U11" i="4"/>
  <c r="C11" i="4"/>
  <c r="D296" i="3" l="1"/>
  <c r="AM283" i="3"/>
  <c r="U283" i="3"/>
  <c r="N283" i="3"/>
  <c r="N277" i="3"/>
  <c r="BN274" i="3"/>
  <c r="BJ274" i="3"/>
  <c r="BF274" i="3"/>
  <c r="AU273" i="3"/>
  <c r="AM273" i="3"/>
  <c r="BF271" i="3"/>
  <c r="U271" i="3"/>
  <c r="N271" i="3"/>
  <c r="AM260" i="3"/>
  <c r="U260" i="3"/>
  <c r="N260" i="3"/>
  <c r="AY256" i="3"/>
  <c r="AQ256" i="3"/>
  <c r="AQ254" i="3"/>
  <c r="N254" i="3"/>
  <c r="AY253" i="3"/>
  <c r="AQ252" i="3"/>
  <c r="BN251" i="3"/>
  <c r="BJ251" i="3"/>
  <c r="BF251" i="3"/>
  <c r="AQ250" i="3"/>
  <c r="BF248" i="3"/>
  <c r="AY248" i="3"/>
  <c r="AQ248" i="3"/>
  <c r="U248" i="3"/>
  <c r="N248" i="3"/>
  <c r="AM236" i="3"/>
  <c r="U236" i="3"/>
  <c r="N236" i="3"/>
  <c r="N230" i="3"/>
  <c r="BN227" i="3"/>
  <c r="BJ227" i="3"/>
  <c r="BF227" i="3"/>
  <c r="BF224" i="3"/>
  <c r="AN224" i="3"/>
  <c r="U224" i="3"/>
  <c r="N224" i="3"/>
  <c r="AM212" i="3"/>
  <c r="U212" i="3"/>
  <c r="N212" i="3"/>
  <c r="N206" i="3"/>
  <c r="BN203" i="3"/>
  <c r="BJ203" i="3"/>
  <c r="BF203" i="3"/>
  <c r="AU203" i="3"/>
  <c r="AM203" i="3"/>
  <c r="BF200" i="3"/>
  <c r="U200" i="3"/>
  <c r="N200" i="3"/>
  <c r="AM188" i="3"/>
  <c r="U188" i="3"/>
  <c r="N188" i="3"/>
  <c r="N182" i="3"/>
  <c r="AU179" i="3"/>
  <c r="AQ179" i="3"/>
  <c r="AM179" i="3"/>
  <c r="AM176" i="3"/>
  <c r="U176" i="3"/>
  <c r="N176" i="3"/>
  <c r="AM164" i="3"/>
  <c r="U164" i="3"/>
  <c r="N164" i="3"/>
  <c r="AK159" i="3"/>
  <c r="AC159" i="3"/>
  <c r="U159" i="3"/>
  <c r="N158" i="3"/>
  <c r="BA153" i="3"/>
  <c r="AS153" i="3"/>
  <c r="AK153" i="3"/>
  <c r="AC153" i="3"/>
  <c r="U153" i="3"/>
  <c r="AC147" i="3"/>
  <c r="U147" i="3"/>
  <c r="BX142" i="3"/>
  <c r="BN142" i="3"/>
  <c r="BJ142" i="3"/>
  <c r="BF142" i="3"/>
  <c r="U141" i="3"/>
  <c r="BF139" i="3"/>
  <c r="AM139" i="3"/>
  <c r="N139" i="3"/>
  <c r="AM127" i="3"/>
  <c r="U127" i="3"/>
  <c r="N127" i="3"/>
  <c r="AY122" i="3"/>
  <c r="AS122" i="3"/>
  <c r="AM122" i="3"/>
  <c r="U122" i="3"/>
  <c r="N119" i="3"/>
  <c r="U117" i="3"/>
  <c r="BN113" i="3"/>
  <c r="BJ113" i="3"/>
  <c r="BF113" i="3"/>
  <c r="U112" i="3"/>
  <c r="N112" i="3"/>
  <c r="BF110" i="3"/>
  <c r="AM110" i="3"/>
  <c r="AM98" i="3"/>
  <c r="U98" i="3"/>
  <c r="N98" i="3"/>
  <c r="AC93" i="3"/>
  <c r="U93" i="3"/>
  <c r="N92" i="3"/>
  <c r="BN89" i="3"/>
  <c r="BJ89" i="3"/>
  <c r="BF89" i="3"/>
  <c r="AC88" i="3"/>
  <c r="U88" i="3"/>
  <c r="BF86" i="3"/>
  <c r="AM86" i="3"/>
  <c r="N86" i="3"/>
  <c r="AM74" i="3"/>
  <c r="U74" i="3"/>
  <c r="N74" i="3"/>
  <c r="N68" i="3"/>
  <c r="BN65" i="3"/>
  <c r="BJ65" i="3"/>
  <c r="BF65" i="3"/>
  <c r="AU65" i="3"/>
  <c r="AM65" i="3"/>
  <c r="BF62" i="3"/>
  <c r="U62" i="3"/>
  <c r="N62" i="3"/>
  <c r="AM51" i="3"/>
  <c r="U51" i="3"/>
  <c r="N51" i="3"/>
  <c r="AM47" i="3"/>
  <c r="AM46" i="3"/>
  <c r="AM45" i="3"/>
  <c r="AM44" i="3"/>
  <c r="N44" i="3"/>
  <c r="AM43" i="3"/>
  <c r="AM42" i="3"/>
  <c r="BN39" i="3"/>
  <c r="BJ39" i="3"/>
  <c r="BF39" i="3"/>
  <c r="AU38" i="3"/>
  <c r="AM38" i="3"/>
  <c r="BF36" i="3"/>
  <c r="U36" i="3"/>
  <c r="N36" i="3"/>
  <c r="BB24" i="3"/>
  <c r="AT24" i="3"/>
  <c r="AM24" i="3"/>
  <c r="AF24" i="3"/>
  <c r="Y24" i="3"/>
  <c r="R24" i="3"/>
  <c r="K24" i="3"/>
  <c r="D24" i="3"/>
  <c r="BG11" i="3"/>
  <c r="AO11" i="3"/>
  <c r="U11" i="3"/>
  <c r="C11" i="3"/>
  <c r="D296" i="2" l="1"/>
  <c r="AM283" i="2"/>
  <c r="U283" i="2"/>
  <c r="N283" i="2"/>
  <c r="N277" i="2"/>
  <c r="BN274" i="2"/>
  <c r="BJ274" i="2"/>
  <c r="BF274" i="2"/>
  <c r="AU273" i="2"/>
  <c r="AM273" i="2"/>
  <c r="BF271" i="2"/>
  <c r="U271" i="2"/>
  <c r="N271" i="2"/>
  <c r="AM260" i="2"/>
  <c r="U260" i="2"/>
  <c r="N260" i="2"/>
  <c r="AY256" i="2"/>
  <c r="AQ256" i="2"/>
  <c r="AQ254" i="2"/>
  <c r="N254" i="2"/>
  <c r="AY253" i="2"/>
  <c r="AQ252" i="2"/>
  <c r="BN251" i="2"/>
  <c r="BJ251" i="2"/>
  <c r="BF251" i="2"/>
  <c r="AQ250" i="2"/>
  <c r="BF248" i="2"/>
  <c r="AY248" i="2"/>
  <c r="AQ248" i="2"/>
  <c r="U248" i="2"/>
  <c r="N248" i="2"/>
  <c r="AM236" i="2"/>
  <c r="U236" i="2"/>
  <c r="N236" i="2"/>
  <c r="N230" i="2"/>
  <c r="BN227" i="2"/>
  <c r="BJ227" i="2"/>
  <c r="BF227" i="2"/>
  <c r="BF224" i="2"/>
  <c r="AN224" i="2"/>
  <c r="U224" i="2"/>
  <c r="N224" i="2"/>
  <c r="AM212" i="2"/>
  <c r="U212" i="2"/>
  <c r="N212" i="2"/>
  <c r="N206" i="2"/>
  <c r="BN203" i="2"/>
  <c r="BJ203" i="2"/>
  <c r="BF203" i="2"/>
  <c r="AU203" i="2"/>
  <c r="AM203" i="2"/>
  <c r="BF200" i="2"/>
  <c r="U200" i="2"/>
  <c r="N200" i="2"/>
  <c r="AM188" i="2"/>
  <c r="U188" i="2"/>
  <c r="N188" i="2"/>
  <c r="N182" i="2"/>
  <c r="AU179" i="2"/>
  <c r="AQ179" i="2"/>
  <c r="AM179" i="2"/>
  <c r="AM176" i="2"/>
  <c r="U176" i="2"/>
  <c r="N176" i="2"/>
  <c r="AM164" i="2"/>
  <c r="U164" i="2"/>
  <c r="N164" i="2"/>
  <c r="AK159" i="2"/>
  <c r="AC159" i="2"/>
  <c r="U159" i="2"/>
  <c r="N158" i="2"/>
  <c r="BA153" i="2"/>
  <c r="AS153" i="2"/>
  <c r="AK153" i="2"/>
  <c r="AC153" i="2"/>
  <c r="U153" i="2"/>
  <c r="AC147" i="2"/>
  <c r="U147" i="2"/>
  <c r="BX142" i="2"/>
  <c r="BN142" i="2"/>
  <c r="BJ142" i="2"/>
  <c r="BF142" i="2"/>
  <c r="U141" i="2"/>
  <c r="BF139" i="2"/>
  <c r="AM139" i="2"/>
  <c r="N139" i="2"/>
  <c r="AM127" i="2"/>
  <c r="U127" i="2"/>
  <c r="N127" i="2"/>
  <c r="AY122" i="2"/>
  <c r="AS122" i="2"/>
  <c r="AM122" i="2"/>
  <c r="U122" i="2"/>
  <c r="N119" i="2"/>
  <c r="U117" i="2"/>
  <c r="BN113" i="2"/>
  <c r="BJ113" i="2"/>
  <c r="BF113" i="2"/>
  <c r="U112" i="2"/>
  <c r="N112" i="2"/>
  <c r="BF110" i="2"/>
  <c r="AM110" i="2"/>
  <c r="AM98" i="2"/>
  <c r="U98" i="2"/>
  <c r="N98" i="2"/>
  <c r="AC93" i="2"/>
  <c r="U93" i="2"/>
  <c r="N92" i="2"/>
  <c r="BN89" i="2"/>
  <c r="BJ89" i="2"/>
  <c r="BF89" i="2"/>
  <c r="AC88" i="2"/>
  <c r="U88" i="2"/>
  <c r="BF86" i="2"/>
  <c r="AM86" i="2"/>
  <c r="N86" i="2"/>
  <c r="AM74" i="2"/>
  <c r="U74" i="2"/>
  <c r="N74" i="2"/>
  <c r="N68" i="2"/>
  <c r="BN65" i="2"/>
  <c r="BJ65" i="2"/>
  <c r="BF65" i="2"/>
  <c r="AU65" i="2"/>
  <c r="AM65" i="2"/>
  <c r="BF62" i="2"/>
  <c r="U62" i="2"/>
  <c r="N62" i="2"/>
  <c r="AM51" i="2"/>
  <c r="U51" i="2"/>
  <c r="N51" i="2"/>
  <c r="AM47" i="2"/>
  <c r="AM46" i="2"/>
  <c r="AM45" i="2"/>
  <c r="AM44" i="2"/>
  <c r="N44" i="2"/>
  <c r="AM43" i="2"/>
  <c r="AM42" i="2"/>
  <c r="BN39" i="2"/>
  <c r="BJ39" i="2"/>
  <c r="BF39" i="2"/>
  <c r="AU38" i="2"/>
  <c r="AM38" i="2"/>
  <c r="BF36" i="2"/>
  <c r="U36" i="2"/>
  <c r="N36" i="2"/>
  <c r="BB24" i="2"/>
  <c r="AT24" i="2"/>
  <c r="AM24" i="2"/>
  <c r="AF24" i="2"/>
  <c r="Y24" i="2"/>
  <c r="R24" i="2"/>
  <c r="K24" i="2"/>
  <c r="D24" i="2"/>
  <c r="BG11" i="2"/>
  <c r="AO11" i="2"/>
  <c r="U11" i="2"/>
  <c r="C11" i="2"/>
  <c r="D296" i="1" l="1"/>
  <c r="AM283" i="1"/>
  <c r="U283" i="1"/>
  <c r="N283" i="1"/>
  <c r="N277" i="1"/>
  <c r="BN274" i="1"/>
  <c r="BJ274" i="1"/>
  <c r="BF274" i="1"/>
  <c r="AU273" i="1"/>
  <c r="AM273" i="1"/>
  <c r="BF271" i="1"/>
  <c r="U271" i="1"/>
  <c r="N271" i="1"/>
  <c r="AM260" i="1"/>
  <c r="U260" i="1"/>
  <c r="N260" i="1"/>
  <c r="AY256" i="1"/>
  <c r="AQ256" i="1"/>
  <c r="AQ254" i="1"/>
  <c r="N254" i="1"/>
  <c r="AY253" i="1"/>
  <c r="AQ252" i="1"/>
  <c r="BN251" i="1"/>
  <c r="BJ251" i="1"/>
  <c r="BF251" i="1"/>
  <c r="AQ250" i="1"/>
  <c r="BF248" i="1"/>
  <c r="AY248" i="1"/>
  <c r="AQ248" i="1"/>
  <c r="U248" i="1"/>
  <c r="N248" i="1"/>
  <c r="AM236" i="1"/>
  <c r="U236" i="1"/>
  <c r="N236" i="1"/>
  <c r="N230" i="1"/>
  <c r="BN227" i="1"/>
  <c r="BJ227" i="1"/>
  <c r="BF227" i="1"/>
  <c r="BF224" i="1"/>
  <c r="AN224" i="1"/>
  <c r="U224" i="1"/>
  <c r="N224" i="1"/>
  <c r="AM212" i="1"/>
  <c r="U212" i="1"/>
  <c r="N212" i="1"/>
  <c r="N206" i="1"/>
  <c r="BN203" i="1"/>
  <c r="BJ203" i="1"/>
  <c r="BF203" i="1"/>
  <c r="AU203" i="1"/>
  <c r="AM203" i="1"/>
  <c r="BF200" i="1"/>
  <c r="U200" i="1"/>
  <c r="N200" i="1"/>
  <c r="AM188" i="1"/>
  <c r="U188" i="1"/>
  <c r="N188" i="1"/>
  <c r="N182" i="1"/>
  <c r="AU179" i="1"/>
  <c r="AQ179" i="1"/>
  <c r="AM179" i="1"/>
  <c r="AM176" i="1"/>
  <c r="U176" i="1"/>
  <c r="N176" i="1"/>
  <c r="AM164" i="1"/>
  <c r="U164" i="1"/>
  <c r="N164" i="1"/>
  <c r="AK159" i="1"/>
  <c r="AC159" i="1"/>
  <c r="U159" i="1"/>
  <c r="N158" i="1"/>
  <c r="BA153" i="1"/>
  <c r="AS153" i="1"/>
  <c r="AK153" i="1"/>
  <c r="AC153" i="1"/>
  <c r="U153" i="1"/>
  <c r="AC147" i="1"/>
  <c r="U147" i="1"/>
  <c r="BX142" i="1"/>
  <c r="BN142" i="1"/>
  <c r="BJ142" i="1"/>
  <c r="BF142" i="1"/>
  <c r="U141" i="1"/>
  <c r="BF139" i="1"/>
  <c r="AM139" i="1"/>
  <c r="N139" i="1"/>
  <c r="AM127" i="1"/>
  <c r="U127" i="1"/>
  <c r="N127" i="1"/>
  <c r="AY122" i="1"/>
  <c r="AS122" i="1"/>
  <c r="AM122" i="1"/>
  <c r="U122" i="1"/>
  <c r="N119" i="1"/>
  <c r="U117" i="1"/>
  <c r="BN113" i="1"/>
  <c r="BJ113" i="1"/>
  <c r="BF113" i="1"/>
  <c r="U112" i="1"/>
  <c r="N112" i="1"/>
  <c r="BF110" i="1"/>
  <c r="AM110" i="1"/>
  <c r="AM98" i="1"/>
  <c r="U98" i="1"/>
  <c r="N98" i="1"/>
  <c r="AC93" i="1"/>
  <c r="U93" i="1"/>
  <c r="N92" i="1"/>
  <c r="BN89" i="1"/>
  <c r="BJ89" i="1"/>
  <c r="BF89" i="1"/>
  <c r="AC88" i="1"/>
  <c r="U88" i="1"/>
  <c r="BF86" i="1"/>
  <c r="AM86" i="1"/>
  <c r="N86" i="1"/>
  <c r="AM74" i="1"/>
  <c r="U74" i="1"/>
  <c r="N74" i="1"/>
  <c r="N68" i="1"/>
  <c r="BN65" i="1"/>
  <c r="BJ65" i="1"/>
  <c r="BF65" i="1"/>
  <c r="AU65" i="1"/>
  <c r="AM65" i="1"/>
  <c r="BF62" i="1"/>
  <c r="U62" i="1"/>
  <c r="N62" i="1"/>
  <c r="AM51" i="1"/>
  <c r="U51" i="1"/>
  <c r="N51" i="1"/>
  <c r="AM47" i="1"/>
  <c r="AM46" i="1"/>
  <c r="AM45" i="1"/>
  <c r="AM44" i="1"/>
  <c r="N44" i="1"/>
  <c r="AM43" i="1"/>
  <c r="AM42" i="1"/>
  <c r="BN39" i="1"/>
  <c r="BJ39" i="1"/>
  <c r="BF39" i="1"/>
  <c r="AU38" i="1"/>
  <c r="AM38" i="1"/>
  <c r="BF36" i="1"/>
  <c r="U36" i="1"/>
  <c r="N36" i="1"/>
  <c r="BB24" i="1"/>
  <c r="AT24" i="1"/>
  <c r="AM24" i="1"/>
  <c r="AF24" i="1"/>
  <c r="Y24" i="1"/>
  <c r="R24" i="1"/>
  <c r="K24" i="1"/>
  <c r="D24" i="1"/>
  <c r="BG11" i="1"/>
  <c r="AO11" i="1"/>
  <c r="U11" i="1"/>
  <c r="C11" i="1"/>
</calcChain>
</file>

<file path=xl/sharedStrings.xml><?xml version="1.0" encoding="utf-8"?>
<sst xmlns="http://schemas.openxmlformats.org/spreadsheetml/2006/main" count="748" uniqueCount="85">
  <si>
    <t>団体名</t>
    <rPh sb="0" eb="3">
      <t>ダンタイメイ</t>
    </rPh>
    <phoneticPr fontId="1"/>
  </si>
  <si>
    <t>業種名</t>
    <rPh sb="0" eb="2">
      <t>ギョウシュ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</si>
  <si>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</si>
  <si>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</si>
  <si>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抜本的な改革の取組</t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</si>
  <si>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</si>
  <si>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</si>
  <si>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広域化等</t>
    <rPh sb="0" eb="3">
      <t>コウイキカ</t>
    </rPh>
    <rPh sb="3" eb="4">
      <t>トウ</t>
    </rPh>
    <phoneticPr fontId="1"/>
  </si>
  <si>
    <t>民間活用</t>
    <rPh sb="0" eb="2">
      <t>ミンカン</t>
    </rPh>
    <rPh sb="2" eb="4">
      <t>カツヨウ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</si>
  <si>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</si>
  <si>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</si>
  <si>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</si>
  <si>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>PPP/PFI方式
の活用</t>
    <rPh sb="7" eb="9">
      <t>ホウシキ</t>
    </rPh>
    <rPh sb="11" eb="13">
      <t>カツヨウ</t>
    </rPh>
    <phoneticPr fontId="1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</si>
  <si>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"/>
  </si>
  <si>
    <t>取組事項</t>
    <rPh sb="0" eb="2">
      <t>トリクミ</t>
    </rPh>
    <rPh sb="2" eb="4">
      <t>ジコウ</t>
    </rPh>
    <phoneticPr fontId="1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</si>
  <si>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1"/>
  </si>
  <si>
    <t>（全部と一部の別）</t>
    <rPh sb="1" eb="3">
      <t>ゼンブ</t>
    </rPh>
    <rPh sb="4" eb="6">
      <t>イチブ</t>
    </rPh>
    <rPh sb="7" eb="8">
      <t>ベツ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</si>
  <si>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</si>
  <si>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</si>
  <si>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全部廃止</t>
    <rPh sb="0" eb="2">
      <t>ゼンブ</t>
    </rPh>
    <rPh sb="2" eb="4">
      <t>ハイシ</t>
    </rPh>
    <phoneticPr fontId="1"/>
  </si>
  <si>
    <t>一部廃止</t>
    <rPh sb="0" eb="2">
      <t>イチブ</t>
    </rPh>
    <rPh sb="2" eb="4">
      <t>ハイシ</t>
    </rPh>
    <phoneticPr fontId="1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</si>
  <si>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</si>
  <si>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②</t>
    </r>
    <r>
      <rPr>
        <b/>
        <sz val="10"/>
        <color theme="1"/>
        <rFont val="游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</si>
  <si>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</si>
  <si>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</si>
  <si>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</si>
  <si>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実施予定</t>
    <rPh sb="0" eb="2">
      <t>ジッシ</t>
    </rPh>
    <rPh sb="2" eb="4">
      <t>ヨテイ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</si>
  <si>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③</t>
    </r>
    <r>
      <rPr>
        <b/>
        <sz val="10"/>
        <color theme="1"/>
        <rFont val="游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1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</si>
  <si>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1"/>
  </si>
  <si>
    <t>⑤広域化による廃止</t>
    <rPh sb="1" eb="4">
      <t>コウイキカ</t>
    </rPh>
    <rPh sb="7" eb="9">
      <t>ハイシ</t>
    </rPh>
    <phoneticPr fontId="1"/>
  </si>
  <si>
    <t>⑥その他</t>
    <rPh sb="3" eb="4">
      <t>タ</t>
    </rPh>
    <phoneticPr fontId="1"/>
  </si>
  <si>
    <t>（取組の概要）</t>
    <rPh sb="1" eb="2">
      <t>ト</t>
    </rPh>
    <rPh sb="2" eb="3">
      <t>ク</t>
    </rPh>
    <rPh sb="4" eb="6">
      <t>ガイヨウ</t>
    </rPh>
    <phoneticPr fontId="1"/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</si>
  <si>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</si>
  <si>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</si>
  <si>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民営化・民間譲渡</t>
    <rPh sb="0" eb="3">
      <t>ミンエイカ</t>
    </rPh>
    <rPh sb="4" eb="6">
      <t>ミンカン</t>
    </rPh>
    <rPh sb="6" eb="8">
      <t>ジョウト</t>
    </rPh>
    <phoneticPr fontId="1"/>
  </si>
  <si>
    <t>（取組の概要及び効果）</t>
    <rPh sb="1" eb="2">
      <t>ト</t>
    </rPh>
    <rPh sb="2" eb="3">
      <t>ク</t>
    </rPh>
    <rPh sb="4" eb="6">
      <t>ガイヨウ</t>
    </rPh>
    <phoneticPr fontId="1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</si>
  <si>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1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</si>
  <si>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1"/>
  </si>
  <si>
    <t>（水道事業）広域化等</t>
    <rPh sb="1" eb="3">
      <t>スイドウ</t>
    </rPh>
    <rPh sb="3" eb="5">
      <t>ジギョウ</t>
    </rPh>
    <phoneticPr fontId="1"/>
  </si>
  <si>
    <t>（実施類型）</t>
    <rPh sb="1" eb="3">
      <t>ジッシ</t>
    </rPh>
    <rPh sb="3" eb="5">
      <t>ルイケイ</t>
    </rPh>
    <phoneticPr fontId="1"/>
  </si>
  <si>
    <t>経営統合</t>
    <rPh sb="0" eb="2">
      <t>ケイエイ</t>
    </rPh>
    <rPh sb="2" eb="4">
      <t>トウゴウ</t>
    </rPh>
    <phoneticPr fontId="1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</si>
  <si>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1"/>
  </si>
  <si>
    <t>施設管理の
共同化</t>
    <rPh sb="0" eb="2">
      <t>シセツ</t>
    </rPh>
    <rPh sb="2" eb="4">
      <t>カンリ</t>
    </rPh>
    <rPh sb="6" eb="9">
      <t>キョウドウカ</t>
    </rPh>
    <phoneticPr fontId="1"/>
  </si>
  <si>
    <t>管理の一体化</t>
    <rPh sb="0" eb="2">
      <t>カンリ</t>
    </rPh>
    <rPh sb="3" eb="6">
      <t>イッタイカ</t>
    </rPh>
    <phoneticPr fontId="1"/>
  </si>
  <si>
    <t>（簡易水道事業）広域化等</t>
    <rPh sb="1" eb="3">
      <t>カンイ</t>
    </rPh>
    <rPh sb="3" eb="5">
      <t>スイドウ</t>
    </rPh>
    <rPh sb="5" eb="7">
      <t>ジギョウ</t>
    </rPh>
    <phoneticPr fontId="1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</si>
  <si>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1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</si>
  <si>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1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</si>
  <si>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1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</si>
  <si>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1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</si>
  <si>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1"/>
  </si>
  <si>
    <t>管理の一体化</t>
    <rPh sb="0" eb="2">
      <t>カンリ</t>
    </rPh>
    <rPh sb="3" eb="5">
      <t>イッタイ</t>
    </rPh>
    <rPh sb="5" eb="6">
      <t>カ</t>
    </rPh>
    <phoneticPr fontId="1"/>
  </si>
  <si>
    <t>（下水道事業）広域化等</t>
    <rPh sb="1" eb="2">
      <t>シタ</t>
    </rPh>
    <rPh sb="2" eb="4">
      <t>スイドウ</t>
    </rPh>
    <rPh sb="4" eb="6">
      <t>ジギョウ</t>
    </rPh>
    <phoneticPr fontId="1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</si>
  <si>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1"/>
  </si>
  <si>
    <t>処理場廃止あり</t>
    <rPh sb="0" eb="3">
      <t>ショリジョウ</t>
    </rPh>
    <rPh sb="3" eb="5">
      <t>ハイシ</t>
    </rPh>
    <phoneticPr fontId="1"/>
  </si>
  <si>
    <t>処理場廃止なし</t>
    <rPh sb="0" eb="3">
      <t>ショリジョウ</t>
    </rPh>
    <rPh sb="3" eb="5">
      <t>ハイシ</t>
    </rPh>
    <phoneticPr fontId="1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</si>
  <si>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1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</si>
  <si>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1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</si>
  <si>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1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</si>
  <si>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1"/>
  </si>
  <si>
    <t>その他</t>
    <rPh sb="2" eb="3">
      <t>ホカ</t>
    </rPh>
    <phoneticPr fontId="1"/>
  </si>
  <si>
    <t>汚泥処理の
共同化</t>
    <rPh sb="0" eb="2">
      <t>オデイ</t>
    </rPh>
    <rPh sb="2" eb="4">
      <t>ショリ</t>
    </rPh>
    <rPh sb="6" eb="9">
      <t>キョウドウカ</t>
    </rPh>
    <phoneticPr fontId="1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</si>
  <si>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1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</si>
  <si>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1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</si>
  <si>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1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</si>
  <si>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1"/>
  </si>
  <si>
    <t>（方式）</t>
    <rPh sb="1" eb="3">
      <t>ホウシキ</t>
    </rPh>
    <phoneticPr fontId="1"/>
  </si>
  <si>
    <t>代行制</t>
    <rPh sb="0" eb="3">
      <t>ダイコウセイ</t>
    </rPh>
    <phoneticPr fontId="1"/>
  </si>
  <si>
    <t>利用料金制</t>
    <rPh sb="0" eb="2">
      <t>リヨウ</t>
    </rPh>
    <rPh sb="2" eb="5">
      <t>リョウキンセイ</t>
    </rPh>
    <phoneticPr fontId="1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</si>
  <si>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</si>
  <si>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</si>
  <si>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1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</si>
  <si>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1"/>
  </si>
  <si>
    <t>BTO方式</t>
    <rPh sb="3" eb="5">
      <t>ホウシキ</t>
    </rPh>
    <phoneticPr fontId="1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</si>
  <si>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1"/>
  </si>
  <si>
    <t>BOT方式</t>
    <rPh sb="3" eb="5">
      <t>ホウシキ</t>
    </rPh>
    <phoneticPr fontId="1"/>
  </si>
  <si>
    <t>BOO方式</t>
    <rPh sb="3" eb="5">
      <t>ホウシキ</t>
    </rPh>
    <phoneticPr fontId="1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</si>
  <si>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1"/>
  </si>
  <si>
    <t>DB方式</t>
    <rPh sb="2" eb="4">
      <t>ホウシキ</t>
    </rPh>
    <phoneticPr fontId="1"/>
  </si>
  <si>
    <t>DBO方式</t>
    <rPh sb="3" eb="5">
      <t>ホウシキ</t>
    </rPh>
    <phoneticPr fontId="1"/>
  </si>
  <si>
    <t>その他</t>
    <rPh sb="2" eb="3">
      <t>タ</t>
    </rPh>
    <phoneticPr fontId="1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</si>
  <si>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1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</si>
  <si>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1"/>
  </si>
  <si>
    <t>公務員型</t>
    <rPh sb="0" eb="3">
      <t>コウムイン</t>
    </rPh>
    <rPh sb="3" eb="4">
      <t>ガタ</t>
    </rPh>
    <phoneticPr fontId="1"/>
  </si>
  <si>
    <t>非公務員型</t>
    <rPh sb="0" eb="1">
      <t>ヒ</t>
    </rPh>
    <rPh sb="1" eb="4">
      <t>コウムイン</t>
    </rPh>
    <rPh sb="4" eb="5">
      <t>ガタ</t>
    </rPh>
    <phoneticPr fontId="1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</si>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</sst>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2" borderId="2" xfId="0" applyFont="1" applyFill="1" applyBorder="1" applyAlignment="1"/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0" fontId="12" fillId="0" borderId="0" xfId="0" applyFont="1" applyAlignment="1"/>
    <xf numFmtId="0" fontId="12" fillId="2" borderId="5" xfId="0" applyFont="1" applyFill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2" borderId="0" xfId="0" applyFont="1" applyFill="1" applyAlignment="1"/>
    <xf numFmtId="0" fontId="12" fillId="2" borderId="6" xfId="0" applyFont="1" applyFill="1" applyBorder="1" applyAlignme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5" fillId="0" borderId="0" xfId="0" applyFont="1" applyAlignment="1"/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2" borderId="7" xfId="0" applyFont="1" applyFill="1" applyBorder="1" applyAlignment="1"/>
    <xf numFmtId="0" fontId="15" fillId="2" borderId="8" xfId="0" applyFont="1" applyFill="1" applyBorder="1" applyAlignment="1"/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5" fillId="2" borderId="10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shrinkToFit="1"/>
    </xf>
    <xf numFmtId="0" fontId="16" fillId="2" borderId="4" xfId="0" applyFont="1" applyFill="1" applyBorder="1">
      <alignment vertical="center"/>
    </xf>
    <xf numFmtId="0" fontId="18" fillId="0" borderId="0" xfId="0" applyFont="1">
      <alignment vertical="center"/>
    </xf>
    <xf numFmtId="0" fontId="16" fillId="2" borderId="5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/>
    <xf numFmtId="0" fontId="19" fillId="2" borderId="0" xfId="0" applyFont="1" applyFill="1" applyAlignment="1"/>
    <xf numFmtId="0" fontId="3" fillId="2" borderId="0" xfId="0" applyFont="1" applyFill="1" applyAlignment="1">
      <alignment horizontal="left" vertical="center" wrapText="1"/>
    </xf>
    <xf numFmtId="0" fontId="16" fillId="2" borderId="6" xfId="0" applyFont="1" applyFill="1" applyBorder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5" fillId="2" borderId="0" xfId="0" applyFont="1" applyFill="1" applyAlignment="1">
      <alignment shrinkToFit="1"/>
    </xf>
    <xf numFmtId="0" fontId="3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wrapText="1"/>
    </xf>
    <xf numFmtId="0" fontId="20" fillId="2" borderId="0" xfId="0" applyFont="1" applyFill="1">
      <alignment vertical="center"/>
    </xf>
    <xf numFmtId="0" fontId="19" fillId="2" borderId="0" xfId="0" applyFont="1" applyFill="1" applyAlignment="1">
      <alignment shrinkToFi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19" fillId="2" borderId="8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2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2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top" wrapText="1"/>
    </xf>
    <xf numFmtId="0" fontId="25" fillId="0" borderId="10" xfId="0" applyFont="1" applyBorder="1" applyAlignment="1">
      <alignment vertical="top"/>
    </xf>
    <xf numFmtId="0" fontId="25" fillId="0" borderId="12" xfId="0" applyFont="1" applyBorder="1" applyAlignment="1">
      <alignment vertical="top"/>
    </xf>
    <xf numFmtId="0" fontId="26" fillId="2" borderId="0" xfId="0" applyFont="1" applyFill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0" fillId="2" borderId="3" xfId="0" applyFill="1" applyBorder="1">
      <alignment vertical="center"/>
    </xf>
    <xf numFmtId="0" fontId="22" fillId="2" borderId="0" xfId="0" applyFont="1" applyFill="1">
      <alignment vertical="center"/>
    </xf>
    <xf numFmtId="0" fontId="16" fillId="2" borderId="7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19" fillId="2" borderId="8" xfId="0" applyFont="1" applyFill="1" applyBorder="1" applyAlignment="1"/>
    <xf numFmtId="0" fontId="23" fillId="0" borderId="1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2" borderId="6" xfId="0" applyFont="1" applyFill="1" applyBorder="1">
      <alignment vertical="center"/>
    </xf>
    <xf numFmtId="0" fontId="13" fillId="2" borderId="8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5" fillId="2" borderId="0" xfId="0" applyFont="1" applyFill="1" applyAlignment="1">
      <alignment horizontal="left" vertical="center" wrapText="1"/>
    </xf>
    <xf numFmtId="0" fontId="15" fillId="2" borderId="8" xfId="0" applyFont="1" applyFill="1" applyBorder="1" applyAlignment="1">
      <alignment horizontal="left" wrapText="1"/>
    </xf>
    <xf numFmtId="0" fontId="23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0" fillId="2" borderId="2" xfId="0" applyFill="1" applyBorder="1">
      <alignment vertical="center"/>
    </xf>
    <xf numFmtId="0" fontId="11" fillId="2" borderId="3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0" fillId="2" borderId="6" xfId="0" applyFill="1" applyBorder="1">
      <alignment vertical="center"/>
    </xf>
    <xf numFmtId="0" fontId="6" fillId="4" borderId="5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</cellXfs>
  <cellStyles count="1">
    <cellStyle name="標準" xfId="0" builtinId="0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externalLink" Target="externalLinks/externalLink4.xml" />
  <Relationship Id="rId3" Type="http://schemas.openxmlformats.org/officeDocument/2006/relationships/worksheet" Target="worksheets/sheet3.xml" />
  <Relationship Id="rId7" Type="http://schemas.openxmlformats.org/officeDocument/2006/relationships/externalLink" Target="externalLinks/externalLink3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11" Type="http://schemas.openxmlformats.org/officeDocument/2006/relationships/sharedStrings" Target="sharedStrings.xml" />
  <Relationship Id="rId5" Type="http://schemas.openxmlformats.org/officeDocument/2006/relationships/externalLink" Target="externalLinks/externalLink1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3AD12F-5D7B-4109-AC2F-A80A724B9B4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C1959CA-ABF8-4592-9A8A-09CEC3FE061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C0B2B28-4090-45D7-8978-A81D1096832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90E08F26-0141-4ECE-8E3E-32C639887902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18DDE619-863F-42D8-85C4-7712B80F6D6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9E2C2CCD-F089-4F65-93DA-6A10FAC7ACDE}"/>
            </a:ext>
          </a:extLst>
        </xdr:cNvPr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899101ED-A3BE-4BDA-88B0-75467877B8A6}"/>
            </a:ext>
          </a:extLst>
        </xdr:cNvPr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283</xdr:row>
      <xdr:rowOff>38100</xdr:rowOff>
    </xdr:from>
    <xdr:to>
      <xdr:col>19</xdr:col>
      <xdr:colOff>127000</xdr:colOff>
      <xdr:row>284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F7B56B78-496E-4AE1-A4A4-F1B1C7BF140E}"/>
            </a:ext>
          </a:extLst>
        </xdr:cNvPr>
        <xdr:cNvSpPr/>
      </xdr:nvSpPr>
      <xdr:spPr>
        <a:xfrm>
          <a:off x="3340100" y="56359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83523BE1-6968-4AA1-B9D5-4C57A5CE9A41}"/>
            </a:ext>
          </a:extLst>
        </xdr:cNvPr>
        <xdr:cNvSpPr/>
      </xdr:nvSpPr>
      <xdr:spPr>
        <a:xfrm>
          <a:off x="3340100" y="545465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236</xdr:row>
      <xdr:rowOff>38100</xdr:rowOff>
    </xdr:from>
    <xdr:to>
      <xdr:col>19</xdr:col>
      <xdr:colOff>127000</xdr:colOff>
      <xdr:row>237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9DA90984-53B9-43E8-B0F3-78BBC9C0B184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226</xdr:row>
      <xdr:rowOff>177800</xdr:rowOff>
    </xdr:from>
    <xdr:to>
      <xdr:col>19</xdr:col>
      <xdr:colOff>127000</xdr:colOff>
      <xdr:row>229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31F4263-25FF-4889-A33D-4F6C93761524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288</xdr:row>
      <xdr:rowOff>89066</xdr:rowOff>
    </xdr:from>
    <xdr:to>
      <xdr:col>46</xdr:col>
      <xdr:colOff>124690</xdr:colOff>
      <xdr:row>291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8D6DCF6A-1EA0-402B-BBBA-CD21EB90B8D3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177800</xdr:rowOff>
    </xdr:from>
    <xdr:to>
      <xdr:col>19</xdr:col>
      <xdr:colOff>127000</xdr:colOff>
      <xdr:row>91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7AC6E9-8CA1-41CF-8D18-87DC0B4F1FA1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212</xdr:row>
      <xdr:rowOff>38100</xdr:rowOff>
    </xdr:from>
    <xdr:to>
      <xdr:col>19</xdr:col>
      <xdr:colOff>127000</xdr:colOff>
      <xdr:row>213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F61E9017-76D3-4FB0-914D-E08B1C03665D}"/>
            </a:ext>
          </a:extLst>
        </xdr:cNvPr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202</xdr:row>
      <xdr:rowOff>177800</xdr:rowOff>
    </xdr:from>
    <xdr:to>
      <xdr:col>19</xdr:col>
      <xdr:colOff>127000</xdr:colOff>
      <xdr:row>205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CEB17481-40DA-43D4-8087-EFA4427ECAF6}"/>
            </a:ext>
          </a:extLst>
        </xdr:cNvPr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260</xdr:row>
      <xdr:rowOff>38100</xdr:rowOff>
    </xdr:from>
    <xdr:to>
      <xdr:col>19</xdr:col>
      <xdr:colOff>127000</xdr:colOff>
      <xdr:row>261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9D48B66F-D156-4DEB-BFE7-BB692995011E}"/>
            </a:ext>
          </a:extLst>
        </xdr:cNvPr>
        <xdr:cNvSpPr/>
      </xdr:nvSpPr>
      <xdr:spPr>
        <a:xfrm>
          <a:off x="3340100" y="518826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250</xdr:row>
      <xdr:rowOff>177800</xdr:rowOff>
    </xdr:from>
    <xdr:to>
      <xdr:col>19</xdr:col>
      <xdr:colOff>127000</xdr:colOff>
      <xdr:row>253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BD4A76D5-9598-4E48-A95A-198A45387AED}"/>
            </a:ext>
          </a:extLst>
        </xdr:cNvPr>
        <xdr:cNvSpPr/>
      </xdr:nvSpPr>
      <xdr:spPr>
        <a:xfrm>
          <a:off x="3340100" y="50079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164</xdr:row>
      <xdr:rowOff>38100</xdr:rowOff>
    </xdr:from>
    <xdr:to>
      <xdr:col>19</xdr:col>
      <xdr:colOff>127000</xdr:colOff>
      <xdr:row>165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57CF9D68-B115-41DC-9AF6-DB739A6AD682}"/>
            </a:ext>
          </a:extLst>
        </xdr:cNvPr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188</xdr:row>
      <xdr:rowOff>38100</xdr:rowOff>
    </xdr:from>
    <xdr:to>
      <xdr:col>19</xdr:col>
      <xdr:colOff>127000</xdr:colOff>
      <xdr:row>189</xdr:row>
      <xdr:rowOff>139700</xdr:rowOff>
    </xdr:to>
    <xdr:sp macro="" textlink="">
      <xdr:nvSpPr>
        <xdr:cNvPr id="20" name="右矢印 21">
          <a:extLst>
            <a:ext uri="{FF2B5EF4-FFF2-40B4-BE49-F238E27FC236}">
              <a16:creationId xmlns:a16="http://schemas.microsoft.com/office/drawing/2014/main" id="{98178427-8721-46A2-9B85-2181AABAFC85}"/>
            </a:ext>
          </a:extLst>
        </xdr:cNvPr>
        <xdr:cNvSpPr/>
      </xdr:nvSpPr>
      <xdr:spPr>
        <a:xfrm>
          <a:off x="3340100" y="378999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178</xdr:row>
      <xdr:rowOff>177800</xdr:rowOff>
    </xdr:from>
    <xdr:to>
      <xdr:col>19</xdr:col>
      <xdr:colOff>127000</xdr:colOff>
      <xdr:row>181</xdr:row>
      <xdr:rowOff>127000</xdr:rowOff>
    </xdr:to>
    <xdr:sp macro="" textlink="">
      <xdr:nvSpPr>
        <xdr:cNvPr id="21" name="右矢印 22">
          <a:extLst>
            <a:ext uri="{FF2B5EF4-FFF2-40B4-BE49-F238E27FC236}">
              <a16:creationId xmlns:a16="http://schemas.microsoft.com/office/drawing/2014/main" id="{FB53FF20-E332-40B7-B7FC-3E84C624467A}"/>
            </a:ext>
          </a:extLst>
        </xdr:cNvPr>
        <xdr:cNvSpPr/>
      </xdr:nvSpPr>
      <xdr:spPr>
        <a:xfrm>
          <a:off x="3340100" y="360013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223</xdr:row>
      <xdr:rowOff>113030</xdr:rowOff>
    </xdr:from>
    <xdr:to>
      <xdr:col>38</xdr:col>
      <xdr:colOff>115570</xdr:colOff>
      <xdr:row>226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D77FA799-23D9-4077-BCE2-D14BB6CCF40C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115</xdr:row>
      <xdr:rowOff>29634</xdr:rowOff>
    </xdr:from>
    <xdr:to>
      <xdr:col>19</xdr:col>
      <xdr:colOff>127000</xdr:colOff>
      <xdr:row>117</xdr:row>
      <xdr:rowOff>179917</xdr:rowOff>
    </xdr:to>
    <xdr:sp macro="" textlink="">
      <xdr:nvSpPr>
        <xdr:cNvPr id="23" name="右矢印 25">
          <a:extLst>
            <a:ext uri="{FF2B5EF4-FFF2-40B4-BE49-F238E27FC236}">
              <a16:creationId xmlns:a16="http://schemas.microsoft.com/office/drawing/2014/main" id="{00B494C1-7B11-4572-BCE9-24CB0F77DFDA}"/>
            </a:ext>
          </a:extLst>
        </xdr:cNvPr>
        <xdr:cNvSpPr/>
      </xdr:nvSpPr>
      <xdr:spPr>
        <a:xfrm>
          <a:off x="3340100" y="228515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138</xdr:row>
      <xdr:rowOff>232834</xdr:rowOff>
    </xdr:from>
    <xdr:to>
      <xdr:col>19</xdr:col>
      <xdr:colOff>148165</xdr:colOff>
      <xdr:row>160</xdr:row>
      <xdr:rowOff>63500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F718F1E0-A2DE-48BF-A4A8-F469CCBDB006}"/>
            </a:ext>
          </a:extLst>
        </xdr:cNvPr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120</xdr:row>
      <xdr:rowOff>179917</xdr:rowOff>
    </xdr:from>
    <xdr:to>
      <xdr:col>37</xdr:col>
      <xdr:colOff>57151</xdr:colOff>
      <xdr:row>123</xdr:row>
      <xdr:rowOff>171450</xdr:rowOff>
    </xdr:to>
    <xdr:sp macro="" textlink="">
      <xdr:nvSpPr>
        <xdr:cNvPr id="25" name="右矢印 27">
          <a:extLst>
            <a:ext uri="{FF2B5EF4-FFF2-40B4-BE49-F238E27FC236}">
              <a16:creationId xmlns:a16="http://schemas.microsoft.com/office/drawing/2014/main" id="{06D97841-ED3C-45B2-B3C9-2B5B42915B33}"/>
            </a:ext>
          </a:extLst>
        </xdr:cNvPr>
        <xdr:cNvSpPr/>
      </xdr:nvSpPr>
      <xdr:spPr>
        <a:xfrm>
          <a:off x="6772275" y="240019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126</xdr:row>
      <xdr:rowOff>158750</xdr:rowOff>
    </xdr:from>
    <xdr:to>
      <xdr:col>19</xdr:col>
      <xdr:colOff>131234</xdr:colOff>
      <xdr:row>129</xdr:row>
      <xdr:rowOff>150283</xdr:rowOff>
    </xdr:to>
    <xdr:sp macro="" textlink="">
      <xdr:nvSpPr>
        <xdr:cNvPr id="26" name="右矢印 28">
          <a:extLst>
            <a:ext uri="{FF2B5EF4-FFF2-40B4-BE49-F238E27FC236}">
              <a16:creationId xmlns:a16="http://schemas.microsoft.com/office/drawing/2014/main" id="{3A6E2D6B-5225-444B-865C-A43AFCB4BF4A}"/>
            </a:ext>
          </a:extLst>
        </xdr:cNvPr>
        <xdr:cNvSpPr/>
      </xdr:nvSpPr>
      <xdr:spPr>
        <a:xfrm>
          <a:off x="3344334" y="251618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4B4CFC2-C255-4FA8-AE53-1260968849F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91BCB52-FE8E-4836-BD36-16C7243615D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245DC31-5698-4DCA-9708-6B8F0AD3163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CD8975B-6AE9-4C6E-8527-2F6613753E75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C2E011C-BE14-4392-8E3A-6C8ED75DEB2B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10FF8F8C-A555-4C3B-8CC8-DB05F5DAFCEA}"/>
            </a:ext>
          </a:extLst>
        </xdr:cNvPr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273E9439-DC65-4FB1-A0E1-0CD98928679B}"/>
            </a:ext>
          </a:extLst>
        </xdr:cNvPr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283</xdr:row>
      <xdr:rowOff>38100</xdr:rowOff>
    </xdr:from>
    <xdr:to>
      <xdr:col>19</xdr:col>
      <xdr:colOff>127000</xdr:colOff>
      <xdr:row>284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DA039E64-3D24-4A06-81CD-F9B817D0E353}"/>
            </a:ext>
          </a:extLst>
        </xdr:cNvPr>
        <xdr:cNvSpPr/>
      </xdr:nvSpPr>
      <xdr:spPr>
        <a:xfrm>
          <a:off x="3340100" y="56359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6A485021-C4CD-430B-8C44-C7209B75E18B}"/>
            </a:ext>
          </a:extLst>
        </xdr:cNvPr>
        <xdr:cNvSpPr/>
      </xdr:nvSpPr>
      <xdr:spPr>
        <a:xfrm>
          <a:off x="3340100" y="545465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236</xdr:row>
      <xdr:rowOff>38100</xdr:rowOff>
    </xdr:from>
    <xdr:to>
      <xdr:col>19</xdr:col>
      <xdr:colOff>127000</xdr:colOff>
      <xdr:row>237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C4BF06E4-32BD-45A4-B482-8B124ACEFA5C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226</xdr:row>
      <xdr:rowOff>177800</xdr:rowOff>
    </xdr:from>
    <xdr:to>
      <xdr:col>19</xdr:col>
      <xdr:colOff>127000</xdr:colOff>
      <xdr:row>229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F85658AF-9798-4C52-908C-53FC16E1C617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288</xdr:row>
      <xdr:rowOff>89066</xdr:rowOff>
    </xdr:from>
    <xdr:to>
      <xdr:col>46</xdr:col>
      <xdr:colOff>124690</xdr:colOff>
      <xdr:row>291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BD92C28E-81F9-4A93-B191-10CE20150C23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177800</xdr:rowOff>
    </xdr:from>
    <xdr:to>
      <xdr:col>19</xdr:col>
      <xdr:colOff>127000</xdr:colOff>
      <xdr:row>91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BE62BD35-5D76-45F2-AA54-71BC14C001AA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212</xdr:row>
      <xdr:rowOff>38100</xdr:rowOff>
    </xdr:from>
    <xdr:to>
      <xdr:col>19</xdr:col>
      <xdr:colOff>127000</xdr:colOff>
      <xdr:row>213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565323DD-2BEB-4217-9347-F0D2408A9A9A}"/>
            </a:ext>
          </a:extLst>
        </xdr:cNvPr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202</xdr:row>
      <xdr:rowOff>177800</xdr:rowOff>
    </xdr:from>
    <xdr:to>
      <xdr:col>19</xdr:col>
      <xdr:colOff>127000</xdr:colOff>
      <xdr:row>205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34A08E97-4706-4F7B-AED0-079CA628F4F5}"/>
            </a:ext>
          </a:extLst>
        </xdr:cNvPr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260</xdr:row>
      <xdr:rowOff>38100</xdr:rowOff>
    </xdr:from>
    <xdr:to>
      <xdr:col>19</xdr:col>
      <xdr:colOff>127000</xdr:colOff>
      <xdr:row>261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EC0FC9F9-5608-4E08-82F8-4184BD05B6FF}"/>
            </a:ext>
          </a:extLst>
        </xdr:cNvPr>
        <xdr:cNvSpPr/>
      </xdr:nvSpPr>
      <xdr:spPr>
        <a:xfrm>
          <a:off x="3340100" y="518826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250</xdr:row>
      <xdr:rowOff>177800</xdr:rowOff>
    </xdr:from>
    <xdr:to>
      <xdr:col>19</xdr:col>
      <xdr:colOff>127000</xdr:colOff>
      <xdr:row>253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5C6B4C90-AB66-479E-8BFB-9C8D56C1D207}"/>
            </a:ext>
          </a:extLst>
        </xdr:cNvPr>
        <xdr:cNvSpPr/>
      </xdr:nvSpPr>
      <xdr:spPr>
        <a:xfrm>
          <a:off x="3340100" y="50079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164</xdr:row>
      <xdr:rowOff>38100</xdr:rowOff>
    </xdr:from>
    <xdr:to>
      <xdr:col>19</xdr:col>
      <xdr:colOff>127000</xdr:colOff>
      <xdr:row>165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5587FF08-419B-4F43-AE4C-658B2A190525}"/>
            </a:ext>
          </a:extLst>
        </xdr:cNvPr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188</xdr:row>
      <xdr:rowOff>38100</xdr:rowOff>
    </xdr:from>
    <xdr:to>
      <xdr:col>19</xdr:col>
      <xdr:colOff>127000</xdr:colOff>
      <xdr:row>189</xdr:row>
      <xdr:rowOff>139700</xdr:rowOff>
    </xdr:to>
    <xdr:sp macro="" textlink="">
      <xdr:nvSpPr>
        <xdr:cNvPr id="20" name="右矢印 21">
          <a:extLst>
            <a:ext uri="{FF2B5EF4-FFF2-40B4-BE49-F238E27FC236}">
              <a16:creationId xmlns:a16="http://schemas.microsoft.com/office/drawing/2014/main" id="{312EC04E-CBC4-42C8-8A7F-5F36299B6CBF}"/>
            </a:ext>
          </a:extLst>
        </xdr:cNvPr>
        <xdr:cNvSpPr/>
      </xdr:nvSpPr>
      <xdr:spPr>
        <a:xfrm>
          <a:off x="3340100" y="378999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178</xdr:row>
      <xdr:rowOff>177800</xdr:rowOff>
    </xdr:from>
    <xdr:to>
      <xdr:col>19</xdr:col>
      <xdr:colOff>127000</xdr:colOff>
      <xdr:row>181</xdr:row>
      <xdr:rowOff>127000</xdr:rowOff>
    </xdr:to>
    <xdr:sp macro="" textlink="">
      <xdr:nvSpPr>
        <xdr:cNvPr id="21" name="右矢印 22">
          <a:extLst>
            <a:ext uri="{FF2B5EF4-FFF2-40B4-BE49-F238E27FC236}">
              <a16:creationId xmlns:a16="http://schemas.microsoft.com/office/drawing/2014/main" id="{E8248266-88E9-48AD-A446-77330BC1742B}"/>
            </a:ext>
          </a:extLst>
        </xdr:cNvPr>
        <xdr:cNvSpPr/>
      </xdr:nvSpPr>
      <xdr:spPr>
        <a:xfrm>
          <a:off x="3340100" y="360013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223</xdr:row>
      <xdr:rowOff>113030</xdr:rowOff>
    </xdr:from>
    <xdr:to>
      <xdr:col>38</xdr:col>
      <xdr:colOff>115570</xdr:colOff>
      <xdr:row>226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C7621A85-1210-47C0-ACF2-F83E1DD30A91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115</xdr:row>
      <xdr:rowOff>29634</xdr:rowOff>
    </xdr:from>
    <xdr:to>
      <xdr:col>19</xdr:col>
      <xdr:colOff>127000</xdr:colOff>
      <xdr:row>117</xdr:row>
      <xdr:rowOff>179917</xdr:rowOff>
    </xdr:to>
    <xdr:sp macro="" textlink="">
      <xdr:nvSpPr>
        <xdr:cNvPr id="23" name="右矢印 25">
          <a:extLst>
            <a:ext uri="{FF2B5EF4-FFF2-40B4-BE49-F238E27FC236}">
              <a16:creationId xmlns:a16="http://schemas.microsoft.com/office/drawing/2014/main" id="{484BD362-E391-42C2-8134-AECCC2DF5D46}"/>
            </a:ext>
          </a:extLst>
        </xdr:cNvPr>
        <xdr:cNvSpPr/>
      </xdr:nvSpPr>
      <xdr:spPr>
        <a:xfrm>
          <a:off x="3340100" y="228515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138</xdr:row>
      <xdr:rowOff>232834</xdr:rowOff>
    </xdr:from>
    <xdr:to>
      <xdr:col>19</xdr:col>
      <xdr:colOff>148165</xdr:colOff>
      <xdr:row>160</xdr:row>
      <xdr:rowOff>63500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7E44B30D-D1AF-4F68-A4BF-CF668A6182BE}"/>
            </a:ext>
          </a:extLst>
        </xdr:cNvPr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120</xdr:row>
      <xdr:rowOff>179917</xdr:rowOff>
    </xdr:from>
    <xdr:to>
      <xdr:col>37</xdr:col>
      <xdr:colOff>57151</xdr:colOff>
      <xdr:row>123</xdr:row>
      <xdr:rowOff>171450</xdr:rowOff>
    </xdr:to>
    <xdr:sp macro="" textlink="">
      <xdr:nvSpPr>
        <xdr:cNvPr id="25" name="右矢印 27">
          <a:extLst>
            <a:ext uri="{FF2B5EF4-FFF2-40B4-BE49-F238E27FC236}">
              <a16:creationId xmlns:a16="http://schemas.microsoft.com/office/drawing/2014/main" id="{A45F0AEE-96D5-49B1-B503-72F5CE4E4D11}"/>
            </a:ext>
          </a:extLst>
        </xdr:cNvPr>
        <xdr:cNvSpPr/>
      </xdr:nvSpPr>
      <xdr:spPr>
        <a:xfrm>
          <a:off x="6772275" y="240019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126</xdr:row>
      <xdr:rowOff>158750</xdr:rowOff>
    </xdr:from>
    <xdr:to>
      <xdr:col>19</xdr:col>
      <xdr:colOff>131234</xdr:colOff>
      <xdr:row>129</xdr:row>
      <xdr:rowOff>150283</xdr:rowOff>
    </xdr:to>
    <xdr:sp macro="" textlink="">
      <xdr:nvSpPr>
        <xdr:cNvPr id="26" name="右矢印 28">
          <a:extLst>
            <a:ext uri="{FF2B5EF4-FFF2-40B4-BE49-F238E27FC236}">
              <a16:creationId xmlns:a16="http://schemas.microsoft.com/office/drawing/2014/main" id="{89576904-1D2E-4E80-88F9-7F91926BDBB5}"/>
            </a:ext>
          </a:extLst>
        </xdr:cNvPr>
        <xdr:cNvSpPr/>
      </xdr:nvSpPr>
      <xdr:spPr>
        <a:xfrm>
          <a:off x="3344334" y="251618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563F23-50ED-4891-83F2-39795577865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BB46A5E-A838-4216-A1AF-7B509F8EBBB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A8F69C5-81B3-43B0-9C80-07A8264CCEC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59ED69BE-1775-4DBA-BF85-0902A4FFBC08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1D80700E-0ED5-46CB-AA96-62D656C54474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CE8E5D3E-210E-4339-9DD5-A7EF209788E5}"/>
            </a:ext>
          </a:extLst>
        </xdr:cNvPr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2CFC3CC-7773-4AA1-B74A-FB99866C918A}"/>
            </a:ext>
          </a:extLst>
        </xdr:cNvPr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283</xdr:row>
      <xdr:rowOff>38100</xdr:rowOff>
    </xdr:from>
    <xdr:to>
      <xdr:col>19</xdr:col>
      <xdr:colOff>127000</xdr:colOff>
      <xdr:row>284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93FC1958-CF2D-4BDB-AF7C-A88D52D77B90}"/>
            </a:ext>
          </a:extLst>
        </xdr:cNvPr>
        <xdr:cNvSpPr/>
      </xdr:nvSpPr>
      <xdr:spPr>
        <a:xfrm>
          <a:off x="3340100" y="56359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DE2D48BB-F094-497B-BF4F-53E440DD2839}"/>
            </a:ext>
          </a:extLst>
        </xdr:cNvPr>
        <xdr:cNvSpPr/>
      </xdr:nvSpPr>
      <xdr:spPr>
        <a:xfrm>
          <a:off x="3340100" y="545465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236</xdr:row>
      <xdr:rowOff>38100</xdr:rowOff>
    </xdr:from>
    <xdr:to>
      <xdr:col>19</xdr:col>
      <xdr:colOff>127000</xdr:colOff>
      <xdr:row>237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7D3BAD3F-5339-447E-8A7B-386FBEF3557A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226</xdr:row>
      <xdr:rowOff>177800</xdr:rowOff>
    </xdr:from>
    <xdr:to>
      <xdr:col>19</xdr:col>
      <xdr:colOff>127000</xdr:colOff>
      <xdr:row>229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6AEFE8B8-7814-4FB4-A520-D895D3E455CE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288</xdr:row>
      <xdr:rowOff>89066</xdr:rowOff>
    </xdr:from>
    <xdr:to>
      <xdr:col>46</xdr:col>
      <xdr:colOff>124690</xdr:colOff>
      <xdr:row>291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CD299A7D-CC28-4D29-B5FE-9ECD2E9769FC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177800</xdr:rowOff>
    </xdr:from>
    <xdr:to>
      <xdr:col>19</xdr:col>
      <xdr:colOff>127000</xdr:colOff>
      <xdr:row>91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79549626-7517-4D46-8F6C-4CCC686D15E5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212</xdr:row>
      <xdr:rowOff>38100</xdr:rowOff>
    </xdr:from>
    <xdr:to>
      <xdr:col>19</xdr:col>
      <xdr:colOff>127000</xdr:colOff>
      <xdr:row>213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4F4D86FC-E62F-457D-B4FE-4F599C4E6336}"/>
            </a:ext>
          </a:extLst>
        </xdr:cNvPr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202</xdr:row>
      <xdr:rowOff>177800</xdr:rowOff>
    </xdr:from>
    <xdr:to>
      <xdr:col>19</xdr:col>
      <xdr:colOff>127000</xdr:colOff>
      <xdr:row>205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FDD86B8F-ABD1-45A3-9C23-F3BEC40C9A32}"/>
            </a:ext>
          </a:extLst>
        </xdr:cNvPr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260</xdr:row>
      <xdr:rowOff>38100</xdr:rowOff>
    </xdr:from>
    <xdr:to>
      <xdr:col>19</xdr:col>
      <xdr:colOff>127000</xdr:colOff>
      <xdr:row>261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B7BE8822-78AC-46FD-A775-43B53D3BCA30}"/>
            </a:ext>
          </a:extLst>
        </xdr:cNvPr>
        <xdr:cNvSpPr/>
      </xdr:nvSpPr>
      <xdr:spPr>
        <a:xfrm>
          <a:off x="3340100" y="518826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250</xdr:row>
      <xdr:rowOff>177800</xdr:rowOff>
    </xdr:from>
    <xdr:to>
      <xdr:col>19</xdr:col>
      <xdr:colOff>127000</xdr:colOff>
      <xdr:row>253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87FF8001-BC22-4ED9-A3AF-22FF3DABAB12}"/>
            </a:ext>
          </a:extLst>
        </xdr:cNvPr>
        <xdr:cNvSpPr/>
      </xdr:nvSpPr>
      <xdr:spPr>
        <a:xfrm>
          <a:off x="3340100" y="50079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164</xdr:row>
      <xdr:rowOff>38100</xdr:rowOff>
    </xdr:from>
    <xdr:to>
      <xdr:col>19</xdr:col>
      <xdr:colOff>127000</xdr:colOff>
      <xdr:row>165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9242BDD-F07D-4837-AFB5-D80615658341}"/>
            </a:ext>
          </a:extLst>
        </xdr:cNvPr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188</xdr:row>
      <xdr:rowOff>38100</xdr:rowOff>
    </xdr:from>
    <xdr:to>
      <xdr:col>19</xdr:col>
      <xdr:colOff>127000</xdr:colOff>
      <xdr:row>189</xdr:row>
      <xdr:rowOff>139700</xdr:rowOff>
    </xdr:to>
    <xdr:sp macro="" textlink="">
      <xdr:nvSpPr>
        <xdr:cNvPr id="20" name="右矢印 21">
          <a:extLst>
            <a:ext uri="{FF2B5EF4-FFF2-40B4-BE49-F238E27FC236}">
              <a16:creationId xmlns:a16="http://schemas.microsoft.com/office/drawing/2014/main" id="{C98E9C04-7E84-4D8E-8C92-BC951AC09C2B}"/>
            </a:ext>
          </a:extLst>
        </xdr:cNvPr>
        <xdr:cNvSpPr/>
      </xdr:nvSpPr>
      <xdr:spPr>
        <a:xfrm>
          <a:off x="3340100" y="378999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178</xdr:row>
      <xdr:rowOff>177800</xdr:rowOff>
    </xdr:from>
    <xdr:to>
      <xdr:col>19</xdr:col>
      <xdr:colOff>127000</xdr:colOff>
      <xdr:row>181</xdr:row>
      <xdr:rowOff>127000</xdr:rowOff>
    </xdr:to>
    <xdr:sp macro="" textlink="">
      <xdr:nvSpPr>
        <xdr:cNvPr id="21" name="右矢印 22">
          <a:extLst>
            <a:ext uri="{FF2B5EF4-FFF2-40B4-BE49-F238E27FC236}">
              <a16:creationId xmlns:a16="http://schemas.microsoft.com/office/drawing/2014/main" id="{7E2632A8-C49D-44F4-8CB6-3C0D4A0E1172}"/>
            </a:ext>
          </a:extLst>
        </xdr:cNvPr>
        <xdr:cNvSpPr/>
      </xdr:nvSpPr>
      <xdr:spPr>
        <a:xfrm>
          <a:off x="3340100" y="360013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223</xdr:row>
      <xdr:rowOff>113030</xdr:rowOff>
    </xdr:from>
    <xdr:to>
      <xdr:col>38</xdr:col>
      <xdr:colOff>115570</xdr:colOff>
      <xdr:row>226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28D02A39-1440-49D3-8B69-C18650BF309A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115</xdr:row>
      <xdr:rowOff>29634</xdr:rowOff>
    </xdr:from>
    <xdr:to>
      <xdr:col>19</xdr:col>
      <xdr:colOff>127000</xdr:colOff>
      <xdr:row>117</xdr:row>
      <xdr:rowOff>179917</xdr:rowOff>
    </xdr:to>
    <xdr:sp macro="" textlink="">
      <xdr:nvSpPr>
        <xdr:cNvPr id="23" name="右矢印 25">
          <a:extLst>
            <a:ext uri="{FF2B5EF4-FFF2-40B4-BE49-F238E27FC236}">
              <a16:creationId xmlns:a16="http://schemas.microsoft.com/office/drawing/2014/main" id="{CF2D61EC-0AC8-40BD-B809-84A2A3257C21}"/>
            </a:ext>
          </a:extLst>
        </xdr:cNvPr>
        <xdr:cNvSpPr/>
      </xdr:nvSpPr>
      <xdr:spPr>
        <a:xfrm>
          <a:off x="3340100" y="228515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138</xdr:row>
      <xdr:rowOff>232834</xdr:rowOff>
    </xdr:from>
    <xdr:to>
      <xdr:col>19</xdr:col>
      <xdr:colOff>148165</xdr:colOff>
      <xdr:row>160</xdr:row>
      <xdr:rowOff>63500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A77529E1-A21C-453D-91C0-139202DF7EB8}"/>
            </a:ext>
          </a:extLst>
        </xdr:cNvPr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120</xdr:row>
      <xdr:rowOff>179917</xdr:rowOff>
    </xdr:from>
    <xdr:to>
      <xdr:col>37</xdr:col>
      <xdr:colOff>57151</xdr:colOff>
      <xdr:row>123</xdr:row>
      <xdr:rowOff>171450</xdr:rowOff>
    </xdr:to>
    <xdr:sp macro="" textlink="">
      <xdr:nvSpPr>
        <xdr:cNvPr id="25" name="右矢印 27">
          <a:extLst>
            <a:ext uri="{FF2B5EF4-FFF2-40B4-BE49-F238E27FC236}">
              <a16:creationId xmlns:a16="http://schemas.microsoft.com/office/drawing/2014/main" id="{52BA6A4F-5B5C-4170-877C-8161FADBB86D}"/>
            </a:ext>
          </a:extLst>
        </xdr:cNvPr>
        <xdr:cNvSpPr/>
      </xdr:nvSpPr>
      <xdr:spPr>
        <a:xfrm>
          <a:off x="6772275" y="240019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126</xdr:row>
      <xdr:rowOff>158750</xdr:rowOff>
    </xdr:from>
    <xdr:to>
      <xdr:col>19</xdr:col>
      <xdr:colOff>131234</xdr:colOff>
      <xdr:row>129</xdr:row>
      <xdr:rowOff>150283</xdr:rowOff>
    </xdr:to>
    <xdr:sp macro="" textlink="">
      <xdr:nvSpPr>
        <xdr:cNvPr id="26" name="右矢印 28">
          <a:extLst>
            <a:ext uri="{FF2B5EF4-FFF2-40B4-BE49-F238E27FC236}">
              <a16:creationId xmlns:a16="http://schemas.microsoft.com/office/drawing/2014/main" id="{6F719993-BCCB-4530-977D-2AE18A2EF2E3}"/>
            </a:ext>
          </a:extLst>
        </xdr:cNvPr>
        <xdr:cNvSpPr/>
      </xdr:nvSpPr>
      <xdr:spPr>
        <a:xfrm>
          <a:off x="3344334" y="251618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B9BD87F-454F-467A-BD7F-3F66F965DE2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4673F64-6920-4A7B-9598-64F54ED477B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FF1E8AB-528A-4B64-8656-65E57BF8073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181E9A98-7601-4714-B64B-C8290C697BB6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49FF7B00-0F9F-4571-971C-B6AC9BA23193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D957FC-F21D-4B74-A724-611F17045AB3}"/>
            </a:ext>
          </a:extLst>
        </xdr:cNvPr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4FEB7521-132D-456B-80A2-F3C02121B545}"/>
            </a:ext>
          </a:extLst>
        </xdr:cNvPr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283</xdr:row>
      <xdr:rowOff>38100</xdr:rowOff>
    </xdr:from>
    <xdr:to>
      <xdr:col>19</xdr:col>
      <xdr:colOff>127000</xdr:colOff>
      <xdr:row>284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D3A05AB7-D20D-45EC-8A77-54E91A397B59}"/>
            </a:ext>
          </a:extLst>
        </xdr:cNvPr>
        <xdr:cNvSpPr/>
      </xdr:nvSpPr>
      <xdr:spPr>
        <a:xfrm>
          <a:off x="3340100" y="56359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3CFD4569-4A85-45CA-A69F-934CB3378244}"/>
            </a:ext>
          </a:extLst>
        </xdr:cNvPr>
        <xdr:cNvSpPr/>
      </xdr:nvSpPr>
      <xdr:spPr>
        <a:xfrm>
          <a:off x="3340100" y="545465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236</xdr:row>
      <xdr:rowOff>38100</xdr:rowOff>
    </xdr:from>
    <xdr:to>
      <xdr:col>19</xdr:col>
      <xdr:colOff>127000</xdr:colOff>
      <xdr:row>237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9DCE899E-FE60-44D5-9522-0839AC4C4B96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226</xdr:row>
      <xdr:rowOff>177800</xdr:rowOff>
    </xdr:from>
    <xdr:to>
      <xdr:col>19</xdr:col>
      <xdr:colOff>127000</xdr:colOff>
      <xdr:row>229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4695B96D-1A46-4D87-8F2C-F08D198D2093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288</xdr:row>
      <xdr:rowOff>89066</xdr:rowOff>
    </xdr:from>
    <xdr:to>
      <xdr:col>46</xdr:col>
      <xdr:colOff>124690</xdr:colOff>
      <xdr:row>291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D73CADD-EFE4-4F9F-9ACD-F0CC4D9B46FA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177800</xdr:rowOff>
    </xdr:from>
    <xdr:to>
      <xdr:col>19</xdr:col>
      <xdr:colOff>127000</xdr:colOff>
      <xdr:row>91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1186477-8253-41CB-BA28-91B7FB6C2F83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212</xdr:row>
      <xdr:rowOff>38100</xdr:rowOff>
    </xdr:from>
    <xdr:to>
      <xdr:col>19</xdr:col>
      <xdr:colOff>127000</xdr:colOff>
      <xdr:row>213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39CFE15E-E479-45CC-8603-857124EE880B}"/>
            </a:ext>
          </a:extLst>
        </xdr:cNvPr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202</xdr:row>
      <xdr:rowOff>177800</xdr:rowOff>
    </xdr:from>
    <xdr:to>
      <xdr:col>19</xdr:col>
      <xdr:colOff>127000</xdr:colOff>
      <xdr:row>205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B47ECE1E-F874-4CC6-888A-48F9EE1DCCD8}"/>
            </a:ext>
          </a:extLst>
        </xdr:cNvPr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260</xdr:row>
      <xdr:rowOff>38100</xdr:rowOff>
    </xdr:from>
    <xdr:to>
      <xdr:col>19</xdr:col>
      <xdr:colOff>127000</xdr:colOff>
      <xdr:row>261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0D52AD81-617A-44A7-BEE6-1163E3175D30}"/>
            </a:ext>
          </a:extLst>
        </xdr:cNvPr>
        <xdr:cNvSpPr/>
      </xdr:nvSpPr>
      <xdr:spPr>
        <a:xfrm>
          <a:off x="3340100" y="518826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250</xdr:row>
      <xdr:rowOff>177800</xdr:rowOff>
    </xdr:from>
    <xdr:to>
      <xdr:col>19</xdr:col>
      <xdr:colOff>127000</xdr:colOff>
      <xdr:row>253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5A77E881-3B83-4C6D-9FD2-902342119F29}"/>
            </a:ext>
          </a:extLst>
        </xdr:cNvPr>
        <xdr:cNvSpPr/>
      </xdr:nvSpPr>
      <xdr:spPr>
        <a:xfrm>
          <a:off x="3340100" y="50079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164</xdr:row>
      <xdr:rowOff>38100</xdr:rowOff>
    </xdr:from>
    <xdr:to>
      <xdr:col>19</xdr:col>
      <xdr:colOff>127000</xdr:colOff>
      <xdr:row>165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C0E77FF2-D8EE-41C0-8C8F-2820BA616F86}"/>
            </a:ext>
          </a:extLst>
        </xdr:cNvPr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188</xdr:row>
      <xdr:rowOff>38100</xdr:rowOff>
    </xdr:from>
    <xdr:to>
      <xdr:col>19</xdr:col>
      <xdr:colOff>127000</xdr:colOff>
      <xdr:row>189</xdr:row>
      <xdr:rowOff>139700</xdr:rowOff>
    </xdr:to>
    <xdr:sp macro="" textlink="">
      <xdr:nvSpPr>
        <xdr:cNvPr id="20" name="右矢印 21">
          <a:extLst>
            <a:ext uri="{FF2B5EF4-FFF2-40B4-BE49-F238E27FC236}">
              <a16:creationId xmlns:a16="http://schemas.microsoft.com/office/drawing/2014/main" id="{601C3091-7F67-46F8-B0F0-F719A16C2848}"/>
            </a:ext>
          </a:extLst>
        </xdr:cNvPr>
        <xdr:cNvSpPr/>
      </xdr:nvSpPr>
      <xdr:spPr>
        <a:xfrm>
          <a:off x="3340100" y="378999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178</xdr:row>
      <xdr:rowOff>177800</xdr:rowOff>
    </xdr:from>
    <xdr:to>
      <xdr:col>19</xdr:col>
      <xdr:colOff>127000</xdr:colOff>
      <xdr:row>181</xdr:row>
      <xdr:rowOff>127000</xdr:rowOff>
    </xdr:to>
    <xdr:sp macro="" textlink="">
      <xdr:nvSpPr>
        <xdr:cNvPr id="21" name="右矢印 22">
          <a:extLst>
            <a:ext uri="{FF2B5EF4-FFF2-40B4-BE49-F238E27FC236}">
              <a16:creationId xmlns:a16="http://schemas.microsoft.com/office/drawing/2014/main" id="{D627A5DB-ACD1-4D20-912A-E2DD6FFE4609}"/>
            </a:ext>
          </a:extLst>
        </xdr:cNvPr>
        <xdr:cNvSpPr/>
      </xdr:nvSpPr>
      <xdr:spPr>
        <a:xfrm>
          <a:off x="3340100" y="360013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223</xdr:row>
      <xdr:rowOff>113030</xdr:rowOff>
    </xdr:from>
    <xdr:to>
      <xdr:col>38</xdr:col>
      <xdr:colOff>115570</xdr:colOff>
      <xdr:row>226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5705FFE8-3329-4CB8-A023-9A90F4FA1B9F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115</xdr:row>
      <xdr:rowOff>29634</xdr:rowOff>
    </xdr:from>
    <xdr:to>
      <xdr:col>19</xdr:col>
      <xdr:colOff>127000</xdr:colOff>
      <xdr:row>117</xdr:row>
      <xdr:rowOff>179917</xdr:rowOff>
    </xdr:to>
    <xdr:sp macro="" textlink="">
      <xdr:nvSpPr>
        <xdr:cNvPr id="23" name="右矢印 25">
          <a:extLst>
            <a:ext uri="{FF2B5EF4-FFF2-40B4-BE49-F238E27FC236}">
              <a16:creationId xmlns:a16="http://schemas.microsoft.com/office/drawing/2014/main" id="{1E55A2AB-EF61-4D4F-AF52-9B3E7022DB91}"/>
            </a:ext>
          </a:extLst>
        </xdr:cNvPr>
        <xdr:cNvSpPr/>
      </xdr:nvSpPr>
      <xdr:spPr>
        <a:xfrm>
          <a:off x="3340100" y="228515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138</xdr:row>
      <xdr:rowOff>232834</xdr:rowOff>
    </xdr:from>
    <xdr:to>
      <xdr:col>19</xdr:col>
      <xdr:colOff>148165</xdr:colOff>
      <xdr:row>160</xdr:row>
      <xdr:rowOff>63500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6CD91C4A-5E49-4B7A-93C9-BA6ACC57BA56}"/>
            </a:ext>
          </a:extLst>
        </xdr:cNvPr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120</xdr:row>
      <xdr:rowOff>179917</xdr:rowOff>
    </xdr:from>
    <xdr:to>
      <xdr:col>37</xdr:col>
      <xdr:colOff>57151</xdr:colOff>
      <xdr:row>123</xdr:row>
      <xdr:rowOff>171450</xdr:rowOff>
    </xdr:to>
    <xdr:sp macro="" textlink="">
      <xdr:nvSpPr>
        <xdr:cNvPr id="25" name="右矢印 27">
          <a:extLst>
            <a:ext uri="{FF2B5EF4-FFF2-40B4-BE49-F238E27FC236}">
              <a16:creationId xmlns:a16="http://schemas.microsoft.com/office/drawing/2014/main" id="{E0C1A2BC-1059-4A2C-9F43-740D49098FD4}"/>
            </a:ext>
          </a:extLst>
        </xdr:cNvPr>
        <xdr:cNvSpPr/>
      </xdr:nvSpPr>
      <xdr:spPr>
        <a:xfrm>
          <a:off x="6772275" y="240019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126</xdr:row>
      <xdr:rowOff>158750</xdr:rowOff>
    </xdr:from>
    <xdr:to>
      <xdr:col>19</xdr:col>
      <xdr:colOff>131234</xdr:colOff>
      <xdr:row>129</xdr:row>
      <xdr:rowOff>150283</xdr:rowOff>
    </xdr:to>
    <xdr:sp macro="" textlink="">
      <xdr:nvSpPr>
        <xdr:cNvPr id="26" name="右矢印 28">
          <a:extLst>
            <a:ext uri="{FF2B5EF4-FFF2-40B4-BE49-F238E27FC236}">
              <a16:creationId xmlns:a16="http://schemas.microsoft.com/office/drawing/2014/main" id="{D74335CA-E502-4EE3-AC71-9F9F67591FCE}"/>
            </a:ext>
          </a:extLst>
        </xdr:cNvPr>
        <xdr:cNvSpPr/>
      </xdr:nvSpPr>
      <xdr:spPr>
        <a:xfrm>
          <a:off x="3344334" y="251618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5">
          <cell r="K15" t="str">
            <v>五城目町</v>
          </cell>
        </row>
        <row r="17">
          <cell r="F17" t="str">
            <v>水道事業</v>
          </cell>
          <cell r="W17" t="str">
            <v>―</v>
          </cell>
          <cell r="BD17" t="str">
            <v>×</v>
          </cell>
        </row>
        <row r="19">
          <cell r="F19" t="str">
            <v>ー</v>
          </cell>
        </row>
        <row r="43">
          <cell r="R43" t="str">
            <v xml:space="preserve"> </v>
          </cell>
          <cell r="X43" t="str">
            <v xml:space="preserve"> </v>
          </cell>
          <cell r="AA43" t="str">
            <v xml:space="preserve"> </v>
          </cell>
          <cell r="AD43" t="str">
            <v xml:space="preserve"> </v>
          </cell>
        </row>
        <row r="44">
          <cell r="R44" t="str">
            <v xml:space="preserve"> </v>
          </cell>
          <cell r="X44" t="str">
            <v xml:space="preserve"> </v>
          </cell>
          <cell r="AA44" t="str">
            <v xml:space="preserve"> </v>
          </cell>
          <cell r="AD44" t="str">
            <v xml:space="preserve"> </v>
          </cell>
        </row>
        <row r="45">
          <cell r="R45" t="str">
            <v xml:space="preserve"> </v>
          </cell>
          <cell r="X45" t="str">
            <v xml:space="preserve"> </v>
          </cell>
          <cell r="AA45" t="str">
            <v xml:space="preserve"> </v>
          </cell>
          <cell r="AD45" t="str">
            <v xml:space="preserve"> </v>
          </cell>
        </row>
        <row r="46">
          <cell r="R46" t="str">
            <v xml:space="preserve"> </v>
          </cell>
          <cell r="X46" t="str">
            <v xml:space="preserve"> </v>
          </cell>
          <cell r="AA46" t="str">
            <v xml:space="preserve"> </v>
          </cell>
          <cell r="AD46" t="str">
            <v xml:space="preserve"> </v>
          </cell>
        </row>
        <row r="47">
          <cell r="R47" t="str">
            <v>●</v>
          </cell>
          <cell r="X47" t="str">
            <v xml:space="preserve"> </v>
          </cell>
          <cell r="AA47" t="str">
            <v xml:space="preserve"> </v>
          </cell>
          <cell r="AD47" t="str">
            <v>●</v>
          </cell>
        </row>
        <row r="48">
          <cell r="R48" t="str">
            <v xml:space="preserve"> </v>
          </cell>
          <cell r="X48" t="str">
            <v xml:space="preserve"> </v>
          </cell>
          <cell r="AA48" t="str">
            <v xml:space="preserve"> </v>
          </cell>
          <cell r="AD48" t="str">
            <v xml:space="preserve"> </v>
          </cell>
        </row>
        <row r="49">
          <cell r="R49" t="str">
            <v xml:space="preserve"> </v>
          </cell>
          <cell r="X49" t="str">
            <v xml:space="preserve"> </v>
          </cell>
          <cell r="AA49" t="str">
            <v xml:space="preserve"> </v>
          </cell>
          <cell r="AD49" t="str">
            <v xml:space="preserve"> </v>
          </cell>
        </row>
        <row r="50">
          <cell r="R50" t="str">
            <v xml:space="preserve"> </v>
          </cell>
        </row>
        <row r="65">
          <cell r="G65" t="str">
            <v xml:space="preserve"> </v>
          </cell>
        </row>
        <row r="66">
          <cell r="G66" t="str">
            <v xml:space="preserve"> </v>
          </cell>
          <cell r="V66" t="str">
            <v xml:space="preserve"> </v>
          </cell>
        </row>
        <row r="67">
          <cell r="V67" t="str">
            <v xml:space="preserve"> </v>
          </cell>
        </row>
        <row r="71">
          <cell r="O71" t="str">
            <v xml:space="preserve"> </v>
          </cell>
          <cell r="AG71" t="str">
            <v xml:space="preserve"> </v>
          </cell>
        </row>
        <row r="72">
          <cell r="O72" t="str">
            <v xml:space="preserve"> </v>
          </cell>
          <cell r="AG72" t="str">
            <v xml:space="preserve"> </v>
          </cell>
        </row>
        <row r="73">
          <cell r="O73" t="str">
            <v xml:space="preserve"> </v>
          </cell>
        </row>
        <row r="74">
          <cell r="O74" t="str">
            <v xml:space="preserve"> </v>
          </cell>
        </row>
        <row r="85">
          <cell r="G85" t="str">
            <v xml:space="preserve"> </v>
          </cell>
        </row>
        <row r="86">
          <cell r="G86" t="str">
            <v xml:space="preserve"> </v>
          </cell>
          <cell r="V86" t="str">
            <v xml:space="preserve"> </v>
          </cell>
        </row>
        <row r="87">
          <cell r="V87" t="str">
            <v xml:space="preserve"> </v>
          </cell>
        </row>
        <row r="91">
          <cell r="O91" t="str">
            <v xml:space="preserve"> </v>
          </cell>
          <cell r="AG91" t="str">
            <v xml:space="preserve"> </v>
          </cell>
        </row>
        <row r="92">
          <cell r="O92" t="str">
            <v xml:space="preserve"> </v>
          </cell>
          <cell r="AG92" t="str">
            <v xml:space="preserve"> </v>
          </cell>
        </row>
        <row r="93">
          <cell r="O93" t="str">
            <v xml:space="preserve"> </v>
          </cell>
        </row>
        <row r="94">
          <cell r="O94" t="str">
            <v xml:space="preserve"> </v>
          </cell>
        </row>
        <row r="121">
          <cell r="J121" t="str">
            <v xml:space="preserve"> </v>
          </cell>
        </row>
        <row r="122">
          <cell r="J122" t="str">
            <v xml:space="preserve"> </v>
          </cell>
          <cell r="V122" t="str">
            <v xml:space="preserve"> </v>
          </cell>
        </row>
        <row r="123">
          <cell r="V123" t="str">
            <v xml:space="preserve"> </v>
          </cell>
        </row>
        <row r="133">
          <cell r="J133" t="str">
            <v xml:space="preserve"> </v>
          </cell>
        </row>
        <row r="134">
          <cell r="J134" t="str">
            <v xml:space="preserve"> </v>
          </cell>
          <cell r="V134" t="str">
            <v xml:space="preserve"> </v>
          </cell>
        </row>
        <row r="135">
          <cell r="V135" t="str">
            <v xml:space="preserve"> </v>
          </cell>
        </row>
        <row r="166">
          <cell r="J166" t="str">
            <v xml:space="preserve"> </v>
          </cell>
        </row>
        <row r="173">
          <cell r="J173" t="str">
            <v xml:space="preserve"> </v>
          </cell>
        </row>
        <row r="176">
          <cell r="J176" t="str">
            <v xml:space="preserve"> </v>
          </cell>
        </row>
        <row r="180">
          <cell r="J180" t="str">
            <v xml:space="preserve"> </v>
          </cell>
        </row>
        <row r="185">
          <cell r="Y185" t="str">
            <v xml:space="preserve"> </v>
          </cell>
        </row>
        <row r="186">
          <cell r="Y186" t="str">
            <v xml:space="preserve"> </v>
          </cell>
        </row>
        <row r="187">
          <cell r="Y187" t="str">
            <v xml:space="preserve"> </v>
          </cell>
        </row>
        <row r="189">
          <cell r="Y189" t="str">
            <v xml:space="preserve"> </v>
          </cell>
        </row>
        <row r="190">
          <cell r="Y190" t="str">
            <v xml:space="preserve"> </v>
          </cell>
        </row>
        <row r="191">
          <cell r="Y191" t="str">
            <v xml:space="preserve"> </v>
          </cell>
        </row>
        <row r="193">
          <cell r="Y193" t="str">
            <v xml:space="preserve"> </v>
          </cell>
        </row>
        <row r="195">
          <cell r="Y195" t="str">
            <v xml:space="preserve"> </v>
          </cell>
        </row>
        <row r="196">
          <cell r="Y196" t="str">
            <v xml:space="preserve"> </v>
          </cell>
        </row>
        <row r="198">
          <cell r="Y198" t="str">
            <v xml:space="preserve"> </v>
          </cell>
        </row>
        <row r="199">
          <cell r="Y199" t="str">
            <v xml:space="preserve"> </v>
          </cell>
        </row>
        <row r="200">
          <cell r="Y200" t="str">
            <v xml:space="preserve"> </v>
          </cell>
        </row>
        <row r="201">
          <cell r="Y201" t="str">
            <v xml:space="preserve"> </v>
          </cell>
        </row>
        <row r="202">
          <cell r="Y202" t="str">
            <v xml:space="preserve"> </v>
          </cell>
        </row>
        <row r="207">
          <cell r="Y207" t="str">
            <v xml:space="preserve"> </v>
          </cell>
        </row>
        <row r="208">
          <cell r="Y208" t="str">
            <v xml:space="preserve"> </v>
          </cell>
        </row>
        <row r="209">
          <cell r="Y209" t="str">
            <v xml:space="preserve"> </v>
          </cell>
        </row>
        <row r="213">
          <cell r="E213" t="str">
            <v xml:space="preserve"> </v>
          </cell>
        </row>
        <row r="214">
          <cell r="E214" t="str">
            <v xml:space="preserve"> </v>
          </cell>
        </row>
        <row r="231">
          <cell r="J231" t="str">
            <v xml:space="preserve"> </v>
          </cell>
        </row>
        <row r="238">
          <cell r="J238" t="str">
            <v xml:space="preserve"> </v>
          </cell>
        </row>
        <row r="241">
          <cell r="J241" t="str">
            <v xml:space="preserve"> </v>
          </cell>
        </row>
        <row r="245">
          <cell r="J245" t="str">
            <v xml:space="preserve"> </v>
          </cell>
        </row>
        <row r="251">
          <cell r="Y251" t="str">
            <v xml:space="preserve"> </v>
          </cell>
        </row>
        <row r="252">
          <cell r="Y252" t="str">
            <v xml:space="preserve"> </v>
          </cell>
        </row>
        <row r="253">
          <cell r="Y253" t="str">
            <v xml:space="preserve"> </v>
          </cell>
        </row>
        <row r="255">
          <cell r="Y255" t="str">
            <v xml:space="preserve"> </v>
          </cell>
        </row>
        <row r="256">
          <cell r="Y256" t="str">
            <v xml:space="preserve"> </v>
          </cell>
        </row>
        <row r="257">
          <cell r="Y257" t="str">
            <v xml:space="preserve"> </v>
          </cell>
        </row>
        <row r="259">
          <cell r="Y259" t="str">
            <v xml:space="preserve"> </v>
          </cell>
        </row>
        <row r="261">
          <cell r="Y261" t="str">
            <v xml:space="preserve"> </v>
          </cell>
        </row>
        <row r="262">
          <cell r="Y262" t="str">
            <v xml:space="preserve"> </v>
          </cell>
        </row>
        <row r="264">
          <cell r="Y264" t="str">
            <v xml:space="preserve"> </v>
          </cell>
        </row>
        <row r="265">
          <cell r="Y265" t="str">
            <v xml:space="preserve"> </v>
          </cell>
        </row>
        <row r="266">
          <cell r="Y266" t="str">
            <v xml:space="preserve"> </v>
          </cell>
        </row>
        <row r="267">
          <cell r="Y267" t="str">
            <v xml:space="preserve"> </v>
          </cell>
        </row>
        <row r="268">
          <cell r="Y268" t="str">
            <v xml:space="preserve"> </v>
          </cell>
        </row>
        <row r="273">
          <cell r="Y273" t="str">
            <v xml:space="preserve"> </v>
          </cell>
        </row>
        <row r="274">
          <cell r="Y274" t="str">
            <v xml:space="preserve"> </v>
          </cell>
        </row>
        <row r="275">
          <cell r="Y275" t="str">
            <v xml:space="preserve"> </v>
          </cell>
        </row>
        <row r="279">
          <cell r="E279" t="str">
            <v xml:space="preserve"> </v>
          </cell>
        </row>
        <row r="280">
          <cell r="E280" t="str">
            <v xml:space="preserve"> </v>
          </cell>
        </row>
        <row r="313">
          <cell r="G313" t="str">
            <v xml:space="preserve"> </v>
          </cell>
        </row>
        <row r="314">
          <cell r="G314" t="str">
            <v xml:space="preserve"> </v>
          </cell>
          <cell r="X314" t="str">
            <v xml:space="preserve"> </v>
          </cell>
        </row>
        <row r="315">
          <cell r="X315" t="str">
            <v xml:space="preserve"> </v>
          </cell>
        </row>
        <row r="330">
          <cell r="G330" t="str">
            <v xml:space="preserve"> </v>
          </cell>
        </row>
        <row r="331">
          <cell r="G331" t="str">
            <v xml:space="preserve"> </v>
          </cell>
          <cell r="X331" t="str">
            <v xml:space="preserve"> </v>
          </cell>
        </row>
        <row r="332">
          <cell r="X332" t="str">
            <v xml:space="preserve"> </v>
          </cell>
        </row>
        <row r="369">
          <cell r="E369" t="str">
            <v xml:space="preserve"> </v>
          </cell>
        </row>
        <row r="370">
          <cell r="E370" t="str">
            <v xml:space="preserve"> </v>
          </cell>
        </row>
        <row r="386">
          <cell r="E386" t="str">
            <v xml:space="preserve"> </v>
          </cell>
        </row>
        <row r="387">
          <cell r="E387" t="str">
            <v xml:space="preserve"> </v>
          </cell>
        </row>
        <row r="392">
          <cell r="B392" t="str">
            <v>浄水施設の運転業務。</v>
          </cell>
        </row>
        <row r="398">
          <cell r="B398" t="str">
            <v>上記業務の委託範囲及び費用。</v>
          </cell>
        </row>
        <row r="418">
          <cell r="V418" t="str">
            <v xml:space="preserve"> </v>
          </cell>
          <cell r="BC418" t="str">
            <v>　</v>
          </cell>
        </row>
        <row r="419">
          <cell r="V419" t="str">
            <v xml:space="preserve"> </v>
          </cell>
          <cell r="BC419" t="str">
            <v>　</v>
          </cell>
        </row>
        <row r="420">
          <cell r="BC420" t="str">
            <v>　</v>
          </cell>
        </row>
        <row r="421">
          <cell r="BC421" t="str">
            <v>　</v>
          </cell>
        </row>
        <row r="422">
          <cell r="BC422" t="str">
            <v>　</v>
          </cell>
        </row>
        <row r="423">
          <cell r="BC423" t="str">
            <v>　</v>
          </cell>
        </row>
        <row r="424">
          <cell r="BC424" t="str">
            <v>　</v>
          </cell>
        </row>
        <row r="425">
          <cell r="BC425" t="str">
            <v>　</v>
          </cell>
        </row>
        <row r="432">
          <cell r="V432" t="str">
            <v xml:space="preserve"> </v>
          </cell>
          <cell r="BC432" t="str">
            <v>　</v>
          </cell>
        </row>
        <row r="433">
          <cell r="V433" t="str">
            <v xml:space="preserve"> </v>
          </cell>
          <cell r="BC433" t="str">
            <v>　</v>
          </cell>
        </row>
        <row r="434">
          <cell r="BC434" t="str">
            <v>　</v>
          </cell>
        </row>
        <row r="435">
          <cell r="BC435" t="str">
            <v>　</v>
          </cell>
        </row>
        <row r="436">
          <cell r="BC436" t="str">
            <v>　</v>
          </cell>
        </row>
        <row r="437">
          <cell r="BC437" t="str">
            <v>　</v>
          </cell>
        </row>
        <row r="438">
          <cell r="BC438" t="str">
            <v>　</v>
          </cell>
        </row>
        <row r="439">
          <cell r="BC439" t="str">
            <v>　</v>
          </cell>
        </row>
        <row r="464">
          <cell r="G464" t="str">
            <v xml:space="preserve"> </v>
          </cell>
        </row>
        <row r="465">
          <cell r="G465" t="str">
            <v xml:space="preserve"> </v>
          </cell>
        </row>
        <row r="469">
          <cell r="E469" t="str">
            <v xml:space="preserve"> </v>
          </cell>
        </row>
        <row r="470">
          <cell r="E470" t="str">
            <v xml:space="preserve"> </v>
          </cell>
        </row>
        <row r="481">
          <cell r="G481" t="str">
            <v xml:space="preserve"> </v>
          </cell>
        </row>
        <row r="482">
          <cell r="G482" t="str">
            <v xml:space="preserve"> </v>
          </cell>
        </row>
        <row r="486">
          <cell r="E486" t="str">
            <v xml:space="preserve"> </v>
          </cell>
        </row>
        <row r="487">
          <cell r="E487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5">
          <cell r="K15" t="str">
            <v>五城目町</v>
          </cell>
        </row>
        <row r="17">
          <cell r="F17" t="str">
            <v>簡易水道事業</v>
          </cell>
          <cell r="W17" t="str">
            <v>―</v>
          </cell>
          <cell r="BD17" t="str">
            <v>×</v>
          </cell>
        </row>
        <row r="19">
          <cell r="F19" t="str">
            <v>ー</v>
          </cell>
        </row>
        <row r="43">
          <cell r="R43" t="str">
            <v>●</v>
          </cell>
          <cell r="X43" t="str">
            <v>●</v>
          </cell>
          <cell r="AA43" t="str">
            <v xml:space="preserve"> </v>
          </cell>
          <cell r="AD43" t="str">
            <v xml:space="preserve"> </v>
          </cell>
        </row>
        <row r="44">
          <cell r="R44" t="str">
            <v xml:space="preserve"> </v>
          </cell>
          <cell r="X44" t="str">
            <v xml:space="preserve"> </v>
          </cell>
          <cell r="AA44" t="str">
            <v xml:space="preserve"> </v>
          </cell>
          <cell r="AD44" t="str">
            <v xml:space="preserve"> </v>
          </cell>
        </row>
        <row r="45">
          <cell r="AA45" t="str">
            <v xml:space="preserve"> </v>
          </cell>
          <cell r="AD45" t="str">
            <v xml:space="preserve"> </v>
          </cell>
        </row>
        <row r="46">
          <cell r="R46" t="str">
            <v xml:space="preserve"> </v>
          </cell>
          <cell r="X46" t="str">
            <v xml:space="preserve"> </v>
          </cell>
          <cell r="AA46" t="str">
            <v xml:space="preserve"> </v>
          </cell>
          <cell r="AD46" t="str">
            <v xml:space="preserve"> </v>
          </cell>
        </row>
        <row r="47">
          <cell r="R47" t="str">
            <v xml:space="preserve"> </v>
          </cell>
          <cell r="X47" t="str">
            <v xml:space="preserve"> </v>
          </cell>
          <cell r="AA47" t="str">
            <v xml:space="preserve"> </v>
          </cell>
          <cell r="AD47" t="str">
            <v xml:space="preserve"> </v>
          </cell>
        </row>
        <row r="48">
          <cell r="R48" t="str">
            <v xml:space="preserve"> </v>
          </cell>
          <cell r="X48" t="str">
            <v xml:space="preserve"> </v>
          </cell>
          <cell r="AA48" t="str">
            <v xml:space="preserve"> </v>
          </cell>
          <cell r="AD48" t="str">
            <v xml:space="preserve"> </v>
          </cell>
        </row>
        <row r="49">
          <cell r="R49" t="str">
            <v xml:space="preserve"> </v>
          </cell>
          <cell r="X49" t="str">
            <v xml:space="preserve"> </v>
          </cell>
          <cell r="AA49" t="str">
            <v xml:space="preserve"> </v>
          </cell>
          <cell r="AD49" t="str">
            <v xml:space="preserve"> </v>
          </cell>
        </row>
        <row r="50">
          <cell r="R50" t="str">
            <v xml:space="preserve"> </v>
          </cell>
        </row>
        <row r="59">
          <cell r="B59" t="str">
            <v>水道事業に統合したことによる事業廃止により、職員人件費の圧縮が図られた。</v>
          </cell>
        </row>
        <row r="65">
          <cell r="G65" t="str">
            <v>●</v>
          </cell>
          <cell r="S65" t="str">
            <v>平成</v>
          </cell>
          <cell r="V65">
            <v>29</v>
          </cell>
        </row>
        <row r="66">
          <cell r="G66" t="str">
            <v xml:space="preserve"> </v>
          </cell>
          <cell r="V66">
            <v>3</v>
          </cell>
        </row>
        <row r="67">
          <cell r="V67">
            <v>31</v>
          </cell>
        </row>
        <row r="71">
          <cell r="O71" t="str">
            <v xml:space="preserve"> </v>
          </cell>
          <cell r="AG71" t="str">
            <v>●</v>
          </cell>
        </row>
        <row r="72">
          <cell r="O72" t="str">
            <v xml:space="preserve"> </v>
          </cell>
          <cell r="AG72" t="str">
            <v xml:space="preserve"> </v>
          </cell>
        </row>
        <row r="73">
          <cell r="O73" t="str">
            <v xml:space="preserve"> </v>
          </cell>
        </row>
        <row r="74">
          <cell r="O74" t="str">
            <v xml:space="preserve"> </v>
          </cell>
        </row>
        <row r="85">
          <cell r="G85" t="str">
            <v xml:space="preserve"> </v>
          </cell>
        </row>
        <row r="86">
          <cell r="G86" t="str">
            <v xml:space="preserve"> </v>
          </cell>
          <cell r="V86" t="str">
            <v xml:space="preserve"> </v>
          </cell>
        </row>
        <row r="87">
          <cell r="V87" t="str">
            <v xml:space="preserve"> </v>
          </cell>
        </row>
        <row r="91">
          <cell r="O91" t="str">
            <v xml:space="preserve"> </v>
          </cell>
          <cell r="AG91" t="str">
            <v xml:space="preserve"> </v>
          </cell>
        </row>
        <row r="92">
          <cell r="O92" t="str">
            <v xml:space="preserve"> </v>
          </cell>
          <cell r="AG92" t="str">
            <v xml:space="preserve"> </v>
          </cell>
        </row>
        <row r="93">
          <cell r="O93" t="str">
            <v xml:space="preserve"> </v>
          </cell>
        </row>
        <row r="94">
          <cell r="O94" t="str">
            <v xml:space="preserve"> </v>
          </cell>
        </row>
        <row r="121">
          <cell r="J121" t="str">
            <v xml:space="preserve"> </v>
          </cell>
        </row>
        <row r="122">
          <cell r="J122" t="str">
            <v xml:space="preserve"> </v>
          </cell>
          <cell r="V122" t="str">
            <v xml:space="preserve"> </v>
          </cell>
        </row>
        <row r="123">
          <cell r="V123" t="str">
            <v xml:space="preserve"> </v>
          </cell>
        </row>
        <row r="133">
          <cell r="J133" t="str">
            <v xml:space="preserve"> </v>
          </cell>
        </row>
        <row r="134">
          <cell r="J134" t="str">
            <v xml:space="preserve"> </v>
          </cell>
          <cell r="V134" t="str">
            <v xml:space="preserve"> </v>
          </cell>
        </row>
        <row r="135">
          <cell r="V135" t="str">
            <v xml:space="preserve"> </v>
          </cell>
        </row>
        <row r="166">
          <cell r="J166" t="str">
            <v xml:space="preserve"> </v>
          </cell>
        </row>
        <row r="173">
          <cell r="J173" t="str">
            <v xml:space="preserve"> </v>
          </cell>
        </row>
        <row r="176">
          <cell r="J176" t="str">
            <v xml:space="preserve"> </v>
          </cell>
        </row>
        <row r="180">
          <cell r="J180" t="str">
            <v xml:space="preserve"> </v>
          </cell>
        </row>
        <row r="185">
          <cell r="Y185" t="str">
            <v>●</v>
          </cell>
        </row>
        <row r="186">
          <cell r="Y186" t="str">
            <v xml:space="preserve"> </v>
          </cell>
        </row>
        <row r="187">
          <cell r="Y187" t="str">
            <v xml:space="preserve"> </v>
          </cell>
        </row>
        <row r="189">
          <cell r="Y189" t="str">
            <v xml:space="preserve"> </v>
          </cell>
        </row>
        <row r="190">
          <cell r="Y190" t="str">
            <v xml:space="preserve"> </v>
          </cell>
        </row>
        <row r="191">
          <cell r="Y191" t="str">
            <v>●</v>
          </cell>
        </row>
        <row r="193">
          <cell r="Y193" t="str">
            <v xml:space="preserve"> </v>
          </cell>
        </row>
        <row r="195">
          <cell r="Y195" t="str">
            <v xml:space="preserve"> </v>
          </cell>
        </row>
        <row r="196">
          <cell r="Y196" t="str">
            <v xml:space="preserve"> </v>
          </cell>
        </row>
        <row r="198">
          <cell r="Y198" t="str">
            <v xml:space="preserve"> </v>
          </cell>
        </row>
        <row r="199">
          <cell r="Y199" t="str">
            <v xml:space="preserve"> </v>
          </cell>
        </row>
        <row r="200">
          <cell r="Y200" t="str">
            <v xml:space="preserve"> </v>
          </cell>
        </row>
        <row r="201">
          <cell r="Y201" t="str">
            <v xml:space="preserve"> </v>
          </cell>
        </row>
        <row r="202">
          <cell r="Y202" t="str">
            <v xml:space="preserve"> </v>
          </cell>
        </row>
        <row r="207">
          <cell r="Y207" t="str">
            <v xml:space="preserve"> </v>
          </cell>
        </row>
        <row r="208">
          <cell r="Y208" t="str">
            <v xml:space="preserve"> </v>
          </cell>
        </row>
        <row r="209">
          <cell r="Y209" t="str">
            <v xml:space="preserve"> </v>
          </cell>
        </row>
        <row r="212">
          <cell r="B212" t="str">
            <v>平成</v>
          </cell>
          <cell r="E212">
            <v>29</v>
          </cell>
        </row>
        <row r="213">
          <cell r="E213">
            <v>4</v>
          </cell>
        </row>
        <row r="214">
          <cell r="E214">
            <v>1</v>
          </cell>
        </row>
        <row r="231">
          <cell r="J231" t="str">
            <v xml:space="preserve"> </v>
          </cell>
        </row>
        <row r="238">
          <cell r="J238" t="str">
            <v xml:space="preserve"> </v>
          </cell>
        </row>
        <row r="241">
          <cell r="J241" t="str">
            <v xml:space="preserve"> </v>
          </cell>
        </row>
        <row r="245">
          <cell r="J245" t="str">
            <v xml:space="preserve"> </v>
          </cell>
        </row>
        <row r="251">
          <cell r="Y251" t="str">
            <v xml:space="preserve"> </v>
          </cell>
        </row>
        <row r="252">
          <cell r="Y252" t="str">
            <v xml:space="preserve"> </v>
          </cell>
        </row>
        <row r="253">
          <cell r="Y253" t="str">
            <v xml:space="preserve"> </v>
          </cell>
        </row>
        <row r="255">
          <cell r="Y255" t="str">
            <v xml:space="preserve"> </v>
          </cell>
        </row>
        <row r="256">
          <cell r="Y256" t="str">
            <v xml:space="preserve"> </v>
          </cell>
        </row>
        <row r="257">
          <cell r="Y257" t="str">
            <v xml:space="preserve"> </v>
          </cell>
        </row>
        <row r="259">
          <cell r="Y259" t="str">
            <v xml:space="preserve"> </v>
          </cell>
        </row>
        <row r="261">
          <cell r="Y261" t="str">
            <v xml:space="preserve"> </v>
          </cell>
        </row>
        <row r="262">
          <cell r="Y262" t="str">
            <v xml:space="preserve"> </v>
          </cell>
        </row>
        <row r="264">
          <cell r="Y264" t="str">
            <v xml:space="preserve"> </v>
          </cell>
        </row>
        <row r="265">
          <cell r="Y265" t="str">
            <v xml:space="preserve"> </v>
          </cell>
        </row>
        <row r="266">
          <cell r="Y266" t="str">
            <v xml:space="preserve"> </v>
          </cell>
        </row>
        <row r="267">
          <cell r="Y267" t="str">
            <v xml:space="preserve"> </v>
          </cell>
        </row>
        <row r="268">
          <cell r="Y268" t="str">
            <v xml:space="preserve"> </v>
          </cell>
        </row>
        <row r="273">
          <cell r="Y273" t="str">
            <v xml:space="preserve"> </v>
          </cell>
        </row>
        <row r="274">
          <cell r="Y274" t="str">
            <v xml:space="preserve"> </v>
          </cell>
        </row>
        <row r="275">
          <cell r="Y275" t="str">
            <v xml:space="preserve"> </v>
          </cell>
        </row>
        <row r="279">
          <cell r="E279" t="str">
            <v xml:space="preserve"> </v>
          </cell>
        </row>
        <row r="280">
          <cell r="E280" t="str">
            <v xml:space="preserve"> </v>
          </cell>
        </row>
        <row r="313">
          <cell r="G313" t="str">
            <v xml:space="preserve"> </v>
          </cell>
        </row>
        <row r="314">
          <cell r="G314" t="str">
            <v xml:space="preserve"> </v>
          </cell>
          <cell r="X314" t="str">
            <v xml:space="preserve"> </v>
          </cell>
        </row>
        <row r="315">
          <cell r="X315" t="str">
            <v xml:space="preserve"> </v>
          </cell>
        </row>
        <row r="330">
          <cell r="G330" t="str">
            <v xml:space="preserve"> </v>
          </cell>
        </row>
        <row r="331">
          <cell r="G331" t="str">
            <v xml:space="preserve"> </v>
          </cell>
          <cell r="X331" t="str">
            <v xml:space="preserve"> </v>
          </cell>
        </row>
        <row r="332">
          <cell r="X332" t="str">
            <v xml:space="preserve"> </v>
          </cell>
        </row>
        <row r="369">
          <cell r="E369" t="str">
            <v xml:space="preserve"> </v>
          </cell>
        </row>
        <row r="370">
          <cell r="E370" t="str">
            <v xml:space="preserve"> </v>
          </cell>
        </row>
        <row r="386">
          <cell r="E386" t="str">
            <v xml:space="preserve"> </v>
          </cell>
        </row>
        <row r="387">
          <cell r="E387" t="str">
            <v xml:space="preserve"> </v>
          </cell>
        </row>
        <row r="418">
          <cell r="V418" t="str">
            <v xml:space="preserve"> </v>
          </cell>
          <cell r="BC418" t="str">
            <v>　</v>
          </cell>
        </row>
        <row r="419">
          <cell r="V419" t="str">
            <v xml:space="preserve"> </v>
          </cell>
          <cell r="BC419" t="str">
            <v>　</v>
          </cell>
        </row>
        <row r="420">
          <cell r="BC420" t="str">
            <v>　</v>
          </cell>
        </row>
        <row r="421">
          <cell r="BC421" t="str">
            <v>　</v>
          </cell>
        </row>
        <row r="422">
          <cell r="BC422" t="str">
            <v>　</v>
          </cell>
        </row>
        <row r="423">
          <cell r="BC423" t="str">
            <v>　</v>
          </cell>
        </row>
        <row r="424">
          <cell r="BC424" t="str">
            <v>　</v>
          </cell>
        </row>
        <row r="425">
          <cell r="BC425" t="str">
            <v>　</v>
          </cell>
        </row>
        <row r="432">
          <cell r="V432" t="str">
            <v xml:space="preserve"> </v>
          </cell>
          <cell r="BC432" t="str">
            <v>　</v>
          </cell>
        </row>
        <row r="433">
          <cell r="V433" t="str">
            <v xml:space="preserve"> </v>
          </cell>
          <cell r="BC433" t="str">
            <v>　</v>
          </cell>
        </row>
        <row r="434">
          <cell r="BC434" t="str">
            <v>　</v>
          </cell>
        </row>
        <row r="435">
          <cell r="BC435" t="str">
            <v>　</v>
          </cell>
        </row>
        <row r="436">
          <cell r="BC436" t="str">
            <v>　</v>
          </cell>
        </row>
        <row r="437">
          <cell r="BC437" t="str">
            <v>　</v>
          </cell>
        </row>
        <row r="438">
          <cell r="BC438" t="str">
            <v>　</v>
          </cell>
        </row>
        <row r="439">
          <cell r="BC439" t="str">
            <v>　</v>
          </cell>
        </row>
        <row r="464">
          <cell r="G464" t="str">
            <v xml:space="preserve"> </v>
          </cell>
        </row>
        <row r="465">
          <cell r="G465" t="str">
            <v xml:space="preserve"> </v>
          </cell>
        </row>
        <row r="469">
          <cell r="E469" t="str">
            <v xml:space="preserve"> </v>
          </cell>
        </row>
        <row r="470">
          <cell r="E470" t="str">
            <v xml:space="preserve"> </v>
          </cell>
        </row>
        <row r="481">
          <cell r="G481" t="str">
            <v xml:space="preserve"> </v>
          </cell>
        </row>
        <row r="482">
          <cell r="G482" t="str">
            <v xml:space="preserve"> </v>
          </cell>
        </row>
        <row r="486">
          <cell r="E486" t="str">
            <v xml:space="preserve"> </v>
          </cell>
        </row>
        <row r="487">
          <cell r="E487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5">
          <cell r="K15" t="str">
            <v>五城目町</v>
          </cell>
        </row>
        <row r="17">
          <cell r="F17" t="str">
            <v>下水道事業</v>
          </cell>
          <cell r="W17" t="str">
            <v>公共下水道</v>
          </cell>
          <cell r="BD17" t="str">
            <v>×</v>
          </cell>
        </row>
        <row r="19">
          <cell r="F19" t="str">
            <v>ー</v>
          </cell>
        </row>
        <row r="43">
          <cell r="R43" t="str">
            <v xml:space="preserve"> </v>
          </cell>
          <cell r="X43" t="str">
            <v xml:space="preserve"> </v>
          </cell>
          <cell r="AA43" t="str">
            <v xml:space="preserve"> </v>
          </cell>
          <cell r="AD43" t="str">
            <v xml:space="preserve"> </v>
          </cell>
        </row>
        <row r="44">
          <cell r="R44" t="str">
            <v xml:space="preserve"> </v>
          </cell>
          <cell r="X44" t="str">
            <v xml:space="preserve"> </v>
          </cell>
          <cell r="AA44" t="str">
            <v xml:space="preserve"> </v>
          </cell>
          <cell r="AD44" t="str">
            <v xml:space="preserve"> </v>
          </cell>
        </row>
        <row r="45">
          <cell r="R45" t="str">
            <v>●</v>
          </cell>
          <cell r="X45" t="str">
            <v xml:space="preserve"> </v>
          </cell>
          <cell r="AA45" t="str">
            <v xml:space="preserve"> </v>
          </cell>
          <cell r="AD45" t="str">
            <v>●</v>
          </cell>
        </row>
        <row r="46">
          <cell r="R46" t="str">
            <v xml:space="preserve"> </v>
          </cell>
          <cell r="X46" t="str">
            <v xml:space="preserve"> </v>
          </cell>
          <cell r="AA46" t="str">
            <v xml:space="preserve"> </v>
          </cell>
          <cell r="AD46" t="str">
            <v xml:space="preserve"> </v>
          </cell>
        </row>
        <row r="47">
          <cell r="R47" t="str">
            <v>●</v>
          </cell>
          <cell r="X47" t="str">
            <v xml:space="preserve"> </v>
          </cell>
          <cell r="AA47" t="str">
            <v xml:space="preserve"> </v>
          </cell>
          <cell r="AD47" t="str">
            <v>●</v>
          </cell>
        </row>
        <row r="48">
          <cell r="R48" t="str">
            <v xml:space="preserve"> </v>
          </cell>
          <cell r="X48" t="str">
            <v xml:space="preserve"> </v>
          </cell>
          <cell r="AA48" t="str">
            <v xml:space="preserve"> </v>
          </cell>
          <cell r="AD48" t="str">
            <v xml:space="preserve"> </v>
          </cell>
        </row>
        <row r="49">
          <cell r="R49" t="str">
            <v xml:space="preserve"> </v>
          </cell>
          <cell r="X49" t="str">
            <v xml:space="preserve"> </v>
          </cell>
          <cell r="AA49" t="str">
            <v xml:space="preserve"> </v>
          </cell>
          <cell r="AD49" t="str">
            <v xml:space="preserve"> </v>
          </cell>
        </row>
        <row r="50">
          <cell r="R50" t="str">
            <v xml:space="preserve"> </v>
          </cell>
        </row>
        <row r="65">
          <cell r="G65" t="str">
            <v xml:space="preserve"> </v>
          </cell>
        </row>
        <row r="66">
          <cell r="G66" t="str">
            <v xml:space="preserve"> </v>
          </cell>
          <cell r="V66" t="str">
            <v xml:space="preserve"> </v>
          </cell>
        </row>
        <row r="67">
          <cell r="V67" t="str">
            <v xml:space="preserve"> </v>
          </cell>
        </row>
        <row r="71">
          <cell r="O71" t="str">
            <v xml:space="preserve"> </v>
          </cell>
          <cell r="AG71" t="str">
            <v xml:space="preserve"> </v>
          </cell>
        </row>
        <row r="72">
          <cell r="O72" t="str">
            <v xml:space="preserve"> </v>
          </cell>
          <cell r="AG72" t="str">
            <v xml:space="preserve"> </v>
          </cell>
        </row>
        <row r="73">
          <cell r="O73" t="str">
            <v xml:space="preserve"> </v>
          </cell>
        </row>
        <row r="74">
          <cell r="O74" t="str">
            <v xml:space="preserve"> </v>
          </cell>
        </row>
        <row r="85">
          <cell r="G85" t="str">
            <v xml:space="preserve"> </v>
          </cell>
        </row>
        <row r="86">
          <cell r="G86" t="str">
            <v xml:space="preserve"> </v>
          </cell>
          <cell r="V86" t="str">
            <v xml:space="preserve"> </v>
          </cell>
        </row>
        <row r="87">
          <cell r="V87" t="str">
            <v xml:space="preserve"> </v>
          </cell>
        </row>
        <row r="91">
          <cell r="O91" t="str">
            <v xml:space="preserve"> </v>
          </cell>
          <cell r="AG91" t="str">
            <v xml:space="preserve"> </v>
          </cell>
        </row>
        <row r="92">
          <cell r="O92" t="str">
            <v xml:space="preserve"> </v>
          </cell>
          <cell r="AG92" t="str">
            <v xml:space="preserve"> </v>
          </cell>
        </row>
        <row r="93">
          <cell r="O93" t="str">
            <v xml:space="preserve"> </v>
          </cell>
        </row>
        <row r="94">
          <cell r="O94" t="str">
            <v xml:space="preserve"> </v>
          </cell>
        </row>
        <row r="121">
          <cell r="J121" t="str">
            <v xml:space="preserve"> </v>
          </cell>
        </row>
        <row r="122">
          <cell r="J122" t="str">
            <v xml:space="preserve"> </v>
          </cell>
          <cell r="V122" t="str">
            <v xml:space="preserve"> </v>
          </cell>
        </row>
        <row r="123">
          <cell r="V123" t="str">
            <v xml:space="preserve"> </v>
          </cell>
        </row>
        <row r="133">
          <cell r="J133" t="str">
            <v xml:space="preserve"> </v>
          </cell>
        </row>
        <row r="134">
          <cell r="J134" t="str">
            <v xml:space="preserve"> </v>
          </cell>
          <cell r="V134" t="str">
            <v xml:space="preserve"> </v>
          </cell>
        </row>
        <row r="135">
          <cell r="V135" t="str">
            <v xml:space="preserve"> </v>
          </cell>
        </row>
        <row r="166">
          <cell r="J166" t="str">
            <v xml:space="preserve"> </v>
          </cell>
        </row>
        <row r="173">
          <cell r="J173" t="str">
            <v xml:space="preserve"> </v>
          </cell>
        </row>
        <row r="176">
          <cell r="J176" t="str">
            <v xml:space="preserve"> </v>
          </cell>
        </row>
        <row r="180">
          <cell r="J180" t="str">
            <v xml:space="preserve"> </v>
          </cell>
        </row>
        <row r="185">
          <cell r="Y185" t="str">
            <v xml:space="preserve"> </v>
          </cell>
        </row>
        <row r="186">
          <cell r="Y186" t="str">
            <v xml:space="preserve"> </v>
          </cell>
        </row>
        <row r="187">
          <cell r="Y187" t="str">
            <v xml:space="preserve"> </v>
          </cell>
        </row>
        <row r="189">
          <cell r="Y189" t="str">
            <v xml:space="preserve"> </v>
          </cell>
        </row>
        <row r="190">
          <cell r="Y190" t="str">
            <v xml:space="preserve"> </v>
          </cell>
        </row>
        <row r="191">
          <cell r="Y191" t="str">
            <v xml:space="preserve"> </v>
          </cell>
        </row>
        <row r="193">
          <cell r="Y193" t="str">
            <v xml:space="preserve"> </v>
          </cell>
        </row>
        <row r="195">
          <cell r="Y195" t="str">
            <v xml:space="preserve"> </v>
          </cell>
        </row>
        <row r="196">
          <cell r="Y196" t="str">
            <v xml:space="preserve"> </v>
          </cell>
        </row>
        <row r="198">
          <cell r="Y198" t="str">
            <v xml:space="preserve"> </v>
          </cell>
        </row>
        <row r="199">
          <cell r="Y199" t="str">
            <v xml:space="preserve"> </v>
          </cell>
        </row>
        <row r="200">
          <cell r="Y200" t="str">
            <v xml:space="preserve"> </v>
          </cell>
        </row>
        <row r="201">
          <cell r="Y201" t="str">
            <v xml:space="preserve"> </v>
          </cell>
        </row>
        <row r="202">
          <cell r="Y202" t="str">
            <v xml:space="preserve"> </v>
          </cell>
        </row>
        <row r="207">
          <cell r="Y207" t="str">
            <v xml:space="preserve"> </v>
          </cell>
        </row>
        <row r="208">
          <cell r="Y208" t="str">
            <v xml:space="preserve"> </v>
          </cell>
        </row>
        <row r="209">
          <cell r="Y209" t="str">
            <v xml:space="preserve"> </v>
          </cell>
        </row>
        <row r="213">
          <cell r="E213" t="str">
            <v xml:space="preserve"> </v>
          </cell>
        </row>
        <row r="214">
          <cell r="E214" t="str">
            <v xml:space="preserve"> </v>
          </cell>
        </row>
        <row r="231">
          <cell r="J231" t="str">
            <v xml:space="preserve"> </v>
          </cell>
        </row>
        <row r="238">
          <cell r="J238" t="str">
            <v xml:space="preserve"> </v>
          </cell>
        </row>
        <row r="241">
          <cell r="J241" t="str">
            <v xml:space="preserve"> </v>
          </cell>
        </row>
        <row r="245">
          <cell r="J245" t="str">
            <v xml:space="preserve"> </v>
          </cell>
        </row>
        <row r="251">
          <cell r="Y251" t="str">
            <v xml:space="preserve"> </v>
          </cell>
        </row>
        <row r="252">
          <cell r="Y252" t="str">
            <v xml:space="preserve"> </v>
          </cell>
        </row>
        <row r="253">
          <cell r="Y253" t="str">
            <v xml:space="preserve"> </v>
          </cell>
        </row>
        <row r="255">
          <cell r="Y255" t="str">
            <v xml:space="preserve"> </v>
          </cell>
        </row>
        <row r="256">
          <cell r="Y256" t="str">
            <v xml:space="preserve"> </v>
          </cell>
        </row>
        <row r="257">
          <cell r="Y257" t="str">
            <v xml:space="preserve"> </v>
          </cell>
        </row>
        <row r="259">
          <cell r="Y259" t="str">
            <v xml:space="preserve"> </v>
          </cell>
        </row>
        <row r="261">
          <cell r="Y261" t="str">
            <v xml:space="preserve"> </v>
          </cell>
        </row>
        <row r="262">
          <cell r="Y262" t="str">
            <v xml:space="preserve"> </v>
          </cell>
        </row>
        <row r="264">
          <cell r="Y264" t="str">
            <v xml:space="preserve"> </v>
          </cell>
        </row>
        <row r="265">
          <cell r="Y265" t="str">
            <v xml:space="preserve"> </v>
          </cell>
        </row>
        <row r="266">
          <cell r="Y266" t="str">
            <v xml:space="preserve"> </v>
          </cell>
        </row>
        <row r="267">
          <cell r="Y267" t="str">
            <v xml:space="preserve"> </v>
          </cell>
        </row>
        <row r="268">
          <cell r="Y268" t="str">
            <v xml:space="preserve"> </v>
          </cell>
        </row>
        <row r="273">
          <cell r="Y273" t="str">
            <v xml:space="preserve"> </v>
          </cell>
        </row>
        <row r="274">
          <cell r="Y274" t="str">
            <v xml:space="preserve"> </v>
          </cell>
        </row>
        <row r="275">
          <cell r="Y275" t="str">
            <v xml:space="preserve"> </v>
          </cell>
        </row>
        <row r="279">
          <cell r="E279" t="str">
            <v xml:space="preserve"> </v>
          </cell>
        </row>
        <row r="280">
          <cell r="E280" t="str">
            <v xml:space="preserve"> </v>
          </cell>
        </row>
        <row r="289">
          <cell r="B289" t="str">
            <v>流域下水道（臨海処理区）の構成市町村による維持管理業務。</v>
          </cell>
        </row>
        <row r="295">
          <cell r="B295" t="str">
            <v>構成市町村の参加意向。業務の範囲。スケールメリットの検討。</v>
          </cell>
        </row>
        <row r="313">
          <cell r="G313" t="str">
            <v xml:space="preserve"> </v>
          </cell>
        </row>
        <row r="314">
          <cell r="G314" t="str">
            <v xml:space="preserve"> </v>
          </cell>
          <cell r="X314" t="str">
            <v xml:space="preserve"> </v>
          </cell>
        </row>
        <row r="315">
          <cell r="X315" t="str">
            <v xml:space="preserve"> </v>
          </cell>
        </row>
        <row r="330">
          <cell r="G330" t="str">
            <v xml:space="preserve"> </v>
          </cell>
        </row>
        <row r="331">
          <cell r="G331" t="str">
            <v xml:space="preserve"> </v>
          </cell>
          <cell r="X331" t="str">
            <v xml:space="preserve"> </v>
          </cell>
        </row>
        <row r="332">
          <cell r="X332" t="str">
            <v xml:space="preserve"> </v>
          </cell>
        </row>
        <row r="369">
          <cell r="E369" t="str">
            <v xml:space="preserve"> </v>
          </cell>
        </row>
        <row r="370">
          <cell r="E370" t="str">
            <v xml:space="preserve"> </v>
          </cell>
        </row>
        <row r="386">
          <cell r="E386" t="str">
            <v xml:space="preserve"> </v>
          </cell>
        </row>
        <row r="387">
          <cell r="E387" t="str">
            <v xml:space="preserve"> </v>
          </cell>
        </row>
        <row r="392">
          <cell r="B392" t="str">
            <v>管路施設維持管理業務。</v>
          </cell>
        </row>
        <row r="398">
          <cell r="B398" t="str">
            <v>流域下水道（臨海処理区）の構成市町村との広域による維持管理業務の委託を検討。</v>
          </cell>
        </row>
        <row r="418">
          <cell r="V418" t="str">
            <v xml:space="preserve"> </v>
          </cell>
          <cell r="BC418" t="str">
            <v>　</v>
          </cell>
        </row>
        <row r="419">
          <cell r="V419" t="str">
            <v xml:space="preserve"> </v>
          </cell>
          <cell r="BC419" t="str">
            <v>　</v>
          </cell>
        </row>
        <row r="420">
          <cell r="BC420" t="str">
            <v>　</v>
          </cell>
        </row>
        <row r="421">
          <cell r="BC421" t="str">
            <v>　</v>
          </cell>
        </row>
        <row r="422">
          <cell r="BC422" t="str">
            <v>　</v>
          </cell>
        </row>
        <row r="423">
          <cell r="BC423" t="str">
            <v>　</v>
          </cell>
        </row>
        <row r="424">
          <cell r="BC424" t="str">
            <v>　</v>
          </cell>
        </row>
        <row r="425">
          <cell r="BC425" t="str">
            <v>　</v>
          </cell>
        </row>
        <row r="432">
          <cell r="V432" t="str">
            <v xml:space="preserve"> </v>
          </cell>
          <cell r="BC432" t="str">
            <v>　</v>
          </cell>
        </row>
        <row r="433">
          <cell r="V433" t="str">
            <v xml:space="preserve"> </v>
          </cell>
          <cell r="BC433" t="str">
            <v>　</v>
          </cell>
        </row>
        <row r="434">
          <cell r="BC434" t="str">
            <v>　</v>
          </cell>
        </row>
        <row r="435">
          <cell r="BC435" t="str">
            <v>　</v>
          </cell>
        </row>
        <row r="436">
          <cell r="BC436" t="str">
            <v>　</v>
          </cell>
        </row>
        <row r="437">
          <cell r="BC437" t="str">
            <v>　</v>
          </cell>
        </row>
        <row r="438">
          <cell r="BC438" t="str">
            <v>　</v>
          </cell>
        </row>
        <row r="439">
          <cell r="BC439" t="str">
            <v>　</v>
          </cell>
        </row>
        <row r="464">
          <cell r="G464" t="str">
            <v xml:space="preserve"> </v>
          </cell>
        </row>
        <row r="465">
          <cell r="G465" t="str">
            <v xml:space="preserve"> </v>
          </cell>
        </row>
        <row r="469">
          <cell r="E469" t="str">
            <v xml:space="preserve"> </v>
          </cell>
        </row>
        <row r="470">
          <cell r="E470" t="str">
            <v xml:space="preserve"> </v>
          </cell>
        </row>
        <row r="481">
          <cell r="G481" t="str">
            <v xml:space="preserve"> </v>
          </cell>
        </row>
        <row r="482">
          <cell r="G482" t="str">
            <v xml:space="preserve"> </v>
          </cell>
        </row>
        <row r="486">
          <cell r="E486" t="str">
            <v xml:space="preserve"> </v>
          </cell>
        </row>
        <row r="487">
          <cell r="E487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5">
          <cell r="K15" t="str">
            <v>五城目町</v>
          </cell>
        </row>
        <row r="17">
          <cell r="F17" t="str">
            <v>下水道事業</v>
          </cell>
          <cell r="W17" t="str">
            <v>特定環境保全公共下水道</v>
          </cell>
          <cell r="BD17" t="str">
            <v>×</v>
          </cell>
        </row>
        <row r="19">
          <cell r="F19" t="str">
            <v>ー</v>
          </cell>
        </row>
        <row r="43">
          <cell r="R43" t="str">
            <v xml:space="preserve"> </v>
          </cell>
          <cell r="X43" t="str">
            <v xml:space="preserve"> </v>
          </cell>
          <cell r="AA43" t="str">
            <v xml:space="preserve"> </v>
          </cell>
          <cell r="AD43" t="str">
            <v xml:space="preserve"> </v>
          </cell>
        </row>
        <row r="44">
          <cell r="R44" t="str">
            <v xml:space="preserve"> </v>
          </cell>
          <cell r="X44" t="str">
            <v xml:space="preserve"> </v>
          </cell>
          <cell r="AA44" t="str">
            <v xml:space="preserve"> </v>
          </cell>
          <cell r="AD44" t="str">
            <v xml:space="preserve"> </v>
          </cell>
        </row>
        <row r="45">
          <cell r="R45" t="str">
            <v>●</v>
          </cell>
          <cell r="X45" t="str">
            <v xml:space="preserve"> </v>
          </cell>
          <cell r="AA45" t="str">
            <v xml:space="preserve"> </v>
          </cell>
          <cell r="AD45" t="str">
            <v>●</v>
          </cell>
        </row>
        <row r="46">
          <cell r="R46" t="str">
            <v xml:space="preserve"> </v>
          </cell>
          <cell r="X46" t="str">
            <v xml:space="preserve"> </v>
          </cell>
          <cell r="AA46" t="str">
            <v xml:space="preserve"> </v>
          </cell>
          <cell r="AD46" t="str">
            <v xml:space="preserve"> </v>
          </cell>
        </row>
        <row r="47">
          <cell r="R47" t="str">
            <v>●</v>
          </cell>
          <cell r="X47" t="str">
            <v xml:space="preserve"> </v>
          </cell>
          <cell r="AA47" t="str">
            <v xml:space="preserve"> </v>
          </cell>
          <cell r="AD47" t="str">
            <v>●</v>
          </cell>
        </row>
        <row r="48">
          <cell r="R48" t="str">
            <v xml:space="preserve"> </v>
          </cell>
          <cell r="X48" t="str">
            <v xml:space="preserve"> </v>
          </cell>
          <cell r="AA48" t="str">
            <v xml:space="preserve"> </v>
          </cell>
          <cell r="AD48" t="str">
            <v xml:space="preserve"> </v>
          </cell>
        </row>
        <row r="49">
          <cell r="R49" t="str">
            <v xml:space="preserve"> </v>
          </cell>
          <cell r="X49" t="str">
            <v xml:space="preserve"> </v>
          </cell>
          <cell r="AA49" t="str">
            <v xml:space="preserve"> </v>
          </cell>
          <cell r="AD49" t="str">
            <v xml:space="preserve"> </v>
          </cell>
        </row>
        <row r="50">
          <cell r="R50" t="str">
            <v xml:space="preserve"> </v>
          </cell>
        </row>
        <row r="65">
          <cell r="G65" t="str">
            <v xml:space="preserve"> </v>
          </cell>
        </row>
        <row r="66">
          <cell r="G66" t="str">
            <v xml:space="preserve"> </v>
          </cell>
          <cell r="V66" t="str">
            <v xml:space="preserve"> </v>
          </cell>
        </row>
        <row r="67">
          <cell r="V67" t="str">
            <v xml:space="preserve"> </v>
          </cell>
        </row>
        <row r="71">
          <cell r="O71" t="str">
            <v xml:space="preserve"> </v>
          </cell>
          <cell r="AG71" t="str">
            <v xml:space="preserve"> </v>
          </cell>
        </row>
        <row r="72">
          <cell r="O72" t="str">
            <v xml:space="preserve"> </v>
          </cell>
          <cell r="AG72" t="str">
            <v xml:space="preserve"> </v>
          </cell>
        </row>
        <row r="73">
          <cell r="O73" t="str">
            <v xml:space="preserve"> </v>
          </cell>
        </row>
        <row r="74">
          <cell r="O74" t="str">
            <v xml:space="preserve"> </v>
          </cell>
        </row>
        <row r="85">
          <cell r="G85" t="str">
            <v xml:space="preserve"> </v>
          </cell>
        </row>
        <row r="86">
          <cell r="G86" t="str">
            <v xml:space="preserve"> </v>
          </cell>
          <cell r="V86" t="str">
            <v xml:space="preserve"> </v>
          </cell>
        </row>
        <row r="87">
          <cell r="V87" t="str">
            <v xml:space="preserve"> </v>
          </cell>
        </row>
        <row r="91">
          <cell r="O91" t="str">
            <v xml:space="preserve"> </v>
          </cell>
          <cell r="AG91" t="str">
            <v xml:space="preserve"> </v>
          </cell>
        </row>
        <row r="92">
          <cell r="O92" t="str">
            <v xml:space="preserve"> </v>
          </cell>
          <cell r="AG92" t="str">
            <v xml:space="preserve"> </v>
          </cell>
        </row>
        <row r="93">
          <cell r="O93" t="str">
            <v xml:space="preserve"> </v>
          </cell>
        </row>
        <row r="94">
          <cell r="O94" t="str">
            <v xml:space="preserve"> </v>
          </cell>
        </row>
        <row r="121">
          <cell r="J121" t="str">
            <v xml:space="preserve"> </v>
          </cell>
        </row>
        <row r="122">
          <cell r="J122" t="str">
            <v xml:space="preserve"> </v>
          </cell>
          <cell r="V122" t="str">
            <v xml:space="preserve"> </v>
          </cell>
        </row>
        <row r="123">
          <cell r="V123" t="str">
            <v xml:space="preserve"> </v>
          </cell>
        </row>
        <row r="133">
          <cell r="J133" t="str">
            <v xml:space="preserve"> </v>
          </cell>
        </row>
        <row r="134">
          <cell r="J134" t="str">
            <v xml:space="preserve"> </v>
          </cell>
          <cell r="V134" t="str">
            <v xml:space="preserve"> </v>
          </cell>
        </row>
        <row r="135">
          <cell r="V135" t="str">
            <v xml:space="preserve"> </v>
          </cell>
        </row>
        <row r="166">
          <cell r="J166" t="str">
            <v xml:space="preserve"> </v>
          </cell>
        </row>
        <row r="173">
          <cell r="J173" t="str">
            <v xml:space="preserve"> </v>
          </cell>
        </row>
        <row r="176">
          <cell r="J176" t="str">
            <v xml:space="preserve"> </v>
          </cell>
        </row>
        <row r="180">
          <cell r="J180" t="str">
            <v xml:space="preserve"> </v>
          </cell>
        </row>
        <row r="185">
          <cell r="Y185" t="str">
            <v xml:space="preserve"> </v>
          </cell>
        </row>
        <row r="186">
          <cell r="Y186" t="str">
            <v xml:space="preserve"> </v>
          </cell>
        </row>
        <row r="187">
          <cell r="Y187" t="str">
            <v xml:space="preserve"> </v>
          </cell>
        </row>
        <row r="189">
          <cell r="Y189" t="str">
            <v xml:space="preserve"> </v>
          </cell>
        </row>
        <row r="190">
          <cell r="Y190" t="str">
            <v xml:space="preserve"> </v>
          </cell>
        </row>
        <row r="191">
          <cell r="Y191" t="str">
            <v xml:space="preserve"> </v>
          </cell>
        </row>
        <row r="193">
          <cell r="Y193" t="str">
            <v xml:space="preserve"> </v>
          </cell>
        </row>
        <row r="195">
          <cell r="Y195" t="str">
            <v xml:space="preserve"> </v>
          </cell>
        </row>
        <row r="196">
          <cell r="Y196" t="str">
            <v xml:space="preserve"> </v>
          </cell>
        </row>
        <row r="198">
          <cell r="Y198" t="str">
            <v xml:space="preserve"> </v>
          </cell>
        </row>
        <row r="199">
          <cell r="Y199" t="str">
            <v xml:space="preserve"> </v>
          </cell>
        </row>
        <row r="200">
          <cell r="Y200" t="str">
            <v xml:space="preserve"> </v>
          </cell>
        </row>
        <row r="201">
          <cell r="Y201" t="str">
            <v xml:space="preserve"> </v>
          </cell>
        </row>
        <row r="202">
          <cell r="Y202" t="str">
            <v xml:space="preserve"> </v>
          </cell>
        </row>
        <row r="207">
          <cell r="Y207" t="str">
            <v xml:space="preserve"> </v>
          </cell>
        </row>
        <row r="208">
          <cell r="Y208" t="str">
            <v xml:space="preserve"> </v>
          </cell>
        </row>
        <row r="209">
          <cell r="Y209" t="str">
            <v xml:space="preserve"> </v>
          </cell>
        </row>
        <row r="213">
          <cell r="E213" t="str">
            <v xml:space="preserve"> </v>
          </cell>
        </row>
        <row r="214">
          <cell r="E214" t="str">
            <v xml:space="preserve"> </v>
          </cell>
        </row>
        <row r="231">
          <cell r="J231" t="str">
            <v xml:space="preserve"> </v>
          </cell>
        </row>
        <row r="238">
          <cell r="J238" t="str">
            <v xml:space="preserve"> </v>
          </cell>
        </row>
        <row r="241">
          <cell r="J241" t="str">
            <v xml:space="preserve"> </v>
          </cell>
        </row>
        <row r="245">
          <cell r="J245" t="str">
            <v xml:space="preserve"> </v>
          </cell>
        </row>
        <row r="251">
          <cell r="Y251" t="str">
            <v xml:space="preserve"> </v>
          </cell>
        </row>
        <row r="252">
          <cell r="Y252" t="str">
            <v xml:space="preserve"> </v>
          </cell>
        </row>
        <row r="253">
          <cell r="Y253" t="str">
            <v xml:space="preserve"> </v>
          </cell>
        </row>
        <row r="255">
          <cell r="Y255" t="str">
            <v xml:space="preserve"> </v>
          </cell>
        </row>
        <row r="256">
          <cell r="Y256" t="str">
            <v xml:space="preserve"> </v>
          </cell>
        </row>
        <row r="257">
          <cell r="Y257" t="str">
            <v xml:space="preserve"> </v>
          </cell>
        </row>
        <row r="259">
          <cell r="Y259" t="str">
            <v xml:space="preserve"> </v>
          </cell>
        </row>
        <row r="261">
          <cell r="Y261" t="str">
            <v xml:space="preserve"> </v>
          </cell>
        </row>
        <row r="262">
          <cell r="Y262" t="str">
            <v xml:space="preserve"> </v>
          </cell>
        </row>
        <row r="264">
          <cell r="Y264" t="str">
            <v xml:space="preserve"> </v>
          </cell>
        </row>
        <row r="265">
          <cell r="Y265" t="str">
            <v xml:space="preserve"> </v>
          </cell>
        </row>
        <row r="266">
          <cell r="Y266" t="str">
            <v xml:space="preserve"> </v>
          </cell>
        </row>
        <row r="267">
          <cell r="Y267" t="str">
            <v xml:space="preserve"> </v>
          </cell>
        </row>
        <row r="268">
          <cell r="Y268" t="str">
            <v xml:space="preserve"> </v>
          </cell>
        </row>
        <row r="273">
          <cell r="Y273" t="str">
            <v xml:space="preserve"> </v>
          </cell>
        </row>
        <row r="274">
          <cell r="Y274" t="str">
            <v xml:space="preserve"> </v>
          </cell>
        </row>
        <row r="275">
          <cell r="Y275" t="str">
            <v xml:space="preserve"> </v>
          </cell>
        </row>
        <row r="279">
          <cell r="E279" t="str">
            <v xml:space="preserve"> </v>
          </cell>
        </row>
        <row r="280">
          <cell r="E280" t="str">
            <v xml:space="preserve"> </v>
          </cell>
        </row>
        <row r="289">
          <cell r="B289" t="str">
            <v>流域下水道（臨海処理区）の構成市町村による維持管理業務。</v>
          </cell>
        </row>
        <row r="295">
          <cell r="B295" t="str">
            <v>構成市町村の参加意向。業務の範囲。スケールメリットの検討。</v>
          </cell>
        </row>
        <row r="313">
          <cell r="G313" t="str">
            <v xml:space="preserve"> </v>
          </cell>
        </row>
        <row r="314">
          <cell r="G314" t="str">
            <v xml:space="preserve"> </v>
          </cell>
          <cell r="X314" t="str">
            <v xml:space="preserve"> </v>
          </cell>
        </row>
        <row r="315">
          <cell r="X315" t="str">
            <v xml:space="preserve"> </v>
          </cell>
        </row>
        <row r="330">
          <cell r="G330" t="str">
            <v xml:space="preserve"> </v>
          </cell>
        </row>
        <row r="331">
          <cell r="G331" t="str">
            <v xml:space="preserve"> </v>
          </cell>
          <cell r="X331" t="str">
            <v xml:space="preserve"> </v>
          </cell>
        </row>
        <row r="332">
          <cell r="X332" t="str">
            <v xml:space="preserve"> </v>
          </cell>
        </row>
        <row r="369">
          <cell r="E369" t="str">
            <v xml:space="preserve"> </v>
          </cell>
        </row>
        <row r="370">
          <cell r="E370" t="str">
            <v xml:space="preserve"> </v>
          </cell>
        </row>
        <row r="386">
          <cell r="E386" t="str">
            <v xml:space="preserve"> </v>
          </cell>
        </row>
        <row r="387">
          <cell r="E387" t="str">
            <v xml:space="preserve"> </v>
          </cell>
        </row>
        <row r="392">
          <cell r="B392" t="str">
            <v>管路施設維持管理業務。</v>
          </cell>
        </row>
        <row r="398">
          <cell r="B398" t="str">
            <v>流域下水道（臨海処理区）の構成市町村との広域による維持管理業務の委託を検討。</v>
          </cell>
        </row>
        <row r="418">
          <cell r="V418" t="str">
            <v xml:space="preserve"> </v>
          </cell>
          <cell r="BC418" t="str">
            <v>　</v>
          </cell>
        </row>
        <row r="419">
          <cell r="V419" t="str">
            <v xml:space="preserve"> </v>
          </cell>
          <cell r="BC419" t="str">
            <v>　</v>
          </cell>
        </row>
        <row r="420">
          <cell r="BC420" t="str">
            <v>　</v>
          </cell>
        </row>
        <row r="421">
          <cell r="BC421" t="str">
            <v>　</v>
          </cell>
        </row>
        <row r="422">
          <cell r="BC422" t="str">
            <v>　</v>
          </cell>
        </row>
        <row r="423">
          <cell r="BC423" t="str">
            <v>　</v>
          </cell>
        </row>
        <row r="424">
          <cell r="BC424" t="str">
            <v>　</v>
          </cell>
        </row>
        <row r="425">
          <cell r="BC425" t="str">
            <v>　</v>
          </cell>
        </row>
        <row r="432">
          <cell r="V432" t="str">
            <v xml:space="preserve"> </v>
          </cell>
          <cell r="BC432" t="str">
            <v>　</v>
          </cell>
        </row>
        <row r="433">
          <cell r="V433" t="str">
            <v xml:space="preserve"> </v>
          </cell>
          <cell r="BC433" t="str">
            <v>　</v>
          </cell>
        </row>
        <row r="434">
          <cell r="BC434" t="str">
            <v>　</v>
          </cell>
        </row>
        <row r="435">
          <cell r="BC435" t="str">
            <v>　</v>
          </cell>
        </row>
        <row r="436">
          <cell r="BC436" t="str">
            <v>　</v>
          </cell>
        </row>
        <row r="437">
          <cell r="BC437" t="str">
            <v>　</v>
          </cell>
        </row>
        <row r="438">
          <cell r="BC438" t="str">
            <v>　</v>
          </cell>
        </row>
        <row r="439">
          <cell r="BC439" t="str">
            <v>　</v>
          </cell>
        </row>
        <row r="464">
          <cell r="G464" t="str">
            <v xml:space="preserve"> </v>
          </cell>
        </row>
        <row r="465">
          <cell r="G465" t="str">
            <v xml:space="preserve"> </v>
          </cell>
        </row>
        <row r="469">
          <cell r="E469" t="str">
            <v xml:space="preserve"> </v>
          </cell>
        </row>
        <row r="470">
          <cell r="E470" t="str">
            <v xml:space="preserve"> </v>
          </cell>
        </row>
        <row r="481">
          <cell r="G481" t="str">
            <v xml:space="preserve"> </v>
          </cell>
        </row>
        <row r="482">
          <cell r="G482" t="str">
            <v xml:space="preserve"> </v>
          </cell>
        </row>
        <row r="486">
          <cell r="E486" t="str">
            <v xml:space="preserve"> </v>
          </cell>
        </row>
        <row r="487">
          <cell r="E487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B3DB-1DA1-454C-9ED5-D8AFDB60643D}">
  <sheetPr>
    <pageSetUpPr fitToPage="1"/>
  </sheetPr>
  <dimension ref="A1:CN315"/>
  <sheetViews>
    <sheetView showZeros="0" tabSelected="1" view="pageBreakPreview" zoomScale="60" zoomScaleNormal="55" workbookViewId="0">
      <selection activeCell="N51" sqref="N51:Q54"/>
    </sheetView>
  </sheetViews>
  <sheetFormatPr defaultColWidth="2.875" defaultRowHeight="12.6" customHeight="1" x14ac:dyDescent="0.4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4"/>
    <row r="2" spans="3:71" ht="15.6" customHeight="1" x14ac:dyDescent="0.4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4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4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4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4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4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4">
      <c r="C8" s="7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1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 t="s">
        <v>2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7" t="s">
        <v>3</v>
      </c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4"/>
    </row>
    <row r="9" spans="3:71" ht="15.6" customHeight="1" x14ac:dyDescent="0.4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7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</row>
    <row r="10" spans="3:71" ht="15.6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8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18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20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4"/>
    </row>
    <row r="11" spans="3:71" ht="15.6" customHeight="1" x14ac:dyDescent="0.4">
      <c r="C11" s="21" t="str">
        <f>IF(COUNTIF([1]回答表!K15,"*")&gt;0,[1]回答表!K15,"")</f>
        <v>五城目町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2" t="str">
        <f>IF(COUNTIF([1]回答表!F17,"*")&gt;0,[1]回答表!F17,"")</f>
        <v>水道事業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0"/>
      <c r="AG11" s="10"/>
      <c r="AH11" s="10"/>
      <c r="AI11" s="10"/>
      <c r="AJ11" s="10"/>
      <c r="AK11" s="10"/>
      <c r="AL11" s="10"/>
      <c r="AM11" s="10"/>
      <c r="AN11" s="11"/>
      <c r="AO11" s="24" t="str">
        <f>IF(COUNTIF([1]回答表!W17,"*")&gt;0,[1]回答表!W17,"")</f>
        <v>―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21" t="str">
        <f>IF(COUNTIF([1]回答表!F19,"*")&gt;0,[1]回答表!F19,"")</f>
        <v>ー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5"/>
    </row>
    <row r="12" spans="3:71" ht="15.6" customHeight="1" x14ac:dyDescent="0.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6"/>
      <c r="AG12" s="16"/>
      <c r="AH12" s="16"/>
      <c r="AI12" s="16"/>
      <c r="AJ12" s="16"/>
      <c r="AK12" s="16"/>
      <c r="AL12" s="16"/>
      <c r="AM12" s="16"/>
      <c r="AN12" s="17"/>
      <c r="AO12" s="15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7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5"/>
    </row>
    <row r="13" spans="3:71" ht="15.6" customHeight="1" x14ac:dyDescent="0.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G13" s="19"/>
      <c r="AH13" s="19"/>
      <c r="AI13" s="19"/>
      <c r="AJ13" s="19"/>
      <c r="AK13" s="19"/>
      <c r="AL13" s="19"/>
      <c r="AM13" s="19"/>
      <c r="AN13" s="20"/>
      <c r="AO13" s="18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20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5"/>
    </row>
    <row r="14" spans="3:71" ht="15.6" customHeight="1" x14ac:dyDescent="0.4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 x14ac:dyDescent="0.4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 x14ac:dyDescent="0.4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3:84" ht="15.6" customHeight="1" x14ac:dyDescent="0.4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2"/>
      <c r="BS17" s="33"/>
    </row>
    <row r="18" spans="3:84" ht="15.6" customHeight="1" x14ac:dyDescent="0.4">
      <c r="C18" s="34"/>
      <c r="D18" s="35" t="s">
        <v>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7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S18" s="33"/>
    </row>
    <row r="19" spans="3:84" ht="15.6" customHeight="1" x14ac:dyDescent="0.4">
      <c r="C19" s="34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S19" s="33"/>
    </row>
    <row r="20" spans="3:84" ht="13.35" customHeight="1" x14ac:dyDescent="0.4">
      <c r="C20" s="34"/>
      <c r="D20" s="43" t="s">
        <v>5</v>
      </c>
      <c r="E20" s="44"/>
      <c r="F20" s="44"/>
      <c r="G20" s="44"/>
      <c r="H20" s="44"/>
      <c r="I20" s="44"/>
      <c r="J20" s="45"/>
      <c r="K20" s="43" t="s">
        <v>6</v>
      </c>
      <c r="L20" s="44"/>
      <c r="M20" s="44"/>
      <c r="N20" s="44"/>
      <c r="O20" s="44"/>
      <c r="P20" s="44"/>
      <c r="Q20" s="45"/>
      <c r="R20" s="43" t="s">
        <v>7</v>
      </c>
      <c r="S20" s="44"/>
      <c r="T20" s="44"/>
      <c r="U20" s="44"/>
      <c r="V20" s="44"/>
      <c r="W20" s="44"/>
      <c r="X20" s="45"/>
      <c r="Y20" s="46" t="s">
        <v>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50" t="s">
        <v>9</v>
      </c>
      <c r="BC20" s="51"/>
      <c r="BD20" s="51"/>
      <c r="BE20" s="51"/>
      <c r="BF20" s="51"/>
      <c r="BG20" s="51"/>
      <c r="BH20" s="51"/>
      <c r="BI20" s="51"/>
      <c r="BJ20" s="52"/>
      <c r="BK20" s="53"/>
      <c r="BL20" s="39"/>
      <c r="BS20" s="54"/>
    </row>
    <row r="21" spans="3:84" ht="13.35" customHeight="1" x14ac:dyDescent="0.4">
      <c r="C21" s="34"/>
      <c r="D21" s="55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7"/>
      <c r="R21" s="55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49"/>
      <c r="BB21" s="61"/>
      <c r="BC21" s="62"/>
      <c r="BD21" s="62"/>
      <c r="BE21" s="62"/>
      <c r="BF21" s="62"/>
      <c r="BG21" s="62"/>
      <c r="BH21" s="62"/>
      <c r="BI21" s="62"/>
      <c r="BJ21" s="63"/>
      <c r="BK21" s="64"/>
      <c r="BL21" s="39"/>
      <c r="BS21" s="54"/>
    </row>
    <row r="22" spans="3:84" ht="13.35" customHeight="1" x14ac:dyDescent="0.4">
      <c r="C22" s="34"/>
      <c r="D22" s="55"/>
      <c r="E22" s="56"/>
      <c r="F22" s="56"/>
      <c r="G22" s="56"/>
      <c r="H22" s="56"/>
      <c r="I22" s="56"/>
      <c r="J22" s="57"/>
      <c r="K22" s="55"/>
      <c r="L22" s="56"/>
      <c r="M22" s="56"/>
      <c r="N22" s="56"/>
      <c r="O22" s="56"/>
      <c r="P22" s="56"/>
      <c r="Q22" s="57"/>
      <c r="R22" s="55"/>
      <c r="S22" s="56"/>
      <c r="T22" s="56"/>
      <c r="U22" s="56"/>
      <c r="V22" s="56"/>
      <c r="W22" s="56"/>
      <c r="X22" s="5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1"/>
      <c r="BC22" s="62"/>
      <c r="BD22" s="62"/>
      <c r="BE22" s="62"/>
      <c r="BF22" s="62"/>
      <c r="BG22" s="62"/>
      <c r="BH22" s="62"/>
      <c r="BI22" s="62"/>
      <c r="BJ22" s="63"/>
      <c r="BK22" s="64"/>
      <c r="BL22" s="39"/>
      <c r="BS22" s="54"/>
    </row>
    <row r="23" spans="3:84" ht="31.35" customHeight="1" x14ac:dyDescent="0.4">
      <c r="C23" s="34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72" t="s">
        <v>10</v>
      </c>
      <c r="Z23" s="73"/>
      <c r="AA23" s="73"/>
      <c r="AB23" s="73"/>
      <c r="AC23" s="73"/>
      <c r="AD23" s="73"/>
      <c r="AE23" s="74"/>
      <c r="AF23" s="72" t="s">
        <v>11</v>
      </c>
      <c r="AG23" s="73"/>
      <c r="AH23" s="73"/>
      <c r="AI23" s="73"/>
      <c r="AJ23" s="73"/>
      <c r="AK23" s="73"/>
      <c r="AL23" s="74"/>
      <c r="AM23" s="72" t="s">
        <v>12</v>
      </c>
      <c r="AN23" s="73"/>
      <c r="AO23" s="73"/>
      <c r="AP23" s="73"/>
      <c r="AQ23" s="73"/>
      <c r="AR23" s="73"/>
      <c r="AS23" s="74"/>
      <c r="AT23" s="72" t="s">
        <v>13</v>
      </c>
      <c r="AU23" s="73"/>
      <c r="AV23" s="73"/>
      <c r="AW23" s="73"/>
      <c r="AX23" s="73"/>
      <c r="AY23" s="73"/>
      <c r="AZ23" s="74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39"/>
      <c r="BS23" s="54"/>
    </row>
    <row r="24" spans="3:84" ht="15.6" customHeight="1" x14ac:dyDescent="0.4">
      <c r="C24" s="34"/>
      <c r="D24" s="79" t="str">
        <f>IF([1]回答表!R43="●","●","")</f>
        <v/>
      </c>
      <c r="E24" s="80"/>
      <c r="F24" s="80"/>
      <c r="G24" s="80"/>
      <c r="H24" s="80"/>
      <c r="I24" s="80"/>
      <c r="J24" s="81"/>
      <c r="K24" s="79" t="str">
        <f>IF([1]回答表!R44="●","●","")</f>
        <v/>
      </c>
      <c r="L24" s="80"/>
      <c r="M24" s="80"/>
      <c r="N24" s="80"/>
      <c r="O24" s="80"/>
      <c r="P24" s="80"/>
      <c r="Q24" s="81"/>
      <c r="R24" s="79" t="str">
        <f>IF([1]回答表!R45="●","●","")</f>
        <v/>
      </c>
      <c r="S24" s="80"/>
      <c r="T24" s="80"/>
      <c r="U24" s="80"/>
      <c r="V24" s="80"/>
      <c r="W24" s="80"/>
      <c r="X24" s="81"/>
      <c r="Y24" s="79" t="str">
        <f>IF([1]回答表!R46="●","●","")</f>
        <v/>
      </c>
      <c r="Z24" s="80"/>
      <c r="AA24" s="80"/>
      <c r="AB24" s="80"/>
      <c r="AC24" s="80"/>
      <c r="AD24" s="80"/>
      <c r="AE24" s="81"/>
      <c r="AF24" s="79" t="str">
        <f>IF([1]回答表!R47="●","●","")</f>
        <v>●</v>
      </c>
      <c r="AG24" s="80"/>
      <c r="AH24" s="80"/>
      <c r="AI24" s="80"/>
      <c r="AJ24" s="80"/>
      <c r="AK24" s="80"/>
      <c r="AL24" s="81"/>
      <c r="AM24" s="79" t="str">
        <f>IF([1]回答表!R48="●","●","")</f>
        <v/>
      </c>
      <c r="AN24" s="80"/>
      <c r="AO24" s="80"/>
      <c r="AP24" s="80"/>
      <c r="AQ24" s="80"/>
      <c r="AR24" s="80"/>
      <c r="AS24" s="81"/>
      <c r="AT24" s="79" t="str">
        <f>IF([1]回答表!R49="●","●","")</f>
        <v/>
      </c>
      <c r="AU24" s="80"/>
      <c r="AV24" s="80"/>
      <c r="AW24" s="80"/>
      <c r="AX24" s="80"/>
      <c r="AY24" s="80"/>
      <c r="AZ24" s="81"/>
      <c r="BA24" s="68"/>
      <c r="BB24" s="82" t="str">
        <f>IF([1]回答表!R50="●","●","")</f>
        <v/>
      </c>
      <c r="BC24" s="83"/>
      <c r="BD24" s="83"/>
      <c r="BE24" s="83"/>
      <c r="BF24" s="83"/>
      <c r="BG24" s="83"/>
      <c r="BH24" s="83"/>
      <c r="BI24" s="83"/>
      <c r="BJ24" s="52"/>
      <c r="BK24" s="53"/>
      <c r="BL24" s="39"/>
      <c r="BS24" s="54"/>
    </row>
    <row r="25" spans="3:84" ht="15.6" customHeight="1" x14ac:dyDescent="0.4">
      <c r="C25" s="34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4"/>
      <c r="BB25" s="79"/>
      <c r="BC25" s="80"/>
      <c r="BD25" s="80"/>
      <c r="BE25" s="80"/>
      <c r="BF25" s="80"/>
      <c r="BG25" s="80"/>
      <c r="BH25" s="80"/>
      <c r="BI25" s="80"/>
      <c r="BJ25" s="63"/>
      <c r="BK25" s="64"/>
      <c r="BL25" s="39"/>
      <c r="BS25" s="54"/>
    </row>
    <row r="26" spans="3:84" ht="15.6" customHeight="1" x14ac:dyDescent="0.4">
      <c r="C26" s="3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84"/>
      <c r="BB26" s="85"/>
      <c r="BC26" s="86"/>
      <c r="BD26" s="86"/>
      <c r="BE26" s="86"/>
      <c r="BF26" s="86"/>
      <c r="BG26" s="86"/>
      <c r="BH26" s="86"/>
      <c r="BI26" s="86"/>
      <c r="BJ26" s="77"/>
      <c r="BK26" s="78"/>
      <c r="BL26" s="39"/>
      <c r="BS26" s="54"/>
    </row>
    <row r="27" spans="3:84" ht="15.6" customHeight="1" x14ac:dyDescent="0.4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90"/>
      <c r="BL27" s="91"/>
      <c r="BS27" s="54"/>
    </row>
    <row r="28" spans="3:84" ht="15.6" customHeight="1" x14ac:dyDescent="0.4">
      <c r="BS28" s="92"/>
    </row>
    <row r="29" spans="3:84" ht="15.6" customHeight="1" x14ac:dyDescent="0.4">
      <c r="BS29" s="93"/>
    </row>
    <row r="30" spans="3:84" ht="15.6" customHeight="1" x14ac:dyDescent="0.4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92"/>
    </row>
    <row r="31" spans="3:84" ht="15.6" customHeight="1" x14ac:dyDescent="0.4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2"/>
      <c r="CF31" s="100"/>
    </row>
    <row r="32" spans="3:84" ht="15.6" customHeight="1" x14ac:dyDescent="0.5">
      <c r="C32" s="101"/>
      <c r="D32" s="102" t="s">
        <v>14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5" t="s">
        <v>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0"/>
      <c r="BO32" s="110"/>
      <c r="BP32" s="110"/>
      <c r="BQ32" s="111"/>
      <c r="BR32" s="112"/>
      <c r="BS32" s="92"/>
    </row>
    <row r="33" spans="1:71" ht="15.6" customHeight="1" x14ac:dyDescent="0.5">
      <c r="C33" s="101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6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0"/>
      <c r="BO33" s="110"/>
      <c r="BP33" s="110"/>
      <c r="BQ33" s="111"/>
      <c r="BR33" s="112"/>
      <c r="BS33" s="92"/>
    </row>
    <row r="34" spans="1:71" ht="15.6" customHeight="1" x14ac:dyDescent="0.5">
      <c r="C34" s="101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68"/>
      <c r="Y34" s="68"/>
      <c r="Z34" s="68"/>
      <c r="AA34" s="109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11"/>
      <c r="AO34" s="120"/>
      <c r="AP34" s="121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0"/>
      <c r="BO34" s="110"/>
      <c r="BP34" s="110"/>
      <c r="BQ34" s="111"/>
      <c r="BR34" s="112"/>
      <c r="BS34" s="92"/>
    </row>
    <row r="35" spans="1:71" ht="25.5" x14ac:dyDescent="0.5">
      <c r="A35" s="92"/>
      <c r="B35" s="92"/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3" t="s">
        <v>15</v>
      </c>
      <c r="V35" s="119"/>
      <c r="W35" s="119"/>
      <c r="X35" s="119"/>
      <c r="Y35" s="119"/>
      <c r="Z35" s="119"/>
      <c r="AA35" s="110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3" t="s">
        <v>16</v>
      </c>
      <c r="AN35" s="125"/>
      <c r="AO35" s="124"/>
      <c r="AP35" s="126"/>
      <c r="AQ35" s="126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8"/>
      <c r="BD35" s="110"/>
      <c r="BE35" s="110"/>
      <c r="BF35" s="129" t="s">
        <v>17</v>
      </c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1"/>
      <c r="BR35" s="112"/>
      <c r="BS35" s="92"/>
    </row>
    <row r="36" spans="1:71" ht="15.6" customHeight="1" x14ac:dyDescent="0.4">
      <c r="A36" s="92"/>
      <c r="B36" s="92"/>
      <c r="C36" s="101"/>
      <c r="D36" s="105" t="s">
        <v>18</v>
      </c>
      <c r="E36" s="106"/>
      <c r="F36" s="106"/>
      <c r="G36" s="106"/>
      <c r="H36" s="106"/>
      <c r="I36" s="106"/>
      <c r="J36" s="106"/>
      <c r="K36" s="106"/>
      <c r="L36" s="106"/>
      <c r="M36" s="107"/>
      <c r="N36" s="130" t="str">
        <f>IF([1]回答表!X43="●","●","")</f>
        <v/>
      </c>
      <c r="O36" s="131"/>
      <c r="P36" s="131"/>
      <c r="Q36" s="132"/>
      <c r="R36" s="119"/>
      <c r="S36" s="119"/>
      <c r="T36" s="119"/>
      <c r="U36" s="133" t="str">
        <f>IF([1]回答表!X43="●",[1]回答表!B59,IF([1]回答表!AA43="●",[1]回答表!B79,""))</f>
        <v/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36"/>
      <c r="AL36" s="136"/>
      <c r="AM36" s="137" t="s">
        <v>19</v>
      </c>
      <c r="AN36" s="137"/>
      <c r="AO36" s="137"/>
      <c r="AP36" s="137"/>
      <c r="AQ36" s="137"/>
      <c r="AR36" s="137"/>
      <c r="AS36" s="137"/>
      <c r="AT36" s="137"/>
      <c r="AU36" s="137" t="s">
        <v>20</v>
      </c>
      <c r="AV36" s="137"/>
      <c r="AW36" s="137"/>
      <c r="AX36" s="137"/>
      <c r="AY36" s="137"/>
      <c r="AZ36" s="137"/>
      <c r="BA36" s="137"/>
      <c r="BB36" s="137"/>
      <c r="BC36" s="120"/>
      <c r="BD36" s="109"/>
      <c r="BE36" s="109"/>
      <c r="BF36" s="138" t="str">
        <f>IF([1]回答表!X43="●",[1]回答表!S65,IF([1]回答表!AA43="●",[1]回答表!S85,""))</f>
        <v/>
      </c>
      <c r="BG36" s="139"/>
      <c r="BH36" s="139"/>
      <c r="BI36" s="139"/>
      <c r="BJ36" s="138"/>
      <c r="BK36" s="139"/>
      <c r="BL36" s="139"/>
      <c r="BM36" s="139"/>
      <c r="BN36" s="138"/>
      <c r="BO36" s="139"/>
      <c r="BP36" s="139"/>
      <c r="BQ36" s="140"/>
      <c r="BR36" s="112"/>
      <c r="BS36" s="92"/>
    </row>
    <row r="37" spans="1:71" ht="15.6" customHeight="1" x14ac:dyDescent="0.4">
      <c r="A37" s="92"/>
      <c r="B37" s="92"/>
      <c r="C37" s="101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19"/>
      <c r="S37" s="119"/>
      <c r="T37" s="119"/>
      <c r="U37" s="14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  <c r="AK37" s="136"/>
      <c r="AL37" s="136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20"/>
      <c r="BD37" s="109"/>
      <c r="BE37" s="109"/>
      <c r="BF37" s="150"/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2"/>
      <c r="BR37" s="112"/>
      <c r="BS37" s="92"/>
    </row>
    <row r="38" spans="1:71" ht="15.6" customHeight="1" x14ac:dyDescent="0.4">
      <c r="A38" s="92"/>
      <c r="B38" s="92"/>
      <c r="C38" s="101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19"/>
      <c r="S38" s="119"/>
      <c r="T38" s="11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136"/>
      <c r="AL38" s="136"/>
      <c r="AM38" s="82" t="str">
        <f>IF([1]回答表!X43="●",[1]回答表!G65,IF([1]回答表!AA43="●",[1]回答表!G85,""))</f>
        <v/>
      </c>
      <c r="AN38" s="83"/>
      <c r="AO38" s="83"/>
      <c r="AP38" s="83"/>
      <c r="AQ38" s="83"/>
      <c r="AR38" s="83"/>
      <c r="AS38" s="83"/>
      <c r="AT38" s="153"/>
      <c r="AU38" s="82" t="str">
        <f>IF([1]回答表!X43="●",[1]回答表!G66,IF([1]回答表!AA43="●",[1]回答表!G86,""))</f>
        <v/>
      </c>
      <c r="AV38" s="83"/>
      <c r="AW38" s="83"/>
      <c r="AX38" s="83"/>
      <c r="AY38" s="83"/>
      <c r="AZ38" s="83"/>
      <c r="BA38" s="83"/>
      <c r="BB38" s="153"/>
      <c r="BC38" s="120"/>
      <c r="BD38" s="109"/>
      <c r="BE38" s="109"/>
      <c r="BF38" s="150"/>
      <c r="BG38" s="151"/>
      <c r="BH38" s="151"/>
      <c r="BI38" s="151"/>
      <c r="BJ38" s="150"/>
      <c r="BK38" s="151"/>
      <c r="BL38" s="151"/>
      <c r="BM38" s="151"/>
      <c r="BN38" s="150"/>
      <c r="BO38" s="151"/>
      <c r="BP38" s="151"/>
      <c r="BQ38" s="152"/>
      <c r="BR38" s="112"/>
      <c r="BS38" s="92"/>
    </row>
    <row r="39" spans="1:71" ht="15.6" customHeight="1" x14ac:dyDescent="0.4">
      <c r="A39" s="92"/>
      <c r="B39" s="92"/>
      <c r="C39" s="101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54"/>
      <c r="O39" s="155"/>
      <c r="P39" s="155"/>
      <c r="Q39" s="156"/>
      <c r="R39" s="119"/>
      <c r="S39" s="119"/>
      <c r="T39" s="11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136"/>
      <c r="AL39" s="136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0"/>
      <c r="BD39" s="109"/>
      <c r="BE39" s="109"/>
      <c r="BF39" s="150" t="str">
        <f>IF([1]回答表!X43="●",[1]回答表!V65,IF([1]回答表!AA43="●",[1]回答表!V85,""))</f>
        <v/>
      </c>
      <c r="BG39" s="16"/>
      <c r="BH39" s="16"/>
      <c r="BI39" s="17"/>
      <c r="BJ39" s="150" t="str">
        <f>IF([1]回答表!X43="●",[1]回答表!V66,IF([1]回答表!AA43="●",[1]回答表!V86,""))</f>
        <v/>
      </c>
      <c r="BK39" s="16"/>
      <c r="BL39" s="16"/>
      <c r="BM39" s="17"/>
      <c r="BN39" s="150" t="str">
        <f>IF([1]回答表!X43="●",[1]回答表!V67,IF([1]回答表!AA43="●",[1]回答表!V87,""))</f>
        <v/>
      </c>
      <c r="BO39" s="16"/>
      <c r="BP39" s="16"/>
      <c r="BQ39" s="17"/>
      <c r="BR39" s="112"/>
      <c r="BS39" s="92"/>
    </row>
    <row r="40" spans="1:71" ht="15.6" customHeight="1" x14ac:dyDescent="0.4">
      <c r="A40" s="92"/>
      <c r="B40" s="92"/>
      <c r="C40" s="101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158"/>
      <c r="P40" s="158"/>
      <c r="Q40" s="158"/>
      <c r="R40" s="159"/>
      <c r="S40" s="159"/>
      <c r="T40" s="15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136"/>
      <c r="AL40" s="136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120"/>
      <c r="BD40" s="120"/>
      <c r="BE40" s="120"/>
      <c r="BF40" s="15"/>
      <c r="BG40" s="16"/>
      <c r="BH40" s="16"/>
      <c r="BI40" s="17"/>
      <c r="BJ40" s="15"/>
      <c r="BK40" s="16"/>
      <c r="BL40" s="16"/>
      <c r="BM40" s="17"/>
      <c r="BN40" s="15"/>
      <c r="BO40" s="16"/>
      <c r="BP40" s="16"/>
      <c r="BQ40" s="17"/>
      <c r="BR40" s="112"/>
      <c r="BS40" s="92"/>
    </row>
    <row r="41" spans="1:71" ht="15.6" customHeight="1" x14ac:dyDescent="0.4">
      <c r="A41" s="92"/>
      <c r="B41" s="92"/>
      <c r="C41" s="101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9"/>
      <c r="S41" s="159"/>
      <c r="T41" s="159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0"/>
      <c r="BD41" s="120"/>
      <c r="BE41" s="120"/>
      <c r="BF41" s="15"/>
      <c r="BG41" s="16"/>
      <c r="BH41" s="16"/>
      <c r="BI41" s="17"/>
      <c r="BJ41" s="15"/>
      <c r="BK41" s="16"/>
      <c r="BL41" s="16"/>
      <c r="BM41" s="17"/>
      <c r="BN41" s="15"/>
      <c r="BO41" s="16"/>
      <c r="BP41" s="16"/>
      <c r="BQ41" s="17"/>
      <c r="BR41" s="112"/>
      <c r="BS41" s="92"/>
    </row>
    <row r="42" spans="1:71" ht="15.6" customHeight="1" x14ac:dyDescent="0.4">
      <c r="A42" s="92"/>
      <c r="B42" s="92"/>
      <c r="C42" s="101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9"/>
      <c r="S42" s="159"/>
      <c r="T42" s="15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136"/>
      <c r="AL42" s="136"/>
      <c r="AM42" s="160" t="str">
        <f>IF([1]回答表!X43="●",[1]回答表!O71,IF([1]回答表!AA43="●",[1]回答表!O91,""))</f>
        <v/>
      </c>
      <c r="AN42" s="161"/>
      <c r="AO42" s="162" t="s">
        <v>21</v>
      </c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  <c r="BC42" s="120"/>
      <c r="BD42" s="120"/>
      <c r="BE42" s="120"/>
      <c r="BF42" s="15"/>
      <c r="BG42" s="16"/>
      <c r="BH42" s="16"/>
      <c r="BI42" s="17"/>
      <c r="BJ42" s="15"/>
      <c r="BK42" s="16"/>
      <c r="BL42" s="16"/>
      <c r="BM42" s="17"/>
      <c r="BN42" s="15"/>
      <c r="BO42" s="16"/>
      <c r="BP42" s="16"/>
      <c r="BQ42" s="17"/>
      <c r="BR42" s="112"/>
      <c r="BS42" s="92"/>
    </row>
    <row r="43" spans="1:71" ht="23.1" customHeight="1" x14ac:dyDescent="0.4">
      <c r="A43" s="92"/>
      <c r="B43" s="92"/>
      <c r="C43" s="101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9"/>
      <c r="S43" s="159"/>
      <c r="T43" s="15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136"/>
      <c r="AL43" s="136"/>
      <c r="AM43" s="160" t="str">
        <f>IF([1]回答表!X43="●",[1]回答表!O72,IF([1]回答表!AA43="●",[1]回答表!O92,""))</f>
        <v/>
      </c>
      <c r="AN43" s="161"/>
      <c r="AO43" s="164" t="s">
        <v>22</v>
      </c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5"/>
      <c r="BC43" s="120"/>
      <c r="BD43" s="109"/>
      <c r="BE43" s="109"/>
      <c r="BF43" s="150" t="s">
        <v>23</v>
      </c>
      <c r="BG43" s="16"/>
      <c r="BH43" s="16"/>
      <c r="BI43" s="17"/>
      <c r="BJ43" s="150" t="s">
        <v>24</v>
      </c>
      <c r="BK43" s="16"/>
      <c r="BL43" s="16"/>
      <c r="BM43" s="17"/>
      <c r="BN43" s="150" t="s">
        <v>25</v>
      </c>
      <c r="BO43" s="16"/>
      <c r="BP43" s="16"/>
      <c r="BQ43" s="17"/>
      <c r="BR43" s="112"/>
      <c r="BS43" s="92"/>
    </row>
    <row r="44" spans="1:71" ht="29.1" customHeight="1" x14ac:dyDescent="0.4">
      <c r="A44" s="92"/>
      <c r="B44" s="92"/>
      <c r="C44" s="101"/>
      <c r="D44" s="166" t="s">
        <v>26</v>
      </c>
      <c r="E44" s="167"/>
      <c r="F44" s="167"/>
      <c r="G44" s="167"/>
      <c r="H44" s="167"/>
      <c r="I44" s="167"/>
      <c r="J44" s="167"/>
      <c r="K44" s="167"/>
      <c r="L44" s="167"/>
      <c r="M44" s="168"/>
      <c r="N44" s="130" t="str">
        <f>IF([1]回答表!AA43="●","●","")</f>
        <v/>
      </c>
      <c r="O44" s="131"/>
      <c r="P44" s="131"/>
      <c r="Q44" s="132"/>
      <c r="R44" s="119"/>
      <c r="S44" s="119"/>
      <c r="T44" s="11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136"/>
      <c r="AL44" s="136"/>
      <c r="AM44" s="160" t="str">
        <f>IF([1]回答表!X43="●",[1]回答表!O73,IF([1]回答表!AA43="●",[1]回答表!O93,""))</f>
        <v/>
      </c>
      <c r="AN44" s="161"/>
      <c r="AO44" s="169" t="s">
        <v>27</v>
      </c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120"/>
      <c r="BD44" s="172"/>
      <c r="BE44" s="172"/>
      <c r="BF44" s="15"/>
      <c r="BG44" s="16"/>
      <c r="BH44" s="16"/>
      <c r="BI44" s="17"/>
      <c r="BJ44" s="15"/>
      <c r="BK44" s="16"/>
      <c r="BL44" s="16"/>
      <c r="BM44" s="17"/>
      <c r="BN44" s="15"/>
      <c r="BO44" s="16"/>
      <c r="BP44" s="16"/>
      <c r="BQ44" s="17"/>
      <c r="BR44" s="112"/>
      <c r="BS44" s="92"/>
    </row>
    <row r="45" spans="1:71" ht="15.6" customHeight="1" x14ac:dyDescent="0.4">
      <c r="A45" s="92"/>
      <c r="B45" s="92"/>
      <c r="C45" s="101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4"/>
      <c r="O45" s="145"/>
      <c r="P45" s="145"/>
      <c r="Q45" s="146"/>
      <c r="R45" s="119"/>
      <c r="S45" s="119"/>
      <c r="T45" s="11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136"/>
      <c r="AL45" s="136"/>
      <c r="AM45" s="160" t="str">
        <f>IF([1]回答表!X43="●",[1]回答表!O74,IF([1]回答表!AA43="●",[1]回答表!O94,""))</f>
        <v/>
      </c>
      <c r="AN45" s="161"/>
      <c r="AO45" s="162" t="s">
        <v>28</v>
      </c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  <c r="BC45" s="120"/>
      <c r="BD45" s="172"/>
      <c r="BE45" s="172"/>
      <c r="BF45" s="18"/>
      <c r="BG45" s="19"/>
      <c r="BH45" s="19"/>
      <c r="BI45" s="20"/>
      <c r="BJ45" s="18"/>
      <c r="BK45" s="19"/>
      <c r="BL45" s="19"/>
      <c r="BM45" s="20"/>
      <c r="BN45" s="18"/>
      <c r="BO45" s="19"/>
      <c r="BP45" s="19"/>
      <c r="BQ45" s="20"/>
      <c r="BR45" s="112"/>
      <c r="BS45" s="92"/>
    </row>
    <row r="46" spans="1:71" ht="15.6" customHeight="1" x14ac:dyDescent="0.4">
      <c r="A46" s="92"/>
      <c r="B46" s="92"/>
      <c r="C46" s="101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4"/>
      <c r="O46" s="145"/>
      <c r="P46" s="145"/>
      <c r="Q46" s="146"/>
      <c r="R46" s="119"/>
      <c r="S46" s="119"/>
      <c r="T46" s="119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136"/>
      <c r="AL46" s="136"/>
      <c r="AM46" s="160" t="str">
        <f>IF([1]回答表!X43="●",[1]回答表!AG71,IF([1]回答表!AA43="●",[1]回答表!AG91,""))</f>
        <v/>
      </c>
      <c r="AN46" s="161"/>
      <c r="AO46" s="162" t="s">
        <v>29</v>
      </c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  <c r="BC46" s="120"/>
      <c r="BD46" s="172"/>
      <c r="BE46" s="172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112"/>
      <c r="BS46" s="92"/>
    </row>
    <row r="47" spans="1:71" ht="15.6" customHeight="1" x14ac:dyDescent="0.4">
      <c r="A47" s="92"/>
      <c r="B47" s="92"/>
      <c r="C47" s="101"/>
      <c r="D47" s="176"/>
      <c r="E47" s="177"/>
      <c r="F47" s="177"/>
      <c r="G47" s="177"/>
      <c r="H47" s="177"/>
      <c r="I47" s="177"/>
      <c r="J47" s="177"/>
      <c r="K47" s="177"/>
      <c r="L47" s="177"/>
      <c r="M47" s="178"/>
      <c r="N47" s="154"/>
      <c r="O47" s="155"/>
      <c r="P47" s="155"/>
      <c r="Q47" s="156"/>
      <c r="R47" s="119"/>
      <c r="S47" s="119"/>
      <c r="T47" s="119"/>
      <c r="U47" s="179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1"/>
      <c r="AK47" s="136"/>
      <c r="AL47" s="136"/>
      <c r="AM47" s="160" t="str">
        <f>IF([1]回答表!X43="●",[1]回答表!AG72,IF([1]回答表!AA43="●",[1]回答表!AG92,""))</f>
        <v/>
      </c>
      <c r="AN47" s="161"/>
      <c r="AO47" s="162" t="s">
        <v>30</v>
      </c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  <c r="BC47" s="120"/>
      <c r="BD47" s="172"/>
      <c r="BE47" s="172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2"/>
      <c r="BS47" s="92"/>
    </row>
    <row r="48" spans="1:71" ht="15.6" customHeight="1" x14ac:dyDescent="0.4">
      <c r="A48" s="92"/>
      <c r="B48" s="92"/>
      <c r="C48" s="101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36"/>
      <c r="AL48" s="136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20"/>
      <c r="BD48" s="172"/>
      <c r="BE48" s="172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2"/>
      <c r="BS48" s="92"/>
    </row>
    <row r="49" spans="1:71" ht="6.95" customHeight="1" x14ac:dyDescent="0.5">
      <c r="A49" s="92"/>
      <c r="B49" s="92"/>
      <c r="C49" s="101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84"/>
      <c r="O49" s="84"/>
      <c r="P49" s="84"/>
      <c r="Q49" s="84"/>
      <c r="R49" s="119"/>
      <c r="S49" s="119"/>
      <c r="T49" s="119"/>
      <c r="U49" s="119"/>
      <c r="V49" s="119"/>
      <c r="W49" s="119"/>
      <c r="X49" s="68"/>
      <c r="Y49" s="68"/>
      <c r="Z49" s="68"/>
      <c r="AA49" s="110"/>
      <c r="AB49" s="110"/>
      <c r="AC49" s="110"/>
      <c r="AD49" s="110"/>
      <c r="AE49" s="110"/>
      <c r="AF49" s="110"/>
      <c r="AG49" s="110"/>
      <c r="AH49" s="110"/>
      <c r="AI49" s="110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112"/>
      <c r="BS49" s="92"/>
    </row>
    <row r="50" spans="1:71" ht="18.600000000000001" customHeight="1" x14ac:dyDescent="0.5">
      <c r="A50" s="92"/>
      <c r="B50" s="92"/>
      <c r="C50" s="101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84"/>
      <c r="O50" s="84"/>
      <c r="P50" s="84"/>
      <c r="Q50" s="84"/>
      <c r="R50" s="119"/>
      <c r="S50" s="119"/>
      <c r="T50" s="119"/>
      <c r="U50" s="123" t="s">
        <v>31</v>
      </c>
      <c r="V50" s="119"/>
      <c r="W50" s="119"/>
      <c r="X50" s="119"/>
      <c r="Y50" s="119"/>
      <c r="Z50" s="119"/>
      <c r="AA50" s="110"/>
      <c r="AB50" s="124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23" t="s">
        <v>32</v>
      </c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68"/>
      <c r="BR50" s="112"/>
      <c r="BS50" s="92"/>
    </row>
    <row r="51" spans="1:71" ht="15.6" customHeight="1" x14ac:dyDescent="0.4">
      <c r="A51" s="92"/>
      <c r="B51" s="92"/>
      <c r="C51" s="101"/>
      <c r="D51" s="105" t="s">
        <v>33</v>
      </c>
      <c r="E51" s="106"/>
      <c r="F51" s="106"/>
      <c r="G51" s="106"/>
      <c r="H51" s="106"/>
      <c r="I51" s="106"/>
      <c r="J51" s="106"/>
      <c r="K51" s="106"/>
      <c r="L51" s="106"/>
      <c r="M51" s="107"/>
      <c r="N51" s="130" t="str">
        <f>IF([1]回答表!AD43="●","●","")</f>
        <v/>
      </c>
      <c r="O51" s="131"/>
      <c r="P51" s="131"/>
      <c r="Q51" s="132"/>
      <c r="R51" s="119"/>
      <c r="S51" s="119"/>
      <c r="T51" s="119"/>
      <c r="U51" s="133" t="str">
        <f>IF([1]回答表!AD43="●",[1]回答表!B99,"")</f>
        <v/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183"/>
      <c r="AL51" s="183"/>
      <c r="AM51" s="133" t="str">
        <f>IF([1]回答表!AD43="●",[1]回答表!B104,"")</f>
        <v/>
      </c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  <c r="BR51" s="112"/>
      <c r="BS51" s="92"/>
    </row>
    <row r="52" spans="1:71" ht="15.6" customHeight="1" x14ac:dyDescent="0.4">
      <c r="A52" s="92"/>
      <c r="B52" s="92"/>
      <c r="C52" s="101"/>
      <c r="D52" s="141"/>
      <c r="E52" s="142"/>
      <c r="F52" s="142"/>
      <c r="G52" s="142"/>
      <c r="H52" s="142"/>
      <c r="I52" s="142"/>
      <c r="J52" s="142"/>
      <c r="K52" s="142"/>
      <c r="L52" s="142"/>
      <c r="M52" s="143"/>
      <c r="N52" s="144"/>
      <c r="O52" s="145"/>
      <c r="P52" s="145"/>
      <c r="Q52" s="146"/>
      <c r="R52" s="119"/>
      <c r="S52" s="119"/>
      <c r="T52" s="119"/>
      <c r="U52" s="147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83"/>
      <c r="AL52" s="183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112"/>
      <c r="BS52" s="92"/>
    </row>
    <row r="53" spans="1:71" ht="15.6" customHeight="1" x14ac:dyDescent="0.4">
      <c r="A53" s="92"/>
      <c r="B53" s="92"/>
      <c r="C53" s="101"/>
      <c r="D53" s="141"/>
      <c r="E53" s="142"/>
      <c r="F53" s="142"/>
      <c r="G53" s="142"/>
      <c r="H53" s="142"/>
      <c r="I53" s="142"/>
      <c r="J53" s="142"/>
      <c r="K53" s="142"/>
      <c r="L53" s="142"/>
      <c r="M53" s="143"/>
      <c r="N53" s="144"/>
      <c r="O53" s="145"/>
      <c r="P53" s="145"/>
      <c r="Q53" s="146"/>
      <c r="R53" s="119"/>
      <c r="S53" s="119"/>
      <c r="T53" s="119"/>
      <c r="U53" s="147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9"/>
      <c r="AK53" s="183"/>
      <c r="AL53" s="183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112"/>
      <c r="BS53" s="92"/>
    </row>
    <row r="54" spans="1:71" ht="15.6" customHeight="1" x14ac:dyDescent="0.4">
      <c r="C54" s="101"/>
      <c r="D54" s="116"/>
      <c r="E54" s="117"/>
      <c r="F54" s="117"/>
      <c r="G54" s="117"/>
      <c r="H54" s="117"/>
      <c r="I54" s="117"/>
      <c r="J54" s="117"/>
      <c r="K54" s="117"/>
      <c r="L54" s="117"/>
      <c r="M54" s="118"/>
      <c r="N54" s="154"/>
      <c r="O54" s="155"/>
      <c r="P54" s="155"/>
      <c r="Q54" s="156"/>
      <c r="R54" s="119"/>
      <c r="S54" s="119"/>
      <c r="T54" s="119"/>
      <c r="U54" s="179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1"/>
      <c r="AK54" s="183"/>
      <c r="AL54" s="183"/>
      <c r="AM54" s="179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1"/>
      <c r="BR54" s="112"/>
      <c r="BS54" s="92"/>
    </row>
    <row r="55" spans="1:71" ht="15.6" customHeight="1" x14ac:dyDescent="0.4">
      <c r="C55" s="184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6"/>
      <c r="BS55" s="92"/>
    </row>
    <row r="56" spans="1:71" ht="15.6" customHeight="1" x14ac:dyDescent="0.4"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</row>
    <row r="57" spans="1:71" ht="15.6" customHeight="1" x14ac:dyDescent="0.4"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7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9"/>
      <c r="BS57" s="92"/>
    </row>
    <row r="58" spans="1:71" ht="15.6" customHeight="1" x14ac:dyDescent="0.5">
      <c r="C58" s="101"/>
      <c r="D58" s="102" t="s">
        <v>14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05" t="s">
        <v>34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7"/>
      <c r="BC58" s="108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0"/>
      <c r="BO58" s="110"/>
      <c r="BP58" s="110"/>
      <c r="BQ58" s="111"/>
      <c r="BR58" s="112"/>
      <c r="BS58" s="92"/>
    </row>
    <row r="59" spans="1:71" ht="15.6" customHeight="1" x14ac:dyDescent="0.5">
      <c r="C59" s="101"/>
      <c r="D59" s="113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  <c r="R59" s="116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8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0"/>
      <c r="BO59" s="110"/>
      <c r="BP59" s="110"/>
      <c r="BQ59" s="111"/>
      <c r="BR59" s="112"/>
      <c r="BS59" s="92"/>
    </row>
    <row r="60" spans="1:71" ht="15.6" customHeight="1" x14ac:dyDescent="0.5">
      <c r="C60" s="101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68"/>
      <c r="Y60" s="68"/>
      <c r="Z60" s="68"/>
      <c r="AA60" s="109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11"/>
      <c r="AO60" s="120"/>
      <c r="AP60" s="121"/>
      <c r="AQ60" s="121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08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10"/>
      <c r="BO60" s="110"/>
      <c r="BP60" s="110"/>
      <c r="BQ60" s="111"/>
      <c r="BR60" s="112"/>
      <c r="BS60" s="92"/>
    </row>
    <row r="61" spans="1:71" ht="25.5" x14ac:dyDescent="0.5">
      <c r="C61" s="10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23" t="s">
        <v>35</v>
      </c>
      <c r="V61" s="119"/>
      <c r="W61" s="119"/>
      <c r="X61" s="119"/>
      <c r="Y61" s="119"/>
      <c r="Z61" s="119"/>
      <c r="AA61" s="110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3" t="s">
        <v>16</v>
      </c>
      <c r="AN61" s="125"/>
      <c r="AO61" s="124"/>
      <c r="AP61" s="126"/>
      <c r="AQ61" s="126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8"/>
      <c r="BD61" s="110"/>
      <c r="BE61" s="110"/>
      <c r="BF61" s="129" t="s">
        <v>17</v>
      </c>
      <c r="BG61" s="187"/>
      <c r="BH61" s="187"/>
      <c r="BI61" s="187"/>
      <c r="BJ61" s="187"/>
      <c r="BK61" s="187"/>
      <c r="BL61" s="187"/>
      <c r="BM61" s="110"/>
      <c r="BN61" s="110"/>
      <c r="BO61" s="110"/>
      <c r="BP61" s="110"/>
      <c r="BQ61" s="125"/>
      <c r="BR61" s="112"/>
      <c r="BS61" s="92"/>
    </row>
    <row r="62" spans="1:71" ht="15.6" customHeight="1" x14ac:dyDescent="0.4">
      <c r="C62" s="101"/>
      <c r="D62" s="105" t="s">
        <v>18</v>
      </c>
      <c r="E62" s="106"/>
      <c r="F62" s="106"/>
      <c r="G62" s="106"/>
      <c r="H62" s="106"/>
      <c r="I62" s="106"/>
      <c r="J62" s="106"/>
      <c r="K62" s="106"/>
      <c r="L62" s="106"/>
      <c r="M62" s="107"/>
      <c r="N62" s="130" t="str">
        <f>IF([1]回答表!X44="●","●","")</f>
        <v/>
      </c>
      <c r="O62" s="131"/>
      <c r="P62" s="131"/>
      <c r="Q62" s="132"/>
      <c r="R62" s="119"/>
      <c r="S62" s="119"/>
      <c r="T62" s="119"/>
      <c r="U62" s="133" t="str">
        <f>IF([1]回答表!X44="●",[1]回答表!B115,IF([1]回答表!AA44="●",[1]回答表!B127,""))</f>
        <v/>
      </c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5"/>
      <c r="AK62" s="136"/>
      <c r="AL62" s="136"/>
      <c r="AM62" s="188" t="s">
        <v>36</v>
      </c>
      <c r="AN62" s="188"/>
      <c r="AO62" s="188"/>
      <c r="AP62" s="188"/>
      <c r="AQ62" s="188"/>
      <c r="AR62" s="188"/>
      <c r="AS62" s="188"/>
      <c r="AT62" s="188"/>
      <c r="AU62" s="188" t="s">
        <v>37</v>
      </c>
      <c r="AV62" s="188"/>
      <c r="AW62" s="188"/>
      <c r="AX62" s="188"/>
      <c r="AY62" s="188"/>
      <c r="AZ62" s="188"/>
      <c r="BA62" s="188"/>
      <c r="BB62" s="188"/>
      <c r="BC62" s="120"/>
      <c r="BD62" s="109"/>
      <c r="BE62" s="109"/>
      <c r="BF62" s="138" t="str">
        <f>IF([1]回答表!X44="●",[1]回答表!S121,IF([1]回答表!AA44="●",[1]回答表!S133,""))</f>
        <v/>
      </c>
      <c r="BG62" s="139"/>
      <c r="BH62" s="139"/>
      <c r="BI62" s="139"/>
      <c r="BJ62" s="138"/>
      <c r="BK62" s="139"/>
      <c r="BL62" s="139"/>
      <c r="BM62" s="139"/>
      <c r="BN62" s="138"/>
      <c r="BO62" s="139"/>
      <c r="BP62" s="139"/>
      <c r="BQ62" s="140"/>
      <c r="BR62" s="112"/>
      <c r="BS62" s="92"/>
    </row>
    <row r="63" spans="1:71" ht="15.6" customHeight="1" x14ac:dyDescent="0.4">
      <c r="C63" s="101"/>
      <c r="D63" s="141"/>
      <c r="E63" s="142"/>
      <c r="F63" s="142"/>
      <c r="G63" s="142"/>
      <c r="H63" s="142"/>
      <c r="I63" s="142"/>
      <c r="J63" s="142"/>
      <c r="K63" s="142"/>
      <c r="L63" s="142"/>
      <c r="M63" s="143"/>
      <c r="N63" s="144"/>
      <c r="O63" s="145"/>
      <c r="P63" s="145"/>
      <c r="Q63" s="146"/>
      <c r="R63" s="119"/>
      <c r="S63" s="119"/>
      <c r="T63" s="119"/>
      <c r="U63" s="147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9"/>
      <c r="AK63" s="136"/>
      <c r="AL63" s="136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20"/>
      <c r="BD63" s="109"/>
      <c r="BE63" s="109"/>
      <c r="BF63" s="150"/>
      <c r="BG63" s="151"/>
      <c r="BH63" s="151"/>
      <c r="BI63" s="151"/>
      <c r="BJ63" s="150"/>
      <c r="BK63" s="151"/>
      <c r="BL63" s="151"/>
      <c r="BM63" s="151"/>
      <c r="BN63" s="150"/>
      <c r="BO63" s="151"/>
      <c r="BP63" s="151"/>
      <c r="BQ63" s="152"/>
      <c r="BR63" s="112"/>
      <c r="BS63" s="92"/>
    </row>
    <row r="64" spans="1:71" ht="15.6" customHeight="1" x14ac:dyDescent="0.4">
      <c r="C64" s="101"/>
      <c r="D64" s="141"/>
      <c r="E64" s="142"/>
      <c r="F64" s="142"/>
      <c r="G64" s="142"/>
      <c r="H64" s="142"/>
      <c r="I64" s="142"/>
      <c r="J64" s="142"/>
      <c r="K64" s="142"/>
      <c r="L64" s="142"/>
      <c r="M64" s="143"/>
      <c r="N64" s="144"/>
      <c r="O64" s="145"/>
      <c r="P64" s="145"/>
      <c r="Q64" s="146"/>
      <c r="R64" s="119"/>
      <c r="S64" s="119"/>
      <c r="T64" s="119"/>
      <c r="U64" s="147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9"/>
      <c r="AK64" s="136"/>
      <c r="AL64" s="136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20"/>
      <c r="BD64" s="109"/>
      <c r="BE64" s="109"/>
      <c r="BF64" s="150"/>
      <c r="BG64" s="151"/>
      <c r="BH64" s="151"/>
      <c r="BI64" s="151"/>
      <c r="BJ64" s="150"/>
      <c r="BK64" s="151"/>
      <c r="BL64" s="151"/>
      <c r="BM64" s="151"/>
      <c r="BN64" s="150"/>
      <c r="BO64" s="151"/>
      <c r="BP64" s="151"/>
      <c r="BQ64" s="152"/>
      <c r="BR64" s="112"/>
      <c r="BS64" s="92"/>
    </row>
    <row r="65" spans="1:71" ht="15.6" customHeight="1" x14ac:dyDescent="0.4">
      <c r="C65" s="101"/>
      <c r="D65" s="116"/>
      <c r="E65" s="117"/>
      <c r="F65" s="117"/>
      <c r="G65" s="117"/>
      <c r="H65" s="117"/>
      <c r="I65" s="117"/>
      <c r="J65" s="117"/>
      <c r="K65" s="117"/>
      <c r="L65" s="117"/>
      <c r="M65" s="118"/>
      <c r="N65" s="154"/>
      <c r="O65" s="155"/>
      <c r="P65" s="155"/>
      <c r="Q65" s="156"/>
      <c r="R65" s="119"/>
      <c r="S65" s="119"/>
      <c r="T65" s="119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  <c r="AK65" s="136"/>
      <c r="AL65" s="136"/>
      <c r="AM65" s="82" t="str">
        <f>IF([1]回答表!X44="●",[1]回答表!J121,IF([1]回答表!AA44="●",[1]回答表!J133,""))</f>
        <v/>
      </c>
      <c r="AN65" s="83"/>
      <c r="AO65" s="83"/>
      <c r="AP65" s="83"/>
      <c r="AQ65" s="83"/>
      <c r="AR65" s="83"/>
      <c r="AS65" s="83"/>
      <c r="AT65" s="153"/>
      <c r="AU65" s="82" t="str">
        <f>IF([1]回答表!X44="●",[1]回答表!J122,IF([1]回答表!AA44="●",[1]回答表!J134,""))</f>
        <v/>
      </c>
      <c r="AV65" s="83"/>
      <c r="AW65" s="83"/>
      <c r="AX65" s="83"/>
      <c r="AY65" s="83"/>
      <c r="AZ65" s="83"/>
      <c r="BA65" s="83"/>
      <c r="BB65" s="153"/>
      <c r="BC65" s="120"/>
      <c r="BD65" s="109"/>
      <c r="BE65" s="109"/>
      <c r="BF65" s="150" t="str">
        <f>IF([1]回答表!X44="●",[1]回答表!V121,IF([1]回答表!AA44="●",[1]回答表!V133,""))</f>
        <v/>
      </c>
      <c r="BG65" s="151"/>
      <c r="BH65" s="151"/>
      <c r="BI65" s="151"/>
      <c r="BJ65" s="150" t="str">
        <f>IF([1]回答表!X44="●",[1]回答表!V122,IF([1]回答表!AA44="●",[1]回答表!V134,""))</f>
        <v/>
      </c>
      <c r="BK65" s="151"/>
      <c r="BL65" s="151"/>
      <c r="BM65" s="151"/>
      <c r="BN65" s="150" t="str">
        <f>IF([1]回答表!X44="●",[1]回答表!V123,IF([1]回答表!AA44="●",[1]回答表!V135,""))</f>
        <v/>
      </c>
      <c r="BO65" s="151"/>
      <c r="BP65" s="151"/>
      <c r="BQ65" s="152"/>
      <c r="BR65" s="112"/>
      <c r="BS65" s="92"/>
    </row>
    <row r="66" spans="1:71" ht="15.6" customHeight="1" x14ac:dyDescent="0.4">
      <c r="C66" s="101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8"/>
      <c r="O66" s="158"/>
      <c r="P66" s="158"/>
      <c r="Q66" s="158"/>
      <c r="R66" s="159"/>
      <c r="S66" s="159"/>
      <c r="T66" s="159"/>
      <c r="U66" s="147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9"/>
      <c r="AK66" s="136"/>
      <c r="AL66" s="136"/>
      <c r="AM66" s="79"/>
      <c r="AN66" s="80"/>
      <c r="AO66" s="80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0"/>
      <c r="BA66" s="80"/>
      <c r="BB66" s="81"/>
      <c r="BC66" s="120"/>
      <c r="BD66" s="120"/>
      <c r="BE66" s="120"/>
      <c r="BF66" s="150"/>
      <c r="BG66" s="151"/>
      <c r="BH66" s="151"/>
      <c r="BI66" s="151"/>
      <c r="BJ66" s="150"/>
      <c r="BK66" s="151"/>
      <c r="BL66" s="151"/>
      <c r="BM66" s="151"/>
      <c r="BN66" s="150"/>
      <c r="BO66" s="151"/>
      <c r="BP66" s="151"/>
      <c r="BQ66" s="152"/>
      <c r="BR66" s="112"/>
      <c r="BS66" s="92"/>
    </row>
    <row r="67" spans="1:71" ht="15.6" customHeight="1" x14ac:dyDescent="0.4">
      <c r="C67" s="101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9"/>
      <c r="S67" s="159"/>
      <c r="T67" s="159"/>
      <c r="U67" s="147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9"/>
      <c r="AK67" s="136"/>
      <c r="AL67" s="136"/>
      <c r="AM67" s="85"/>
      <c r="AN67" s="86"/>
      <c r="AO67" s="86"/>
      <c r="AP67" s="86"/>
      <c r="AQ67" s="86"/>
      <c r="AR67" s="86"/>
      <c r="AS67" s="86"/>
      <c r="AT67" s="87"/>
      <c r="AU67" s="85"/>
      <c r="AV67" s="86"/>
      <c r="AW67" s="86"/>
      <c r="AX67" s="86"/>
      <c r="AY67" s="86"/>
      <c r="AZ67" s="86"/>
      <c r="BA67" s="86"/>
      <c r="BB67" s="87"/>
      <c r="BC67" s="120"/>
      <c r="BD67" s="109"/>
      <c r="BE67" s="109"/>
      <c r="BF67" s="150"/>
      <c r="BG67" s="151"/>
      <c r="BH67" s="151"/>
      <c r="BI67" s="151"/>
      <c r="BJ67" s="150"/>
      <c r="BK67" s="151"/>
      <c r="BL67" s="151"/>
      <c r="BM67" s="151"/>
      <c r="BN67" s="150"/>
      <c r="BO67" s="151"/>
      <c r="BP67" s="151"/>
      <c r="BQ67" s="152"/>
      <c r="BR67" s="112"/>
      <c r="BS67" s="92"/>
    </row>
    <row r="68" spans="1:71" ht="15.6" customHeight="1" x14ac:dyDescent="0.4">
      <c r="C68" s="101"/>
      <c r="D68" s="166" t="s">
        <v>26</v>
      </c>
      <c r="E68" s="167"/>
      <c r="F68" s="167"/>
      <c r="G68" s="167"/>
      <c r="H68" s="167"/>
      <c r="I68" s="167"/>
      <c r="J68" s="167"/>
      <c r="K68" s="167"/>
      <c r="L68" s="167"/>
      <c r="M68" s="168"/>
      <c r="N68" s="130" t="str">
        <f>IF([1]回答表!AA44="●","●","")</f>
        <v/>
      </c>
      <c r="O68" s="131"/>
      <c r="P68" s="131"/>
      <c r="Q68" s="132"/>
      <c r="R68" s="119"/>
      <c r="S68" s="119"/>
      <c r="T68" s="119"/>
      <c r="U68" s="147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9"/>
      <c r="AK68" s="136"/>
      <c r="AL68" s="136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20"/>
      <c r="BD68" s="172"/>
      <c r="BE68" s="172"/>
      <c r="BF68" s="150"/>
      <c r="BG68" s="151"/>
      <c r="BH68" s="151"/>
      <c r="BI68" s="151"/>
      <c r="BJ68" s="150"/>
      <c r="BK68" s="151"/>
      <c r="BL68" s="151"/>
      <c r="BM68" s="151"/>
      <c r="BN68" s="150"/>
      <c r="BO68" s="151"/>
      <c r="BP68" s="151"/>
      <c r="BQ68" s="152"/>
      <c r="BR68" s="112"/>
      <c r="BS68" s="92"/>
    </row>
    <row r="69" spans="1:71" ht="15.6" customHeight="1" x14ac:dyDescent="0.4">
      <c r="C69" s="101"/>
      <c r="D69" s="173"/>
      <c r="E69" s="174"/>
      <c r="F69" s="174"/>
      <c r="G69" s="174"/>
      <c r="H69" s="174"/>
      <c r="I69" s="174"/>
      <c r="J69" s="174"/>
      <c r="K69" s="174"/>
      <c r="L69" s="174"/>
      <c r="M69" s="175"/>
      <c r="N69" s="144"/>
      <c r="O69" s="145"/>
      <c r="P69" s="145"/>
      <c r="Q69" s="146"/>
      <c r="R69" s="119"/>
      <c r="S69" s="119"/>
      <c r="T69" s="119"/>
      <c r="U69" s="147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9"/>
      <c r="AK69" s="136"/>
      <c r="AL69" s="136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20"/>
      <c r="BD69" s="172"/>
      <c r="BE69" s="172"/>
      <c r="BF69" s="150" t="s">
        <v>23</v>
      </c>
      <c r="BG69" s="151"/>
      <c r="BH69" s="151"/>
      <c r="BI69" s="151"/>
      <c r="BJ69" s="150" t="s">
        <v>24</v>
      </c>
      <c r="BK69" s="151"/>
      <c r="BL69" s="151"/>
      <c r="BM69" s="151"/>
      <c r="BN69" s="150" t="s">
        <v>25</v>
      </c>
      <c r="BO69" s="151"/>
      <c r="BP69" s="151"/>
      <c r="BQ69" s="152"/>
      <c r="BR69" s="112"/>
      <c r="BS69" s="92"/>
    </row>
    <row r="70" spans="1:71" ht="15.6" customHeight="1" x14ac:dyDescent="0.4">
      <c r="C70" s="101"/>
      <c r="D70" s="173"/>
      <c r="E70" s="174"/>
      <c r="F70" s="174"/>
      <c r="G70" s="174"/>
      <c r="H70" s="174"/>
      <c r="I70" s="174"/>
      <c r="J70" s="174"/>
      <c r="K70" s="174"/>
      <c r="L70" s="174"/>
      <c r="M70" s="175"/>
      <c r="N70" s="144"/>
      <c r="O70" s="145"/>
      <c r="P70" s="145"/>
      <c r="Q70" s="146"/>
      <c r="R70" s="119"/>
      <c r="S70" s="119"/>
      <c r="T70" s="119"/>
      <c r="U70" s="147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9"/>
      <c r="AK70" s="136"/>
      <c r="AL70" s="136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20"/>
      <c r="BD70" s="172"/>
      <c r="BE70" s="172"/>
      <c r="BF70" s="150"/>
      <c r="BG70" s="151"/>
      <c r="BH70" s="151"/>
      <c r="BI70" s="151"/>
      <c r="BJ70" s="150"/>
      <c r="BK70" s="151"/>
      <c r="BL70" s="151"/>
      <c r="BM70" s="151"/>
      <c r="BN70" s="150"/>
      <c r="BO70" s="151"/>
      <c r="BP70" s="151"/>
      <c r="BQ70" s="152"/>
      <c r="BR70" s="112"/>
      <c r="BS70" s="92"/>
    </row>
    <row r="71" spans="1:71" ht="15.6" customHeight="1" x14ac:dyDescent="0.4">
      <c r="C71" s="101"/>
      <c r="D71" s="176"/>
      <c r="E71" s="177"/>
      <c r="F71" s="177"/>
      <c r="G71" s="177"/>
      <c r="H71" s="177"/>
      <c r="I71" s="177"/>
      <c r="J71" s="177"/>
      <c r="K71" s="177"/>
      <c r="L71" s="177"/>
      <c r="M71" s="178"/>
      <c r="N71" s="154"/>
      <c r="O71" s="155"/>
      <c r="P71" s="155"/>
      <c r="Q71" s="156"/>
      <c r="R71" s="119"/>
      <c r="S71" s="119"/>
      <c r="T71" s="119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136"/>
      <c r="AL71" s="136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20"/>
      <c r="BD71" s="172"/>
      <c r="BE71" s="172"/>
      <c r="BF71" s="189"/>
      <c r="BG71" s="190"/>
      <c r="BH71" s="190"/>
      <c r="BI71" s="190"/>
      <c r="BJ71" s="189"/>
      <c r="BK71" s="190"/>
      <c r="BL71" s="190"/>
      <c r="BM71" s="190"/>
      <c r="BN71" s="189"/>
      <c r="BO71" s="190"/>
      <c r="BP71" s="190"/>
      <c r="BQ71" s="191"/>
      <c r="BR71" s="112"/>
      <c r="BS71" s="92"/>
    </row>
    <row r="72" spans="1:71" ht="15.6" customHeight="1" x14ac:dyDescent="0.5">
      <c r="C72" s="101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84"/>
      <c r="O72" s="84"/>
      <c r="P72" s="84"/>
      <c r="Q72" s="84"/>
      <c r="R72" s="119"/>
      <c r="S72" s="119"/>
      <c r="T72" s="119"/>
      <c r="U72" s="119"/>
      <c r="V72" s="119"/>
      <c r="W72" s="119"/>
      <c r="X72" s="68"/>
      <c r="Y72" s="68"/>
      <c r="Z72" s="68"/>
      <c r="AA72" s="110"/>
      <c r="AB72" s="110"/>
      <c r="AC72" s="110"/>
      <c r="AD72" s="110"/>
      <c r="AE72" s="110"/>
      <c r="AF72" s="110"/>
      <c r="AG72" s="110"/>
      <c r="AH72" s="110"/>
      <c r="AI72" s="110"/>
      <c r="AJ72" s="68"/>
      <c r="AK72" s="68"/>
      <c r="AL72" s="68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112"/>
      <c r="BS72" s="92"/>
    </row>
    <row r="73" spans="1:71" ht="18.600000000000001" customHeight="1" x14ac:dyDescent="0.5">
      <c r="C73" s="101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84"/>
      <c r="O73" s="84"/>
      <c r="P73" s="84"/>
      <c r="Q73" s="84"/>
      <c r="R73" s="119"/>
      <c r="S73" s="119"/>
      <c r="T73" s="119"/>
      <c r="U73" s="123" t="s">
        <v>31</v>
      </c>
      <c r="V73" s="119"/>
      <c r="W73" s="119"/>
      <c r="X73" s="119"/>
      <c r="Y73" s="119"/>
      <c r="Z73" s="119"/>
      <c r="AA73" s="110"/>
      <c r="AB73" s="124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23" t="s">
        <v>32</v>
      </c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68"/>
      <c r="BR73" s="112"/>
      <c r="BS73" s="92"/>
    </row>
    <row r="74" spans="1:71" ht="15.6" customHeight="1" x14ac:dyDescent="0.4">
      <c r="C74" s="101"/>
      <c r="D74" s="105" t="s">
        <v>33</v>
      </c>
      <c r="E74" s="106"/>
      <c r="F74" s="106"/>
      <c r="G74" s="106"/>
      <c r="H74" s="106"/>
      <c r="I74" s="106"/>
      <c r="J74" s="106"/>
      <c r="K74" s="106"/>
      <c r="L74" s="106"/>
      <c r="M74" s="107"/>
      <c r="N74" s="130" t="str">
        <f>IF([1]回答表!AD44="●","●","")</f>
        <v/>
      </c>
      <c r="O74" s="131"/>
      <c r="P74" s="131"/>
      <c r="Q74" s="132"/>
      <c r="R74" s="119"/>
      <c r="S74" s="119"/>
      <c r="T74" s="119"/>
      <c r="U74" s="133" t="str">
        <f>IF([1]回答表!AD44="●",[1]回答表!B140,"")</f>
        <v/>
      </c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5"/>
      <c r="AK74" s="183"/>
      <c r="AL74" s="183"/>
      <c r="AM74" s="133" t="str">
        <f>IF([1]回答表!AD44="●",[1]回答表!B146,"")</f>
        <v/>
      </c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5"/>
      <c r="BR74" s="112"/>
      <c r="BS74" s="92"/>
    </row>
    <row r="75" spans="1:71" ht="15.6" customHeight="1" x14ac:dyDescent="0.4">
      <c r="C75" s="101"/>
      <c r="D75" s="141"/>
      <c r="E75" s="142"/>
      <c r="F75" s="142"/>
      <c r="G75" s="142"/>
      <c r="H75" s="142"/>
      <c r="I75" s="142"/>
      <c r="J75" s="142"/>
      <c r="K75" s="142"/>
      <c r="L75" s="142"/>
      <c r="M75" s="143"/>
      <c r="N75" s="144"/>
      <c r="O75" s="145"/>
      <c r="P75" s="145"/>
      <c r="Q75" s="146"/>
      <c r="R75" s="119"/>
      <c r="S75" s="119"/>
      <c r="T75" s="119"/>
      <c r="U75" s="147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9"/>
      <c r="AK75" s="183"/>
      <c r="AL75" s="183"/>
      <c r="AM75" s="147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9"/>
      <c r="BR75" s="112"/>
      <c r="BS75" s="92"/>
    </row>
    <row r="76" spans="1:71" ht="15.6" customHeight="1" x14ac:dyDescent="0.4">
      <c r="C76" s="101"/>
      <c r="D76" s="141"/>
      <c r="E76" s="142"/>
      <c r="F76" s="142"/>
      <c r="G76" s="142"/>
      <c r="H76" s="142"/>
      <c r="I76" s="142"/>
      <c r="J76" s="142"/>
      <c r="K76" s="142"/>
      <c r="L76" s="142"/>
      <c r="M76" s="143"/>
      <c r="N76" s="144"/>
      <c r="O76" s="145"/>
      <c r="P76" s="145"/>
      <c r="Q76" s="146"/>
      <c r="R76" s="119"/>
      <c r="S76" s="119"/>
      <c r="T76" s="119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9"/>
      <c r="AK76" s="183"/>
      <c r="AL76" s="183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9"/>
      <c r="BR76" s="112"/>
      <c r="BS76" s="92"/>
    </row>
    <row r="77" spans="1:71" ht="15.6" customHeight="1" x14ac:dyDescent="0.4">
      <c r="C77" s="101"/>
      <c r="D77" s="116"/>
      <c r="E77" s="117"/>
      <c r="F77" s="117"/>
      <c r="G77" s="117"/>
      <c r="H77" s="117"/>
      <c r="I77" s="117"/>
      <c r="J77" s="117"/>
      <c r="K77" s="117"/>
      <c r="L77" s="117"/>
      <c r="M77" s="118"/>
      <c r="N77" s="154"/>
      <c r="O77" s="155"/>
      <c r="P77" s="155"/>
      <c r="Q77" s="156"/>
      <c r="R77" s="119"/>
      <c r="S77" s="119"/>
      <c r="T77" s="119"/>
      <c r="U77" s="179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1"/>
      <c r="AK77" s="183"/>
      <c r="AL77" s="183"/>
      <c r="AM77" s="179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1"/>
      <c r="BR77" s="112"/>
      <c r="BS77" s="92"/>
    </row>
    <row r="78" spans="1:71" ht="15.6" customHeight="1" x14ac:dyDescent="0.4">
      <c r="C78" s="184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6"/>
      <c r="BS78" s="92"/>
    </row>
    <row r="79" spans="1:71" ht="15.6" customHeight="1" x14ac:dyDescent="0.4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</row>
    <row r="80" spans="1:71" ht="15.6" customHeight="1" x14ac:dyDescent="0.4"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97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9"/>
    </row>
    <row r="81" spans="3:70" ht="15.6" customHeight="1" x14ac:dyDescent="0.5">
      <c r="C81" s="101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68"/>
      <c r="Y81" s="68"/>
      <c r="Z81" s="68"/>
      <c r="AA81" s="109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11"/>
      <c r="AO81" s="120"/>
      <c r="AP81" s="121"/>
      <c r="AQ81" s="121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08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10"/>
      <c r="BO81" s="110"/>
      <c r="BP81" s="110"/>
      <c r="BQ81" s="111"/>
      <c r="BR81" s="112"/>
    </row>
    <row r="82" spans="3:70" ht="15.6" customHeight="1" x14ac:dyDescent="0.5">
      <c r="C82" s="101"/>
      <c r="D82" s="102" t="s">
        <v>14</v>
      </c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5" t="s">
        <v>38</v>
      </c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7"/>
      <c r="BC82" s="108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10"/>
      <c r="BO82" s="110"/>
      <c r="BP82" s="110"/>
      <c r="BQ82" s="111"/>
      <c r="BR82" s="112"/>
    </row>
    <row r="83" spans="3:70" ht="15.6" customHeight="1" x14ac:dyDescent="0.5">
      <c r="C83" s="101"/>
      <c r="D83" s="113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5"/>
      <c r="R83" s="116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8"/>
      <c r="BC83" s="108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10"/>
      <c r="BO83" s="110"/>
      <c r="BP83" s="110"/>
      <c r="BQ83" s="111"/>
      <c r="BR83" s="112"/>
    </row>
    <row r="84" spans="3:70" ht="15.6" customHeight="1" x14ac:dyDescent="0.5">
      <c r="C84" s="101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68"/>
      <c r="Y84" s="68"/>
      <c r="Z84" s="68"/>
      <c r="AA84" s="109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11"/>
      <c r="AO84" s="120"/>
      <c r="AP84" s="121"/>
      <c r="AQ84" s="121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08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10"/>
      <c r="BO84" s="110"/>
      <c r="BP84" s="110"/>
      <c r="BQ84" s="111"/>
      <c r="BR84" s="112"/>
    </row>
    <row r="85" spans="3:70" ht="25.5" x14ac:dyDescent="0.5">
      <c r="C85" s="101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23" t="s">
        <v>39</v>
      </c>
      <c r="V85" s="125"/>
      <c r="W85" s="124"/>
      <c r="X85" s="126"/>
      <c r="Y85" s="126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4"/>
      <c r="AL85" s="124"/>
      <c r="AM85" s="123" t="s">
        <v>35</v>
      </c>
      <c r="AN85" s="119"/>
      <c r="AO85" s="119"/>
      <c r="AP85" s="119"/>
      <c r="AQ85" s="119"/>
      <c r="AR85" s="119"/>
      <c r="AS85" s="110"/>
      <c r="AT85" s="124"/>
      <c r="AU85" s="124"/>
      <c r="AV85" s="124"/>
      <c r="AW85" s="124"/>
      <c r="AX85" s="124"/>
      <c r="AY85" s="124"/>
      <c r="AZ85" s="124"/>
      <c r="BA85" s="124"/>
      <c r="BB85" s="124"/>
      <c r="BC85" s="128"/>
      <c r="BD85" s="110"/>
      <c r="BE85" s="110"/>
      <c r="BF85" s="129" t="s">
        <v>17</v>
      </c>
      <c r="BG85" s="187"/>
      <c r="BH85" s="187"/>
      <c r="BI85" s="187"/>
      <c r="BJ85" s="187"/>
      <c r="BK85" s="187"/>
      <c r="BL85" s="187"/>
      <c r="BM85" s="110"/>
      <c r="BN85" s="110"/>
      <c r="BO85" s="110"/>
      <c r="BP85" s="110"/>
      <c r="BQ85" s="111"/>
      <c r="BR85" s="112"/>
    </row>
    <row r="86" spans="3:70" ht="19.350000000000001" customHeight="1" x14ac:dyDescent="0.4">
      <c r="C86" s="101"/>
      <c r="D86" s="194" t="s">
        <v>18</v>
      </c>
      <c r="E86" s="194"/>
      <c r="F86" s="194"/>
      <c r="G86" s="194"/>
      <c r="H86" s="194"/>
      <c r="I86" s="194"/>
      <c r="J86" s="194"/>
      <c r="K86" s="194"/>
      <c r="L86" s="194"/>
      <c r="M86" s="194"/>
      <c r="N86" s="130" t="str">
        <f>IF([1]回答表!F17="水道事業",IF([1]回答表!X45="●","●",""),"")</f>
        <v/>
      </c>
      <c r="O86" s="131"/>
      <c r="P86" s="131"/>
      <c r="Q86" s="132"/>
      <c r="R86" s="119"/>
      <c r="S86" s="119"/>
      <c r="T86" s="119"/>
      <c r="U86" s="195" t="s">
        <v>40</v>
      </c>
      <c r="V86" s="196"/>
      <c r="W86" s="196"/>
      <c r="X86" s="196"/>
      <c r="Y86" s="196"/>
      <c r="Z86" s="196"/>
      <c r="AA86" s="196"/>
      <c r="AB86" s="196"/>
      <c r="AC86" s="197" t="s">
        <v>41</v>
      </c>
      <c r="AD86" s="198"/>
      <c r="AE86" s="198"/>
      <c r="AF86" s="198"/>
      <c r="AG86" s="198"/>
      <c r="AH86" s="198"/>
      <c r="AI86" s="198"/>
      <c r="AJ86" s="199"/>
      <c r="AK86" s="136"/>
      <c r="AL86" s="136"/>
      <c r="AM86" s="200" t="str">
        <f>IF([1]回答表!F17="水道事業",IF([1]回答表!X45="●",[1]回答表!B158,IF([1]回答表!AA45="●",[1]回答表!B223,"")),"")</f>
        <v/>
      </c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2"/>
      <c r="BD86" s="109"/>
      <c r="BE86" s="109"/>
      <c r="BF86" s="138" t="str">
        <f>IF([1]回答表!F17="水道事業",IF([1]回答表!X45="●",[1]回答表!B212,IF([1]回答表!AA45="●",[1]回答表!B278,"")),"")</f>
        <v/>
      </c>
      <c r="BG86" s="139"/>
      <c r="BH86" s="139"/>
      <c r="BI86" s="139"/>
      <c r="BJ86" s="138"/>
      <c r="BK86" s="139"/>
      <c r="BL86" s="139"/>
      <c r="BM86" s="139"/>
      <c r="BN86" s="138"/>
      <c r="BO86" s="139"/>
      <c r="BP86" s="139"/>
      <c r="BQ86" s="140"/>
      <c r="BR86" s="112"/>
    </row>
    <row r="87" spans="3:70" ht="19.350000000000001" customHeight="1" x14ac:dyDescent="0.4">
      <c r="C87" s="101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44"/>
      <c r="O87" s="145"/>
      <c r="P87" s="145"/>
      <c r="Q87" s="146"/>
      <c r="R87" s="119"/>
      <c r="S87" s="119"/>
      <c r="T87" s="119"/>
      <c r="U87" s="203"/>
      <c r="V87" s="204"/>
      <c r="W87" s="204"/>
      <c r="X87" s="204"/>
      <c r="Y87" s="204"/>
      <c r="Z87" s="204"/>
      <c r="AA87" s="204"/>
      <c r="AB87" s="204"/>
      <c r="AC87" s="205"/>
      <c r="AD87" s="206"/>
      <c r="AE87" s="206"/>
      <c r="AF87" s="206"/>
      <c r="AG87" s="206"/>
      <c r="AH87" s="206"/>
      <c r="AI87" s="206"/>
      <c r="AJ87" s="207"/>
      <c r="AK87" s="136"/>
      <c r="AL87" s="136"/>
      <c r="AM87" s="208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10"/>
      <c r="BD87" s="109"/>
      <c r="BE87" s="109"/>
      <c r="BF87" s="150"/>
      <c r="BG87" s="151"/>
      <c r="BH87" s="151"/>
      <c r="BI87" s="151"/>
      <c r="BJ87" s="150"/>
      <c r="BK87" s="151"/>
      <c r="BL87" s="151"/>
      <c r="BM87" s="151"/>
      <c r="BN87" s="150"/>
      <c r="BO87" s="151"/>
      <c r="BP87" s="151"/>
      <c r="BQ87" s="152"/>
      <c r="BR87" s="112"/>
    </row>
    <row r="88" spans="3:70" ht="15.6" customHeight="1" x14ac:dyDescent="0.4">
      <c r="C88" s="101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44"/>
      <c r="O88" s="145"/>
      <c r="P88" s="145"/>
      <c r="Q88" s="146"/>
      <c r="R88" s="119"/>
      <c r="S88" s="119"/>
      <c r="T88" s="119"/>
      <c r="U88" s="82" t="str">
        <f>IF([1]回答表!F17="水道事業",IF([1]回答表!X45="●",[1]回答表!J166,IF([1]回答表!AA45="●",[1]回答表!J231,"")),"")</f>
        <v/>
      </c>
      <c r="V88" s="83"/>
      <c r="W88" s="83"/>
      <c r="X88" s="83"/>
      <c r="Y88" s="83"/>
      <c r="Z88" s="83"/>
      <c r="AA88" s="83"/>
      <c r="AB88" s="153"/>
      <c r="AC88" s="82" t="str">
        <f>IF([1]回答表!F17="水道事業",IF([1]回答表!X45="●",[1]回答表!J173,IF([1]回答表!AA45="●",[1]回答表!J238,"")),"")</f>
        <v/>
      </c>
      <c r="AD88" s="83"/>
      <c r="AE88" s="83"/>
      <c r="AF88" s="83"/>
      <c r="AG88" s="83"/>
      <c r="AH88" s="83"/>
      <c r="AI88" s="83"/>
      <c r="AJ88" s="153"/>
      <c r="AK88" s="136"/>
      <c r="AL88" s="136"/>
      <c r="AM88" s="208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10"/>
      <c r="BD88" s="109"/>
      <c r="BE88" s="109"/>
      <c r="BF88" s="150"/>
      <c r="BG88" s="151"/>
      <c r="BH88" s="151"/>
      <c r="BI88" s="151"/>
      <c r="BJ88" s="150"/>
      <c r="BK88" s="151"/>
      <c r="BL88" s="151"/>
      <c r="BM88" s="151"/>
      <c r="BN88" s="150"/>
      <c r="BO88" s="151"/>
      <c r="BP88" s="151"/>
      <c r="BQ88" s="152"/>
      <c r="BR88" s="112"/>
    </row>
    <row r="89" spans="3:70" ht="15.6" customHeight="1" x14ac:dyDescent="0.4">
      <c r="C89" s="101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54"/>
      <c r="O89" s="155"/>
      <c r="P89" s="155"/>
      <c r="Q89" s="156"/>
      <c r="R89" s="119"/>
      <c r="S89" s="119"/>
      <c r="T89" s="119"/>
      <c r="U89" s="79"/>
      <c r="V89" s="80"/>
      <c r="W89" s="80"/>
      <c r="X89" s="80"/>
      <c r="Y89" s="80"/>
      <c r="Z89" s="80"/>
      <c r="AA89" s="80"/>
      <c r="AB89" s="81"/>
      <c r="AC89" s="79"/>
      <c r="AD89" s="80"/>
      <c r="AE89" s="80"/>
      <c r="AF89" s="80"/>
      <c r="AG89" s="80"/>
      <c r="AH89" s="80"/>
      <c r="AI89" s="80"/>
      <c r="AJ89" s="81"/>
      <c r="AK89" s="136"/>
      <c r="AL89" s="136"/>
      <c r="AM89" s="208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10"/>
      <c r="BD89" s="109"/>
      <c r="BE89" s="109"/>
      <c r="BF89" s="150" t="str">
        <f>IF([1]回答表!F17="水道事業",IF([1]回答表!X45="●",[1]回答表!E212,IF([1]回答表!AA45="●",[1]回答表!E278,"")),"")</f>
        <v/>
      </c>
      <c r="BG89" s="151"/>
      <c r="BH89" s="151"/>
      <c r="BI89" s="151"/>
      <c r="BJ89" s="150" t="str">
        <f>IF([1]回答表!F17="水道事業",IF([1]回答表!X45="●",[1]回答表!E213,IF([1]回答表!AA45="●",[1]回答表!E279,"")),"")</f>
        <v/>
      </c>
      <c r="BK89" s="151"/>
      <c r="BL89" s="151"/>
      <c r="BM89" s="151"/>
      <c r="BN89" s="150" t="str">
        <f>IF([1]回答表!F17="水道事業",IF([1]回答表!X45="●",[1]回答表!E214,IF([1]回答表!AA45="●",[1]回答表!E280,"")),"")</f>
        <v/>
      </c>
      <c r="BO89" s="151"/>
      <c r="BP89" s="151"/>
      <c r="BQ89" s="152"/>
      <c r="BR89" s="112"/>
    </row>
    <row r="90" spans="3:70" ht="15.6" customHeight="1" x14ac:dyDescent="0.4">
      <c r="C90" s="101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8"/>
      <c r="O90" s="158"/>
      <c r="P90" s="158"/>
      <c r="Q90" s="158"/>
      <c r="R90" s="159"/>
      <c r="S90" s="159"/>
      <c r="T90" s="159"/>
      <c r="U90" s="85"/>
      <c r="V90" s="86"/>
      <c r="W90" s="86"/>
      <c r="X90" s="86"/>
      <c r="Y90" s="86"/>
      <c r="Z90" s="86"/>
      <c r="AA90" s="86"/>
      <c r="AB90" s="87"/>
      <c r="AC90" s="85"/>
      <c r="AD90" s="86"/>
      <c r="AE90" s="86"/>
      <c r="AF90" s="86"/>
      <c r="AG90" s="86"/>
      <c r="AH90" s="86"/>
      <c r="AI90" s="86"/>
      <c r="AJ90" s="87"/>
      <c r="AK90" s="136"/>
      <c r="AL90" s="136"/>
      <c r="AM90" s="208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10"/>
      <c r="BD90" s="120"/>
      <c r="BE90" s="120"/>
      <c r="BF90" s="150"/>
      <c r="BG90" s="151"/>
      <c r="BH90" s="151"/>
      <c r="BI90" s="151"/>
      <c r="BJ90" s="150"/>
      <c r="BK90" s="151"/>
      <c r="BL90" s="151"/>
      <c r="BM90" s="151"/>
      <c r="BN90" s="150"/>
      <c r="BO90" s="151"/>
      <c r="BP90" s="151"/>
      <c r="BQ90" s="152"/>
      <c r="BR90" s="112"/>
    </row>
    <row r="91" spans="3:70" ht="19.350000000000001" customHeight="1" x14ac:dyDescent="0.4">
      <c r="C91" s="101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9"/>
      <c r="S91" s="159"/>
      <c r="T91" s="159"/>
      <c r="U91" s="195" t="s">
        <v>42</v>
      </c>
      <c r="V91" s="196"/>
      <c r="W91" s="196"/>
      <c r="X91" s="196"/>
      <c r="Y91" s="196"/>
      <c r="Z91" s="196"/>
      <c r="AA91" s="196"/>
      <c r="AB91" s="196"/>
      <c r="AC91" s="195" t="s">
        <v>43</v>
      </c>
      <c r="AD91" s="196"/>
      <c r="AE91" s="196"/>
      <c r="AF91" s="196"/>
      <c r="AG91" s="196"/>
      <c r="AH91" s="196"/>
      <c r="AI91" s="196"/>
      <c r="AJ91" s="211"/>
      <c r="AK91" s="136"/>
      <c r="AL91" s="136"/>
      <c r="AM91" s="208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10"/>
      <c r="BD91" s="109"/>
      <c r="BE91" s="109"/>
      <c r="BF91" s="150"/>
      <c r="BG91" s="151"/>
      <c r="BH91" s="151"/>
      <c r="BI91" s="151"/>
      <c r="BJ91" s="150"/>
      <c r="BK91" s="151"/>
      <c r="BL91" s="151"/>
      <c r="BM91" s="151"/>
      <c r="BN91" s="150"/>
      <c r="BO91" s="151"/>
      <c r="BP91" s="151"/>
      <c r="BQ91" s="152"/>
      <c r="BR91" s="112"/>
    </row>
    <row r="92" spans="3:70" ht="19.350000000000001" customHeight="1" x14ac:dyDescent="0.4">
      <c r="C92" s="101"/>
      <c r="D92" s="212" t="s">
        <v>26</v>
      </c>
      <c r="E92" s="194"/>
      <c r="F92" s="194"/>
      <c r="G92" s="194"/>
      <c r="H92" s="194"/>
      <c r="I92" s="194"/>
      <c r="J92" s="194"/>
      <c r="K92" s="194"/>
      <c r="L92" s="194"/>
      <c r="M92" s="213"/>
      <c r="N92" s="130" t="str">
        <f>IF([1]回答表!F17="水道事業",IF([1]回答表!AA45="●","●",""),"")</f>
        <v/>
      </c>
      <c r="O92" s="131"/>
      <c r="P92" s="131"/>
      <c r="Q92" s="132"/>
      <c r="R92" s="119"/>
      <c r="S92" s="119"/>
      <c r="T92" s="119"/>
      <c r="U92" s="203"/>
      <c r="V92" s="204"/>
      <c r="W92" s="204"/>
      <c r="X92" s="204"/>
      <c r="Y92" s="204"/>
      <c r="Z92" s="204"/>
      <c r="AA92" s="204"/>
      <c r="AB92" s="204"/>
      <c r="AC92" s="203"/>
      <c r="AD92" s="204"/>
      <c r="AE92" s="204"/>
      <c r="AF92" s="204"/>
      <c r="AG92" s="204"/>
      <c r="AH92" s="204"/>
      <c r="AI92" s="204"/>
      <c r="AJ92" s="214"/>
      <c r="AK92" s="136"/>
      <c r="AL92" s="136"/>
      <c r="AM92" s="208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10"/>
      <c r="BD92" s="172"/>
      <c r="BE92" s="172"/>
      <c r="BF92" s="150"/>
      <c r="BG92" s="151"/>
      <c r="BH92" s="151"/>
      <c r="BI92" s="151"/>
      <c r="BJ92" s="150"/>
      <c r="BK92" s="151"/>
      <c r="BL92" s="151"/>
      <c r="BM92" s="151"/>
      <c r="BN92" s="150"/>
      <c r="BO92" s="151"/>
      <c r="BP92" s="151"/>
      <c r="BQ92" s="152"/>
      <c r="BR92" s="112"/>
    </row>
    <row r="93" spans="3:70" ht="15.6" customHeight="1" x14ac:dyDescent="0.4">
      <c r="C93" s="101"/>
      <c r="D93" s="194"/>
      <c r="E93" s="194"/>
      <c r="F93" s="194"/>
      <c r="G93" s="194"/>
      <c r="H93" s="194"/>
      <c r="I93" s="194"/>
      <c r="J93" s="194"/>
      <c r="K93" s="194"/>
      <c r="L93" s="194"/>
      <c r="M93" s="213"/>
      <c r="N93" s="144"/>
      <c r="O93" s="145"/>
      <c r="P93" s="145"/>
      <c r="Q93" s="146"/>
      <c r="R93" s="119"/>
      <c r="S93" s="119"/>
      <c r="T93" s="119"/>
      <c r="U93" s="82" t="str">
        <f>IF([1]回答表!F17="水道事業",IF([1]回答表!X45="●",[1]回答表!J176,IF([1]回答表!AA45="●",[1]回答表!J241,"")),"")</f>
        <v/>
      </c>
      <c r="V93" s="83"/>
      <c r="W93" s="83"/>
      <c r="X93" s="83"/>
      <c r="Y93" s="83"/>
      <c r="Z93" s="83"/>
      <c r="AA93" s="83"/>
      <c r="AB93" s="153"/>
      <c r="AC93" s="82" t="str">
        <f>IF([1]回答表!F17="水道事業",IF([1]回答表!X45="●",[1]回答表!J180,IF([1]回答表!AA45="●",[1]回答表!J245,"")),"")</f>
        <v/>
      </c>
      <c r="AD93" s="83"/>
      <c r="AE93" s="83"/>
      <c r="AF93" s="83"/>
      <c r="AG93" s="83"/>
      <c r="AH93" s="83"/>
      <c r="AI93" s="83"/>
      <c r="AJ93" s="153"/>
      <c r="AK93" s="136"/>
      <c r="AL93" s="136"/>
      <c r="AM93" s="208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10"/>
      <c r="BD93" s="172"/>
      <c r="BE93" s="172"/>
      <c r="BF93" s="150" t="s">
        <v>23</v>
      </c>
      <c r="BG93" s="151"/>
      <c r="BH93" s="151"/>
      <c r="BI93" s="151"/>
      <c r="BJ93" s="150" t="s">
        <v>24</v>
      </c>
      <c r="BK93" s="151"/>
      <c r="BL93" s="151"/>
      <c r="BM93" s="151"/>
      <c r="BN93" s="150" t="s">
        <v>25</v>
      </c>
      <c r="BO93" s="151"/>
      <c r="BP93" s="151"/>
      <c r="BQ93" s="152"/>
      <c r="BR93" s="112"/>
    </row>
    <row r="94" spans="3:70" ht="15.6" customHeight="1" x14ac:dyDescent="0.4">
      <c r="C94" s="101"/>
      <c r="D94" s="194"/>
      <c r="E94" s="194"/>
      <c r="F94" s="194"/>
      <c r="G94" s="194"/>
      <c r="H94" s="194"/>
      <c r="I94" s="194"/>
      <c r="J94" s="194"/>
      <c r="K94" s="194"/>
      <c r="L94" s="194"/>
      <c r="M94" s="213"/>
      <c r="N94" s="144"/>
      <c r="O94" s="145"/>
      <c r="P94" s="145"/>
      <c r="Q94" s="146"/>
      <c r="R94" s="119"/>
      <c r="S94" s="119"/>
      <c r="T94" s="119"/>
      <c r="U94" s="79"/>
      <c r="V94" s="80"/>
      <c r="W94" s="80"/>
      <c r="X94" s="80"/>
      <c r="Y94" s="80"/>
      <c r="Z94" s="80"/>
      <c r="AA94" s="80"/>
      <c r="AB94" s="81"/>
      <c r="AC94" s="79"/>
      <c r="AD94" s="80"/>
      <c r="AE94" s="80"/>
      <c r="AF94" s="80"/>
      <c r="AG94" s="80"/>
      <c r="AH94" s="80"/>
      <c r="AI94" s="80"/>
      <c r="AJ94" s="81"/>
      <c r="AK94" s="136"/>
      <c r="AL94" s="136"/>
      <c r="AM94" s="208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10"/>
      <c r="BD94" s="172"/>
      <c r="BE94" s="172"/>
      <c r="BF94" s="150"/>
      <c r="BG94" s="151"/>
      <c r="BH94" s="151"/>
      <c r="BI94" s="151"/>
      <c r="BJ94" s="150"/>
      <c r="BK94" s="151"/>
      <c r="BL94" s="151"/>
      <c r="BM94" s="151"/>
      <c r="BN94" s="150"/>
      <c r="BO94" s="151"/>
      <c r="BP94" s="151"/>
      <c r="BQ94" s="152"/>
      <c r="BR94" s="112"/>
    </row>
    <row r="95" spans="3:70" ht="15.6" customHeight="1" x14ac:dyDescent="0.4">
      <c r="C95" s="101"/>
      <c r="D95" s="194"/>
      <c r="E95" s="194"/>
      <c r="F95" s="194"/>
      <c r="G95" s="194"/>
      <c r="H95" s="194"/>
      <c r="I95" s="194"/>
      <c r="J95" s="194"/>
      <c r="K95" s="194"/>
      <c r="L95" s="194"/>
      <c r="M95" s="213"/>
      <c r="N95" s="154"/>
      <c r="O95" s="155"/>
      <c r="P95" s="155"/>
      <c r="Q95" s="156"/>
      <c r="R95" s="119"/>
      <c r="S95" s="119"/>
      <c r="T95" s="119"/>
      <c r="U95" s="85"/>
      <c r="V95" s="86"/>
      <c r="W95" s="86"/>
      <c r="X95" s="86"/>
      <c r="Y95" s="86"/>
      <c r="Z95" s="86"/>
      <c r="AA95" s="86"/>
      <c r="AB95" s="87"/>
      <c r="AC95" s="85"/>
      <c r="AD95" s="86"/>
      <c r="AE95" s="86"/>
      <c r="AF95" s="86"/>
      <c r="AG95" s="86"/>
      <c r="AH95" s="86"/>
      <c r="AI95" s="86"/>
      <c r="AJ95" s="87"/>
      <c r="AK95" s="136"/>
      <c r="AL95" s="136"/>
      <c r="AM95" s="215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7"/>
      <c r="BD95" s="172"/>
      <c r="BE95" s="172"/>
      <c r="BF95" s="189"/>
      <c r="BG95" s="190"/>
      <c r="BH95" s="190"/>
      <c r="BI95" s="190"/>
      <c r="BJ95" s="189"/>
      <c r="BK95" s="190"/>
      <c r="BL95" s="190"/>
      <c r="BM95" s="190"/>
      <c r="BN95" s="189"/>
      <c r="BO95" s="190"/>
      <c r="BP95" s="190"/>
      <c r="BQ95" s="191"/>
      <c r="BR95" s="112"/>
    </row>
    <row r="96" spans="3:70" ht="15.6" customHeight="1" x14ac:dyDescent="0.5">
      <c r="C96" s="101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84"/>
      <c r="O96" s="84"/>
      <c r="P96" s="84"/>
      <c r="Q96" s="84"/>
      <c r="R96" s="119"/>
      <c r="S96" s="119"/>
      <c r="T96" s="119"/>
      <c r="U96" s="119"/>
      <c r="V96" s="119"/>
      <c r="W96" s="119"/>
      <c r="X96" s="68"/>
      <c r="Y96" s="68"/>
      <c r="Z96" s="68"/>
      <c r="AA96" s="110"/>
      <c r="AB96" s="110"/>
      <c r="AC96" s="110"/>
      <c r="AD96" s="110"/>
      <c r="AE96" s="110"/>
      <c r="AF96" s="110"/>
      <c r="AG96" s="110"/>
      <c r="AH96" s="110"/>
      <c r="AI96" s="110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112"/>
    </row>
    <row r="97" spans="1:71" ht="18.600000000000001" customHeight="1" x14ac:dyDescent="0.5">
      <c r="C97" s="101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84"/>
      <c r="O97" s="84"/>
      <c r="P97" s="84"/>
      <c r="Q97" s="84"/>
      <c r="R97" s="119"/>
      <c r="S97" s="119"/>
      <c r="T97" s="119"/>
      <c r="U97" s="123" t="s">
        <v>31</v>
      </c>
      <c r="V97" s="119"/>
      <c r="W97" s="119"/>
      <c r="X97" s="119"/>
      <c r="Y97" s="119"/>
      <c r="Z97" s="119"/>
      <c r="AA97" s="110"/>
      <c r="AB97" s="124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23" t="s">
        <v>32</v>
      </c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68"/>
      <c r="BR97" s="112"/>
    </row>
    <row r="98" spans="1:71" ht="15.6" customHeight="1" x14ac:dyDescent="0.4">
      <c r="C98" s="101"/>
      <c r="D98" s="194" t="s">
        <v>33</v>
      </c>
      <c r="E98" s="194"/>
      <c r="F98" s="194"/>
      <c r="G98" s="194"/>
      <c r="H98" s="194"/>
      <c r="I98" s="194"/>
      <c r="J98" s="194"/>
      <c r="K98" s="194"/>
      <c r="L98" s="194"/>
      <c r="M98" s="213"/>
      <c r="N98" s="130" t="str">
        <f>IF([1]回答表!F17="水道事業",IF([1]回答表!AD45="●","●",""),"")</f>
        <v/>
      </c>
      <c r="O98" s="131"/>
      <c r="P98" s="131"/>
      <c r="Q98" s="132"/>
      <c r="R98" s="119"/>
      <c r="S98" s="119"/>
      <c r="T98" s="119"/>
      <c r="U98" s="133" t="str">
        <f>IF([1]回答表!F17="水道事業",IF([1]回答表!AD45="●",[1]回答表!B289,""),"")</f>
        <v/>
      </c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5"/>
      <c r="AK98" s="183"/>
      <c r="AL98" s="183"/>
      <c r="AM98" s="133" t="str">
        <f>IF([1]回答表!F17="水道事業",IF([1]回答表!AD45="●",[1]回答表!B295,""),"")</f>
        <v/>
      </c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12"/>
    </row>
    <row r="99" spans="1:71" ht="15.6" customHeight="1" x14ac:dyDescent="0.4">
      <c r="C99" s="101"/>
      <c r="D99" s="194"/>
      <c r="E99" s="194"/>
      <c r="F99" s="194"/>
      <c r="G99" s="194"/>
      <c r="H99" s="194"/>
      <c r="I99" s="194"/>
      <c r="J99" s="194"/>
      <c r="K99" s="194"/>
      <c r="L99" s="194"/>
      <c r="M99" s="213"/>
      <c r="N99" s="144"/>
      <c r="O99" s="145"/>
      <c r="P99" s="145"/>
      <c r="Q99" s="146"/>
      <c r="R99" s="119"/>
      <c r="S99" s="119"/>
      <c r="T99" s="119"/>
      <c r="U99" s="147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9"/>
      <c r="AK99" s="183"/>
      <c r="AL99" s="183"/>
      <c r="AM99" s="147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9"/>
      <c r="BR99" s="112"/>
    </row>
    <row r="100" spans="1:71" ht="15.6" customHeight="1" x14ac:dyDescent="0.4">
      <c r="C100" s="101"/>
      <c r="D100" s="194"/>
      <c r="E100" s="194"/>
      <c r="F100" s="194"/>
      <c r="G100" s="194"/>
      <c r="H100" s="194"/>
      <c r="I100" s="194"/>
      <c r="J100" s="194"/>
      <c r="K100" s="194"/>
      <c r="L100" s="194"/>
      <c r="M100" s="213"/>
      <c r="N100" s="144"/>
      <c r="O100" s="145"/>
      <c r="P100" s="145"/>
      <c r="Q100" s="146"/>
      <c r="R100" s="119"/>
      <c r="S100" s="119"/>
      <c r="T100" s="119"/>
      <c r="U100" s="14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9"/>
      <c r="AK100" s="183"/>
      <c r="AL100" s="183"/>
      <c r="AM100" s="147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9"/>
      <c r="BR100" s="112"/>
    </row>
    <row r="101" spans="1:71" ht="15.6" customHeight="1" x14ac:dyDescent="0.4">
      <c r="C101" s="101"/>
      <c r="D101" s="194"/>
      <c r="E101" s="194"/>
      <c r="F101" s="194"/>
      <c r="G101" s="194"/>
      <c r="H101" s="194"/>
      <c r="I101" s="194"/>
      <c r="J101" s="194"/>
      <c r="K101" s="194"/>
      <c r="L101" s="194"/>
      <c r="M101" s="213"/>
      <c r="N101" s="154"/>
      <c r="O101" s="155"/>
      <c r="P101" s="155"/>
      <c r="Q101" s="156"/>
      <c r="R101" s="119"/>
      <c r="S101" s="119"/>
      <c r="T101" s="119"/>
      <c r="U101" s="179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1"/>
      <c r="AK101" s="183"/>
      <c r="AL101" s="183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112"/>
    </row>
    <row r="102" spans="1:71" ht="15.6" customHeight="1" x14ac:dyDescent="0.4">
      <c r="C102" s="184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6"/>
    </row>
    <row r="103" spans="1:71" ht="15.6" customHeight="1" x14ac:dyDescent="0.4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</row>
    <row r="104" spans="1:71" ht="15.6" customHeight="1" x14ac:dyDescent="0.4">
      <c r="C104" s="94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97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9"/>
    </row>
    <row r="105" spans="1:71" ht="15.6" customHeight="1" x14ac:dyDescent="0.5">
      <c r="C105" s="10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68"/>
      <c r="Y105" s="68"/>
      <c r="Z105" s="68"/>
      <c r="AA105" s="109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11"/>
      <c r="AO105" s="120"/>
      <c r="AP105" s="121"/>
      <c r="AQ105" s="121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08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10"/>
      <c r="BO105" s="110"/>
      <c r="BP105" s="110"/>
      <c r="BQ105" s="111"/>
      <c r="BR105" s="112"/>
    </row>
    <row r="106" spans="1:71" ht="15.6" customHeight="1" x14ac:dyDescent="0.5">
      <c r="C106" s="101"/>
      <c r="D106" s="102" t="s">
        <v>14</v>
      </c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4"/>
      <c r="R106" s="105" t="s">
        <v>44</v>
      </c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7"/>
      <c r="BC106" s="108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10"/>
      <c r="BO106" s="110"/>
      <c r="BP106" s="110"/>
      <c r="BQ106" s="111"/>
      <c r="BR106" s="112"/>
    </row>
    <row r="107" spans="1:71" ht="15.6" customHeight="1" x14ac:dyDescent="0.5">
      <c r="C107" s="101"/>
      <c r="D107" s="113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5"/>
      <c r="R107" s="116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8"/>
      <c r="BC107" s="108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10"/>
      <c r="BO107" s="110"/>
      <c r="BP107" s="110"/>
      <c r="BQ107" s="111"/>
      <c r="BR107" s="112"/>
    </row>
    <row r="108" spans="1:71" ht="15.6" customHeight="1" x14ac:dyDescent="0.5">
      <c r="C108" s="10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68"/>
      <c r="Y108" s="68"/>
      <c r="Z108" s="68"/>
      <c r="AA108" s="109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11"/>
      <c r="AO108" s="120"/>
      <c r="AP108" s="121"/>
      <c r="AQ108" s="121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08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10"/>
      <c r="BO108" s="110"/>
      <c r="BP108" s="110"/>
      <c r="BQ108" s="111"/>
      <c r="BR108" s="112"/>
    </row>
    <row r="109" spans="1:71" ht="25.5" x14ac:dyDescent="0.5">
      <c r="C109" s="10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23" t="s">
        <v>39</v>
      </c>
      <c r="V109" s="125"/>
      <c r="W109" s="124"/>
      <c r="X109" s="126"/>
      <c r="Y109" s="126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4"/>
      <c r="AL109" s="124"/>
      <c r="AM109" s="123" t="s">
        <v>35</v>
      </c>
      <c r="AN109" s="119"/>
      <c r="AO109" s="119"/>
      <c r="AP109" s="119"/>
      <c r="AQ109" s="119"/>
      <c r="AR109" s="119"/>
      <c r="AS109" s="110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8"/>
      <c r="BD109" s="110"/>
      <c r="BE109" s="110"/>
      <c r="BF109" s="129" t="s">
        <v>17</v>
      </c>
      <c r="BG109" s="187"/>
      <c r="BH109" s="187"/>
      <c r="BI109" s="187"/>
      <c r="BJ109" s="187"/>
      <c r="BK109" s="187"/>
      <c r="BL109" s="187"/>
      <c r="BM109" s="110"/>
      <c r="BN109" s="110"/>
      <c r="BO109" s="110"/>
      <c r="BP109" s="110"/>
      <c r="BQ109" s="111"/>
      <c r="BR109" s="112"/>
    </row>
    <row r="110" spans="1:71" ht="19.350000000000001" customHeight="1" x14ac:dyDescent="0.4">
      <c r="C110" s="101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119"/>
      <c r="S110" s="119"/>
      <c r="T110" s="119"/>
      <c r="U110" s="195" t="s">
        <v>45</v>
      </c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211"/>
      <c r="AK110" s="136"/>
      <c r="AL110" s="136"/>
      <c r="AM110" s="200" t="str">
        <f>IF([1]回答表!F17="簡易水道事業",IF([1]回答表!X45="●",[1]回答表!B158,IF([1]回答表!AA45="●",[1]回答表!B223,"")),"")</f>
        <v/>
      </c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2"/>
      <c r="BC110" s="120"/>
      <c r="BD110" s="109"/>
      <c r="BE110" s="109"/>
      <c r="BF110" s="138" t="str">
        <f>IF([1]回答表!F17="簡易水道事業",IF([1]回答表!X45="●",[1]回答表!B212,IF([1]回答表!AA45="●",[1]回答表!B278,"")),"")</f>
        <v/>
      </c>
      <c r="BG110" s="139"/>
      <c r="BH110" s="139"/>
      <c r="BI110" s="139"/>
      <c r="BJ110" s="138"/>
      <c r="BK110" s="139"/>
      <c r="BL110" s="139"/>
      <c r="BM110" s="139"/>
      <c r="BN110" s="138"/>
      <c r="BO110" s="139"/>
      <c r="BP110" s="139"/>
      <c r="BQ110" s="140"/>
      <c r="BR110" s="112"/>
    </row>
    <row r="111" spans="1:71" ht="19.350000000000001" customHeight="1" x14ac:dyDescent="0.4">
      <c r="C111" s="101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119"/>
      <c r="S111" s="119"/>
      <c r="T111" s="119"/>
      <c r="U111" s="218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20"/>
      <c r="AK111" s="136"/>
      <c r="AL111" s="136"/>
      <c r="AM111" s="208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10"/>
      <c r="BC111" s="120"/>
      <c r="BD111" s="109"/>
      <c r="BE111" s="109"/>
      <c r="BF111" s="150"/>
      <c r="BG111" s="151"/>
      <c r="BH111" s="151"/>
      <c r="BI111" s="151"/>
      <c r="BJ111" s="150"/>
      <c r="BK111" s="151"/>
      <c r="BL111" s="151"/>
      <c r="BM111" s="151"/>
      <c r="BN111" s="150"/>
      <c r="BO111" s="151"/>
      <c r="BP111" s="151"/>
      <c r="BQ111" s="152"/>
      <c r="BR111" s="112"/>
    </row>
    <row r="112" spans="1:71" ht="15.6" customHeight="1" x14ac:dyDescent="0.4">
      <c r="C112" s="101"/>
      <c r="D112" s="105" t="s">
        <v>18</v>
      </c>
      <c r="E112" s="106"/>
      <c r="F112" s="106"/>
      <c r="G112" s="106"/>
      <c r="H112" s="106"/>
      <c r="I112" s="106"/>
      <c r="J112" s="106"/>
      <c r="K112" s="106"/>
      <c r="L112" s="106"/>
      <c r="M112" s="107"/>
      <c r="N112" s="130" t="str">
        <f>IF([1]回答表!F17="簡易水道事業",IF([1]回答表!X45="●","●",""),"")</f>
        <v/>
      </c>
      <c r="O112" s="131"/>
      <c r="P112" s="131"/>
      <c r="Q112" s="132"/>
      <c r="R112" s="119"/>
      <c r="S112" s="119"/>
      <c r="T112" s="119"/>
      <c r="U112" s="82" t="str">
        <f>IF([1]回答表!F17="簡易水道事業",IF([1]回答表!X45="●",[1]回答表!Y185,IF([1]回答表!AA45="●",[1]回答表!Y251,"")),"")</f>
        <v/>
      </c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153"/>
      <c r="AK112" s="136"/>
      <c r="AL112" s="136"/>
      <c r="AM112" s="208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10"/>
      <c r="BC112" s="120"/>
      <c r="BD112" s="109"/>
      <c r="BE112" s="109"/>
      <c r="BF112" s="150"/>
      <c r="BG112" s="151"/>
      <c r="BH112" s="151"/>
      <c r="BI112" s="151"/>
      <c r="BJ112" s="150"/>
      <c r="BK112" s="151"/>
      <c r="BL112" s="151"/>
      <c r="BM112" s="151"/>
      <c r="BN112" s="150"/>
      <c r="BO112" s="151"/>
      <c r="BP112" s="151"/>
      <c r="BQ112" s="152"/>
      <c r="BR112" s="112"/>
    </row>
    <row r="113" spans="3:70" ht="15.6" customHeight="1" x14ac:dyDescent="0.4">
      <c r="C113" s="101"/>
      <c r="D113" s="141"/>
      <c r="E113" s="142"/>
      <c r="F113" s="142"/>
      <c r="G113" s="142"/>
      <c r="H113" s="142"/>
      <c r="I113" s="142"/>
      <c r="J113" s="142"/>
      <c r="K113" s="142"/>
      <c r="L113" s="142"/>
      <c r="M113" s="143"/>
      <c r="N113" s="144"/>
      <c r="O113" s="145"/>
      <c r="P113" s="145"/>
      <c r="Q113" s="146"/>
      <c r="R113" s="119"/>
      <c r="S113" s="119"/>
      <c r="T113" s="119"/>
      <c r="U113" s="79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136"/>
      <c r="AL113" s="136"/>
      <c r="AM113" s="208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10"/>
      <c r="BC113" s="120"/>
      <c r="BD113" s="109"/>
      <c r="BE113" s="109"/>
      <c r="BF113" s="150" t="str">
        <f>IF([1]回答表!F17="簡易水道事業",IF([1]回答表!X45="●",[1]回答表!E212,IF([1]回答表!AA45="●",[1]回答表!E278,"")),"")</f>
        <v/>
      </c>
      <c r="BG113" s="151"/>
      <c r="BH113" s="151"/>
      <c r="BI113" s="151"/>
      <c r="BJ113" s="150" t="str">
        <f>IF([1]回答表!F17="簡易水道事業",IF([1]回答表!X45="●",[1]回答表!E213,IF([1]回答表!AA45="●",[1]回答表!E279,"")),"")</f>
        <v/>
      </c>
      <c r="BK113" s="151"/>
      <c r="BL113" s="151"/>
      <c r="BM113" s="151"/>
      <c r="BN113" s="150" t="str">
        <f>IF([1]回答表!F17="簡易水道事業",IF([1]回答表!X45="●",[1]回答表!E214,IF([1]回答表!AA45="●",[1]回答表!E280,"")),"")</f>
        <v/>
      </c>
      <c r="BO113" s="151"/>
      <c r="BP113" s="151"/>
      <c r="BQ113" s="152"/>
      <c r="BR113" s="112"/>
    </row>
    <row r="114" spans="3:70" ht="15.6" customHeight="1" x14ac:dyDescent="0.4">
      <c r="C114" s="101"/>
      <c r="D114" s="141"/>
      <c r="E114" s="142"/>
      <c r="F114" s="142"/>
      <c r="G114" s="142"/>
      <c r="H114" s="142"/>
      <c r="I114" s="142"/>
      <c r="J114" s="142"/>
      <c r="K114" s="142"/>
      <c r="L114" s="142"/>
      <c r="M114" s="143"/>
      <c r="N114" s="144"/>
      <c r="O114" s="145"/>
      <c r="P114" s="145"/>
      <c r="Q114" s="146"/>
      <c r="R114" s="159"/>
      <c r="S114" s="159"/>
      <c r="T114" s="159"/>
      <c r="U114" s="85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7"/>
      <c r="AK114" s="136"/>
      <c r="AL114" s="136"/>
      <c r="AM114" s="208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10"/>
      <c r="BC114" s="120"/>
      <c r="BD114" s="120"/>
      <c r="BE114" s="120"/>
      <c r="BF114" s="150"/>
      <c r="BG114" s="151"/>
      <c r="BH114" s="151"/>
      <c r="BI114" s="151"/>
      <c r="BJ114" s="150"/>
      <c r="BK114" s="151"/>
      <c r="BL114" s="151"/>
      <c r="BM114" s="151"/>
      <c r="BN114" s="150"/>
      <c r="BO114" s="151"/>
      <c r="BP114" s="151"/>
      <c r="BQ114" s="152"/>
      <c r="BR114" s="112"/>
    </row>
    <row r="115" spans="3:70" ht="19.350000000000001" customHeight="1" x14ac:dyDescent="0.4">
      <c r="C115" s="101"/>
      <c r="D115" s="116"/>
      <c r="E115" s="117"/>
      <c r="F115" s="117"/>
      <c r="G115" s="117"/>
      <c r="H115" s="117"/>
      <c r="I115" s="117"/>
      <c r="J115" s="117"/>
      <c r="K115" s="117"/>
      <c r="L115" s="117"/>
      <c r="M115" s="118"/>
      <c r="N115" s="154"/>
      <c r="O115" s="155"/>
      <c r="P115" s="155"/>
      <c r="Q115" s="156"/>
      <c r="R115" s="159"/>
      <c r="S115" s="159"/>
      <c r="T115" s="159"/>
      <c r="U115" s="195" t="s">
        <v>46</v>
      </c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211"/>
      <c r="AK115" s="136"/>
      <c r="AL115" s="136"/>
      <c r="AM115" s="208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10"/>
      <c r="BC115" s="120"/>
      <c r="BD115" s="109"/>
      <c r="BE115" s="109"/>
      <c r="BF115" s="150"/>
      <c r="BG115" s="151"/>
      <c r="BH115" s="151"/>
      <c r="BI115" s="151"/>
      <c r="BJ115" s="150"/>
      <c r="BK115" s="151"/>
      <c r="BL115" s="151"/>
      <c r="BM115" s="151"/>
      <c r="BN115" s="150"/>
      <c r="BO115" s="151"/>
      <c r="BP115" s="151"/>
      <c r="BQ115" s="152"/>
      <c r="BR115" s="112"/>
    </row>
    <row r="116" spans="3:70" ht="19.350000000000001" customHeight="1" x14ac:dyDescent="0.4">
      <c r="C116" s="10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218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20"/>
      <c r="AK116" s="136"/>
      <c r="AL116" s="136"/>
      <c r="AM116" s="208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10"/>
      <c r="BC116" s="120"/>
      <c r="BD116" s="172"/>
      <c r="BE116" s="172"/>
      <c r="BF116" s="150"/>
      <c r="BG116" s="151"/>
      <c r="BH116" s="151"/>
      <c r="BI116" s="151"/>
      <c r="BJ116" s="150"/>
      <c r="BK116" s="151"/>
      <c r="BL116" s="151"/>
      <c r="BM116" s="151"/>
      <c r="BN116" s="150"/>
      <c r="BO116" s="151"/>
      <c r="BP116" s="151"/>
      <c r="BQ116" s="152"/>
      <c r="BR116" s="112"/>
    </row>
    <row r="117" spans="3:70" ht="15.6" customHeight="1" x14ac:dyDescent="0.4">
      <c r="C117" s="101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119"/>
      <c r="S117" s="119"/>
      <c r="T117" s="119"/>
      <c r="U117" s="82" t="str">
        <f>IF([1]回答表!F17="簡易水道事業",IF([1]回答表!X45="●",[1]回答表!Y186,IF([1]回答表!AA45="●",[1]回答表!Y252,"")),"")</f>
        <v/>
      </c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153"/>
      <c r="AK117" s="136"/>
      <c r="AL117" s="136"/>
      <c r="AM117" s="208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10"/>
      <c r="BC117" s="120"/>
      <c r="BD117" s="172"/>
      <c r="BE117" s="172"/>
      <c r="BF117" s="150" t="s">
        <v>23</v>
      </c>
      <c r="BG117" s="151"/>
      <c r="BH117" s="151"/>
      <c r="BI117" s="151"/>
      <c r="BJ117" s="150" t="s">
        <v>24</v>
      </c>
      <c r="BK117" s="151"/>
      <c r="BL117" s="151"/>
      <c r="BM117" s="151"/>
      <c r="BN117" s="150" t="s">
        <v>25</v>
      </c>
      <c r="BO117" s="151"/>
      <c r="BP117" s="151"/>
      <c r="BQ117" s="152"/>
      <c r="BR117" s="112"/>
    </row>
    <row r="118" spans="3:70" ht="15.6" customHeight="1" x14ac:dyDescent="0.4">
      <c r="C118" s="101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119"/>
      <c r="S118" s="119"/>
      <c r="T118" s="119"/>
      <c r="U118" s="79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1"/>
      <c r="AK118" s="136"/>
      <c r="AL118" s="136"/>
      <c r="AM118" s="215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7"/>
      <c r="BC118" s="120"/>
      <c r="BD118" s="172"/>
      <c r="BE118" s="172"/>
      <c r="BF118" s="150"/>
      <c r="BG118" s="151"/>
      <c r="BH118" s="151"/>
      <c r="BI118" s="151"/>
      <c r="BJ118" s="150"/>
      <c r="BK118" s="151"/>
      <c r="BL118" s="151"/>
      <c r="BM118" s="151"/>
      <c r="BN118" s="150"/>
      <c r="BO118" s="151"/>
      <c r="BP118" s="151"/>
      <c r="BQ118" s="152"/>
      <c r="BR118" s="112"/>
    </row>
    <row r="119" spans="3:70" ht="15.6" customHeight="1" x14ac:dyDescent="0.4">
      <c r="C119" s="101"/>
      <c r="D119" s="166" t="s">
        <v>26</v>
      </c>
      <c r="E119" s="167"/>
      <c r="F119" s="167"/>
      <c r="G119" s="167"/>
      <c r="H119" s="167"/>
      <c r="I119" s="167"/>
      <c r="J119" s="167"/>
      <c r="K119" s="167"/>
      <c r="L119" s="167"/>
      <c r="M119" s="168"/>
      <c r="N119" s="130" t="str">
        <f>IF([1]回答表!F17="簡易水道事業",IF([1]回答表!AA45="●","●",""),"")</f>
        <v/>
      </c>
      <c r="O119" s="131"/>
      <c r="P119" s="131"/>
      <c r="Q119" s="132"/>
      <c r="R119" s="119"/>
      <c r="S119" s="119"/>
      <c r="T119" s="119"/>
      <c r="U119" s="85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7"/>
      <c r="AK119" s="136"/>
      <c r="AL119" s="136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120"/>
      <c r="BD119" s="172"/>
      <c r="BE119" s="172"/>
      <c r="BF119" s="189"/>
      <c r="BG119" s="190"/>
      <c r="BH119" s="190"/>
      <c r="BI119" s="190"/>
      <c r="BJ119" s="189"/>
      <c r="BK119" s="190"/>
      <c r="BL119" s="190"/>
      <c r="BM119" s="190"/>
      <c r="BN119" s="189"/>
      <c r="BO119" s="190"/>
      <c r="BP119" s="190"/>
      <c r="BQ119" s="191"/>
      <c r="BR119" s="112"/>
    </row>
    <row r="120" spans="3:70" ht="15.6" customHeight="1" x14ac:dyDescent="0.4">
      <c r="C120" s="101"/>
      <c r="D120" s="173"/>
      <c r="E120" s="174"/>
      <c r="F120" s="174"/>
      <c r="G120" s="174"/>
      <c r="H120" s="174"/>
      <c r="I120" s="174"/>
      <c r="J120" s="174"/>
      <c r="K120" s="174"/>
      <c r="L120" s="174"/>
      <c r="M120" s="175"/>
      <c r="N120" s="144"/>
      <c r="O120" s="145"/>
      <c r="P120" s="145"/>
      <c r="Q120" s="146"/>
      <c r="R120" s="119"/>
      <c r="S120" s="119"/>
      <c r="T120" s="119"/>
      <c r="U120" s="195" t="s">
        <v>47</v>
      </c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211"/>
      <c r="AK120" s="68"/>
      <c r="AL120" s="68"/>
      <c r="AM120" s="221" t="s">
        <v>48</v>
      </c>
      <c r="AN120" s="222"/>
      <c r="AO120" s="222"/>
      <c r="AP120" s="222"/>
      <c r="AQ120" s="222"/>
      <c r="AR120" s="223"/>
      <c r="AS120" s="221" t="s">
        <v>49</v>
      </c>
      <c r="AT120" s="222"/>
      <c r="AU120" s="222"/>
      <c r="AV120" s="222"/>
      <c r="AW120" s="222"/>
      <c r="AX120" s="223"/>
      <c r="AY120" s="224" t="s">
        <v>50</v>
      </c>
      <c r="AZ120" s="225"/>
      <c r="BA120" s="225"/>
      <c r="BB120" s="225"/>
      <c r="BC120" s="225"/>
      <c r="BD120" s="226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112"/>
    </row>
    <row r="121" spans="3:70" ht="15.6" customHeight="1" x14ac:dyDescent="0.4">
      <c r="C121" s="101"/>
      <c r="D121" s="173"/>
      <c r="E121" s="174"/>
      <c r="F121" s="174"/>
      <c r="G121" s="174"/>
      <c r="H121" s="174"/>
      <c r="I121" s="174"/>
      <c r="J121" s="174"/>
      <c r="K121" s="174"/>
      <c r="L121" s="174"/>
      <c r="M121" s="175"/>
      <c r="N121" s="144"/>
      <c r="O121" s="145"/>
      <c r="P121" s="145"/>
      <c r="Q121" s="146"/>
      <c r="R121" s="119"/>
      <c r="S121" s="119"/>
      <c r="T121" s="119"/>
      <c r="U121" s="218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20"/>
      <c r="AK121" s="68"/>
      <c r="AL121" s="68"/>
      <c r="AM121" s="227"/>
      <c r="AN121" s="228"/>
      <c r="AO121" s="228"/>
      <c r="AP121" s="228"/>
      <c r="AQ121" s="228"/>
      <c r="AR121" s="229"/>
      <c r="AS121" s="227"/>
      <c r="AT121" s="228"/>
      <c r="AU121" s="228"/>
      <c r="AV121" s="228"/>
      <c r="AW121" s="228"/>
      <c r="AX121" s="229"/>
      <c r="AY121" s="230"/>
      <c r="AZ121" s="231"/>
      <c r="BA121" s="231"/>
      <c r="BB121" s="231"/>
      <c r="BC121" s="231"/>
      <c r="BD121" s="232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112"/>
    </row>
    <row r="122" spans="3:70" ht="15.6" customHeight="1" x14ac:dyDescent="0.4">
      <c r="C122" s="101"/>
      <c r="D122" s="176"/>
      <c r="E122" s="177"/>
      <c r="F122" s="177"/>
      <c r="G122" s="177"/>
      <c r="H122" s="177"/>
      <c r="I122" s="177"/>
      <c r="J122" s="177"/>
      <c r="K122" s="177"/>
      <c r="L122" s="177"/>
      <c r="M122" s="178"/>
      <c r="N122" s="154"/>
      <c r="O122" s="155"/>
      <c r="P122" s="155"/>
      <c r="Q122" s="156"/>
      <c r="R122" s="119"/>
      <c r="S122" s="119"/>
      <c r="T122" s="119"/>
      <c r="U122" s="82" t="str">
        <f>IF([1]回答表!F17="簡易水道事業",IF([1]回答表!X45="●",[1]回答表!Y187,IF([1]回答表!AA45="●",[1]回答表!Y253,"")),"")</f>
        <v/>
      </c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153"/>
      <c r="AK122" s="68"/>
      <c r="AL122" s="68"/>
      <c r="AM122" s="233" t="str">
        <f>IF([1]回答表!F17="簡易水道事業",IF([1]回答表!X45="●",[1]回答表!Y189,IF([1]回答表!AA45="●",[1]回答表!Y255,"")),"")</f>
        <v/>
      </c>
      <c r="AN122" s="233"/>
      <c r="AO122" s="233"/>
      <c r="AP122" s="233"/>
      <c r="AQ122" s="233"/>
      <c r="AR122" s="233"/>
      <c r="AS122" s="233" t="str">
        <f>IF([1]回答表!F17="簡易水道事業",IF([1]回答表!X45="●",[1]回答表!Y190,IF([1]回答表!AA45="●",[1]回答表!Y256,"")),"")</f>
        <v/>
      </c>
      <c r="AT122" s="233"/>
      <c r="AU122" s="233"/>
      <c r="AV122" s="233"/>
      <c r="AW122" s="233"/>
      <c r="AX122" s="233"/>
      <c r="AY122" s="233" t="str">
        <f>IF([1]回答表!F17="簡易水道事業",IF([1]回答表!X45="●",[1]回答表!Y191,IF([1]回答表!AA45="●",[1]回答表!Y257,"")),"")</f>
        <v/>
      </c>
      <c r="AZ122" s="233"/>
      <c r="BA122" s="233"/>
      <c r="BB122" s="233"/>
      <c r="BC122" s="233"/>
      <c r="BD122" s="233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112"/>
    </row>
    <row r="123" spans="3:70" ht="15.6" customHeight="1" x14ac:dyDescent="0.4">
      <c r="C123" s="10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119"/>
      <c r="S123" s="119"/>
      <c r="T123" s="119"/>
      <c r="U123" s="79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1"/>
      <c r="AK123" s="68"/>
      <c r="AL123" s="68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Y123" s="233"/>
      <c r="AZ123" s="233"/>
      <c r="BA123" s="233"/>
      <c r="BB123" s="233"/>
      <c r="BC123" s="233"/>
      <c r="BD123" s="233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112"/>
    </row>
    <row r="124" spans="3:70" ht="15.6" customHeight="1" x14ac:dyDescent="0.4">
      <c r="C124" s="101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84"/>
      <c r="O124" s="84"/>
      <c r="P124" s="84"/>
      <c r="Q124" s="84"/>
      <c r="R124" s="119"/>
      <c r="S124" s="119"/>
      <c r="T124" s="234"/>
      <c r="U124" s="85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7"/>
      <c r="AK124" s="68"/>
      <c r="AL124" s="112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33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112"/>
    </row>
    <row r="125" spans="3:70" ht="15.6" customHeight="1" x14ac:dyDescent="0.4">
      <c r="C125" s="101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108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2"/>
    </row>
    <row r="126" spans="3:70" ht="18.600000000000001" customHeight="1" x14ac:dyDescent="0.5">
      <c r="C126" s="101"/>
      <c r="D126" s="235"/>
      <c r="E126" s="157"/>
      <c r="F126" s="157"/>
      <c r="G126" s="157"/>
      <c r="H126" s="157"/>
      <c r="I126" s="157"/>
      <c r="J126" s="157"/>
      <c r="K126" s="157"/>
      <c r="L126" s="157"/>
      <c r="M126" s="157"/>
      <c r="N126" s="84"/>
      <c r="O126" s="84"/>
      <c r="P126" s="84"/>
      <c r="Q126" s="84"/>
      <c r="R126" s="119"/>
      <c r="S126" s="119"/>
      <c r="T126" s="119"/>
      <c r="U126" s="123" t="s">
        <v>31</v>
      </c>
      <c r="V126" s="119"/>
      <c r="W126" s="119"/>
      <c r="X126" s="119"/>
      <c r="Y126" s="119"/>
      <c r="Z126" s="119"/>
      <c r="AA126" s="110"/>
      <c r="AB126" s="124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23" t="s">
        <v>32</v>
      </c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68"/>
      <c r="BR126" s="112"/>
    </row>
    <row r="127" spans="3:70" ht="15.6" customHeight="1" x14ac:dyDescent="0.4">
      <c r="C127" s="101"/>
      <c r="D127" s="194" t="s">
        <v>33</v>
      </c>
      <c r="E127" s="194"/>
      <c r="F127" s="194"/>
      <c r="G127" s="194"/>
      <c r="H127" s="194"/>
      <c r="I127" s="194"/>
      <c r="J127" s="194"/>
      <c r="K127" s="194"/>
      <c r="L127" s="194"/>
      <c r="M127" s="213"/>
      <c r="N127" s="130" t="str">
        <f>IF([1]回答表!F17="簡易水道事業",IF([1]回答表!AD45="●","●",""),"")</f>
        <v/>
      </c>
      <c r="O127" s="131"/>
      <c r="P127" s="131"/>
      <c r="Q127" s="132"/>
      <c r="R127" s="119"/>
      <c r="S127" s="119"/>
      <c r="T127" s="119"/>
      <c r="U127" s="133" t="str">
        <f>IF([1]回答表!F17="簡易水道事業",IF([1]回答表!AD45="●",[1]回答表!B289,""),"")</f>
        <v/>
      </c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5"/>
      <c r="AK127" s="183"/>
      <c r="AL127" s="183"/>
      <c r="AM127" s="133" t="str">
        <f>IF([1]回答表!F17="簡易水道事業",IF([1]回答表!AD45="●",[1]回答表!B295,""),"")</f>
        <v/>
      </c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5"/>
      <c r="BR127" s="112"/>
    </row>
    <row r="128" spans="3:70" ht="15.6" customHeight="1" x14ac:dyDescent="0.4">
      <c r="C128" s="101"/>
      <c r="D128" s="194"/>
      <c r="E128" s="194"/>
      <c r="F128" s="194"/>
      <c r="G128" s="194"/>
      <c r="H128" s="194"/>
      <c r="I128" s="194"/>
      <c r="J128" s="194"/>
      <c r="K128" s="194"/>
      <c r="L128" s="194"/>
      <c r="M128" s="213"/>
      <c r="N128" s="144"/>
      <c r="O128" s="145"/>
      <c r="P128" s="145"/>
      <c r="Q128" s="146"/>
      <c r="R128" s="119"/>
      <c r="S128" s="119"/>
      <c r="T128" s="119"/>
      <c r="U128" s="147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9"/>
      <c r="AK128" s="183"/>
      <c r="AL128" s="183"/>
      <c r="AM128" s="147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9"/>
      <c r="BR128" s="112"/>
    </row>
    <row r="129" spans="3:92" ht="15.6" customHeight="1" x14ac:dyDescent="0.4">
      <c r="C129" s="101"/>
      <c r="D129" s="194"/>
      <c r="E129" s="194"/>
      <c r="F129" s="194"/>
      <c r="G129" s="194"/>
      <c r="H129" s="194"/>
      <c r="I129" s="194"/>
      <c r="J129" s="194"/>
      <c r="K129" s="194"/>
      <c r="L129" s="194"/>
      <c r="M129" s="213"/>
      <c r="N129" s="144"/>
      <c r="O129" s="145"/>
      <c r="P129" s="145"/>
      <c r="Q129" s="146"/>
      <c r="R129" s="119"/>
      <c r="S129" s="119"/>
      <c r="T129" s="119"/>
      <c r="U129" s="147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9"/>
      <c r="AK129" s="183"/>
      <c r="AL129" s="183"/>
      <c r="AM129" s="147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9"/>
      <c r="BR129" s="112"/>
    </row>
    <row r="130" spans="3:92" ht="15.6" customHeight="1" x14ac:dyDescent="0.4">
      <c r="C130" s="101"/>
      <c r="D130" s="194"/>
      <c r="E130" s="194"/>
      <c r="F130" s="194"/>
      <c r="G130" s="194"/>
      <c r="H130" s="194"/>
      <c r="I130" s="194"/>
      <c r="J130" s="194"/>
      <c r="K130" s="194"/>
      <c r="L130" s="194"/>
      <c r="M130" s="213"/>
      <c r="N130" s="154"/>
      <c r="O130" s="155"/>
      <c r="P130" s="155"/>
      <c r="Q130" s="156"/>
      <c r="R130" s="119"/>
      <c r="S130" s="119"/>
      <c r="T130" s="119"/>
      <c r="U130" s="179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1"/>
      <c r="AK130" s="183"/>
      <c r="AL130" s="183"/>
      <c r="AM130" s="179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1"/>
      <c r="BR130" s="112"/>
    </row>
    <row r="131" spans="3:92" ht="15.6" customHeight="1" x14ac:dyDescent="0.4">
      <c r="C131" s="184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6"/>
    </row>
    <row r="132" spans="3:92" ht="15.6" customHeight="1" x14ac:dyDescent="0.4"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</row>
    <row r="133" spans="3:92" ht="15.6" customHeight="1" x14ac:dyDescent="0.4">
      <c r="C133" s="94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C133" s="97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9"/>
    </row>
    <row r="134" spans="3:92" ht="15.6" customHeight="1" x14ac:dyDescent="0.5">
      <c r="C134" s="10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68"/>
      <c r="Y134" s="68"/>
      <c r="Z134" s="68"/>
      <c r="AA134" s="109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11"/>
      <c r="AO134" s="120"/>
      <c r="AP134" s="121"/>
      <c r="AQ134" s="121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08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10"/>
      <c r="BO134" s="110"/>
      <c r="BP134" s="110"/>
      <c r="BQ134" s="111"/>
      <c r="BR134" s="112"/>
    </row>
    <row r="135" spans="3:92" ht="15.6" customHeight="1" x14ac:dyDescent="0.5">
      <c r="C135" s="101"/>
      <c r="D135" s="102" t="s">
        <v>14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4"/>
      <c r="R135" s="105" t="s">
        <v>51</v>
      </c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7"/>
      <c r="BC135" s="108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10"/>
      <c r="BO135" s="110"/>
      <c r="BP135" s="110"/>
      <c r="BQ135" s="111"/>
      <c r="BR135" s="112"/>
    </row>
    <row r="136" spans="3:92" ht="15.6" customHeight="1" x14ac:dyDescent="0.5">
      <c r="C136" s="101"/>
      <c r="D136" s="113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5"/>
      <c r="R136" s="116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8"/>
      <c r="BC136" s="108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10"/>
      <c r="BO136" s="110"/>
      <c r="BP136" s="110"/>
      <c r="BQ136" s="111"/>
      <c r="BR136" s="112"/>
    </row>
    <row r="137" spans="3:92" ht="15.6" customHeight="1" x14ac:dyDescent="0.5">
      <c r="C137" s="10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68"/>
      <c r="Y137" s="68"/>
      <c r="Z137" s="68"/>
      <c r="AA137" s="109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11"/>
      <c r="AO137" s="120"/>
      <c r="AP137" s="121"/>
      <c r="AQ137" s="121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08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10"/>
      <c r="BO137" s="110"/>
      <c r="BP137" s="110"/>
      <c r="BQ137" s="111"/>
      <c r="BR137" s="112"/>
    </row>
    <row r="138" spans="3:92" ht="25.5" x14ac:dyDescent="0.5">
      <c r="C138" s="10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23" t="s">
        <v>39</v>
      </c>
      <c r="V138" s="125"/>
      <c r="W138" s="124"/>
      <c r="X138" s="126"/>
      <c r="Y138" s="126"/>
      <c r="Z138" s="127"/>
      <c r="AA138" s="127"/>
      <c r="AB138" s="127"/>
      <c r="AC138" s="128"/>
      <c r="AD138" s="128"/>
      <c r="AE138" s="128"/>
      <c r="AF138" s="128"/>
      <c r="AG138" s="128"/>
      <c r="AH138" s="128"/>
      <c r="AI138" s="128"/>
      <c r="AJ138" s="128"/>
      <c r="AK138" s="124"/>
      <c r="AL138" s="124"/>
      <c r="AM138" s="123" t="s">
        <v>35</v>
      </c>
      <c r="AN138" s="119"/>
      <c r="AO138" s="119"/>
      <c r="AP138" s="119"/>
      <c r="AQ138" s="119"/>
      <c r="AR138" s="119"/>
      <c r="AS138" s="110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8"/>
      <c r="BD138" s="110"/>
      <c r="BE138" s="110"/>
      <c r="BF138" s="129" t="s">
        <v>17</v>
      </c>
      <c r="BG138" s="187"/>
      <c r="BH138" s="187"/>
      <c r="BI138" s="187"/>
      <c r="BJ138" s="187"/>
      <c r="BK138" s="187"/>
      <c r="BL138" s="187"/>
      <c r="BM138" s="110"/>
      <c r="BN138" s="110"/>
      <c r="BO138" s="110"/>
      <c r="BP138" s="110"/>
      <c r="BQ138" s="111"/>
      <c r="BR138" s="112"/>
    </row>
    <row r="139" spans="3:92" ht="19.350000000000001" customHeight="1" x14ac:dyDescent="0.4">
      <c r="C139" s="101"/>
      <c r="D139" s="194" t="s">
        <v>18</v>
      </c>
      <c r="E139" s="194"/>
      <c r="F139" s="194"/>
      <c r="G139" s="194"/>
      <c r="H139" s="194"/>
      <c r="I139" s="194"/>
      <c r="J139" s="194"/>
      <c r="K139" s="194"/>
      <c r="L139" s="194"/>
      <c r="M139" s="194"/>
      <c r="N139" s="130" t="str">
        <f>IF([1]回答表!F17="下水道事業",IF([1]回答表!X45="●","●",""),"")</f>
        <v/>
      </c>
      <c r="O139" s="131"/>
      <c r="P139" s="131"/>
      <c r="Q139" s="132"/>
      <c r="R139" s="119"/>
      <c r="S139" s="119"/>
      <c r="T139" s="119"/>
      <c r="U139" s="197" t="s">
        <v>52</v>
      </c>
      <c r="V139" s="198"/>
      <c r="W139" s="198"/>
      <c r="X139" s="198"/>
      <c r="Y139" s="198"/>
      <c r="Z139" s="198"/>
      <c r="AA139" s="198"/>
      <c r="AB139" s="198"/>
      <c r="AC139" s="101"/>
      <c r="AD139" s="68"/>
      <c r="AE139" s="68"/>
      <c r="AF139" s="68"/>
      <c r="AG139" s="68"/>
      <c r="AH139" s="68"/>
      <c r="AI139" s="68"/>
      <c r="AJ139" s="68"/>
      <c r="AK139" s="136"/>
      <c r="AL139" s="68"/>
      <c r="AM139" s="200" t="str">
        <f>IF([1]回答表!F17="下水道事業",IF([1]回答表!X45="●",[1]回答表!B158,IF([1]回答表!AA45="●",[1]回答表!B223,"")),"")</f>
        <v/>
      </c>
      <c r="AN139" s="201"/>
      <c r="AO139" s="201"/>
      <c r="AP139" s="201"/>
      <c r="AQ139" s="201"/>
      <c r="AR139" s="201"/>
      <c r="AS139" s="201"/>
      <c r="AT139" s="201"/>
      <c r="AU139" s="201"/>
      <c r="AV139" s="201"/>
      <c r="AW139" s="201"/>
      <c r="AX139" s="201"/>
      <c r="AY139" s="201"/>
      <c r="AZ139" s="201"/>
      <c r="BA139" s="201"/>
      <c r="BB139" s="201"/>
      <c r="BC139" s="202"/>
      <c r="BD139" s="109"/>
      <c r="BE139" s="109"/>
      <c r="BF139" s="138" t="str">
        <f>IF([1]回答表!F17="下水道事業",IF([1]回答表!X45="●",[1]回答表!B212,IF([1]回答表!AA45="●",[1]回答表!B278,"")),"")</f>
        <v/>
      </c>
      <c r="BG139" s="139"/>
      <c r="BH139" s="139"/>
      <c r="BI139" s="139"/>
      <c r="BJ139" s="138"/>
      <c r="BK139" s="139"/>
      <c r="BL139" s="139"/>
      <c r="BM139" s="139"/>
      <c r="BN139" s="138"/>
      <c r="BO139" s="139"/>
      <c r="BP139" s="139"/>
      <c r="BQ139" s="140"/>
      <c r="BR139" s="112"/>
    </row>
    <row r="140" spans="3:92" ht="19.350000000000001" customHeight="1" x14ac:dyDescent="0.4">
      <c r="C140" s="101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44"/>
      <c r="O140" s="145"/>
      <c r="P140" s="145"/>
      <c r="Q140" s="146"/>
      <c r="R140" s="119"/>
      <c r="S140" s="119"/>
      <c r="T140" s="119"/>
      <c r="U140" s="205"/>
      <c r="V140" s="206"/>
      <c r="W140" s="206"/>
      <c r="X140" s="206"/>
      <c r="Y140" s="206"/>
      <c r="Z140" s="206"/>
      <c r="AA140" s="206"/>
      <c r="AB140" s="206"/>
      <c r="AC140" s="101"/>
      <c r="AD140" s="68"/>
      <c r="AE140" s="68"/>
      <c r="AF140" s="68"/>
      <c r="AG140" s="68"/>
      <c r="AH140" s="68"/>
      <c r="AI140" s="68"/>
      <c r="AJ140" s="68"/>
      <c r="AK140" s="136"/>
      <c r="AL140" s="68"/>
      <c r="AM140" s="208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10"/>
      <c r="BD140" s="109"/>
      <c r="BE140" s="109"/>
      <c r="BF140" s="150"/>
      <c r="BG140" s="151"/>
      <c r="BH140" s="151"/>
      <c r="BI140" s="151"/>
      <c r="BJ140" s="150"/>
      <c r="BK140" s="151"/>
      <c r="BL140" s="151"/>
      <c r="BM140" s="151"/>
      <c r="BN140" s="150"/>
      <c r="BO140" s="151"/>
      <c r="BP140" s="151"/>
      <c r="BQ140" s="152"/>
      <c r="BR140" s="112"/>
    </row>
    <row r="141" spans="3:92" ht="15.6" customHeight="1" x14ac:dyDescent="0.4">
      <c r="C141" s="101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44"/>
      <c r="O141" s="145"/>
      <c r="P141" s="145"/>
      <c r="Q141" s="146"/>
      <c r="R141" s="119"/>
      <c r="S141" s="119"/>
      <c r="T141" s="119"/>
      <c r="U141" s="82" t="str">
        <f>IF([1]回答表!F17="下水道事業",IF([1]回答表!X45="●",[1]回答表!Y193,IF([1]回答表!AA45="●",[1]回答表!Y259,"")),"")</f>
        <v/>
      </c>
      <c r="V141" s="83"/>
      <c r="W141" s="83"/>
      <c r="X141" s="83"/>
      <c r="Y141" s="83"/>
      <c r="Z141" s="83"/>
      <c r="AA141" s="83"/>
      <c r="AB141" s="153"/>
      <c r="AC141" s="68"/>
      <c r="AD141" s="68"/>
      <c r="AE141" s="68"/>
      <c r="AF141" s="68"/>
      <c r="AG141" s="68"/>
      <c r="AH141" s="68"/>
      <c r="AI141" s="68"/>
      <c r="AJ141" s="68"/>
      <c r="AK141" s="136"/>
      <c r="AL141" s="68"/>
      <c r="AM141" s="208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10"/>
      <c r="BD141" s="109"/>
      <c r="BE141" s="109"/>
      <c r="BF141" s="150"/>
      <c r="BG141" s="151"/>
      <c r="BH141" s="151"/>
      <c r="BI141" s="151"/>
      <c r="BJ141" s="150"/>
      <c r="BK141" s="151"/>
      <c r="BL141" s="151"/>
      <c r="BM141" s="151"/>
      <c r="BN141" s="150"/>
      <c r="BO141" s="151"/>
      <c r="BP141" s="151"/>
      <c r="BQ141" s="152"/>
      <c r="BR141" s="112"/>
    </row>
    <row r="142" spans="3:92" ht="15.6" customHeight="1" x14ac:dyDescent="0.5">
      <c r="C142" s="101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54"/>
      <c r="O142" s="155"/>
      <c r="P142" s="155"/>
      <c r="Q142" s="156"/>
      <c r="R142" s="119"/>
      <c r="S142" s="119"/>
      <c r="T142" s="119"/>
      <c r="U142" s="79"/>
      <c r="V142" s="80"/>
      <c r="W142" s="80"/>
      <c r="X142" s="80"/>
      <c r="Y142" s="80"/>
      <c r="Z142" s="80"/>
      <c r="AA142" s="80"/>
      <c r="AB142" s="81"/>
      <c r="AC142" s="109"/>
      <c r="AD142" s="109"/>
      <c r="AE142" s="109"/>
      <c r="AF142" s="109"/>
      <c r="AG142" s="109"/>
      <c r="AH142" s="109"/>
      <c r="AI142" s="109"/>
      <c r="AJ142" s="110"/>
      <c r="AK142" s="136"/>
      <c r="AL142" s="68"/>
      <c r="AM142" s="208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10"/>
      <c r="BD142" s="109"/>
      <c r="BE142" s="109"/>
      <c r="BF142" s="150" t="str">
        <f>IF([1]回答表!F17="下水道事業",IF([1]回答表!X45="●",[1]回答表!E212,IF([1]回答表!AA45="●",[1]回答表!E278,"")),"")</f>
        <v/>
      </c>
      <c r="BG142" s="151"/>
      <c r="BH142" s="151"/>
      <c r="BI142" s="151"/>
      <c r="BJ142" s="150" t="str">
        <f>IF([1]回答表!F17="下水道事業",IF([1]回答表!X45="●",[1]回答表!E213,IF([1]回答表!AA45="●",[1]回答表!E279,"")),"")</f>
        <v/>
      </c>
      <c r="BK142" s="151"/>
      <c r="BL142" s="151"/>
      <c r="BM142" s="151"/>
      <c r="BN142" s="150" t="str">
        <f>IF([1]回答表!F17="下水道事業",IF([1]回答表!X45="●",[1]回答表!E214,IF([1]回答表!AA45="●",[1]回答表!E280,"")),"")</f>
        <v/>
      </c>
      <c r="BO142" s="151"/>
      <c r="BP142" s="151"/>
      <c r="BQ142" s="152"/>
      <c r="BR142" s="112"/>
      <c r="BX142" s="200" t="str">
        <f>IF([1]回答表!AQ20="下水道事業",IF([1]回答表!BI48="○",[1]回答表!AM161,IF([1]回答表!BL48="○",[1]回答表!AM226,"")),"")</f>
        <v/>
      </c>
      <c r="BY142" s="201"/>
      <c r="BZ142" s="201"/>
      <c r="CA142" s="201"/>
      <c r="CB142" s="201"/>
      <c r="CC142" s="201"/>
      <c r="CD142" s="201"/>
      <c r="CE142" s="201"/>
      <c r="CF142" s="201"/>
      <c r="CG142" s="201"/>
      <c r="CH142" s="201"/>
      <c r="CI142" s="201"/>
      <c r="CJ142" s="201"/>
      <c r="CK142" s="201"/>
      <c r="CL142" s="201"/>
      <c r="CM142" s="201"/>
      <c r="CN142" s="202"/>
    </row>
    <row r="143" spans="3:92" ht="15.6" customHeight="1" x14ac:dyDescent="0.5">
      <c r="C143" s="101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8"/>
      <c r="O143" s="158"/>
      <c r="P143" s="158"/>
      <c r="Q143" s="158"/>
      <c r="R143" s="159"/>
      <c r="S143" s="159"/>
      <c r="T143" s="159"/>
      <c r="U143" s="85"/>
      <c r="V143" s="86"/>
      <c r="W143" s="86"/>
      <c r="X143" s="86"/>
      <c r="Y143" s="86"/>
      <c r="Z143" s="86"/>
      <c r="AA143" s="86"/>
      <c r="AB143" s="87"/>
      <c r="AC143" s="109"/>
      <c r="AD143" s="109"/>
      <c r="AE143" s="109"/>
      <c r="AF143" s="109"/>
      <c r="AG143" s="109"/>
      <c r="AH143" s="109"/>
      <c r="AI143" s="109"/>
      <c r="AJ143" s="110"/>
      <c r="AK143" s="136"/>
      <c r="AL143" s="109"/>
      <c r="AM143" s="208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10"/>
      <c r="BD143" s="120"/>
      <c r="BE143" s="120"/>
      <c r="BF143" s="150"/>
      <c r="BG143" s="151"/>
      <c r="BH143" s="151"/>
      <c r="BI143" s="151"/>
      <c r="BJ143" s="150"/>
      <c r="BK143" s="151"/>
      <c r="BL143" s="151"/>
      <c r="BM143" s="151"/>
      <c r="BN143" s="150"/>
      <c r="BO143" s="151"/>
      <c r="BP143" s="151"/>
      <c r="BQ143" s="152"/>
      <c r="BR143" s="112"/>
      <c r="BX143" s="208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10"/>
    </row>
    <row r="144" spans="3:92" ht="18" customHeight="1" x14ac:dyDescent="0.4">
      <c r="C144" s="101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109"/>
      <c r="Q144" s="109"/>
      <c r="R144" s="119"/>
      <c r="S144" s="119"/>
      <c r="T144" s="119"/>
      <c r="U144" s="68"/>
      <c r="V144" s="68"/>
      <c r="W144" s="68"/>
      <c r="X144" s="68"/>
      <c r="Y144" s="68"/>
      <c r="Z144" s="68"/>
      <c r="AA144" s="68"/>
      <c r="AB144" s="68"/>
      <c r="AC144" s="68"/>
      <c r="AD144" s="108"/>
      <c r="AE144" s="109"/>
      <c r="AF144" s="109"/>
      <c r="AG144" s="109"/>
      <c r="AH144" s="109"/>
      <c r="AI144" s="109"/>
      <c r="AJ144" s="109"/>
      <c r="AK144" s="109"/>
      <c r="AL144" s="109"/>
      <c r="AM144" s="208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10"/>
      <c r="BD144" s="68"/>
      <c r="BE144" s="68"/>
      <c r="BF144" s="150"/>
      <c r="BG144" s="151"/>
      <c r="BH144" s="151"/>
      <c r="BI144" s="151"/>
      <c r="BJ144" s="150"/>
      <c r="BK144" s="151"/>
      <c r="BL144" s="151"/>
      <c r="BM144" s="151"/>
      <c r="BN144" s="150"/>
      <c r="BO144" s="151"/>
      <c r="BP144" s="151"/>
      <c r="BQ144" s="152"/>
      <c r="BR144" s="112"/>
      <c r="BS144" s="92"/>
      <c r="BT144" s="68"/>
      <c r="BU144" s="68"/>
      <c r="BV144" s="68"/>
      <c r="BW144" s="68"/>
      <c r="BX144" s="208"/>
      <c r="BY144" s="209"/>
      <c r="BZ144" s="209"/>
      <c r="CA144" s="209"/>
      <c r="CB144" s="209"/>
      <c r="CC144" s="209"/>
      <c r="CD144" s="209"/>
      <c r="CE144" s="209"/>
      <c r="CF144" s="209"/>
      <c r="CG144" s="209"/>
      <c r="CH144" s="209"/>
      <c r="CI144" s="209"/>
      <c r="CJ144" s="209"/>
      <c r="CK144" s="209"/>
      <c r="CL144" s="209"/>
      <c r="CM144" s="209"/>
      <c r="CN144" s="210"/>
    </row>
    <row r="145" spans="3:92" ht="19.350000000000001" customHeight="1" x14ac:dyDescent="0.4">
      <c r="C145" s="101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8"/>
      <c r="O145" s="158"/>
      <c r="P145" s="158"/>
      <c r="Q145" s="158"/>
      <c r="R145" s="159"/>
      <c r="S145" s="159"/>
      <c r="T145" s="159"/>
      <c r="U145" s="197" t="s">
        <v>53</v>
      </c>
      <c r="V145" s="198"/>
      <c r="W145" s="198"/>
      <c r="X145" s="198"/>
      <c r="Y145" s="198"/>
      <c r="Z145" s="198"/>
      <c r="AA145" s="198"/>
      <c r="AB145" s="198"/>
      <c r="AC145" s="197" t="s">
        <v>54</v>
      </c>
      <c r="AD145" s="198"/>
      <c r="AE145" s="198"/>
      <c r="AF145" s="198"/>
      <c r="AG145" s="198"/>
      <c r="AH145" s="198"/>
      <c r="AI145" s="198"/>
      <c r="AJ145" s="199"/>
      <c r="AK145" s="136"/>
      <c r="AL145" s="109"/>
      <c r="AM145" s="208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10"/>
      <c r="BD145" s="109"/>
      <c r="BE145" s="109"/>
      <c r="BF145" s="150"/>
      <c r="BG145" s="151"/>
      <c r="BH145" s="151"/>
      <c r="BI145" s="151"/>
      <c r="BJ145" s="150"/>
      <c r="BK145" s="151"/>
      <c r="BL145" s="151"/>
      <c r="BM145" s="151"/>
      <c r="BN145" s="150"/>
      <c r="BO145" s="151"/>
      <c r="BP145" s="151"/>
      <c r="BQ145" s="152"/>
      <c r="BR145" s="112"/>
      <c r="BX145" s="208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09"/>
      <c r="CI145" s="209"/>
      <c r="CJ145" s="209"/>
      <c r="CK145" s="209"/>
      <c r="CL145" s="209"/>
      <c r="CM145" s="209"/>
      <c r="CN145" s="210"/>
    </row>
    <row r="146" spans="3:92" ht="19.350000000000001" customHeight="1" x14ac:dyDescent="0.4">
      <c r="C146" s="101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109"/>
      <c r="Q146" s="109"/>
      <c r="R146" s="109"/>
      <c r="S146" s="119"/>
      <c r="T146" s="119"/>
      <c r="U146" s="205"/>
      <c r="V146" s="206"/>
      <c r="W146" s="206"/>
      <c r="X146" s="206"/>
      <c r="Y146" s="206"/>
      <c r="Z146" s="206"/>
      <c r="AA146" s="206"/>
      <c r="AB146" s="206"/>
      <c r="AC146" s="236"/>
      <c r="AD146" s="237"/>
      <c r="AE146" s="237"/>
      <c r="AF146" s="237"/>
      <c r="AG146" s="237"/>
      <c r="AH146" s="237"/>
      <c r="AI146" s="237"/>
      <c r="AJ146" s="238"/>
      <c r="AK146" s="136"/>
      <c r="AL146" s="109"/>
      <c r="AM146" s="208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10"/>
      <c r="BD146" s="172"/>
      <c r="BE146" s="172"/>
      <c r="BF146" s="150"/>
      <c r="BG146" s="151"/>
      <c r="BH146" s="151"/>
      <c r="BI146" s="151"/>
      <c r="BJ146" s="150"/>
      <c r="BK146" s="151"/>
      <c r="BL146" s="151"/>
      <c r="BM146" s="151"/>
      <c r="BN146" s="150"/>
      <c r="BO146" s="151"/>
      <c r="BP146" s="151"/>
      <c r="BQ146" s="152"/>
      <c r="BR146" s="112"/>
      <c r="BX146" s="208"/>
      <c r="BY146" s="209"/>
      <c r="BZ146" s="209"/>
      <c r="CA146" s="209"/>
      <c r="CB146" s="209"/>
      <c r="CC146" s="209"/>
      <c r="CD146" s="209"/>
      <c r="CE146" s="209"/>
      <c r="CF146" s="209"/>
      <c r="CG146" s="209"/>
      <c r="CH146" s="209"/>
      <c r="CI146" s="209"/>
      <c r="CJ146" s="209"/>
      <c r="CK146" s="209"/>
      <c r="CL146" s="209"/>
      <c r="CM146" s="209"/>
      <c r="CN146" s="210"/>
    </row>
    <row r="147" spans="3:92" ht="15.6" customHeight="1" x14ac:dyDescent="0.4">
      <c r="C147" s="101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109"/>
      <c r="Q147" s="109"/>
      <c r="R147" s="109"/>
      <c r="S147" s="119"/>
      <c r="T147" s="119"/>
      <c r="U147" s="82" t="str">
        <f>IF([1]回答表!F17="下水道事業",IF([1]回答表!X45="●",[1]回答表!Y195,IF([1]回答表!AA45="●",[1]回答表!Y261,"")),"")</f>
        <v/>
      </c>
      <c r="V147" s="83"/>
      <c r="W147" s="83"/>
      <c r="X147" s="83"/>
      <c r="Y147" s="83"/>
      <c r="Z147" s="83"/>
      <c r="AA147" s="83"/>
      <c r="AB147" s="153"/>
      <c r="AC147" s="82" t="str">
        <f>IF([1]回答表!F17="下水道事業",IF([1]回答表!X45="●",[1]回答表!Y196,IF([1]回答表!AA45="●",[1]回答表!Y262,"")),"")</f>
        <v/>
      </c>
      <c r="AD147" s="83"/>
      <c r="AE147" s="83"/>
      <c r="AF147" s="83"/>
      <c r="AG147" s="83"/>
      <c r="AH147" s="83"/>
      <c r="AI147" s="83"/>
      <c r="AJ147" s="153"/>
      <c r="AK147" s="136"/>
      <c r="AL147" s="109"/>
      <c r="AM147" s="208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10"/>
      <c r="BD147" s="172"/>
      <c r="BE147" s="172"/>
      <c r="BF147" s="150" t="s">
        <v>23</v>
      </c>
      <c r="BG147" s="151"/>
      <c r="BH147" s="151"/>
      <c r="BI147" s="151"/>
      <c r="BJ147" s="150" t="s">
        <v>24</v>
      </c>
      <c r="BK147" s="151"/>
      <c r="BL147" s="151"/>
      <c r="BM147" s="151"/>
      <c r="BN147" s="150" t="s">
        <v>25</v>
      </c>
      <c r="BO147" s="151"/>
      <c r="BP147" s="151"/>
      <c r="BQ147" s="152"/>
      <c r="BR147" s="112"/>
      <c r="BX147" s="208"/>
      <c r="BY147" s="209"/>
      <c r="BZ147" s="209"/>
      <c r="CA147" s="209"/>
      <c r="CB147" s="209"/>
      <c r="CC147" s="209"/>
      <c r="CD147" s="209"/>
      <c r="CE147" s="209"/>
      <c r="CF147" s="209"/>
      <c r="CG147" s="209"/>
      <c r="CH147" s="209"/>
      <c r="CI147" s="209"/>
      <c r="CJ147" s="209"/>
      <c r="CK147" s="209"/>
      <c r="CL147" s="209"/>
      <c r="CM147" s="209"/>
      <c r="CN147" s="210"/>
    </row>
    <row r="148" spans="3:92" ht="15.6" customHeight="1" x14ac:dyDescent="0.4">
      <c r="C148" s="101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109"/>
      <c r="Q148" s="109"/>
      <c r="R148" s="109"/>
      <c r="S148" s="119"/>
      <c r="T148" s="119"/>
      <c r="U148" s="79"/>
      <c r="V148" s="80"/>
      <c r="W148" s="80"/>
      <c r="X148" s="80"/>
      <c r="Y148" s="80"/>
      <c r="Z148" s="80"/>
      <c r="AA148" s="80"/>
      <c r="AB148" s="81"/>
      <c r="AC148" s="79"/>
      <c r="AD148" s="80"/>
      <c r="AE148" s="80"/>
      <c r="AF148" s="80"/>
      <c r="AG148" s="80"/>
      <c r="AH148" s="80"/>
      <c r="AI148" s="80"/>
      <c r="AJ148" s="81"/>
      <c r="AK148" s="136"/>
      <c r="AL148" s="109"/>
      <c r="AM148" s="215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7"/>
      <c r="BD148" s="172"/>
      <c r="BE148" s="172"/>
      <c r="BF148" s="150"/>
      <c r="BG148" s="151"/>
      <c r="BH148" s="151"/>
      <c r="BI148" s="151"/>
      <c r="BJ148" s="150"/>
      <c r="BK148" s="151"/>
      <c r="BL148" s="151"/>
      <c r="BM148" s="151"/>
      <c r="BN148" s="150"/>
      <c r="BO148" s="151"/>
      <c r="BP148" s="151"/>
      <c r="BQ148" s="152"/>
      <c r="BR148" s="112"/>
      <c r="BX148" s="208"/>
      <c r="BY148" s="209"/>
      <c r="BZ148" s="209"/>
      <c r="CA148" s="209"/>
      <c r="CB148" s="209"/>
      <c r="CC148" s="209"/>
      <c r="CD148" s="209"/>
      <c r="CE148" s="209"/>
      <c r="CF148" s="209"/>
      <c r="CG148" s="209"/>
      <c r="CH148" s="209"/>
      <c r="CI148" s="209"/>
      <c r="CJ148" s="209"/>
      <c r="CK148" s="209"/>
      <c r="CL148" s="209"/>
      <c r="CM148" s="209"/>
      <c r="CN148" s="210"/>
    </row>
    <row r="149" spans="3:92" ht="15.6" customHeight="1" x14ac:dyDescent="0.4">
      <c r="C149" s="101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109"/>
      <c r="Q149" s="109"/>
      <c r="R149" s="109"/>
      <c r="S149" s="119"/>
      <c r="T149" s="119"/>
      <c r="U149" s="85"/>
      <c r="V149" s="86"/>
      <c r="W149" s="86"/>
      <c r="X149" s="86"/>
      <c r="Y149" s="86"/>
      <c r="Z149" s="86"/>
      <c r="AA149" s="86"/>
      <c r="AB149" s="87"/>
      <c r="AC149" s="85"/>
      <c r="AD149" s="86"/>
      <c r="AE149" s="86"/>
      <c r="AF149" s="86"/>
      <c r="AG149" s="86"/>
      <c r="AH149" s="86"/>
      <c r="AI149" s="86"/>
      <c r="AJ149" s="87"/>
      <c r="AK149" s="136"/>
      <c r="AL149" s="109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120"/>
      <c r="BD149" s="172"/>
      <c r="BE149" s="172"/>
      <c r="BF149" s="189"/>
      <c r="BG149" s="190"/>
      <c r="BH149" s="190"/>
      <c r="BI149" s="190"/>
      <c r="BJ149" s="189"/>
      <c r="BK149" s="190"/>
      <c r="BL149" s="190"/>
      <c r="BM149" s="190"/>
      <c r="BN149" s="189"/>
      <c r="BO149" s="190"/>
      <c r="BP149" s="190"/>
      <c r="BQ149" s="191"/>
      <c r="BR149" s="112"/>
      <c r="BX149" s="208"/>
      <c r="BY149" s="209"/>
      <c r="BZ149" s="209"/>
      <c r="CA149" s="209"/>
      <c r="CB149" s="209"/>
      <c r="CC149" s="209"/>
      <c r="CD149" s="209"/>
      <c r="CE149" s="209"/>
      <c r="CF149" s="209"/>
      <c r="CG149" s="209"/>
      <c r="CH149" s="209"/>
      <c r="CI149" s="209"/>
      <c r="CJ149" s="209"/>
      <c r="CK149" s="209"/>
      <c r="CL149" s="209"/>
      <c r="CM149" s="209"/>
      <c r="CN149" s="210"/>
    </row>
    <row r="150" spans="3:92" ht="18" customHeight="1" x14ac:dyDescent="0.5">
      <c r="C150" s="101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109"/>
      <c r="Q150" s="109"/>
      <c r="R150" s="119"/>
      <c r="S150" s="119"/>
      <c r="T150" s="119"/>
      <c r="U150" s="68"/>
      <c r="V150" s="68"/>
      <c r="W150" s="68"/>
      <c r="X150" s="68"/>
      <c r="Y150" s="68"/>
      <c r="Z150" s="68"/>
      <c r="AA150" s="68"/>
      <c r="AB150" s="68"/>
      <c r="AC150" s="68"/>
      <c r="AD150" s="108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10"/>
      <c r="AO150" s="110"/>
      <c r="AP150" s="110"/>
      <c r="AQ150" s="111"/>
      <c r="AR150" s="68"/>
      <c r="AS150" s="185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112"/>
      <c r="BS150" s="92"/>
      <c r="BT150" s="68"/>
      <c r="BU150" s="68"/>
      <c r="BV150" s="68"/>
      <c r="BW150" s="68"/>
      <c r="BX150" s="208"/>
      <c r="BY150" s="209"/>
      <c r="BZ150" s="209"/>
      <c r="CA150" s="209"/>
      <c r="CB150" s="209"/>
      <c r="CC150" s="209"/>
      <c r="CD150" s="209"/>
      <c r="CE150" s="209"/>
      <c r="CF150" s="209"/>
      <c r="CG150" s="209"/>
      <c r="CH150" s="209"/>
      <c r="CI150" s="209"/>
      <c r="CJ150" s="209"/>
      <c r="CK150" s="209"/>
      <c r="CL150" s="209"/>
      <c r="CM150" s="209"/>
      <c r="CN150" s="210"/>
    </row>
    <row r="151" spans="3:92" ht="18.95" customHeight="1" x14ac:dyDescent="0.4">
      <c r="C151" s="101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8"/>
      <c r="O151" s="158"/>
      <c r="P151" s="158"/>
      <c r="Q151" s="158"/>
      <c r="R151" s="119"/>
      <c r="S151" s="119"/>
      <c r="T151" s="119"/>
      <c r="U151" s="221" t="s">
        <v>55</v>
      </c>
      <c r="V151" s="222"/>
      <c r="W151" s="222"/>
      <c r="X151" s="222"/>
      <c r="Y151" s="222"/>
      <c r="Z151" s="222"/>
      <c r="AA151" s="222"/>
      <c r="AB151" s="222"/>
      <c r="AC151" s="221" t="s">
        <v>56</v>
      </c>
      <c r="AD151" s="222"/>
      <c r="AE151" s="222"/>
      <c r="AF151" s="222"/>
      <c r="AG151" s="222"/>
      <c r="AH151" s="222"/>
      <c r="AI151" s="222"/>
      <c r="AJ151" s="223"/>
      <c r="AK151" s="221" t="s">
        <v>57</v>
      </c>
      <c r="AL151" s="222"/>
      <c r="AM151" s="222"/>
      <c r="AN151" s="222"/>
      <c r="AO151" s="222"/>
      <c r="AP151" s="222"/>
      <c r="AQ151" s="222"/>
      <c r="AR151" s="222"/>
      <c r="AS151" s="221" t="s">
        <v>58</v>
      </c>
      <c r="AT151" s="222"/>
      <c r="AU151" s="222"/>
      <c r="AV151" s="222"/>
      <c r="AW151" s="222"/>
      <c r="AX151" s="222"/>
      <c r="AY151" s="222"/>
      <c r="AZ151" s="223"/>
      <c r="BA151" s="221" t="s">
        <v>59</v>
      </c>
      <c r="BB151" s="222"/>
      <c r="BC151" s="222"/>
      <c r="BD151" s="222"/>
      <c r="BE151" s="222"/>
      <c r="BF151" s="222"/>
      <c r="BG151" s="222"/>
      <c r="BH151" s="223"/>
      <c r="BI151" s="68"/>
      <c r="BJ151" s="68"/>
      <c r="BK151" s="68"/>
      <c r="BL151" s="68"/>
      <c r="BM151" s="68"/>
      <c r="BN151" s="68"/>
      <c r="BO151" s="68"/>
      <c r="BP151" s="68"/>
      <c r="BQ151" s="68"/>
      <c r="BR151" s="112"/>
      <c r="BS151" s="92"/>
      <c r="BT151" s="68"/>
      <c r="BU151" s="68"/>
      <c r="BV151" s="68"/>
      <c r="BW151" s="68"/>
      <c r="BX151" s="215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7"/>
    </row>
    <row r="152" spans="3:92" ht="15.6" customHeight="1" x14ac:dyDescent="0.4">
      <c r="C152" s="101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109"/>
      <c r="Q152" s="109"/>
      <c r="R152" s="119"/>
      <c r="S152" s="119"/>
      <c r="T152" s="119"/>
      <c r="U152" s="239"/>
      <c r="V152" s="240"/>
      <c r="W152" s="240"/>
      <c r="X152" s="240"/>
      <c r="Y152" s="240"/>
      <c r="Z152" s="240"/>
      <c r="AA152" s="240"/>
      <c r="AB152" s="240"/>
      <c r="AC152" s="239"/>
      <c r="AD152" s="240"/>
      <c r="AE152" s="240"/>
      <c r="AF152" s="240"/>
      <c r="AG152" s="240"/>
      <c r="AH152" s="240"/>
      <c r="AI152" s="240"/>
      <c r="AJ152" s="241"/>
      <c r="AK152" s="239"/>
      <c r="AL152" s="240"/>
      <c r="AM152" s="240"/>
      <c r="AN152" s="240"/>
      <c r="AO152" s="240"/>
      <c r="AP152" s="240"/>
      <c r="AQ152" s="240"/>
      <c r="AR152" s="240"/>
      <c r="AS152" s="239"/>
      <c r="AT152" s="240"/>
      <c r="AU152" s="240"/>
      <c r="AV152" s="240"/>
      <c r="AW152" s="240"/>
      <c r="AX152" s="240"/>
      <c r="AY152" s="240"/>
      <c r="AZ152" s="241"/>
      <c r="BA152" s="239"/>
      <c r="BB152" s="240"/>
      <c r="BC152" s="240"/>
      <c r="BD152" s="240"/>
      <c r="BE152" s="240"/>
      <c r="BF152" s="240"/>
      <c r="BG152" s="240"/>
      <c r="BH152" s="241"/>
      <c r="BI152" s="68"/>
      <c r="BJ152" s="68"/>
      <c r="BK152" s="68"/>
      <c r="BL152" s="68"/>
      <c r="BM152" s="68"/>
      <c r="BN152" s="68"/>
      <c r="BO152" s="68"/>
      <c r="BP152" s="68"/>
      <c r="BQ152" s="68"/>
      <c r="BR152" s="112"/>
      <c r="BS152" s="92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112"/>
    </row>
    <row r="153" spans="3:92" ht="15.6" customHeight="1" x14ac:dyDescent="0.4">
      <c r="C153" s="101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109"/>
      <c r="Q153" s="109"/>
      <c r="R153" s="119"/>
      <c r="S153" s="119"/>
      <c r="T153" s="119"/>
      <c r="U153" s="82" t="str">
        <f>IF([1]回答表!F17="下水道事業",IF([1]回答表!X45="●",[1]回答表!Y198,IF([1]回答表!AA45="●",[1]回答表!Y264,"")),"")</f>
        <v/>
      </c>
      <c r="V153" s="83"/>
      <c r="W153" s="83"/>
      <c r="X153" s="83"/>
      <c r="Y153" s="83"/>
      <c r="Z153" s="83"/>
      <c r="AA153" s="83"/>
      <c r="AB153" s="153"/>
      <c r="AC153" s="82" t="str">
        <f>IF([1]回答表!F17="下水道事業",IF([1]回答表!X45="●",[1]回答表!Y199,IF([1]回答表!AA45="●",[1]回答表!Y265,"")),"")</f>
        <v/>
      </c>
      <c r="AD153" s="83"/>
      <c r="AE153" s="83"/>
      <c r="AF153" s="83"/>
      <c r="AG153" s="83"/>
      <c r="AH153" s="83"/>
      <c r="AI153" s="83"/>
      <c r="AJ153" s="153"/>
      <c r="AK153" s="82" t="str">
        <f>IF([1]回答表!F17="下水道事業",IF([1]回答表!X45="●",[1]回答表!Y200,IF([1]回答表!AA45="●",[1]回答表!Y266,"")),"")</f>
        <v/>
      </c>
      <c r="AL153" s="83"/>
      <c r="AM153" s="83"/>
      <c r="AN153" s="83"/>
      <c r="AO153" s="83"/>
      <c r="AP153" s="83"/>
      <c r="AQ153" s="83"/>
      <c r="AR153" s="153"/>
      <c r="AS153" s="82" t="str">
        <f>IF([1]回答表!F17="下水道事業",IF([1]回答表!X45="●",[1]回答表!Y201,IF([1]回答表!AA45="●",[1]回答表!Y267,"")),"")</f>
        <v/>
      </c>
      <c r="AT153" s="83"/>
      <c r="AU153" s="83"/>
      <c r="AV153" s="83"/>
      <c r="AW153" s="83"/>
      <c r="AX153" s="83"/>
      <c r="AY153" s="83"/>
      <c r="AZ153" s="153"/>
      <c r="BA153" s="82" t="str">
        <f>IF([1]回答表!F17="下水道事業",IF([1]回答表!X45="●",[1]回答表!Y202,IF([1]回答表!AA45="●",[1]回答表!Y268,"")),"")</f>
        <v/>
      </c>
      <c r="BB153" s="83"/>
      <c r="BC153" s="83"/>
      <c r="BD153" s="83"/>
      <c r="BE153" s="83"/>
      <c r="BF153" s="83"/>
      <c r="BG153" s="83"/>
      <c r="BH153" s="153"/>
      <c r="BI153" s="68"/>
      <c r="BJ153" s="68"/>
      <c r="BK153" s="68"/>
      <c r="BL153" s="68"/>
      <c r="BM153" s="68"/>
      <c r="BN153" s="68"/>
      <c r="BO153" s="68"/>
      <c r="BP153" s="68"/>
      <c r="BQ153" s="68"/>
      <c r="BR153" s="112"/>
      <c r="BS153" s="92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112"/>
    </row>
    <row r="154" spans="3:92" ht="15.6" customHeight="1" x14ac:dyDescent="0.4">
      <c r="C154" s="101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109"/>
      <c r="Q154" s="109"/>
      <c r="R154" s="119"/>
      <c r="S154" s="119"/>
      <c r="T154" s="119"/>
      <c r="U154" s="79"/>
      <c r="V154" s="80"/>
      <c r="W154" s="80"/>
      <c r="X154" s="80"/>
      <c r="Y154" s="80"/>
      <c r="Z154" s="80"/>
      <c r="AA154" s="80"/>
      <c r="AB154" s="81"/>
      <c r="AC154" s="79"/>
      <c r="AD154" s="80"/>
      <c r="AE154" s="80"/>
      <c r="AF154" s="80"/>
      <c r="AG154" s="80"/>
      <c r="AH154" s="80"/>
      <c r="AI154" s="80"/>
      <c r="AJ154" s="81"/>
      <c r="AK154" s="79"/>
      <c r="AL154" s="80"/>
      <c r="AM154" s="80"/>
      <c r="AN154" s="80"/>
      <c r="AO154" s="80"/>
      <c r="AP154" s="80"/>
      <c r="AQ154" s="80"/>
      <c r="AR154" s="81"/>
      <c r="AS154" s="79"/>
      <c r="AT154" s="80"/>
      <c r="AU154" s="80"/>
      <c r="AV154" s="80"/>
      <c r="AW154" s="80"/>
      <c r="AX154" s="80"/>
      <c r="AY154" s="80"/>
      <c r="AZ154" s="81"/>
      <c r="BA154" s="79"/>
      <c r="BB154" s="80"/>
      <c r="BC154" s="80"/>
      <c r="BD154" s="80"/>
      <c r="BE154" s="80"/>
      <c r="BF154" s="80"/>
      <c r="BG154" s="80"/>
      <c r="BH154" s="81"/>
      <c r="BI154" s="68"/>
      <c r="BJ154" s="68"/>
      <c r="BK154" s="68"/>
      <c r="BL154" s="68"/>
      <c r="BM154" s="68"/>
      <c r="BN154" s="68"/>
      <c r="BO154" s="68"/>
      <c r="BP154" s="68"/>
      <c r="BQ154" s="68"/>
      <c r="BR154" s="112"/>
      <c r="BS154" s="92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112"/>
    </row>
    <row r="155" spans="3:92" ht="15.6" customHeight="1" x14ac:dyDescent="0.4">
      <c r="C155" s="101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109"/>
      <c r="Q155" s="109"/>
      <c r="R155" s="119"/>
      <c r="S155" s="119"/>
      <c r="T155" s="119"/>
      <c r="U155" s="85"/>
      <c r="V155" s="86"/>
      <c r="W155" s="86"/>
      <c r="X155" s="86"/>
      <c r="Y155" s="86"/>
      <c r="Z155" s="86"/>
      <c r="AA155" s="86"/>
      <c r="AB155" s="87"/>
      <c r="AC155" s="85"/>
      <c r="AD155" s="86"/>
      <c r="AE155" s="86"/>
      <c r="AF155" s="86"/>
      <c r="AG155" s="86"/>
      <c r="AH155" s="86"/>
      <c r="AI155" s="86"/>
      <c r="AJ155" s="87"/>
      <c r="AK155" s="85"/>
      <c r="AL155" s="86"/>
      <c r="AM155" s="86"/>
      <c r="AN155" s="86"/>
      <c r="AO155" s="86"/>
      <c r="AP155" s="86"/>
      <c r="AQ155" s="86"/>
      <c r="AR155" s="87"/>
      <c r="AS155" s="85"/>
      <c r="AT155" s="86"/>
      <c r="AU155" s="86"/>
      <c r="AV155" s="86"/>
      <c r="AW155" s="86"/>
      <c r="AX155" s="86"/>
      <c r="AY155" s="86"/>
      <c r="AZ155" s="87"/>
      <c r="BA155" s="85"/>
      <c r="BB155" s="86"/>
      <c r="BC155" s="86"/>
      <c r="BD155" s="86"/>
      <c r="BE155" s="86"/>
      <c r="BF155" s="86"/>
      <c r="BG155" s="86"/>
      <c r="BH155" s="87"/>
      <c r="BI155" s="68"/>
      <c r="BJ155" s="68"/>
      <c r="BK155" s="68"/>
      <c r="BL155" s="68"/>
      <c r="BM155" s="68"/>
      <c r="BN155" s="68"/>
      <c r="BO155" s="68"/>
      <c r="BP155" s="68"/>
      <c r="BQ155" s="68"/>
      <c r="BR155" s="112"/>
      <c r="BS155" s="92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112"/>
    </row>
    <row r="156" spans="3:92" ht="29.45" customHeight="1" x14ac:dyDescent="0.5">
      <c r="C156" s="101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109"/>
      <c r="Q156" s="109"/>
      <c r="R156" s="119"/>
      <c r="S156" s="119"/>
      <c r="T156" s="119"/>
      <c r="U156" s="68"/>
      <c r="V156" s="68"/>
      <c r="W156" s="68"/>
      <c r="X156" s="68"/>
      <c r="Y156" s="68"/>
      <c r="Z156" s="68"/>
      <c r="AA156" s="68"/>
      <c r="AB156" s="68"/>
      <c r="AC156" s="68"/>
      <c r="AD156" s="108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10"/>
      <c r="AO156" s="110"/>
      <c r="AP156" s="110"/>
      <c r="AQ156" s="111"/>
      <c r="AR156" s="68"/>
      <c r="AS156" s="95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112"/>
      <c r="BS156" s="92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</row>
    <row r="157" spans="3:92" ht="15.6" customHeight="1" x14ac:dyDescent="0.5">
      <c r="C157" s="101"/>
      <c r="D157" s="109"/>
      <c r="E157" s="109"/>
      <c r="F157" s="109"/>
      <c r="G157" s="109"/>
      <c r="H157" s="109"/>
      <c r="I157" s="109"/>
      <c r="J157" s="109"/>
      <c r="K157" s="109"/>
      <c r="L157" s="110"/>
      <c r="M157" s="110"/>
      <c r="N157" s="110"/>
      <c r="O157" s="111"/>
      <c r="P157" s="84"/>
      <c r="Q157" s="84"/>
      <c r="R157" s="119"/>
      <c r="S157" s="119"/>
      <c r="T157" s="119"/>
      <c r="U157" s="242" t="s">
        <v>60</v>
      </c>
      <c r="V157" s="243"/>
      <c r="W157" s="243"/>
      <c r="X157" s="243"/>
      <c r="Y157" s="243"/>
      <c r="Z157" s="243"/>
      <c r="AA157" s="243"/>
      <c r="AB157" s="243"/>
      <c r="AC157" s="242" t="s">
        <v>61</v>
      </c>
      <c r="AD157" s="243"/>
      <c r="AE157" s="243"/>
      <c r="AF157" s="243"/>
      <c r="AG157" s="243"/>
      <c r="AH157" s="243"/>
      <c r="AI157" s="243"/>
      <c r="AJ157" s="243"/>
      <c r="AK157" s="242" t="s">
        <v>62</v>
      </c>
      <c r="AL157" s="243"/>
      <c r="AM157" s="243"/>
      <c r="AN157" s="243"/>
      <c r="AO157" s="243"/>
      <c r="AP157" s="243"/>
      <c r="AQ157" s="243"/>
      <c r="AR157" s="244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108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10"/>
      <c r="BO157" s="110"/>
      <c r="BP157" s="110"/>
      <c r="BQ157" s="111"/>
      <c r="BR157" s="112"/>
    </row>
    <row r="158" spans="3:92" ht="15.6" customHeight="1" x14ac:dyDescent="0.5">
      <c r="C158" s="101"/>
      <c r="D158" s="212" t="s">
        <v>26</v>
      </c>
      <c r="E158" s="194"/>
      <c r="F158" s="194"/>
      <c r="G158" s="194"/>
      <c r="H158" s="194"/>
      <c r="I158" s="194"/>
      <c r="J158" s="194"/>
      <c r="K158" s="194"/>
      <c r="L158" s="194"/>
      <c r="M158" s="213"/>
      <c r="N158" s="130" t="str">
        <f>IF([1]回答表!F17="下水道事業",IF([1]回答表!AA45="●","●",""),"")</f>
        <v/>
      </c>
      <c r="O158" s="131"/>
      <c r="P158" s="131"/>
      <c r="Q158" s="132"/>
      <c r="R158" s="119"/>
      <c r="S158" s="119"/>
      <c r="T158" s="119"/>
      <c r="U158" s="245"/>
      <c r="V158" s="246"/>
      <c r="W158" s="246"/>
      <c r="X158" s="246"/>
      <c r="Y158" s="246"/>
      <c r="Z158" s="246"/>
      <c r="AA158" s="246"/>
      <c r="AB158" s="246"/>
      <c r="AC158" s="245"/>
      <c r="AD158" s="246"/>
      <c r="AE158" s="246"/>
      <c r="AF158" s="246"/>
      <c r="AG158" s="246"/>
      <c r="AH158" s="246"/>
      <c r="AI158" s="246"/>
      <c r="AJ158" s="246"/>
      <c r="AK158" s="247"/>
      <c r="AL158" s="248"/>
      <c r="AM158" s="248"/>
      <c r="AN158" s="248"/>
      <c r="AO158" s="248"/>
      <c r="AP158" s="248"/>
      <c r="AQ158" s="248"/>
      <c r="AR158" s="249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108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10"/>
      <c r="BO158" s="110"/>
      <c r="BP158" s="110"/>
      <c r="BQ158" s="111"/>
      <c r="BR158" s="112"/>
    </row>
    <row r="159" spans="3:92" ht="15.6" customHeight="1" x14ac:dyDescent="0.5">
      <c r="C159" s="101"/>
      <c r="D159" s="194"/>
      <c r="E159" s="194"/>
      <c r="F159" s="194"/>
      <c r="G159" s="194"/>
      <c r="H159" s="194"/>
      <c r="I159" s="194"/>
      <c r="J159" s="194"/>
      <c r="K159" s="194"/>
      <c r="L159" s="194"/>
      <c r="M159" s="213"/>
      <c r="N159" s="144"/>
      <c r="O159" s="145"/>
      <c r="P159" s="145"/>
      <c r="Q159" s="146"/>
      <c r="R159" s="119"/>
      <c r="S159" s="119"/>
      <c r="T159" s="119"/>
      <c r="U159" s="82" t="str">
        <f>IF([1]回答表!F17="下水道事業",IF([1]回答表!X45="●",[1]回答表!Y207,IF([1]回答表!AA45="●",[1]回答表!Y273,"")),"")</f>
        <v/>
      </c>
      <c r="V159" s="83"/>
      <c r="W159" s="83"/>
      <c r="X159" s="83"/>
      <c r="Y159" s="83"/>
      <c r="Z159" s="83"/>
      <c r="AA159" s="83"/>
      <c r="AB159" s="153"/>
      <c r="AC159" s="82" t="str">
        <f>IF([1]回答表!F17="下水道事業",IF([1]回答表!X45="●",[1]回答表!Y208,IF([1]回答表!AA45="●",[1]回答表!Y274,"")),"")</f>
        <v/>
      </c>
      <c r="AD159" s="83"/>
      <c r="AE159" s="83"/>
      <c r="AF159" s="83"/>
      <c r="AG159" s="83"/>
      <c r="AH159" s="83"/>
      <c r="AI159" s="83"/>
      <c r="AJ159" s="153"/>
      <c r="AK159" s="82" t="str">
        <f>IF([1]回答表!F17="下水道事業",IF([1]回答表!X45="●",[1]回答表!Y209,IF([1]回答表!AA45="●",[1]回答表!Y275,"")),"")</f>
        <v/>
      </c>
      <c r="AL159" s="83"/>
      <c r="AM159" s="83"/>
      <c r="AN159" s="83"/>
      <c r="AO159" s="83"/>
      <c r="AP159" s="83"/>
      <c r="AQ159" s="83"/>
      <c r="AR159" s="153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108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10"/>
      <c r="BO159" s="110"/>
      <c r="BP159" s="110"/>
      <c r="BQ159" s="111"/>
      <c r="BR159" s="112"/>
    </row>
    <row r="160" spans="3:92" ht="15.6" customHeight="1" x14ac:dyDescent="0.5">
      <c r="C160" s="101"/>
      <c r="D160" s="194"/>
      <c r="E160" s="194"/>
      <c r="F160" s="194"/>
      <c r="G160" s="194"/>
      <c r="H160" s="194"/>
      <c r="I160" s="194"/>
      <c r="J160" s="194"/>
      <c r="K160" s="194"/>
      <c r="L160" s="194"/>
      <c r="M160" s="213"/>
      <c r="N160" s="144"/>
      <c r="O160" s="145"/>
      <c r="P160" s="145"/>
      <c r="Q160" s="146"/>
      <c r="R160" s="119"/>
      <c r="S160" s="119"/>
      <c r="T160" s="119"/>
      <c r="U160" s="79"/>
      <c r="V160" s="80"/>
      <c r="W160" s="80"/>
      <c r="X160" s="80"/>
      <c r="Y160" s="80"/>
      <c r="Z160" s="80"/>
      <c r="AA160" s="80"/>
      <c r="AB160" s="81"/>
      <c r="AC160" s="79"/>
      <c r="AD160" s="80"/>
      <c r="AE160" s="80"/>
      <c r="AF160" s="80"/>
      <c r="AG160" s="80"/>
      <c r="AH160" s="80"/>
      <c r="AI160" s="80"/>
      <c r="AJ160" s="81"/>
      <c r="AK160" s="79"/>
      <c r="AL160" s="80"/>
      <c r="AM160" s="80"/>
      <c r="AN160" s="80"/>
      <c r="AO160" s="80"/>
      <c r="AP160" s="80"/>
      <c r="AQ160" s="80"/>
      <c r="AR160" s="81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108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10"/>
      <c r="BO160" s="110"/>
      <c r="BP160" s="110"/>
      <c r="BQ160" s="111"/>
      <c r="BR160" s="112"/>
    </row>
    <row r="161" spans="3:70" ht="15.6" customHeight="1" x14ac:dyDescent="0.5">
      <c r="C161" s="101"/>
      <c r="D161" s="194"/>
      <c r="E161" s="194"/>
      <c r="F161" s="194"/>
      <c r="G161" s="194"/>
      <c r="H161" s="194"/>
      <c r="I161" s="194"/>
      <c r="J161" s="194"/>
      <c r="K161" s="194"/>
      <c r="L161" s="194"/>
      <c r="M161" s="213"/>
      <c r="N161" s="154"/>
      <c r="O161" s="155"/>
      <c r="P161" s="155"/>
      <c r="Q161" s="156"/>
      <c r="R161" s="119"/>
      <c r="S161" s="119"/>
      <c r="T161" s="119"/>
      <c r="U161" s="85"/>
      <c r="V161" s="86"/>
      <c r="W161" s="86"/>
      <c r="X161" s="86"/>
      <c r="Y161" s="86"/>
      <c r="Z161" s="86"/>
      <c r="AA161" s="86"/>
      <c r="AB161" s="87"/>
      <c r="AC161" s="85"/>
      <c r="AD161" s="86"/>
      <c r="AE161" s="86"/>
      <c r="AF161" s="86"/>
      <c r="AG161" s="86"/>
      <c r="AH161" s="86"/>
      <c r="AI161" s="86"/>
      <c r="AJ161" s="87"/>
      <c r="AK161" s="85"/>
      <c r="AL161" s="86"/>
      <c r="AM161" s="86"/>
      <c r="AN161" s="86"/>
      <c r="AO161" s="86"/>
      <c r="AP161" s="86"/>
      <c r="AQ161" s="86"/>
      <c r="AR161" s="87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108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10"/>
      <c r="BO161" s="110"/>
      <c r="BP161" s="110"/>
      <c r="BQ161" s="111"/>
      <c r="BR161" s="112"/>
    </row>
    <row r="162" spans="3:70" ht="15.6" customHeight="1" x14ac:dyDescent="0.5">
      <c r="C162" s="10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68"/>
      <c r="V162" s="68"/>
      <c r="W162" s="68"/>
      <c r="X162" s="68"/>
      <c r="Y162" s="68"/>
      <c r="Z162" s="108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21"/>
      <c r="AK162" s="68"/>
      <c r="AL162" s="120"/>
      <c r="AM162" s="120"/>
      <c r="AN162" s="111"/>
      <c r="AO162" s="120"/>
      <c r="AP162" s="121"/>
      <c r="AQ162" s="121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108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10"/>
      <c r="BO162" s="110"/>
      <c r="BP162" s="110"/>
      <c r="BQ162" s="111"/>
      <c r="BR162" s="112"/>
    </row>
    <row r="163" spans="3:70" ht="33.6" customHeight="1" x14ac:dyDescent="0.5">
      <c r="C163" s="101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84"/>
      <c r="O163" s="84"/>
      <c r="P163" s="84"/>
      <c r="Q163" s="84"/>
      <c r="R163" s="119"/>
      <c r="S163" s="119"/>
      <c r="T163" s="119"/>
      <c r="U163" s="123" t="s">
        <v>31</v>
      </c>
      <c r="V163" s="119"/>
      <c r="W163" s="119"/>
      <c r="X163" s="119"/>
      <c r="Y163" s="119"/>
      <c r="Z163" s="119"/>
      <c r="AA163" s="110"/>
      <c r="AB163" s="124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23" t="s">
        <v>32</v>
      </c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68"/>
      <c r="BR163" s="112"/>
    </row>
    <row r="164" spans="3:70" ht="15.6" customHeight="1" x14ac:dyDescent="0.4">
      <c r="C164" s="101"/>
      <c r="D164" s="194" t="s">
        <v>33</v>
      </c>
      <c r="E164" s="194"/>
      <c r="F164" s="194"/>
      <c r="G164" s="194"/>
      <c r="H164" s="194"/>
      <c r="I164" s="194"/>
      <c r="J164" s="194"/>
      <c r="K164" s="194"/>
      <c r="L164" s="194"/>
      <c r="M164" s="213"/>
      <c r="N164" s="130" t="str">
        <f>IF([1]回答表!F17="下水道事業",IF([1]回答表!AD45="●","●",""),"")</f>
        <v/>
      </c>
      <c r="O164" s="131"/>
      <c r="P164" s="131"/>
      <c r="Q164" s="132"/>
      <c r="R164" s="119"/>
      <c r="S164" s="119"/>
      <c r="T164" s="119"/>
      <c r="U164" s="133" t="str">
        <f>IF([1]回答表!F17="下水道事業",IF([1]回答表!AD45="●",[1]回答表!B289,""),"")</f>
        <v/>
      </c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5"/>
      <c r="AK164" s="183"/>
      <c r="AL164" s="183"/>
      <c r="AM164" s="133" t="str">
        <f>IF([1]回答表!F17="下水道事業",IF([1]回答表!AD45="●",[1]回答表!B295,""),"")</f>
        <v/>
      </c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5"/>
      <c r="BR164" s="112"/>
    </row>
    <row r="165" spans="3:70" ht="15.6" customHeight="1" x14ac:dyDescent="0.4">
      <c r="C165" s="101"/>
      <c r="D165" s="194"/>
      <c r="E165" s="194"/>
      <c r="F165" s="194"/>
      <c r="G165" s="194"/>
      <c r="H165" s="194"/>
      <c r="I165" s="194"/>
      <c r="J165" s="194"/>
      <c r="K165" s="194"/>
      <c r="L165" s="194"/>
      <c r="M165" s="213"/>
      <c r="N165" s="144"/>
      <c r="O165" s="145"/>
      <c r="P165" s="145"/>
      <c r="Q165" s="146"/>
      <c r="R165" s="119"/>
      <c r="S165" s="119"/>
      <c r="T165" s="119"/>
      <c r="U165" s="147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9"/>
      <c r="AK165" s="183"/>
      <c r="AL165" s="183"/>
      <c r="AM165" s="147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9"/>
      <c r="BR165" s="112"/>
    </row>
    <row r="166" spans="3:70" ht="15.6" customHeight="1" x14ac:dyDescent="0.4">
      <c r="C166" s="101"/>
      <c r="D166" s="194"/>
      <c r="E166" s="194"/>
      <c r="F166" s="194"/>
      <c r="G166" s="194"/>
      <c r="H166" s="194"/>
      <c r="I166" s="194"/>
      <c r="J166" s="194"/>
      <c r="K166" s="194"/>
      <c r="L166" s="194"/>
      <c r="M166" s="213"/>
      <c r="N166" s="144"/>
      <c r="O166" s="145"/>
      <c r="P166" s="145"/>
      <c r="Q166" s="146"/>
      <c r="R166" s="119"/>
      <c r="S166" s="119"/>
      <c r="T166" s="119"/>
      <c r="U166" s="147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9"/>
      <c r="AK166" s="183"/>
      <c r="AL166" s="183"/>
      <c r="AM166" s="147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9"/>
      <c r="BR166" s="112"/>
    </row>
    <row r="167" spans="3:70" ht="15.6" customHeight="1" x14ac:dyDescent="0.4">
      <c r="C167" s="101"/>
      <c r="D167" s="194"/>
      <c r="E167" s="194"/>
      <c r="F167" s="194"/>
      <c r="G167" s="194"/>
      <c r="H167" s="194"/>
      <c r="I167" s="194"/>
      <c r="J167" s="194"/>
      <c r="K167" s="194"/>
      <c r="L167" s="194"/>
      <c r="M167" s="213"/>
      <c r="N167" s="154"/>
      <c r="O167" s="155"/>
      <c r="P167" s="155"/>
      <c r="Q167" s="156"/>
      <c r="R167" s="119"/>
      <c r="S167" s="119"/>
      <c r="T167" s="119"/>
      <c r="U167" s="179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1"/>
      <c r="AK167" s="183"/>
      <c r="AL167" s="183"/>
      <c r="AM167" s="179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1"/>
      <c r="BR167" s="112"/>
    </row>
    <row r="168" spans="3:70" ht="15.6" customHeight="1" x14ac:dyDescent="0.4">
      <c r="C168" s="184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6"/>
    </row>
    <row r="169" spans="3:70" ht="15.6" customHeight="1" x14ac:dyDescent="0.4"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</row>
    <row r="170" spans="3:70" ht="15.6" customHeight="1" x14ac:dyDescent="0.4">
      <c r="C170" s="94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192"/>
      <c r="AS170" s="192"/>
      <c r="AT170" s="192"/>
      <c r="AU170" s="192"/>
      <c r="AV170" s="192"/>
      <c r="AW170" s="192"/>
      <c r="AX170" s="192"/>
      <c r="AY170" s="192"/>
      <c r="AZ170" s="192"/>
      <c r="BA170" s="192"/>
      <c r="BB170" s="192"/>
      <c r="BC170" s="97"/>
      <c r="BD170" s="98"/>
      <c r="BE170" s="98"/>
      <c r="BF170" s="98"/>
      <c r="BG170" s="98"/>
      <c r="BH170" s="98"/>
      <c r="BI170" s="98"/>
      <c r="BJ170" s="98"/>
      <c r="BK170" s="98"/>
      <c r="BL170" s="98"/>
      <c r="BM170" s="98"/>
      <c r="BN170" s="98"/>
      <c r="BO170" s="98"/>
      <c r="BP170" s="98"/>
      <c r="BQ170" s="98"/>
      <c r="BR170" s="99"/>
    </row>
    <row r="171" spans="3:70" ht="15.6" customHeight="1" x14ac:dyDescent="0.5">
      <c r="C171" s="10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68"/>
      <c r="Y171" s="68"/>
      <c r="Z171" s="68"/>
      <c r="AA171" s="109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11"/>
      <c r="AO171" s="120"/>
      <c r="AP171" s="121"/>
      <c r="AQ171" s="121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08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10"/>
      <c r="BO171" s="110"/>
      <c r="BP171" s="110"/>
      <c r="BQ171" s="111"/>
      <c r="BR171" s="112"/>
    </row>
    <row r="172" spans="3:70" ht="15.6" customHeight="1" x14ac:dyDescent="0.5">
      <c r="C172" s="101"/>
      <c r="D172" s="102" t="s">
        <v>14</v>
      </c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4"/>
      <c r="R172" s="105" t="s">
        <v>63</v>
      </c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7"/>
      <c r="BC172" s="108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10"/>
      <c r="BO172" s="110"/>
      <c r="BP172" s="110"/>
      <c r="BQ172" s="111"/>
      <c r="BR172" s="112"/>
    </row>
    <row r="173" spans="3:70" ht="15.6" customHeight="1" x14ac:dyDescent="0.5">
      <c r="C173" s="101"/>
      <c r="D173" s="113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5"/>
      <c r="R173" s="116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8"/>
      <c r="BC173" s="108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10"/>
      <c r="BO173" s="110"/>
      <c r="BP173" s="110"/>
      <c r="BQ173" s="111"/>
      <c r="BR173" s="112"/>
    </row>
    <row r="174" spans="3:70" ht="15.6" customHeight="1" x14ac:dyDescent="0.5">
      <c r="C174" s="10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68"/>
      <c r="Y174" s="68"/>
      <c r="Z174" s="68"/>
      <c r="AA174" s="109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11"/>
      <c r="AO174" s="120"/>
      <c r="AP174" s="121"/>
      <c r="AQ174" s="121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08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10"/>
      <c r="BO174" s="110"/>
      <c r="BP174" s="110"/>
      <c r="BQ174" s="111"/>
      <c r="BR174" s="112"/>
    </row>
    <row r="175" spans="3:70" ht="25.5" x14ac:dyDescent="0.5">
      <c r="C175" s="10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23" t="s">
        <v>35</v>
      </c>
      <c r="V175" s="119"/>
      <c r="W175" s="119"/>
      <c r="X175" s="119"/>
      <c r="Y175" s="119"/>
      <c r="Z175" s="119"/>
      <c r="AA175" s="110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9" t="s">
        <v>17</v>
      </c>
      <c r="AN175" s="187"/>
      <c r="AO175" s="187"/>
      <c r="AP175" s="187"/>
      <c r="AQ175" s="187"/>
      <c r="AR175" s="187"/>
      <c r="AS175" s="187"/>
      <c r="AT175" s="110"/>
      <c r="AU175" s="110"/>
      <c r="AV175" s="110"/>
      <c r="AW175" s="110"/>
      <c r="AX175" s="111"/>
      <c r="AY175" s="128"/>
      <c r="AZ175" s="128"/>
      <c r="BA175" s="128"/>
      <c r="BB175" s="128"/>
      <c r="BC175" s="128"/>
      <c r="BD175" s="110"/>
      <c r="BE175" s="110"/>
      <c r="BF175" s="129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1"/>
      <c r="BR175" s="112"/>
    </row>
    <row r="176" spans="3:70" ht="19.350000000000001" customHeight="1" x14ac:dyDescent="0.5">
      <c r="C176" s="101"/>
      <c r="D176" s="194" t="s">
        <v>18</v>
      </c>
      <c r="E176" s="194"/>
      <c r="F176" s="194"/>
      <c r="G176" s="194"/>
      <c r="H176" s="194"/>
      <c r="I176" s="194"/>
      <c r="J176" s="194"/>
      <c r="K176" s="194"/>
      <c r="L176" s="194"/>
      <c r="M176" s="194"/>
      <c r="N176" s="130" t="str">
        <f>IF([1]回答表!BD17="●",IF([1]回答表!X45="●","●",""),"")</f>
        <v/>
      </c>
      <c r="O176" s="131"/>
      <c r="P176" s="131"/>
      <c r="Q176" s="132"/>
      <c r="R176" s="119"/>
      <c r="S176" s="119"/>
      <c r="T176" s="119"/>
      <c r="U176" s="133" t="str">
        <f>IF([1]回答表!BD17="●",IF([1]回答表!X45="●",[1]回答表!B158,IF([1]回答表!AA45="●",[1]回答表!B223,"")),"")</f>
        <v/>
      </c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5"/>
      <c r="AK176" s="136"/>
      <c r="AL176" s="136"/>
      <c r="AM176" s="138" t="str">
        <f>IF([1]回答表!BD17="●",IF([1]回答表!X45="●",[1]回答表!B212,IF([1]回答表!AA45="●",[1]回答表!B278,"")),"")</f>
        <v/>
      </c>
      <c r="AN176" s="139"/>
      <c r="AO176" s="139"/>
      <c r="AP176" s="139"/>
      <c r="AQ176" s="138"/>
      <c r="AR176" s="139"/>
      <c r="AS176" s="139"/>
      <c r="AT176" s="139"/>
      <c r="AU176" s="138"/>
      <c r="AV176" s="139"/>
      <c r="AW176" s="139"/>
      <c r="AX176" s="140"/>
      <c r="AY176" s="128"/>
      <c r="AZ176" s="128"/>
      <c r="BA176" s="128"/>
      <c r="BB176" s="128"/>
      <c r="BC176" s="128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12"/>
    </row>
    <row r="177" spans="3:70" ht="19.350000000000001" customHeight="1" x14ac:dyDescent="0.5">
      <c r="C177" s="101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44"/>
      <c r="O177" s="145"/>
      <c r="P177" s="145"/>
      <c r="Q177" s="146"/>
      <c r="R177" s="119"/>
      <c r="S177" s="119"/>
      <c r="T177" s="119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9"/>
      <c r="AK177" s="136"/>
      <c r="AL177" s="136"/>
      <c r="AM177" s="150"/>
      <c r="AN177" s="151"/>
      <c r="AO177" s="151"/>
      <c r="AP177" s="151"/>
      <c r="AQ177" s="150"/>
      <c r="AR177" s="151"/>
      <c r="AS177" s="151"/>
      <c r="AT177" s="151"/>
      <c r="AU177" s="150"/>
      <c r="AV177" s="151"/>
      <c r="AW177" s="151"/>
      <c r="AX177" s="152"/>
      <c r="AY177" s="128"/>
      <c r="AZ177" s="128"/>
      <c r="BA177" s="128"/>
      <c r="BB177" s="128"/>
      <c r="BC177" s="128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12"/>
    </row>
    <row r="178" spans="3:70" ht="15.6" customHeight="1" x14ac:dyDescent="0.5">
      <c r="C178" s="101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44"/>
      <c r="O178" s="145"/>
      <c r="P178" s="145"/>
      <c r="Q178" s="146"/>
      <c r="R178" s="119"/>
      <c r="S178" s="119"/>
      <c r="T178" s="119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9"/>
      <c r="AK178" s="136"/>
      <c r="AL178" s="136"/>
      <c r="AM178" s="150"/>
      <c r="AN178" s="151"/>
      <c r="AO178" s="151"/>
      <c r="AP178" s="151"/>
      <c r="AQ178" s="150"/>
      <c r="AR178" s="151"/>
      <c r="AS178" s="151"/>
      <c r="AT178" s="151"/>
      <c r="AU178" s="150"/>
      <c r="AV178" s="151"/>
      <c r="AW178" s="151"/>
      <c r="AX178" s="152"/>
      <c r="AY178" s="128"/>
      <c r="AZ178" s="128"/>
      <c r="BA178" s="128"/>
      <c r="BB178" s="128"/>
      <c r="BC178" s="128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12"/>
    </row>
    <row r="179" spans="3:70" ht="15.6" customHeight="1" x14ac:dyDescent="0.5">
      <c r="C179" s="101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54"/>
      <c r="O179" s="155"/>
      <c r="P179" s="155"/>
      <c r="Q179" s="156"/>
      <c r="R179" s="119"/>
      <c r="S179" s="119"/>
      <c r="T179" s="119"/>
      <c r="U179" s="147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9"/>
      <c r="AK179" s="136"/>
      <c r="AL179" s="136"/>
      <c r="AM179" s="150" t="str">
        <f>IF([1]回答表!BD17="●",IF([1]回答表!X45="●",[1]回答表!E212,IF([1]回答表!AA45="●",[1]回答表!E278,"")),"")</f>
        <v/>
      </c>
      <c r="AN179" s="151"/>
      <c r="AO179" s="151"/>
      <c r="AP179" s="151"/>
      <c r="AQ179" s="150" t="str">
        <f>IF([1]回答表!BD17="●",IF([1]回答表!X45="●",[1]回答表!E213,IF([1]回答表!AA45="●",[1]回答表!E279,"")),"")</f>
        <v/>
      </c>
      <c r="AR179" s="151"/>
      <c r="AS179" s="151"/>
      <c r="AT179" s="151"/>
      <c r="AU179" s="150" t="str">
        <f>IF([1]回答表!BD17="●",IF([1]回答表!X45="●",[1]回答表!E214,IF([1]回答表!AA45="●",[1]回答表!E280,"")),"")</f>
        <v/>
      </c>
      <c r="AV179" s="151"/>
      <c r="AW179" s="151"/>
      <c r="AX179" s="152"/>
      <c r="AY179" s="128"/>
      <c r="AZ179" s="128"/>
      <c r="BA179" s="128"/>
      <c r="BB179" s="128"/>
      <c r="BC179" s="128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12"/>
    </row>
    <row r="180" spans="3:70" ht="15.6" customHeight="1" x14ac:dyDescent="0.5">
      <c r="C180" s="101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8"/>
      <c r="O180" s="158"/>
      <c r="P180" s="158"/>
      <c r="Q180" s="158"/>
      <c r="R180" s="159"/>
      <c r="S180" s="159"/>
      <c r="T180" s="159"/>
      <c r="U180" s="147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9"/>
      <c r="AK180" s="136"/>
      <c r="AL180" s="136"/>
      <c r="AM180" s="150"/>
      <c r="AN180" s="151"/>
      <c r="AO180" s="151"/>
      <c r="AP180" s="151"/>
      <c r="AQ180" s="150"/>
      <c r="AR180" s="151"/>
      <c r="AS180" s="151"/>
      <c r="AT180" s="151"/>
      <c r="AU180" s="150"/>
      <c r="AV180" s="151"/>
      <c r="AW180" s="151"/>
      <c r="AX180" s="152"/>
      <c r="AY180" s="128"/>
      <c r="AZ180" s="128"/>
      <c r="BA180" s="128"/>
      <c r="BB180" s="128"/>
      <c r="BC180" s="128"/>
      <c r="BD180" s="120"/>
      <c r="BE180" s="120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12"/>
    </row>
    <row r="181" spans="3:70" ht="19.350000000000001" customHeight="1" x14ac:dyDescent="0.5">
      <c r="C181" s="101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8"/>
      <c r="O181" s="158"/>
      <c r="P181" s="158"/>
      <c r="Q181" s="158"/>
      <c r="R181" s="159"/>
      <c r="S181" s="159"/>
      <c r="T181" s="159"/>
      <c r="U181" s="147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9"/>
      <c r="AK181" s="136"/>
      <c r="AL181" s="136"/>
      <c r="AM181" s="150"/>
      <c r="AN181" s="151"/>
      <c r="AO181" s="151"/>
      <c r="AP181" s="151"/>
      <c r="AQ181" s="150"/>
      <c r="AR181" s="151"/>
      <c r="AS181" s="151"/>
      <c r="AT181" s="151"/>
      <c r="AU181" s="150"/>
      <c r="AV181" s="151"/>
      <c r="AW181" s="151"/>
      <c r="AX181" s="152"/>
      <c r="AY181" s="128"/>
      <c r="AZ181" s="128"/>
      <c r="BA181" s="128"/>
      <c r="BB181" s="128"/>
      <c r="BC181" s="128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12"/>
    </row>
    <row r="182" spans="3:70" ht="19.350000000000001" customHeight="1" x14ac:dyDescent="0.5">
      <c r="C182" s="101"/>
      <c r="D182" s="212" t="s">
        <v>26</v>
      </c>
      <c r="E182" s="194"/>
      <c r="F182" s="194"/>
      <c r="G182" s="194"/>
      <c r="H182" s="194"/>
      <c r="I182" s="194"/>
      <c r="J182" s="194"/>
      <c r="K182" s="194"/>
      <c r="L182" s="194"/>
      <c r="M182" s="213"/>
      <c r="N182" s="130" t="str">
        <f>IF([1]回答表!BD17="●",IF([1]回答表!AA45="●","●",""),"")</f>
        <v/>
      </c>
      <c r="O182" s="131"/>
      <c r="P182" s="131"/>
      <c r="Q182" s="132"/>
      <c r="R182" s="119"/>
      <c r="S182" s="119"/>
      <c r="T182" s="119"/>
      <c r="U182" s="147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9"/>
      <c r="AK182" s="136"/>
      <c r="AL182" s="136"/>
      <c r="AM182" s="150"/>
      <c r="AN182" s="151"/>
      <c r="AO182" s="151"/>
      <c r="AP182" s="151"/>
      <c r="AQ182" s="150"/>
      <c r="AR182" s="151"/>
      <c r="AS182" s="151"/>
      <c r="AT182" s="151"/>
      <c r="AU182" s="150"/>
      <c r="AV182" s="151"/>
      <c r="AW182" s="151"/>
      <c r="AX182" s="152"/>
      <c r="AY182" s="128"/>
      <c r="AZ182" s="128"/>
      <c r="BA182" s="128"/>
      <c r="BB182" s="128"/>
      <c r="BC182" s="128"/>
      <c r="BD182" s="172"/>
      <c r="BE182" s="172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12"/>
    </row>
    <row r="183" spans="3:70" ht="15.6" customHeight="1" x14ac:dyDescent="0.5">
      <c r="C183" s="101"/>
      <c r="D183" s="194"/>
      <c r="E183" s="194"/>
      <c r="F183" s="194"/>
      <c r="G183" s="194"/>
      <c r="H183" s="194"/>
      <c r="I183" s="194"/>
      <c r="J183" s="194"/>
      <c r="K183" s="194"/>
      <c r="L183" s="194"/>
      <c r="M183" s="213"/>
      <c r="N183" s="144"/>
      <c r="O183" s="145"/>
      <c r="P183" s="145"/>
      <c r="Q183" s="146"/>
      <c r="R183" s="119"/>
      <c r="S183" s="119"/>
      <c r="T183" s="119"/>
      <c r="U183" s="147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9"/>
      <c r="AK183" s="136"/>
      <c r="AL183" s="136"/>
      <c r="AM183" s="150" t="s">
        <v>23</v>
      </c>
      <c r="AN183" s="151"/>
      <c r="AO183" s="151"/>
      <c r="AP183" s="151"/>
      <c r="AQ183" s="150" t="s">
        <v>24</v>
      </c>
      <c r="AR183" s="151"/>
      <c r="AS183" s="151"/>
      <c r="AT183" s="151"/>
      <c r="AU183" s="150" t="s">
        <v>25</v>
      </c>
      <c r="AV183" s="151"/>
      <c r="AW183" s="151"/>
      <c r="AX183" s="152"/>
      <c r="AY183" s="128"/>
      <c r="AZ183" s="128"/>
      <c r="BA183" s="128"/>
      <c r="BB183" s="128"/>
      <c r="BC183" s="128"/>
      <c r="BD183" s="172"/>
      <c r="BE183" s="172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12"/>
    </row>
    <row r="184" spans="3:70" ht="15.6" customHeight="1" x14ac:dyDescent="0.5">
      <c r="C184" s="101"/>
      <c r="D184" s="194"/>
      <c r="E184" s="194"/>
      <c r="F184" s="194"/>
      <c r="G184" s="194"/>
      <c r="H184" s="194"/>
      <c r="I184" s="194"/>
      <c r="J184" s="194"/>
      <c r="K184" s="194"/>
      <c r="L184" s="194"/>
      <c r="M184" s="213"/>
      <c r="N184" s="144"/>
      <c r="O184" s="145"/>
      <c r="P184" s="145"/>
      <c r="Q184" s="146"/>
      <c r="R184" s="119"/>
      <c r="S184" s="119"/>
      <c r="T184" s="119"/>
      <c r="U184" s="147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9"/>
      <c r="AK184" s="136"/>
      <c r="AL184" s="136"/>
      <c r="AM184" s="150"/>
      <c r="AN184" s="151"/>
      <c r="AO184" s="151"/>
      <c r="AP184" s="151"/>
      <c r="AQ184" s="150"/>
      <c r="AR184" s="151"/>
      <c r="AS184" s="151"/>
      <c r="AT184" s="151"/>
      <c r="AU184" s="150"/>
      <c r="AV184" s="151"/>
      <c r="AW184" s="151"/>
      <c r="AX184" s="152"/>
      <c r="AY184" s="128"/>
      <c r="AZ184" s="128"/>
      <c r="BA184" s="128"/>
      <c r="BB184" s="128"/>
      <c r="BC184" s="128"/>
      <c r="BD184" s="172"/>
      <c r="BE184" s="172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12"/>
    </row>
    <row r="185" spans="3:70" ht="15.6" customHeight="1" x14ac:dyDescent="0.5">
      <c r="C185" s="101"/>
      <c r="D185" s="194"/>
      <c r="E185" s="194"/>
      <c r="F185" s="194"/>
      <c r="G185" s="194"/>
      <c r="H185" s="194"/>
      <c r="I185" s="194"/>
      <c r="J185" s="194"/>
      <c r="K185" s="194"/>
      <c r="L185" s="194"/>
      <c r="M185" s="213"/>
      <c r="N185" s="154"/>
      <c r="O185" s="155"/>
      <c r="P185" s="155"/>
      <c r="Q185" s="156"/>
      <c r="R185" s="119"/>
      <c r="S185" s="119"/>
      <c r="T185" s="119"/>
      <c r="U185" s="179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1"/>
      <c r="AK185" s="136"/>
      <c r="AL185" s="136"/>
      <c r="AM185" s="189"/>
      <c r="AN185" s="190"/>
      <c r="AO185" s="190"/>
      <c r="AP185" s="190"/>
      <c r="AQ185" s="189"/>
      <c r="AR185" s="190"/>
      <c r="AS185" s="190"/>
      <c r="AT185" s="190"/>
      <c r="AU185" s="189"/>
      <c r="AV185" s="190"/>
      <c r="AW185" s="190"/>
      <c r="AX185" s="191"/>
      <c r="AY185" s="128"/>
      <c r="AZ185" s="128"/>
      <c r="BA185" s="128"/>
      <c r="BB185" s="128"/>
      <c r="BC185" s="128"/>
      <c r="BD185" s="172"/>
      <c r="BE185" s="172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12"/>
    </row>
    <row r="186" spans="3:70" ht="15.6" customHeight="1" x14ac:dyDescent="0.5">
      <c r="C186" s="101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84"/>
      <c r="O186" s="84"/>
      <c r="P186" s="84"/>
      <c r="Q186" s="84"/>
      <c r="R186" s="119"/>
      <c r="S186" s="119"/>
      <c r="T186" s="119"/>
      <c r="U186" s="119"/>
      <c r="V186" s="119"/>
      <c r="W186" s="119"/>
      <c r="X186" s="68"/>
      <c r="Y186" s="68"/>
      <c r="Z186" s="68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112"/>
    </row>
    <row r="187" spans="3:70" ht="18.600000000000001" customHeight="1" x14ac:dyDescent="0.5">
      <c r="C187" s="101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84"/>
      <c r="O187" s="84"/>
      <c r="P187" s="84"/>
      <c r="Q187" s="84"/>
      <c r="R187" s="119"/>
      <c r="S187" s="119"/>
      <c r="T187" s="119"/>
      <c r="U187" s="123" t="s">
        <v>31</v>
      </c>
      <c r="V187" s="119"/>
      <c r="W187" s="119"/>
      <c r="X187" s="119"/>
      <c r="Y187" s="119"/>
      <c r="Z187" s="119"/>
      <c r="AA187" s="110"/>
      <c r="AB187" s="124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23" t="s">
        <v>32</v>
      </c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68"/>
      <c r="BR187" s="112"/>
    </row>
    <row r="188" spans="3:70" ht="15.6" customHeight="1" x14ac:dyDescent="0.4">
      <c r="C188" s="101"/>
      <c r="D188" s="194" t="s">
        <v>33</v>
      </c>
      <c r="E188" s="194"/>
      <c r="F188" s="194"/>
      <c r="G188" s="194"/>
      <c r="H188" s="194"/>
      <c r="I188" s="194"/>
      <c r="J188" s="194"/>
      <c r="K188" s="194"/>
      <c r="L188" s="194"/>
      <c r="M188" s="213"/>
      <c r="N188" s="130" t="str">
        <f>IF([1]回答表!BD17="●",IF([1]回答表!AD45="●","●",""),"")</f>
        <v/>
      </c>
      <c r="O188" s="131"/>
      <c r="P188" s="131"/>
      <c r="Q188" s="132"/>
      <c r="R188" s="119"/>
      <c r="S188" s="119"/>
      <c r="T188" s="119"/>
      <c r="U188" s="133" t="str">
        <f>IF([1]回答表!BD17="●",IF([1]回答表!AD45="●",[1]回答表!B289,""),"")</f>
        <v/>
      </c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5"/>
      <c r="AK188" s="183"/>
      <c r="AL188" s="183"/>
      <c r="AM188" s="133" t="str">
        <f>IF([1]回答表!BD17="●",IF([1]回答表!AD45="●",[1]回答表!B295,""),"")</f>
        <v/>
      </c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5"/>
      <c r="BR188" s="112"/>
    </row>
    <row r="189" spans="3:70" ht="15.6" customHeight="1" x14ac:dyDescent="0.4">
      <c r="C189" s="101"/>
      <c r="D189" s="194"/>
      <c r="E189" s="194"/>
      <c r="F189" s="194"/>
      <c r="G189" s="194"/>
      <c r="H189" s="194"/>
      <c r="I189" s="194"/>
      <c r="J189" s="194"/>
      <c r="K189" s="194"/>
      <c r="L189" s="194"/>
      <c r="M189" s="213"/>
      <c r="N189" s="144"/>
      <c r="O189" s="145"/>
      <c r="P189" s="145"/>
      <c r="Q189" s="146"/>
      <c r="R189" s="119"/>
      <c r="S189" s="119"/>
      <c r="T189" s="119"/>
      <c r="U189" s="147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9"/>
      <c r="AK189" s="183"/>
      <c r="AL189" s="183"/>
      <c r="AM189" s="147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9"/>
      <c r="BR189" s="112"/>
    </row>
    <row r="190" spans="3:70" ht="15.6" customHeight="1" x14ac:dyDescent="0.4">
      <c r="C190" s="101"/>
      <c r="D190" s="194"/>
      <c r="E190" s="194"/>
      <c r="F190" s="194"/>
      <c r="G190" s="194"/>
      <c r="H190" s="194"/>
      <c r="I190" s="194"/>
      <c r="J190" s="194"/>
      <c r="K190" s="194"/>
      <c r="L190" s="194"/>
      <c r="M190" s="213"/>
      <c r="N190" s="144"/>
      <c r="O190" s="145"/>
      <c r="P190" s="145"/>
      <c r="Q190" s="146"/>
      <c r="R190" s="119"/>
      <c r="S190" s="119"/>
      <c r="T190" s="119"/>
      <c r="U190" s="147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9"/>
      <c r="AK190" s="183"/>
      <c r="AL190" s="183"/>
      <c r="AM190" s="147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9"/>
      <c r="BR190" s="112"/>
    </row>
    <row r="191" spans="3:70" ht="15.6" customHeight="1" x14ac:dyDescent="0.4">
      <c r="C191" s="101"/>
      <c r="D191" s="194"/>
      <c r="E191" s="194"/>
      <c r="F191" s="194"/>
      <c r="G191" s="194"/>
      <c r="H191" s="194"/>
      <c r="I191" s="194"/>
      <c r="J191" s="194"/>
      <c r="K191" s="194"/>
      <c r="L191" s="194"/>
      <c r="M191" s="213"/>
      <c r="N191" s="154"/>
      <c r="O191" s="155"/>
      <c r="P191" s="155"/>
      <c r="Q191" s="156"/>
      <c r="R191" s="119"/>
      <c r="S191" s="119"/>
      <c r="T191" s="119"/>
      <c r="U191" s="179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1"/>
      <c r="AK191" s="183"/>
      <c r="AL191" s="183"/>
      <c r="AM191" s="179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1"/>
      <c r="BR191" s="112"/>
    </row>
    <row r="192" spans="3:70" ht="15.6" customHeight="1" x14ac:dyDescent="0.4">
      <c r="C192" s="184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6"/>
    </row>
    <row r="193" spans="1:71" ht="15.6" customHeight="1" x14ac:dyDescent="0.4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</row>
    <row r="194" spans="1:71" ht="15.6" customHeight="1" x14ac:dyDescent="0.4">
      <c r="C194" s="94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97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9"/>
      <c r="BS194" s="92"/>
    </row>
    <row r="195" spans="1:71" ht="15.6" customHeight="1" x14ac:dyDescent="0.5">
      <c r="C195" s="10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68"/>
      <c r="Y195" s="68"/>
      <c r="Z195" s="68"/>
      <c r="AA195" s="109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11"/>
      <c r="AO195" s="120"/>
      <c r="AP195" s="121"/>
      <c r="AQ195" s="121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08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10"/>
      <c r="BO195" s="110"/>
      <c r="BP195" s="110"/>
      <c r="BQ195" s="111"/>
      <c r="BR195" s="112"/>
      <c r="BS195" s="92"/>
    </row>
    <row r="196" spans="1:71" ht="15.6" customHeight="1" x14ac:dyDescent="0.5">
      <c r="C196" s="101"/>
      <c r="D196" s="102" t="s">
        <v>14</v>
      </c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4"/>
      <c r="R196" s="105" t="s">
        <v>64</v>
      </c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7"/>
      <c r="BC196" s="108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10"/>
      <c r="BO196" s="110"/>
      <c r="BP196" s="110"/>
      <c r="BQ196" s="111"/>
      <c r="BR196" s="112"/>
      <c r="BS196" s="92"/>
    </row>
    <row r="197" spans="1:71" ht="15.6" customHeight="1" x14ac:dyDescent="0.5">
      <c r="C197" s="101"/>
      <c r="D197" s="113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5"/>
      <c r="R197" s="116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8"/>
      <c r="BC197" s="108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10"/>
      <c r="BO197" s="110"/>
      <c r="BP197" s="110"/>
      <c r="BQ197" s="111"/>
      <c r="BR197" s="112"/>
      <c r="BS197" s="92"/>
    </row>
    <row r="198" spans="1:71" ht="15.6" customHeight="1" x14ac:dyDescent="0.5">
      <c r="C198" s="10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68"/>
      <c r="Y198" s="68"/>
      <c r="Z198" s="68"/>
      <c r="AA198" s="109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11"/>
      <c r="AO198" s="120"/>
      <c r="AP198" s="121"/>
      <c r="AQ198" s="121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08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10"/>
      <c r="BO198" s="110"/>
      <c r="BP198" s="110"/>
      <c r="BQ198" s="111"/>
      <c r="BR198" s="112"/>
      <c r="BS198" s="92"/>
    </row>
    <row r="199" spans="1:71" ht="25.5" x14ac:dyDescent="0.5">
      <c r="C199" s="10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23" t="s">
        <v>35</v>
      </c>
      <c r="V199" s="119"/>
      <c r="W199" s="119"/>
      <c r="X199" s="119"/>
      <c r="Y199" s="119"/>
      <c r="Z199" s="119"/>
      <c r="AA199" s="110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3" t="s">
        <v>65</v>
      </c>
      <c r="AN199" s="125"/>
      <c r="AO199" s="124"/>
      <c r="AP199" s="126"/>
      <c r="AQ199" s="126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8"/>
      <c r="BD199" s="110"/>
      <c r="BE199" s="110"/>
      <c r="BF199" s="129" t="s">
        <v>17</v>
      </c>
      <c r="BG199" s="187"/>
      <c r="BH199" s="187"/>
      <c r="BI199" s="187"/>
      <c r="BJ199" s="187"/>
      <c r="BK199" s="187"/>
      <c r="BL199" s="187"/>
      <c r="BM199" s="110"/>
      <c r="BN199" s="110"/>
      <c r="BO199" s="110"/>
      <c r="BP199" s="110"/>
      <c r="BQ199" s="125"/>
      <c r="BR199" s="112"/>
      <c r="BS199" s="92"/>
    </row>
    <row r="200" spans="1:71" ht="15.6" customHeight="1" x14ac:dyDescent="0.4">
      <c r="C200" s="101"/>
      <c r="D200" s="194" t="s">
        <v>18</v>
      </c>
      <c r="E200" s="194"/>
      <c r="F200" s="194"/>
      <c r="G200" s="194"/>
      <c r="H200" s="194"/>
      <c r="I200" s="194"/>
      <c r="J200" s="194"/>
      <c r="K200" s="194"/>
      <c r="L200" s="194"/>
      <c r="M200" s="194"/>
      <c r="N200" s="130" t="str">
        <f>IF([1]回答表!X46="●","●","")</f>
        <v/>
      </c>
      <c r="O200" s="131"/>
      <c r="P200" s="131"/>
      <c r="Q200" s="132"/>
      <c r="R200" s="119"/>
      <c r="S200" s="119"/>
      <c r="T200" s="119"/>
      <c r="U200" s="133" t="str">
        <f>IF([1]回答表!X46="●",[1]回答表!B307,IF([1]回答表!AA46="●",[1]回答表!B324,""))</f>
        <v/>
      </c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5"/>
      <c r="AK200" s="136"/>
      <c r="AL200" s="136"/>
      <c r="AM200" s="250" t="s">
        <v>66</v>
      </c>
      <c r="AN200" s="251"/>
      <c r="AO200" s="251"/>
      <c r="AP200" s="251"/>
      <c r="AQ200" s="251"/>
      <c r="AR200" s="251"/>
      <c r="AS200" s="251"/>
      <c r="AT200" s="252"/>
      <c r="AU200" s="250" t="s">
        <v>67</v>
      </c>
      <c r="AV200" s="251"/>
      <c r="AW200" s="251"/>
      <c r="AX200" s="251"/>
      <c r="AY200" s="251"/>
      <c r="AZ200" s="251"/>
      <c r="BA200" s="251"/>
      <c r="BB200" s="252"/>
      <c r="BC200" s="120"/>
      <c r="BD200" s="109"/>
      <c r="BE200" s="109"/>
      <c r="BF200" s="138" t="str">
        <f>IF([1]回答表!X46="●",[1]回答表!U313,IF([1]回答表!AA46="●",[1]回答表!U330,""))</f>
        <v/>
      </c>
      <c r="BG200" s="139"/>
      <c r="BH200" s="139"/>
      <c r="BI200" s="139"/>
      <c r="BJ200" s="138"/>
      <c r="BK200" s="139"/>
      <c r="BL200" s="139"/>
      <c r="BM200" s="139"/>
      <c r="BN200" s="138"/>
      <c r="BO200" s="139"/>
      <c r="BP200" s="139"/>
      <c r="BQ200" s="140"/>
      <c r="BR200" s="112"/>
      <c r="BS200" s="92"/>
    </row>
    <row r="201" spans="1:71" ht="15.6" customHeight="1" x14ac:dyDescent="0.4">
      <c r="C201" s="101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44"/>
      <c r="O201" s="145"/>
      <c r="P201" s="145"/>
      <c r="Q201" s="146"/>
      <c r="R201" s="119"/>
      <c r="S201" s="119"/>
      <c r="T201" s="119"/>
      <c r="U201" s="147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9"/>
      <c r="AK201" s="136"/>
      <c r="AL201" s="136"/>
      <c r="AM201" s="253"/>
      <c r="AN201" s="254"/>
      <c r="AO201" s="254"/>
      <c r="AP201" s="254"/>
      <c r="AQ201" s="254"/>
      <c r="AR201" s="254"/>
      <c r="AS201" s="254"/>
      <c r="AT201" s="255"/>
      <c r="AU201" s="253"/>
      <c r="AV201" s="254"/>
      <c r="AW201" s="254"/>
      <c r="AX201" s="254"/>
      <c r="AY201" s="254"/>
      <c r="AZ201" s="254"/>
      <c r="BA201" s="254"/>
      <c r="BB201" s="255"/>
      <c r="BC201" s="120"/>
      <c r="BD201" s="109"/>
      <c r="BE201" s="109"/>
      <c r="BF201" s="150"/>
      <c r="BG201" s="151"/>
      <c r="BH201" s="151"/>
      <c r="BI201" s="151"/>
      <c r="BJ201" s="150"/>
      <c r="BK201" s="151"/>
      <c r="BL201" s="151"/>
      <c r="BM201" s="151"/>
      <c r="BN201" s="150"/>
      <c r="BO201" s="151"/>
      <c r="BP201" s="151"/>
      <c r="BQ201" s="152"/>
      <c r="BR201" s="112"/>
      <c r="BS201" s="92"/>
    </row>
    <row r="202" spans="1:71" ht="15.6" customHeight="1" x14ac:dyDescent="0.4">
      <c r="C202" s="101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44"/>
      <c r="O202" s="145"/>
      <c r="P202" s="145"/>
      <c r="Q202" s="146"/>
      <c r="R202" s="119"/>
      <c r="S202" s="119"/>
      <c r="T202" s="119"/>
      <c r="U202" s="147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9"/>
      <c r="AK202" s="136"/>
      <c r="AL202" s="136"/>
      <c r="AM202" s="256"/>
      <c r="AN202" s="257"/>
      <c r="AO202" s="257"/>
      <c r="AP202" s="257"/>
      <c r="AQ202" s="257"/>
      <c r="AR202" s="257"/>
      <c r="AS202" s="257"/>
      <c r="AT202" s="258"/>
      <c r="AU202" s="256"/>
      <c r="AV202" s="257"/>
      <c r="AW202" s="257"/>
      <c r="AX202" s="257"/>
      <c r="AY202" s="257"/>
      <c r="AZ202" s="257"/>
      <c r="BA202" s="257"/>
      <c r="BB202" s="258"/>
      <c r="BC202" s="120"/>
      <c r="BD202" s="109"/>
      <c r="BE202" s="109"/>
      <c r="BF202" s="150"/>
      <c r="BG202" s="151"/>
      <c r="BH202" s="151"/>
      <c r="BI202" s="151"/>
      <c r="BJ202" s="150"/>
      <c r="BK202" s="151"/>
      <c r="BL202" s="151"/>
      <c r="BM202" s="151"/>
      <c r="BN202" s="150"/>
      <c r="BO202" s="151"/>
      <c r="BP202" s="151"/>
      <c r="BQ202" s="152"/>
      <c r="BR202" s="112"/>
      <c r="BS202" s="92"/>
    </row>
    <row r="203" spans="1:71" ht="15.6" customHeight="1" x14ac:dyDescent="0.4">
      <c r="C203" s="101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54"/>
      <c r="O203" s="155"/>
      <c r="P203" s="155"/>
      <c r="Q203" s="156"/>
      <c r="R203" s="119"/>
      <c r="S203" s="119"/>
      <c r="T203" s="119"/>
      <c r="U203" s="147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9"/>
      <c r="AK203" s="136"/>
      <c r="AL203" s="136"/>
      <c r="AM203" s="82" t="str">
        <f>IF([1]回答表!X46="●",[1]回答表!G313,IF([1]回答表!AA46="●",[1]回答表!G330,""))</f>
        <v/>
      </c>
      <c r="AN203" s="83"/>
      <c r="AO203" s="83"/>
      <c r="AP203" s="83"/>
      <c r="AQ203" s="83"/>
      <c r="AR203" s="83"/>
      <c r="AS203" s="83"/>
      <c r="AT203" s="153"/>
      <c r="AU203" s="82" t="str">
        <f>IF([1]回答表!X46="●",[1]回答表!G314,IF([1]回答表!AA46="●",[1]回答表!G331,""))</f>
        <v/>
      </c>
      <c r="AV203" s="83"/>
      <c r="AW203" s="83"/>
      <c r="AX203" s="83"/>
      <c r="AY203" s="83"/>
      <c r="AZ203" s="83"/>
      <c r="BA203" s="83"/>
      <c r="BB203" s="153"/>
      <c r="BC203" s="120"/>
      <c r="BD203" s="109"/>
      <c r="BE203" s="109"/>
      <c r="BF203" s="150" t="str">
        <f>IF([1]回答表!X46="●",[1]回答表!X313,IF([1]回答表!AA46="●",[1]回答表!X330,""))</f>
        <v/>
      </c>
      <c r="BG203" s="151"/>
      <c r="BH203" s="151"/>
      <c r="BI203" s="151"/>
      <c r="BJ203" s="150" t="str">
        <f>IF([1]回答表!X46="●",[1]回答表!X314,IF([1]回答表!AA46="●",[1]回答表!X331,""))</f>
        <v/>
      </c>
      <c r="BK203" s="151"/>
      <c r="BL203" s="151"/>
      <c r="BM203" s="152"/>
      <c r="BN203" s="150" t="str">
        <f>IF([1]回答表!X46="●",[1]回答表!X315,IF([1]回答表!AA46="●",[1]回答表!X332,""))</f>
        <v/>
      </c>
      <c r="BO203" s="151"/>
      <c r="BP203" s="151"/>
      <c r="BQ203" s="152"/>
      <c r="BR203" s="112"/>
      <c r="BS203" s="92"/>
    </row>
    <row r="204" spans="1:71" ht="15.6" customHeight="1" x14ac:dyDescent="0.4">
      <c r="C204" s="101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9"/>
      <c r="O204" s="159"/>
      <c r="P204" s="159"/>
      <c r="Q204" s="159"/>
      <c r="R204" s="159"/>
      <c r="S204" s="159"/>
      <c r="T204" s="159"/>
      <c r="U204" s="147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9"/>
      <c r="AK204" s="136"/>
      <c r="AL204" s="136"/>
      <c r="AM204" s="79"/>
      <c r="AN204" s="80"/>
      <c r="AO204" s="80"/>
      <c r="AP204" s="80"/>
      <c r="AQ204" s="80"/>
      <c r="AR204" s="80"/>
      <c r="AS204" s="80"/>
      <c r="AT204" s="81"/>
      <c r="AU204" s="79"/>
      <c r="AV204" s="80"/>
      <c r="AW204" s="80"/>
      <c r="AX204" s="80"/>
      <c r="AY204" s="80"/>
      <c r="AZ204" s="80"/>
      <c r="BA204" s="80"/>
      <c r="BB204" s="81"/>
      <c r="BC204" s="120"/>
      <c r="BD204" s="120"/>
      <c r="BE204" s="120"/>
      <c r="BF204" s="150"/>
      <c r="BG204" s="151"/>
      <c r="BH204" s="151"/>
      <c r="BI204" s="151"/>
      <c r="BJ204" s="150"/>
      <c r="BK204" s="151"/>
      <c r="BL204" s="151"/>
      <c r="BM204" s="152"/>
      <c r="BN204" s="150"/>
      <c r="BO204" s="151"/>
      <c r="BP204" s="151"/>
      <c r="BQ204" s="152"/>
      <c r="BR204" s="112"/>
      <c r="BS204" s="92"/>
    </row>
    <row r="205" spans="1:71" ht="15.6" customHeight="1" x14ac:dyDescent="0.4">
      <c r="C205" s="101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9"/>
      <c r="O205" s="159"/>
      <c r="P205" s="159"/>
      <c r="Q205" s="159"/>
      <c r="R205" s="159"/>
      <c r="S205" s="159"/>
      <c r="T205" s="159"/>
      <c r="U205" s="147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9"/>
      <c r="AK205" s="136"/>
      <c r="AL205" s="136"/>
      <c r="AM205" s="85"/>
      <c r="AN205" s="86"/>
      <c r="AO205" s="86"/>
      <c r="AP205" s="86"/>
      <c r="AQ205" s="86"/>
      <c r="AR205" s="86"/>
      <c r="AS205" s="86"/>
      <c r="AT205" s="87"/>
      <c r="AU205" s="85"/>
      <c r="AV205" s="86"/>
      <c r="AW205" s="86"/>
      <c r="AX205" s="86"/>
      <c r="AY205" s="86"/>
      <c r="AZ205" s="86"/>
      <c r="BA205" s="86"/>
      <c r="BB205" s="87"/>
      <c r="BC205" s="120"/>
      <c r="BD205" s="109"/>
      <c r="BE205" s="109"/>
      <c r="BF205" s="150"/>
      <c r="BG205" s="151"/>
      <c r="BH205" s="151"/>
      <c r="BI205" s="151"/>
      <c r="BJ205" s="150"/>
      <c r="BK205" s="151"/>
      <c r="BL205" s="151"/>
      <c r="BM205" s="152"/>
      <c r="BN205" s="150"/>
      <c r="BO205" s="151"/>
      <c r="BP205" s="151"/>
      <c r="BQ205" s="152"/>
      <c r="BR205" s="112"/>
      <c r="BS205" s="92"/>
    </row>
    <row r="206" spans="1:71" ht="15.6" customHeight="1" x14ac:dyDescent="0.4">
      <c r="C206" s="101"/>
      <c r="D206" s="212" t="s">
        <v>26</v>
      </c>
      <c r="E206" s="194"/>
      <c r="F206" s="194"/>
      <c r="G206" s="194"/>
      <c r="H206" s="194"/>
      <c r="I206" s="194"/>
      <c r="J206" s="194"/>
      <c r="K206" s="194"/>
      <c r="L206" s="194"/>
      <c r="M206" s="213"/>
      <c r="N206" s="130" t="str">
        <f>IF([1]回答表!AA46="●","●","")</f>
        <v/>
      </c>
      <c r="O206" s="131"/>
      <c r="P206" s="131"/>
      <c r="Q206" s="132"/>
      <c r="R206" s="119"/>
      <c r="S206" s="119"/>
      <c r="T206" s="119"/>
      <c r="U206" s="147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9"/>
      <c r="AK206" s="136"/>
      <c r="AL206" s="136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20"/>
      <c r="BD206" s="172"/>
      <c r="BE206" s="172"/>
      <c r="BF206" s="150"/>
      <c r="BG206" s="151"/>
      <c r="BH206" s="151"/>
      <c r="BI206" s="151"/>
      <c r="BJ206" s="150"/>
      <c r="BK206" s="151"/>
      <c r="BL206" s="151"/>
      <c r="BM206" s="152"/>
      <c r="BN206" s="150"/>
      <c r="BO206" s="151"/>
      <c r="BP206" s="151"/>
      <c r="BQ206" s="152"/>
      <c r="BR206" s="112"/>
      <c r="BS206" s="92"/>
    </row>
    <row r="207" spans="1:71" ht="15.6" customHeight="1" x14ac:dyDescent="0.4">
      <c r="C207" s="101"/>
      <c r="D207" s="194"/>
      <c r="E207" s="194"/>
      <c r="F207" s="194"/>
      <c r="G207" s="194"/>
      <c r="H207" s="194"/>
      <c r="I207" s="194"/>
      <c r="J207" s="194"/>
      <c r="K207" s="194"/>
      <c r="L207" s="194"/>
      <c r="M207" s="213"/>
      <c r="N207" s="144"/>
      <c r="O207" s="145"/>
      <c r="P207" s="145"/>
      <c r="Q207" s="146"/>
      <c r="R207" s="119"/>
      <c r="S207" s="119"/>
      <c r="T207" s="119"/>
      <c r="U207" s="147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9"/>
      <c r="AK207" s="136"/>
      <c r="AL207" s="136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20"/>
      <c r="BD207" s="172"/>
      <c r="BE207" s="172"/>
      <c r="BF207" s="150" t="s">
        <v>23</v>
      </c>
      <c r="BG207" s="151"/>
      <c r="BH207" s="151"/>
      <c r="BI207" s="151"/>
      <c r="BJ207" s="150" t="s">
        <v>24</v>
      </c>
      <c r="BK207" s="151"/>
      <c r="BL207" s="151"/>
      <c r="BM207" s="151"/>
      <c r="BN207" s="150" t="s">
        <v>25</v>
      </c>
      <c r="BO207" s="151"/>
      <c r="BP207" s="151"/>
      <c r="BQ207" s="152"/>
      <c r="BR207" s="112"/>
      <c r="BS207" s="92"/>
    </row>
    <row r="208" spans="1:71" ht="15.6" customHeight="1" x14ac:dyDescent="0.4">
      <c r="C208" s="101"/>
      <c r="D208" s="194"/>
      <c r="E208" s="194"/>
      <c r="F208" s="194"/>
      <c r="G208" s="194"/>
      <c r="H208" s="194"/>
      <c r="I208" s="194"/>
      <c r="J208" s="194"/>
      <c r="K208" s="194"/>
      <c r="L208" s="194"/>
      <c r="M208" s="213"/>
      <c r="N208" s="144"/>
      <c r="O208" s="145"/>
      <c r="P208" s="145"/>
      <c r="Q208" s="146"/>
      <c r="R208" s="119"/>
      <c r="S208" s="119"/>
      <c r="T208" s="119"/>
      <c r="U208" s="147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9"/>
      <c r="AK208" s="136"/>
      <c r="AL208" s="136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20"/>
      <c r="BD208" s="172"/>
      <c r="BE208" s="172"/>
      <c r="BF208" s="150"/>
      <c r="BG208" s="151"/>
      <c r="BH208" s="151"/>
      <c r="BI208" s="151"/>
      <c r="BJ208" s="150"/>
      <c r="BK208" s="151"/>
      <c r="BL208" s="151"/>
      <c r="BM208" s="151"/>
      <c r="BN208" s="150"/>
      <c r="BO208" s="151"/>
      <c r="BP208" s="151"/>
      <c r="BQ208" s="152"/>
      <c r="BR208" s="112"/>
      <c r="BS208" s="92"/>
    </row>
    <row r="209" spans="1:71" ht="15.6" customHeight="1" x14ac:dyDescent="0.4">
      <c r="C209" s="101"/>
      <c r="D209" s="194"/>
      <c r="E209" s="194"/>
      <c r="F209" s="194"/>
      <c r="G209" s="194"/>
      <c r="H209" s="194"/>
      <c r="I209" s="194"/>
      <c r="J209" s="194"/>
      <c r="K209" s="194"/>
      <c r="L209" s="194"/>
      <c r="M209" s="213"/>
      <c r="N209" s="154"/>
      <c r="O209" s="155"/>
      <c r="P209" s="155"/>
      <c r="Q209" s="156"/>
      <c r="R209" s="119"/>
      <c r="S209" s="119"/>
      <c r="T209" s="119"/>
      <c r="U209" s="179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1"/>
      <c r="AK209" s="136"/>
      <c r="AL209" s="136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20"/>
      <c r="BD209" s="172"/>
      <c r="BE209" s="172"/>
      <c r="BF209" s="189"/>
      <c r="BG209" s="190"/>
      <c r="BH209" s="190"/>
      <c r="BI209" s="190"/>
      <c r="BJ209" s="189"/>
      <c r="BK209" s="190"/>
      <c r="BL209" s="190"/>
      <c r="BM209" s="190"/>
      <c r="BN209" s="189"/>
      <c r="BO209" s="190"/>
      <c r="BP209" s="190"/>
      <c r="BQ209" s="191"/>
      <c r="BR209" s="112"/>
      <c r="BS209" s="92"/>
    </row>
    <row r="210" spans="1:71" ht="15.6" customHeight="1" x14ac:dyDescent="0.5">
      <c r="C210" s="101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68"/>
      <c r="Y210" s="68"/>
      <c r="Z210" s="68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68"/>
      <c r="AK210" s="68"/>
      <c r="AL210" s="68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112"/>
      <c r="BS210" s="92"/>
    </row>
    <row r="211" spans="1:71" ht="18.600000000000001" customHeight="1" x14ac:dyDescent="0.5">
      <c r="C211" s="101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19"/>
      <c r="O211" s="119"/>
      <c r="P211" s="119"/>
      <c r="Q211" s="119"/>
      <c r="R211" s="119"/>
      <c r="S211" s="119"/>
      <c r="T211" s="119"/>
      <c r="U211" s="123" t="s">
        <v>31</v>
      </c>
      <c r="V211" s="119"/>
      <c r="W211" s="119"/>
      <c r="X211" s="119"/>
      <c r="Y211" s="119"/>
      <c r="Z211" s="119"/>
      <c r="AA211" s="110"/>
      <c r="AB211" s="124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23" t="s">
        <v>32</v>
      </c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68"/>
      <c r="BR211" s="112"/>
      <c r="BS211" s="92"/>
    </row>
    <row r="212" spans="1:71" ht="15.6" customHeight="1" x14ac:dyDescent="0.4">
      <c r="C212" s="101"/>
      <c r="D212" s="194" t="s">
        <v>33</v>
      </c>
      <c r="E212" s="194"/>
      <c r="F212" s="194"/>
      <c r="G212" s="194"/>
      <c r="H212" s="194"/>
      <c r="I212" s="194"/>
      <c r="J212" s="194"/>
      <c r="K212" s="194"/>
      <c r="L212" s="194"/>
      <c r="M212" s="213"/>
      <c r="N212" s="130" t="str">
        <f>IF([1]回答表!AD46="●","●","")</f>
        <v/>
      </c>
      <c r="O212" s="131"/>
      <c r="P212" s="131"/>
      <c r="Q212" s="132"/>
      <c r="R212" s="119"/>
      <c r="S212" s="119"/>
      <c r="T212" s="119"/>
      <c r="U212" s="133" t="str">
        <f>IF([1]回答表!AD46="●",[1]回答表!B337,"")</f>
        <v/>
      </c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5"/>
      <c r="AK212" s="259"/>
      <c r="AL212" s="259"/>
      <c r="AM212" s="133" t="str">
        <f>IF([1]回答表!AD46="●",[1]回答表!B343,"")</f>
        <v/>
      </c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5"/>
      <c r="BR212" s="112"/>
      <c r="BS212" s="92"/>
    </row>
    <row r="213" spans="1:71" ht="15.6" customHeight="1" x14ac:dyDescent="0.4">
      <c r="C213" s="101"/>
      <c r="D213" s="194"/>
      <c r="E213" s="194"/>
      <c r="F213" s="194"/>
      <c r="G213" s="194"/>
      <c r="H213" s="194"/>
      <c r="I213" s="194"/>
      <c r="J213" s="194"/>
      <c r="K213" s="194"/>
      <c r="L213" s="194"/>
      <c r="M213" s="213"/>
      <c r="N213" s="144"/>
      <c r="O213" s="145"/>
      <c r="P213" s="145"/>
      <c r="Q213" s="146"/>
      <c r="R213" s="119"/>
      <c r="S213" s="119"/>
      <c r="T213" s="119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9"/>
      <c r="AK213" s="259"/>
      <c r="AL213" s="259"/>
      <c r="AM213" s="147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9"/>
      <c r="BR213" s="112"/>
      <c r="BS213" s="92"/>
    </row>
    <row r="214" spans="1:71" ht="15.6" customHeight="1" x14ac:dyDescent="0.4">
      <c r="C214" s="101"/>
      <c r="D214" s="194"/>
      <c r="E214" s="194"/>
      <c r="F214" s="194"/>
      <c r="G214" s="194"/>
      <c r="H214" s="194"/>
      <c r="I214" s="194"/>
      <c r="J214" s="194"/>
      <c r="K214" s="194"/>
      <c r="L214" s="194"/>
      <c r="M214" s="213"/>
      <c r="N214" s="144"/>
      <c r="O214" s="145"/>
      <c r="P214" s="145"/>
      <c r="Q214" s="146"/>
      <c r="R214" s="119"/>
      <c r="S214" s="119"/>
      <c r="T214" s="119"/>
      <c r="U214" s="147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9"/>
      <c r="AK214" s="259"/>
      <c r="AL214" s="259"/>
      <c r="AM214" s="147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9"/>
      <c r="BR214" s="112"/>
      <c r="BS214" s="92"/>
    </row>
    <row r="215" spans="1:71" ht="15.6" customHeight="1" x14ac:dyDescent="0.4">
      <c r="C215" s="101"/>
      <c r="D215" s="194"/>
      <c r="E215" s="194"/>
      <c r="F215" s="194"/>
      <c r="G215" s="194"/>
      <c r="H215" s="194"/>
      <c r="I215" s="194"/>
      <c r="J215" s="194"/>
      <c r="K215" s="194"/>
      <c r="L215" s="194"/>
      <c r="M215" s="213"/>
      <c r="N215" s="154"/>
      <c r="O215" s="155"/>
      <c r="P215" s="155"/>
      <c r="Q215" s="156"/>
      <c r="R215" s="119"/>
      <c r="S215" s="119"/>
      <c r="T215" s="119"/>
      <c r="U215" s="179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1"/>
      <c r="AK215" s="259"/>
      <c r="AL215" s="259"/>
      <c r="AM215" s="179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1"/>
      <c r="BR215" s="112"/>
      <c r="BS215" s="92"/>
    </row>
    <row r="216" spans="1:71" ht="15.6" customHeight="1" x14ac:dyDescent="0.4">
      <c r="C216" s="184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6"/>
      <c r="BS216" s="92"/>
    </row>
    <row r="217" spans="1:71" ht="15.6" customHeight="1" x14ac:dyDescent="0.4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</row>
    <row r="218" spans="1:71" ht="15.6" customHeight="1" x14ac:dyDescent="0.4">
      <c r="C218" s="94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97"/>
      <c r="BD218" s="98"/>
      <c r="BE218" s="98"/>
      <c r="BF218" s="98"/>
      <c r="BG218" s="98"/>
      <c r="BH218" s="98"/>
      <c r="BI218" s="98"/>
      <c r="BJ218" s="98"/>
      <c r="BK218" s="98"/>
      <c r="BL218" s="98"/>
      <c r="BM218" s="98"/>
      <c r="BN218" s="98"/>
      <c r="BO218" s="98"/>
      <c r="BP218" s="98"/>
      <c r="BQ218" s="98"/>
      <c r="BR218" s="99"/>
      <c r="BS218" s="92"/>
    </row>
    <row r="219" spans="1:71" ht="15.6" customHeight="1" x14ac:dyDescent="0.5">
      <c r="A219" s="92"/>
      <c r="B219" s="92"/>
      <c r="C219" s="10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68"/>
      <c r="Y219" s="68"/>
      <c r="Z219" s="68"/>
      <c r="AA219" s="109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11"/>
      <c r="AO219" s="120"/>
      <c r="AP219" s="121"/>
      <c r="AQ219" s="121"/>
      <c r="AR219" s="260"/>
      <c r="AS219" s="260"/>
      <c r="AT219" s="260"/>
      <c r="AU219" s="260"/>
      <c r="AV219" s="260"/>
      <c r="AW219" s="260"/>
      <c r="AX219" s="260"/>
      <c r="AY219" s="260"/>
      <c r="AZ219" s="260"/>
      <c r="BA219" s="260"/>
      <c r="BB219" s="260"/>
      <c r="BC219" s="108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10"/>
      <c r="BO219" s="110"/>
      <c r="BP219" s="110"/>
      <c r="BQ219" s="111"/>
      <c r="BR219" s="112"/>
      <c r="BS219" s="92"/>
    </row>
    <row r="220" spans="1:71" ht="15.6" customHeight="1" x14ac:dyDescent="0.5">
      <c r="A220" s="92"/>
      <c r="B220" s="92"/>
      <c r="C220" s="101"/>
      <c r="D220" s="102" t="s">
        <v>14</v>
      </c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4"/>
      <c r="R220" s="105" t="s">
        <v>68</v>
      </c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7"/>
      <c r="BC220" s="108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10"/>
      <c r="BO220" s="110"/>
      <c r="BP220" s="110"/>
      <c r="BQ220" s="111"/>
      <c r="BR220" s="112"/>
      <c r="BS220" s="92"/>
    </row>
    <row r="221" spans="1:71" ht="15.6" customHeight="1" x14ac:dyDescent="0.5">
      <c r="A221" s="92"/>
      <c r="B221" s="92"/>
      <c r="C221" s="101"/>
      <c r="D221" s="113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5"/>
      <c r="R221" s="116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8"/>
      <c r="BC221" s="108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10"/>
      <c r="BO221" s="110"/>
      <c r="BP221" s="110"/>
      <c r="BQ221" s="111"/>
      <c r="BR221" s="112"/>
      <c r="BS221" s="92"/>
    </row>
    <row r="222" spans="1:71" ht="15.6" customHeight="1" x14ac:dyDescent="0.5">
      <c r="A222" s="92"/>
      <c r="B222" s="92"/>
      <c r="C222" s="10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68"/>
      <c r="Y222" s="68"/>
      <c r="Z222" s="68"/>
      <c r="AA222" s="109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11"/>
      <c r="AO222" s="120"/>
      <c r="AP222" s="121"/>
      <c r="AQ222" s="121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08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10"/>
      <c r="BO222" s="110"/>
      <c r="BP222" s="110"/>
      <c r="BQ222" s="111"/>
      <c r="BR222" s="112"/>
      <c r="BS222" s="92"/>
    </row>
    <row r="223" spans="1:71" ht="19.350000000000001" customHeight="1" x14ac:dyDescent="0.5">
      <c r="A223" s="92"/>
      <c r="B223" s="92"/>
      <c r="C223" s="10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23" t="s">
        <v>35</v>
      </c>
      <c r="V223" s="119"/>
      <c r="W223" s="119"/>
      <c r="X223" s="119"/>
      <c r="Y223" s="119"/>
      <c r="Z223" s="119"/>
      <c r="AA223" s="110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261" t="s">
        <v>69</v>
      </c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25"/>
      <c r="AY223" s="123"/>
      <c r="AZ223" s="123"/>
      <c r="BA223" s="262"/>
      <c r="BB223" s="262"/>
      <c r="BC223" s="108"/>
      <c r="BD223" s="109"/>
      <c r="BE223" s="109"/>
      <c r="BF223" s="129" t="s">
        <v>17</v>
      </c>
      <c r="BG223" s="187"/>
      <c r="BH223" s="187"/>
      <c r="BI223" s="187"/>
      <c r="BJ223" s="187"/>
      <c r="BK223" s="187"/>
      <c r="BL223" s="187"/>
      <c r="BM223" s="110"/>
      <c r="BN223" s="110"/>
      <c r="BO223" s="110"/>
      <c r="BP223" s="110"/>
      <c r="BQ223" s="125"/>
      <c r="BR223" s="112"/>
      <c r="BS223" s="92"/>
    </row>
    <row r="224" spans="1:71" ht="15.6" customHeight="1" x14ac:dyDescent="0.4">
      <c r="A224" s="92"/>
      <c r="B224" s="92"/>
      <c r="C224" s="101"/>
      <c r="D224" s="105" t="s">
        <v>18</v>
      </c>
      <c r="E224" s="106"/>
      <c r="F224" s="106"/>
      <c r="G224" s="106"/>
      <c r="H224" s="106"/>
      <c r="I224" s="106"/>
      <c r="J224" s="106"/>
      <c r="K224" s="106"/>
      <c r="L224" s="106"/>
      <c r="M224" s="107"/>
      <c r="N224" s="130" t="str">
        <f>IF([1]回答表!X47="●","●","")</f>
        <v/>
      </c>
      <c r="O224" s="131"/>
      <c r="P224" s="131"/>
      <c r="Q224" s="132"/>
      <c r="R224" s="119"/>
      <c r="S224" s="119"/>
      <c r="T224" s="119"/>
      <c r="U224" s="133" t="str">
        <f>IF([1]回答表!X47="●",[1]回答表!B356,IF([1]回答表!AA47="●",[1]回答表!B379,""))</f>
        <v/>
      </c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5"/>
      <c r="AK224" s="136"/>
      <c r="AL224" s="136"/>
      <c r="AM224" s="136"/>
      <c r="AN224" s="133" t="str">
        <f>IF([1]回答表!X47="●",[1]回答表!B362,"")</f>
        <v/>
      </c>
      <c r="AO224" s="263"/>
      <c r="AP224" s="263"/>
      <c r="AQ224" s="263"/>
      <c r="AR224" s="263"/>
      <c r="AS224" s="263"/>
      <c r="AT224" s="263"/>
      <c r="AU224" s="263"/>
      <c r="AV224" s="263"/>
      <c r="AW224" s="263"/>
      <c r="AX224" s="263"/>
      <c r="AY224" s="263"/>
      <c r="AZ224" s="263"/>
      <c r="BA224" s="263"/>
      <c r="BB224" s="264"/>
      <c r="BC224" s="120"/>
      <c r="BD224" s="109"/>
      <c r="BE224" s="109"/>
      <c r="BF224" s="138" t="str">
        <f>IF([1]回答表!X47="●",[1]回答表!B368,IF([1]回答表!AA47="●",[1]回答表!B385,""))</f>
        <v/>
      </c>
      <c r="BG224" s="139"/>
      <c r="BH224" s="139"/>
      <c r="BI224" s="139"/>
      <c r="BJ224" s="138"/>
      <c r="BK224" s="139"/>
      <c r="BL224" s="139"/>
      <c r="BM224" s="139"/>
      <c r="BN224" s="138"/>
      <c r="BO224" s="139"/>
      <c r="BP224" s="139"/>
      <c r="BQ224" s="140"/>
      <c r="BR224" s="112"/>
      <c r="BS224" s="92"/>
    </row>
    <row r="225" spans="1:71" ht="15.6" customHeight="1" x14ac:dyDescent="0.4">
      <c r="A225" s="92"/>
      <c r="B225" s="92"/>
      <c r="C225" s="101"/>
      <c r="D225" s="141"/>
      <c r="E225" s="142"/>
      <c r="F225" s="142"/>
      <c r="G225" s="142"/>
      <c r="H225" s="142"/>
      <c r="I225" s="142"/>
      <c r="J225" s="142"/>
      <c r="K225" s="142"/>
      <c r="L225" s="142"/>
      <c r="M225" s="143"/>
      <c r="N225" s="144"/>
      <c r="O225" s="145"/>
      <c r="P225" s="145"/>
      <c r="Q225" s="146"/>
      <c r="R225" s="119"/>
      <c r="S225" s="119"/>
      <c r="T225" s="119"/>
      <c r="U225" s="147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9"/>
      <c r="AK225" s="136"/>
      <c r="AL225" s="136"/>
      <c r="AM225" s="136"/>
      <c r="AN225" s="265"/>
      <c r="AO225" s="266"/>
      <c r="AP225" s="266"/>
      <c r="AQ225" s="266"/>
      <c r="AR225" s="266"/>
      <c r="AS225" s="266"/>
      <c r="AT225" s="266"/>
      <c r="AU225" s="266"/>
      <c r="AV225" s="266"/>
      <c r="AW225" s="266"/>
      <c r="AX225" s="266"/>
      <c r="AY225" s="266"/>
      <c r="AZ225" s="266"/>
      <c r="BA225" s="266"/>
      <c r="BB225" s="267"/>
      <c r="BC225" s="120"/>
      <c r="BD225" s="109"/>
      <c r="BE225" s="109"/>
      <c r="BF225" s="150"/>
      <c r="BG225" s="151"/>
      <c r="BH225" s="151"/>
      <c r="BI225" s="151"/>
      <c r="BJ225" s="150"/>
      <c r="BK225" s="151"/>
      <c r="BL225" s="151"/>
      <c r="BM225" s="151"/>
      <c r="BN225" s="150"/>
      <c r="BO225" s="151"/>
      <c r="BP225" s="151"/>
      <c r="BQ225" s="152"/>
      <c r="BR225" s="112"/>
      <c r="BS225" s="92"/>
    </row>
    <row r="226" spans="1:71" ht="15.6" customHeight="1" x14ac:dyDescent="0.4">
      <c r="A226" s="92"/>
      <c r="B226" s="92"/>
      <c r="C226" s="101"/>
      <c r="D226" s="141"/>
      <c r="E226" s="142"/>
      <c r="F226" s="142"/>
      <c r="G226" s="142"/>
      <c r="H226" s="142"/>
      <c r="I226" s="142"/>
      <c r="J226" s="142"/>
      <c r="K226" s="142"/>
      <c r="L226" s="142"/>
      <c r="M226" s="143"/>
      <c r="N226" s="144"/>
      <c r="O226" s="145"/>
      <c r="P226" s="145"/>
      <c r="Q226" s="146"/>
      <c r="R226" s="119"/>
      <c r="S226" s="119"/>
      <c r="T226" s="119"/>
      <c r="U226" s="147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9"/>
      <c r="AK226" s="136"/>
      <c r="AL226" s="136"/>
      <c r="AM226" s="136"/>
      <c r="AN226" s="265"/>
      <c r="AO226" s="266"/>
      <c r="AP226" s="266"/>
      <c r="AQ226" s="266"/>
      <c r="AR226" s="266"/>
      <c r="AS226" s="266"/>
      <c r="AT226" s="266"/>
      <c r="AU226" s="266"/>
      <c r="AV226" s="266"/>
      <c r="AW226" s="266"/>
      <c r="AX226" s="266"/>
      <c r="AY226" s="266"/>
      <c r="AZ226" s="266"/>
      <c r="BA226" s="266"/>
      <c r="BB226" s="267"/>
      <c r="BC226" s="120"/>
      <c r="BD226" s="109"/>
      <c r="BE226" s="109"/>
      <c r="BF226" s="150"/>
      <c r="BG226" s="151"/>
      <c r="BH226" s="151"/>
      <c r="BI226" s="151"/>
      <c r="BJ226" s="150"/>
      <c r="BK226" s="151"/>
      <c r="BL226" s="151"/>
      <c r="BM226" s="151"/>
      <c r="BN226" s="150"/>
      <c r="BO226" s="151"/>
      <c r="BP226" s="151"/>
      <c r="BQ226" s="152"/>
      <c r="BR226" s="112"/>
      <c r="BS226" s="92"/>
    </row>
    <row r="227" spans="1:71" ht="15.6" customHeight="1" x14ac:dyDescent="0.4">
      <c r="A227" s="92"/>
      <c r="B227" s="92"/>
      <c r="C227" s="101"/>
      <c r="D227" s="116"/>
      <c r="E227" s="117"/>
      <c r="F227" s="117"/>
      <c r="G227" s="117"/>
      <c r="H227" s="117"/>
      <c r="I227" s="117"/>
      <c r="J227" s="117"/>
      <c r="K227" s="117"/>
      <c r="L227" s="117"/>
      <c r="M227" s="118"/>
      <c r="N227" s="154"/>
      <c r="O227" s="155"/>
      <c r="P227" s="155"/>
      <c r="Q227" s="156"/>
      <c r="R227" s="119"/>
      <c r="S227" s="119"/>
      <c r="T227" s="119"/>
      <c r="U227" s="147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9"/>
      <c r="AK227" s="136"/>
      <c r="AL227" s="136"/>
      <c r="AM227" s="136"/>
      <c r="AN227" s="265"/>
      <c r="AO227" s="266"/>
      <c r="AP227" s="266"/>
      <c r="AQ227" s="266"/>
      <c r="AR227" s="266"/>
      <c r="AS227" s="266"/>
      <c r="AT227" s="266"/>
      <c r="AU227" s="266"/>
      <c r="AV227" s="266"/>
      <c r="AW227" s="266"/>
      <c r="AX227" s="266"/>
      <c r="AY227" s="266"/>
      <c r="AZ227" s="266"/>
      <c r="BA227" s="266"/>
      <c r="BB227" s="267"/>
      <c r="BC227" s="120"/>
      <c r="BD227" s="109"/>
      <c r="BE227" s="109"/>
      <c r="BF227" s="150" t="str">
        <f>IF([1]回答表!X47="●",[1]回答表!E368,IF([1]回答表!AA47="●",[1]回答表!E385,""))</f>
        <v/>
      </c>
      <c r="BG227" s="151"/>
      <c r="BH227" s="151"/>
      <c r="BI227" s="151"/>
      <c r="BJ227" s="150" t="str">
        <f>IF([1]回答表!X47="●",[1]回答表!E369,IF([1]回答表!AA47="●",[1]回答表!E386,""))</f>
        <v/>
      </c>
      <c r="BK227" s="151"/>
      <c r="BL227" s="151"/>
      <c r="BM227" s="152"/>
      <c r="BN227" s="150" t="str">
        <f>IF([1]回答表!X47="●",[1]回答表!E370,IF([1]回答表!AA47="●",[1]回答表!E387,""))</f>
        <v/>
      </c>
      <c r="BO227" s="151"/>
      <c r="BP227" s="151"/>
      <c r="BQ227" s="152"/>
      <c r="BR227" s="112"/>
      <c r="BS227" s="92"/>
    </row>
    <row r="228" spans="1:71" ht="15.6" customHeight="1" x14ac:dyDescent="0.4">
      <c r="A228" s="92"/>
      <c r="B228" s="92"/>
      <c r="C228" s="101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9"/>
      <c r="O228" s="159"/>
      <c r="P228" s="159"/>
      <c r="Q228" s="159"/>
      <c r="R228" s="159"/>
      <c r="S228" s="159"/>
      <c r="T228" s="159"/>
      <c r="U228" s="147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9"/>
      <c r="AK228" s="136"/>
      <c r="AL228" s="136"/>
      <c r="AM228" s="136"/>
      <c r="AN228" s="265"/>
      <c r="AO228" s="266"/>
      <c r="AP228" s="266"/>
      <c r="AQ228" s="266"/>
      <c r="AR228" s="266"/>
      <c r="AS228" s="266"/>
      <c r="AT228" s="266"/>
      <c r="AU228" s="266"/>
      <c r="AV228" s="266"/>
      <c r="AW228" s="266"/>
      <c r="AX228" s="266"/>
      <c r="AY228" s="266"/>
      <c r="AZ228" s="266"/>
      <c r="BA228" s="266"/>
      <c r="BB228" s="267"/>
      <c r="BC228" s="120"/>
      <c r="BD228" s="120"/>
      <c r="BE228" s="120"/>
      <c r="BF228" s="150"/>
      <c r="BG228" s="151"/>
      <c r="BH228" s="151"/>
      <c r="BI228" s="151"/>
      <c r="BJ228" s="150"/>
      <c r="BK228" s="151"/>
      <c r="BL228" s="151"/>
      <c r="BM228" s="152"/>
      <c r="BN228" s="150"/>
      <c r="BO228" s="151"/>
      <c r="BP228" s="151"/>
      <c r="BQ228" s="152"/>
      <c r="BR228" s="112"/>
      <c r="BS228" s="92"/>
    </row>
    <row r="229" spans="1:71" ht="15.6" customHeight="1" x14ac:dyDescent="0.4">
      <c r="A229" s="92"/>
      <c r="B229" s="92"/>
      <c r="C229" s="101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9"/>
      <c r="O229" s="159"/>
      <c r="P229" s="159"/>
      <c r="Q229" s="159"/>
      <c r="R229" s="159"/>
      <c r="S229" s="159"/>
      <c r="T229" s="159"/>
      <c r="U229" s="147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9"/>
      <c r="AK229" s="136"/>
      <c r="AL229" s="136"/>
      <c r="AM229" s="136"/>
      <c r="AN229" s="265"/>
      <c r="AO229" s="266"/>
      <c r="AP229" s="266"/>
      <c r="AQ229" s="266"/>
      <c r="AR229" s="266"/>
      <c r="AS229" s="266"/>
      <c r="AT229" s="266"/>
      <c r="AU229" s="266"/>
      <c r="AV229" s="266"/>
      <c r="AW229" s="266"/>
      <c r="AX229" s="266"/>
      <c r="AY229" s="266"/>
      <c r="AZ229" s="266"/>
      <c r="BA229" s="266"/>
      <c r="BB229" s="267"/>
      <c r="BC229" s="120"/>
      <c r="BD229" s="109"/>
      <c r="BE229" s="109"/>
      <c r="BF229" s="150"/>
      <c r="BG229" s="151"/>
      <c r="BH229" s="151"/>
      <c r="BI229" s="151"/>
      <c r="BJ229" s="150"/>
      <c r="BK229" s="151"/>
      <c r="BL229" s="151"/>
      <c r="BM229" s="152"/>
      <c r="BN229" s="150"/>
      <c r="BO229" s="151"/>
      <c r="BP229" s="151"/>
      <c r="BQ229" s="152"/>
      <c r="BR229" s="112"/>
      <c r="BS229" s="92"/>
    </row>
    <row r="230" spans="1:71" ht="15.6" customHeight="1" x14ac:dyDescent="0.4">
      <c r="A230" s="92"/>
      <c r="B230" s="92"/>
      <c r="C230" s="101"/>
      <c r="D230" s="166" t="s">
        <v>26</v>
      </c>
      <c r="E230" s="167"/>
      <c r="F230" s="167"/>
      <c r="G230" s="167"/>
      <c r="H230" s="167"/>
      <c r="I230" s="167"/>
      <c r="J230" s="167"/>
      <c r="K230" s="167"/>
      <c r="L230" s="167"/>
      <c r="M230" s="168"/>
      <c r="N230" s="130" t="str">
        <f>IF([1]回答表!AA47="●","●","")</f>
        <v/>
      </c>
      <c r="O230" s="131"/>
      <c r="P230" s="131"/>
      <c r="Q230" s="132"/>
      <c r="R230" s="119"/>
      <c r="S230" s="119"/>
      <c r="T230" s="119"/>
      <c r="U230" s="147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9"/>
      <c r="AK230" s="136"/>
      <c r="AL230" s="136"/>
      <c r="AM230" s="136"/>
      <c r="AN230" s="265"/>
      <c r="AO230" s="266"/>
      <c r="AP230" s="266"/>
      <c r="AQ230" s="266"/>
      <c r="AR230" s="266"/>
      <c r="AS230" s="266"/>
      <c r="AT230" s="266"/>
      <c r="AU230" s="266"/>
      <c r="AV230" s="266"/>
      <c r="AW230" s="266"/>
      <c r="AX230" s="266"/>
      <c r="AY230" s="266"/>
      <c r="AZ230" s="266"/>
      <c r="BA230" s="266"/>
      <c r="BB230" s="267"/>
      <c r="BC230" s="120"/>
      <c r="BD230" s="172"/>
      <c r="BE230" s="172"/>
      <c r="BF230" s="150"/>
      <c r="BG230" s="151"/>
      <c r="BH230" s="151"/>
      <c r="BI230" s="151"/>
      <c r="BJ230" s="150"/>
      <c r="BK230" s="151"/>
      <c r="BL230" s="151"/>
      <c r="BM230" s="152"/>
      <c r="BN230" s="150"/>
      <c r="BO230" s="151"/>
      <c r="BP230" s="151"/>
      <c r="BQ230" s="152"/>
      <c r="BR230" s="112"/>
      <c r="BS230" s="92"/>
    </row>
    <row r="231" spans="1:71" ht="15.6" customHeight="1" x14ac:dyDescent="0.4">
      <c r="A231" s="92"/>
      <c r="B231" s="92"/>
      <c r="C231" s="101"/>
      <c r="D231" s="173"/>
      <c r="E231" s="174"/>
      <c r="F231" s="174"/>
      <c r="G231" s="174"/>
      <c r="H231" s="174"/>
      <c r="I231" s="174"/>
      <c r="J231" s="174"/>
      <c r="K231" s="174"/>
      <c r="L231" s="174"/>
      <c r="M231" s="175"/>
      <c r="N231" s="144"/>
      <c r="O231" s="145"/>
      <c r="P231" s="145"/>
      <c r="Q231" s="146"/>
      <c r="R231" s="119"/>
      <c r="S231" s="119"/>
      <c r="T231" s="119"/>
      <c r="U231" s="147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9"/>
      <c r="AK231" s="136"/>
      <c r="AL231" s="136"/>
      <c r="AM231" s="136"/>
      <c r="AN231" s="265"/>
      <c r="AO231" s="266"/>
      <c r="AP231" s="266"/>
      <c r="AQ231" s="266"/>
      <c r="AR231" s="266"/>
      <c r="AS231" s="266"/>
      <c r="AT231" s="266"/>
      <c r="AU231" s="266"/>
      <c r="AV231" s="266"/>
      <c r="AW231" s="266"/>
      <c r="AX231" s="266"/>
      <c r="AY231" s="266"/>
      <c r="AZ231" s="266"/>
      <c r="BA231" s="266"/>
      <c r="BB231" s="267"/>
      <c r="BC231" s="120"/>
      <c r="BD231" s="172"/>
      <c r="BE231" s="172"/>
      <c r="BF231" s="150" t="s">
        <v>23</v>
      </c>
      <c r="BG231" s="151"/>
      <c r="BH231" s="151"/>
      <c r="BI231" s="151"/>
      <c r="BJ231" s="150" t="s">
        <v>24</v>
      </c>
      <c r="BK231" s="151"/>
      <c r="BL231" s="151"/>
      <c r="BM231" s="151"/>
      <c r="BN231" s="150" t="s">
        <v>25</v>
      </c>
      <c r="BO231" s="151"/>
      <c r="BP231" s="151"/>
      <c r="BQ231" s="152"/>
      <c r="BR231" s="112"/>
      <c r="BS231" s="92"/>
    </row>
    <row r="232" spans="1:71" ht="15.6" customHeight="1" x14ac:dyDescent="0.4">
      <c r="A232" s="92"/>
      <c r="B232" s="92"/>
      <c r="C232" s="101"/>
      <c r="D232" s="173"/>
      <c r="E232" s="174"/>
      <c r="F232" s="174"/>
      <c r="G232" s="174"/>
      <c r="H232" s="174"/>
      <c r="I232" s="174"/>
      <c r="J232" s="174"/>
      <c r="K232" s="174"/>
      <c r="L232" s="174"/>
      <c r="M232" s="175"/>
      <c r="N232" s="144"/>
      <c r="O232" s="145"/>
      <c r="P232" s="145"/>
      <c r="Q232" s="146"/>
      <c r="R232" s="119"/>
      <c r="S232" s="119"/>
      <c r="T232" s="119"/>
      <c r="U232" s="147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9"/>
      <c r="AK232" s="136"/>
      <c r="AL232" s="136"/>
      <c r="AM232" s="136"/>
      <c r="AN232" s="265"/>
      <c r="AO232" s="266"/>
      <c r="AP232" s="266"/>
      <c r="AQ232" s="266"/>
      <c r="AR232" s="266"/>
      <c r="AS232" s="266"/>
      <c r="AT232" s="266"/>
      <c r="AU232" s="266"/>
      <c r="AV232" s="266"/>
      <c r="AW232" s="266"/>
      <c r="AX232" s="266"/>
      <c r="AY232" s="266"/>
      <c r="AZ232" s="266"/>
      <c r="BA232" s="266"/>
      <c r="BB232" s="267"/>
      <c r="BC232" s="120"/>
      <c r="BD232" s="172"/>
      <c r="BE232" s="172"/>
      <c r="BF232" s="150"/>
      <c r="BG232" s="151"/>
      <c r="BH232" s="151"/>
      <c r="BI232" s="151"/>
      <c r="BJ232" s="150"/>
      <c r="BK232" s="151"/>
      <c r="BL232" s="151"/>
      <c r="BM232" s="151"/>
      <c r="BN232" s="150"/>
      <c r="BO232" s="151"/>
      <c r="BP232" s="151"/>
      <c r="BQ232" s="152"/>
      <c r="BR232" s="112"/>
      <c r="BS232" s="92"/>
    </row>
    <row r="233" spans="1:71" ht="15.6" customHeight="1" x14ac:dyDescent="0.4">
      <c r="A233" s="92"/>
      <c r="B233" s="92"/>
      <c r="C233" s="101"/>
      <c r="D233" s="176"/>
      <c r="E233" s="177"/>
      <c r="F233" s="177"/>
      <c r="G233" s="177"/>
      <c r="H233" s="177"/>
      <c r="I233" s="177"/>
      <c r="J233" s="177"/>
      <c r="K233" s="177"/>
      <c r="L233" s="177"/>
      <c r="M233" s="178"/>
      <c r="N233" s="154"/>
      <c r="O233" s="155"/>
      <c r="P233" s="155"/>
      <c r="Q233" s="156"/>
      <c r="R233" s="119"/>
      <c r="S233" s="119"/>
      <c r="T233" s="119"/>
      <c r="U233" s="179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  <c r="AH233" s="180"/>
      <c r="AI233" s="180"/>
      <c r="AJ233" s="181"/>
      <c r="AK233" s="136"/>
      <c r="AL233" s="136"/>
      <c r="AM233" s="136"/>
      <c r="AN233" s="268"/>
      <c r="AO233" s="269"/>
      <c r="AP233" s="269"/>
      <c r="AQ233" s="269"/>
      <c r="AR233" s="269"/>
      <c r="AS233" s="269"/>
      <c r="AT233" s="269"/>
      <c r="AU233" s="269"/>
      <c r="AV233" s="269"/>
      <c r="AW233" s="269"/>
      <c r="AX233" s="269"/>
      <c r="AY233" s="269"/>
      <c r="AZ233" s="269"/>
      <c r="BA233" s="269"/>
      <c r="BB233" s="270"/>
      <c r="BC233" s="120"/>
      <c r="BD233" s="172"/>
      <c r="BE233" s="172"/>
      <c r="BF233" s="189"/>
      <c r="BG233" s="190"/>
      <c r="BH233" s="190"/>
      <c r="BI233" s="190"/>
      <c r="BJ233" s="189"/>
      <c r="BK233" s="190"/>
      <c r="BL233" s="190"/>
      <c r="BM233" s="190"/>
      <c r="BN233" s="189"/>
      <c r="BO233" s="190"/>
      <c r="BP233" s="190"/>
      <c r="BQ233" s="191"/>
      <c r="BR233" s="112"/>
      <c r="BS233" s="92"/>
    </row>
    <row r="234" spans="1:71" ht="15.6" customHeight="1" x14ac:dyDescent="0.5">
      <c r="A234" s="92"/>
      <c r="B234" s="92"/>
      <c r="C234" s="101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68"/>
      <c r="Y234" s="68"/>
      <c r="Z234" s="68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112"/>
      <c r="BS234" s="92"/>
    </row>
    <row r="235" spans="1:71" ht="19.350000000000001" customHeight="1" x14ac:dyDescent="0.5">
      <c r="C235" s="101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19"/>
      <c r="O235" s="119"/>
      <c r="P235" s="119"/>
      <c r="Q235" s="119"/>
      <c r="R235" s="119"/>
      <c r="S235" s="119"/>
      <c r="T235" s="119"/>
      <c r="U235" s="123" t="s">
        <v>31</v>
      </c>
      <c r="V235" s="119"/>
      <c r="W235" s="119"/>
      <c r="X235" s="119"/>
      <c r="Y235" s="119"/>
      <c r="Z235" s="119"/>
      <c r="AA235" s="110"/>
      <c r="AB235" s="124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23" t="s">
        <v>32</v>
      </c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  <c r="BO235" s="109"/>
      <c r="BP235" s="109"/>
      <c r="BQ235" s="68"/>
      <c r="BR235" s="112"/>
      <c r="BS235" s="92"/>
    </row>
    <row r="236" spans="1:71" ht="15.6" customHeight="1" x14ac:dyDescent="0.4">
      <c r="C236" s="101"/>
      <c r="D236" s="105" t="s">
        <v>33</v>
      </c>
      <c r="E236" s="106"/>
      <c r="F236" s="106"/>
      <c r="G236" s="106"/>
      <c r="H236" s="106"/>
      <c r="I236" s="106"/>
      <c r="J236" s="106"/>
      <c r="K236" s="106"/>
      <c r="L236" s="106"/>
      <c r="M236" s="107"/>
      <c r="N236" s="130" t="str">
        <f>IF([1]回答表!AD47="●","●","")</f>
        <v>●</v>
      </c>
      <c r="O236" s="131"/>
      <c r="P236" s="131"/>
      <c r="Q236" s="132"/>
      <c r="R236" s="119"/>
      <c r="S236" s="119"/>
      <c r="T236" s="119"/>
      <c r="U236" s="133" t="str">
        <f>IF([1]回答表!AD47="●",[1]回答表!B392,"")</f>
        <v>浄水施設の運転業務。</v>
      </c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5"/>
      <c r="AK236" s="259"/>
      <c r="AL236" s="259"/>
      <c r="AM236" s="133" t="str">
        <f>IF([1]回答表!AD47="●",[1]回答表!B398,"")</f>
        <v>上記業務の委託範囲及び費用。</v>
      </c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5"/>
      <c r="BR236" s="112"/>
      <c r="BS236" s="92"/>
    </row>
    <row r="237" spans="1:71" ht="15.6" customHeight="1" x14ac:dyDescent="0.4">
      <c r="C237" s="101"/>
      <c r="D237" s="141"/>
      <c r="E237" s="142"/>
      <c r="F237" s="142"/>
      <c r="G237" s="142"/>
      <c r="H237" s="142"/>
      <c r="I237" s="142"/>
      <c r="J237" s="142"/>
      <c r="K237" s="142"/>
      <c r="L237" s="142"/>
      <c r="M237" s="143"/>
      <c r="N237" s="144"/>
      <c r="O237" s="145"/>
      <c r="P237" s="145"/>
      <c r="Q237" s="146"/>
      <c r="R237" s="119"/>
      <c r="S237" s="119"/>
      <c r="T237" s="119"/>
      <c r="U237" s="147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9"/>
      <c r="AK237" s="259"/>
      <c r="AL237" s="259"/>
      <c r="AM237" s="147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  <c r="BI237" s="148"/>
      <c r="BJ237" s="148"/>
      <c r="BK237" s="148"/>
      <c r="BL237" s="148"/>
      <c r="BM237" s="148"/>
      <c r="BN237" s="148"/>
      <c r="BO237" s="148"/>
      <c r="BP237" s="148"/>
      <c r="BQ237" s="149"/>
      <c r="BR237" s="112"/>
      <c r="BS237" s="92"/>
    </row>
    <row r="238" spans="1:71" ht="15.6" customHeight="1" x14ac:dyDescent="0.4">
      <c r="C238" s="101"/>
      <c r="D238" s="141"/>
      <c r="E238" s="142"/>
      <c r="F238" s="142"/>
      <c r="G238" s="142"/>
      <c r="H238" s="142"/>
      <c r="I238" s="142"/>
      <c r="J238" s="142"/>
      <c r="K238" s="142"/>
      <c r="L238" s="142"/>
      <c r="M238" s="143"/>
      <c r="N238" s="144"/>
      <c r="O238" s="145"/>
      <c r="P238" s="145"/>
      <c r="Q238" s="146"/>
      <c r="R238" s="119"/>
      <c r="S238" s="119"/>
      <c r="T238" s="119"/>
      <c r="U238" s="147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9"/>
      <c r="AK238" s="259"/>
      <c r="AL238" s="259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8"/>
      <c r="BM238" s="148"/>
      <c r="BN238" s="148"/>
      <c r="BO238" s="148"/>
      <c r="BP238" s="148"/>
      <c r="BQ238" s="149"/>
      <c r="BR238" s="112"/>
      <c r="BS238" s="92"/>
    </row>
    <row r="239" spans="1:71" ht="15.6" customHeight="1" x14ac:dyDescent="0.4">
      <c r="C239" s="101"/>
      <c r="D239" s="116"/>
      <c r="E239" s="117"/>
      <c r="F239" s="117"/>
      <c r="G239" s="117"/>
      <c r="H239" s="117"/>
      <c r="I239" s="117"/>
      <c r="J239" s="117"/>
      <c r="K239" s="117"/>
      <c r="L239" s="117"/>
      <c r="M239" s="118"/>
      <c r="N239" s="154"/>
      <c r="O239" s="155"/>
      <c r="P239" s="155"/>
      <c r="Q239" s="156"/>
      <c r="R239" s="119"/>
      <c r="S239" s="119"/>
      <c r="T239" s="119"/>
      <c r="U239" s="179"/>
      <c r="V239" s="180"/>
      <c r="W239" s="180"/>
      <c r="X239" s="180"/>
      <c r="Y239" s="180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1"/>
      <c r="AK239" s="259"/>
      <c r="AL239" s="259"/>
      <c r="AM239" s="179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0"/>
      <c r="BO239" s="180"/>
      <c r="BP239" s="180"/>
      <c r="BQ239" s="181"/>
      <c r="BR239" s="112"/>
      <c r="BS239" s="92"/>
    </row>
    <row r="240" spans="1:71" ht="15.6" customHeight="1" x14ac:dyDescent="0.4">
      <c r="C240" s="184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6"/>
      <c r="BS240" s="92"/>
    </row>
    <row r="241" spans="1:71" ht="15.6" customHeight="1" x14ac:dyDescent="0.4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</row>
    <row r="242" spans="1:71" ht="15.6" customHeight="1" x14ac:dyDescent="0.4">
      <c r="C242" s="94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192"/>
      <c r="AS242" s="192"/>
      <c r="AT242" s="192"/>
      <c r="AU242" s="192"/>
      <c r="AV242" s="192"/>
      <c r="AW242" s="192"/>
      <c r="AX242" s="192"/>
      <c r="AY242" s="192"/>
      <c r="AZ242" s="192"/>
      <c r="BA242" s="192"/>
      <c r="BB242" s="192"/>
      <c r="BC242" s="97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8"/>
      <c r="BR242" s="99"/>
    </row>
    <row r="243" spans="1:71" ht="15.6" customHeight="1" x14ac:dyDescent="0.5">
      <c r="C243" s="10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68"/>
      <c r="Y243" s="68"/>
      <c r="Z243" s="68"/>
      <c r="AA243" s="109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11"/>
      <c r="AO243" s="120"/>
      <c r="AP243" s="121"/>
      <c r="AQ243" s="121"/>
      <c r="AR243" s="260"/>
      <c r="AS243" s="260"/>
      <c r="AT243" s="260"/>
      <c r="AU243" s="260"/>
      <c r="AV243" s="260"/>
      <c r="AW243" s="260"/>
      <c r="AX243" s="260"/>
      <c r="AY243" s="260"/>
      <c r="AZ243" s="260"/>
      <c r="BA243" s="260"/>
      <c r="BB243" s="260"/>
      <c r="BC243" s="108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10"/>
      <c r="BO243" s="110"/>
      <c r="BP243" s="110"/>
      <c r="BQ243" s="111"/>
      <c r="BR243" s="112"/>
    </row>
    <row r="244" spans="1:71" ht="15.6" customHeight="1" x14ac:dyDescent="0.5">
      <c r="C244" s="101"/>
      <c r="D244" s="102" t="s">
        <v>14</v>
      </c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4"/>
      <c r="R244" s="105" t="s">
        <v>70</v>
      </c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7"/>
      <c r="BC244" s="108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10"/>
      <c r="BO244" s="110"/>
      <c r="BP244" s="110"/>
      <c r="BQ244" s="111"/>
      <c r="BR244" s="112"/>
    </row>
    <row r="245" spans="1:71" ht="15.6" customHeight="1" x14ac:dyDescent="0.5">
      <c r="A245" s="92"/>
      <c r="B245" s="92"/>
      <c r="C245" s="101"/>
      <c r="D245" s="113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5"/>
      <c r="R245" s="116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8"/>
      <c r="BC245" s="108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10"/>
      <c r="BO245" s="110"/>
      <c r="BP245" s="110"/>
      <c r="BQ245" s="111"/>
      <c r="BR245" s="112"/>
      <c r="BS245" s="92"/>
    </row>
    <row r="246" spans="1:71" ht="15.6" customHeight="1" x14ac:dyDescent="0.5">
      <c r="A246" s="92"/>
      <c r="B246" s="92"/>
      <c r="C246" s="10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68"/>
      <c r="Y246" s="68"/>
      <c r="Z246" s="68"/>
      <c r="AA246" s="109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11"/>
      <c r="AO246" s="120"/>
      <c r="AP246" s="121"/>
      <c r="AQ246" s="121"/>
      <c r="AR246" s="122"/>
      <c r="AS246" s="122"/>
      <c r="AT246" s="122"/>
      <c r="AU246" s="122"/>
      <c r="AV246" s="122"/>
      <c r="AW246" s="122"/>
      <c r="AX246" s="122"/>
      <c r="AY246" s="122"/>
      <c r="AZ246" s="122"/>
      <c r="BA246" s="122"/>
      <c r="BB246" s="122"/>
      <c r="BC246" s="108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10"/>
      <c r="BO246" s="110"/>
      <c r="BP246" s="110"/>
      <c r="BQ246" s="111"/>
      <c r="BR246" s="112"/>
      <c r="BS246" s="92"/>
    </row>
    <row r="247" spans="1:71" ht="25.5" x14ac:dyDescent="0.5">
      <c r="A247" s="92"/>
      <c r="B247" s="92"/>
      <c r="C247" s="10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23" t="s">
        <v>35</v>
      </c>
      <c r="V247" s="119"/>
      <c r="W247" s="119"/>
      <c r="X247" s="119"/>
      <c r="Y247" s="119"/>
      <c r="Z247" s="119"/>
      <c r="AA247" s="110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3" t="s">
        <v>65</v>
      </c>
      <c r="AN247" s="125"/>
      <c r="AO247" s="124"/>
      <c r="AP247" s="126"/>
      <c r="AQ247" s="126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8"/>
      <c r="BD247" s="110"/>
      <c r="BE247" s="110"/>
      <c r="BF247" s="261" t="s">
        <v>71</v>
      </c>
      <c r="BG247" s="187"/>
      <c r="BH247" s="187"/>
      <c r="BI247" s="187"/>
      <c r="BJ247" s="187"/>
      <c r="BK247" s="187"/>
      <c r="BL247" s="187"/>
      <c r="BM247" s="110"/>
      <c r="BN247" s="110"/>
      <c r="BO247" s="110"/>
      <c r="BP247" s="110"/>
      <c r="BQ247" s="125"/>
      <c r="BR247" s="112"/>
      <c r="BS247" s="92"/>
    </row>
    <row r="248" spans="1:71" ht="15.6" customHeight="1" x14ac:dyDescent="0.4">
      <c r="A248" s="92"/>
      <c r="B248" s="92"/>
      <c r="C248" s="101"/>
      <c r="D248" s="105" t="s">
        <v>18</v>
      </c>
      <c r="E248" s="106"/>
      <c r="F248" s="106"/>
      <c r="G248" s="106"/>
      <c r="H248" s="106"/>
      <c r="I248" s="106"/>
      <c r="J248" s="106"/>
      <c r="K248" s="106"/>
      <c r="L248" s="106"/>
      <c r="M248" s="107"/>
      <c r="N248" s="130" t="str">
        <f>IF([1]回答表!X48="●","●","")</f>
        <v/>
      </c>
      <c r="O248" s="131"/>
      <c r="P248" s="131"/>
      <c r="Q248" s="132"/>
      <c r="R248" s="119"/>
      <c r="S248" s="119"/>
      <c r="T248" s="119"/>
      <c r="U248" s="133" t="str">
        <f>IF([1]回答表!X48="●",[1]回答表!B411,IF([1]回答表!AA48="●",[1]回答表!B425,""))</f>
        <v/>
      </c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5"/>
      <c r="AK248" s="136"/>
      <c r="AL248" s="136"/>
      <c r="AM248" s="271" t="s">
        <v>72</v>
      </c>
      <c r="AN248" s="271"/>
      <c r="AO248" s="271"/>
      <c r="AP248" s="271"/>
      <c r="AQ248" s="272" t="str">
        <f>IF([1]回答表!X48="●",[1]回答表!BC418,IF([1]回答表!AA48="●",[1]回答表!BC432,""))</f>
        <v/>
      </c>
      <c r="AR248" s="272"/>
      <c r="AS248" s="272"/>
      <c r="AT248" s="272"/>
      <c r="AU248" s="273" t="s">
        <v>73</v>
      </c>
      <c r="AV248" s="274"/>
      <c r="AW248" s="274"/>
      <c r="AX248" s="275"/>
      <c r="AY248" s="272" t="str">
        <f>IF([1]回答表!X48="●",[1]回答表!BC423,IF([1]回答表!AA48="●",[1]回答表!BC437,""))</f>
        <v/>
      </c>
      <c r="AZ248" s="272"/>
      <c r="BA248" s="272"/>
      <c r="BB248" s="272"/>
      <c r="BC248" s="120"/>
      <c r="BD248" s="109"/>
      <c r="BE248" s="109"/>
      <c r="BF248" s="138" t="str">
        <f>IF([1]回答表!X48="●",[1]回答表!S417,IF([1]回答表!AA48="●",[1]回答表!S431,""))</f>
        <v/>
      </c>
      <c r="BG248" s="139"/>
      <c r="BH248" s="139"/>
      <c r="BI248" s="139"/>
      <c r="BJ248" s="138"/>
      <c r="BK248" s="139"/>
      <c r="BL248" s="139"/>
      <c r="BM248" s="139"/>
      <c r="BN248" s="138"/>
      <c r="BO248" s="139"/>
      <c r="BP248" s="139"/>
      <c r="BQ248" s="140"/>
      <c r="BR248" s="112"/>
      <c r="BS248" s="92"/>
    </row>
    <row r="249" spans="1:71" ht="15.6" customHeight="1" x14ac:dyDescent="0.4">
      <c r="A249" s="92"/>
      <c r="B249" s="92"/>
      <c r="C249" s="101"/>
      <c r="D249" s="141"/>
      <c r="E249" s="142"/>
      <c r="F249" s="142"/>
      <c r="G249" s="142"/>
      <c r="H249" s="142"/>
      <c r="I249" s="142"/>
      <c r="J249" s="142"/>
      <c r="K249" s="142"/>
      <c r="L249" s="142"/>
      <c r="M249" s="143"/>
      <c r="N249" s="144"/>
      <c r="O249" s="145"/>
      <c r="P249" s="145"/>
      <c r="Q249" s="146"/>
      <c r="R249" s="119"/>
      <c r="S249" s="119"/>
      <c r="T249" s="119"/>
      <c r="U249" s="147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9"/>
      <c r="AK249" s="136"/>
      <c r="AL249" s="136"/>
      <c r="AM249" s="271"/>
      <c r="AN249" s="271"/>
      <c r="AO249" s="271"/>
      <c r="AP249" s="271"/>
      <c r="AQ249" s="272"/>
      <c r="AR249" s="272"/>
      <c r="AS249" s="272"/>
      <c r="AT249" s="272"/>
      <c r="AU249" s="276"/>
      <c r="AV249" s="277"/>
      <c r="AW249" s="277"/>
      <c r="AX249" s="278"/>
      <c r="AY249" s="272"/>
      <c r="AZ249" s="272"/>
      <c r="BA249" s="272"/>
      <c r="BB249" s="272"/>
      <c r="BC249" s="120"/>
      <c r="BD249" s="109"/>
      <c r="BE249" s="109"/>
      <c r="BF249" s="150"/>
      <c r="BG249" s="151"/>
      <c r="BH249" s="151"/>
      <c r="BI249" s="151"/>
      <c r="BJ249" s="150"/>
      <c r="BK249" s="151"/>
      <c r="BL249" s="151"/>
      <c r="BM249" s="151"/>
      <c r="BN249" s="150"/>
      <c r="BO249" s="151"/>
      <c r="BP249" s="151"/>
      <c r="BQ249" s="152"/>
      <c r="BR249" s="112"/>
      <c r="BS249" s="92"/>
    </row>
    <row r="250" spans="1:71" ht="15.6" customHeight="1" x14ac:dyDescent="0.4">
      <c r="A250" s="92"/>
      <c r="B250" s="92"/>
      <c r="C250" s="101"/>
      <c r="D250" s="141"/>
      <c r="E250" s="142"/>
      <c r="F250" s="142"/>
      <c r="G250" s="142"/>
      <c r="H250" s="142"/>
      <c r="I250" s="142"/>
      <c r="J250" s="142"/>
      <c r="K250" s="142"/>
      <c r="L250" s="142"/>
      <c r="M250" s="143"/>
      <c r="N250" s="144"/>
      <c r="O250" s="145"/>
      <c r="P250" s="145"/>
      <c r="Q250" s="146"/>
      <c r="R250" s="119"/>
      <c r="S250" s="119"/>
      <c r="T250" s="119"/>
      <c r="U250" s="147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9"/>
      <c r="AK250" s="136"/>
      <c r="AL250" s="136"/>
      <c r="AM250" s="271" t="s">
        <v>74</v>
      </c>
      <c r="AN250" s="271"/>
      <c r="AO250" s="271"/>
      <c r="AP250" s="271"/>
      <c r="AQ250" s="272" t="str">
        <f>IF([1]回答表!X48="●",[1]回答表!BC419,IF([1]回答表!AA48="●",[1]回答表!BC433,""))</f>
        <v/>
      </c>
      <c r="AR250" s="272"/>
      <c r="AS250" s="272"/>
      <c r="AT250" s="272"/>
      <c r="AU250" s="276"/>
      <c r="AV250" s="277"/>
      <c r="AW250" s="277"/>
      <c r="AX250" s="278"/>
      <c r="AY250" s="272"/>
      <c r="AZ250" s="272"/>
      <c r="BA250" s="272"/>
      <c r="BB250" s="272"/>
      <c r="BC250" s="120"/>
      <c r="BD250" s="109"/>
      <c r="BE250" s="109"/>
      <c r="BF250" s="150"/>
      <c r="BG250" s="151"/>
      <c r="BH250" s="151"/>
      <c r="BI250" s="151"/>
      <c r="BJ250" s="150"/>
      <c r="BK250" s="151"/>
      <c r="BL250" s="151"/>
      <c r="BM250" s="151"/>
      <c r="BN250" s="150"/>
      <c r="BO250" s="151"/>
      <c r="BP250" s="151"/>
      <c r="BQ250" s="152"/>
      <c r="BR250" s="112"/>
      <c r="BS250" s="92"/>
    </row>
    <row r="251" spans="1:71" ht="15.6" customHeight="1" x14ac:dyDescent="0.4">
      <c r="A251" s="92"/>
      <c r="B251" s="92"/>
      <c r="C251" s="101"/>
      <c r="D251" s="116"/>
      <c r="E251" s="117"/>
      <c r="F251" s="117"/>
      <c r="G251" s="117"/>
      <c r="H251" s="117"/>
      <c r="I251" s="117"/>
      <c r="J251" s="117"/>
      <c r="K251" s="117"/>
      <c r="L251" s="117"/>
      <c r="M251" s="118"/>
      <c r="N251" s="154"/>
      <c r="O251" s="155"/>
      <c r="P251" s="155"/>
      <c r="Q251" s="156"/>
      <c r="R251" s="119"/>
      <c r="S251" s="119"/>
      <c r="T251" s="119"/>
      <c r="U251" s="147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9"/>
      <c r="AK251" s="136"/>
      <c r="AL251" s="136"/>
      <c r="AM251" s="271"/>
      <c r="AN251" s="271"/>
      <c r="AO251" s="271"/>
      <c r="AP251" s="271"/>
      <c r="AQ251" s="272"/>
      <c r="AR251" s="272"/>
      <c r="AS251" s="272"/>
      <c r="AT251" s="272"/>
      <c r="AU251" s="276"/>
      <c r="AV251" s="277"/>
      <c r="AW251" s="277"/>
      <c r="AX251" s="278"/>
      <c r="AY251" s="272"/>
      <c r="AZ251" s="272"/>
      <c r="BA251" s="272"/>
      <c r="BB251" s="272"/>
      <c r="BC251" s="120"/>
      <c r="BD251" s="109"/>
      <c r="BE251" s="109"/>
      <c r="BF251" s="150" t="str">
        <f>IF([1]回答表!X48="●",[1]回答表!V417,IF([1]回答表!AA48="●",[1]回答表!V431,""))</f>
        <v/>
      </c>
      <c r="BG251" s="151"/>
      <c r="BH251" s="151"/>
      <c r="BI251" s="151"/>
      <c r="BJ251" s="150" t="str">
        <f>IF([1]回答表!X48="●",[1]回答表!V418,IF([1]回答表!AA48="●",[1]回答表!V432,""))</f>
        <v/>
      </c>
      <c r="BK251" s="151"/>
      <c r="BL251" s="151"/>
      <c r="BM251" s="152"/>
      <c r="BN251" s="150" t="str">
        <f>IF([1]回答表!X48="●",[1]回答表!V419,IF([1]回答表!AA48="●",[1]回答表!V433,""))</f>
        <v/>
      </c>
      <c r="BO251" s="151"/>
      <c r="BP251" s="151"/>
      <c r="BQ251" s="152"/>
      <c r="BR251" s="112"/>
      <c r="BS251" s="92"/>
    </row>
    <row r="252" spans="1:71" ht="15.6" customHeight="1" x14ac:dyDescent="0.4">
      <c r="A252" s="92"/>
      <c r="B252" s="92"/>
      <c r="C252" s="101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9"/>
      <c r="O252" s="159"/>
      <c r="P252" s="159"/>
      <c r="Q252" s="159"/>
      <c r="R252" s="159"/>
      <c r="S252" s="159"/>
      <c r="T252" s="159"/>
      <c r="U252" s="147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9"/>
      <c r="AK252" s="136"/>
      <c r="AL252" s="136"/>
      <c r="AM252" s="271" t="s">
        <v>75</v>
      </c>
      <c r="AN252" s="271"/>
      <c r="AO252" s="271"/>
      <c r="AP252" s="271"/>
      <c r="AQ252" s="272" t="str">
        <f>IF([1]回答表!X48="●",[1]回答表!BC420,IF([1]回答表!AA48="●",[1]回答表!BC434,""))</f>
        <v/>
      </c>
      <c r="AR252" s="272"/>
      <c r="AS252" s="272"/>
      <c r="AT252" s="272"/>
      <c r="AU252" s="279"/>
      <c r="AV252" s="280"/>
      <c r="AW252" s="280"/>
      <c r="AX252" s="281"/>
      <c r="AY252" s="272"/>
      <c r="AZ252" s="272"/>
      <c r="BA252" s="272"/>
      <c r="BB252" s="272"/>
      <c r="BC252" s="120"/>
      <c r="BD252" s="120"/>
      <c r="BE252" s="120"/>
      <c r="BF252" s="150"/>
      <c r="BG252" s="151"/>
      <c r="BH252" s="151"/>
      <c r="BI252" s="151"/>
      <c r="BJ252" s="150"/>
      <c r="BK252" s="151"/>
      <c r="BL252" s="151"/>
      <c r="BM252" s="152"/>
      <c r="BN252" s="150"/>
      <c r="BO252" s="151"/>
      <c r="BP252" s="151"/>
      <c r="BQ252" s="152"/>
      <c r="BR252" s="112"/>
      <c r="BS252" s="92"/>
    </row>
    <row r="253" spans="1:71" ht="15.6" customHeight="1" x14ac:dyDescent="0.4">
      <c r="A253" s="92"/>
      <c r="B253" s="92"/>
      <c r="C253" s="101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9"/>
      <c r="O253" s="159"/>
      <c r="P253" s="159"/>
      <c r="Q253" s="159"/>
      <c r="R253" s="159"/>
      <c r="S253" s="159"/>
      <c r="T253" s="159"/>
      <c r="U253" s="147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9"/>
      <c r="AK253" s="136"/>
      <c r="AL253" s="136"/>
      <c r="AM253" s="271"/>
      <c r="AN253" s="271"/>
      <c r="AO253" s="271"/>
      <c r="AP253" s="271"/>
      <c r="AQ253" s="272"/>
      <c r="AR253" s="272"/>
      <c r="AS253" s="272"/>
      <c r="AT253" s="272"/>
      <c r="AU253" s="224" t="s">
        <v>76</v>
      </c>
      <c r="AV253" s="225"/>
      <c r="AW253" s="225"/>
      <c r="AX253" s="226"/>
      <c r="AY253" s="282" t="str">
        <f>IF([1]回答表!X48="●",[1]回答表!BC424,IF([1]回答表!AA48="●",[1]回答表!BC438,""))</f>
        <v/>
      </c>
      <c r="AZ253" s="283"/>
      <c r="BA253" s="283"/>
      <c r="BB253" s="284"/>
      <c r="BC253" s="120"/>
      <c r="BD253" s="109"/>
      <c r="BE253" s="109"/>
      <c r="BF253" s="150"/>
      <c r="BG253" s="151"/>
      <c r="BH253" s="151"/>
      <c r="BI253" s="151"/>
      <c r="BJ253" s="150"/>
      <c r="BK253" s="151"/>
      <c r="BL253" s="151"/>
      <c r="BM253" s="152"/>
      <c r="BN253" s="150"/>
      <c r="BO253" s="151"/>
      <c r="BP253" s="151"/>
      <c r="BQ253" s="152"/>
      <c r="BR253" s="112"/>
      <c r="BS253" s="92"/>
    </row>
    <row r="254" spans="1:71" ht="15.6" customHeight="1" x14ac:dyDescent="0.4">
      <c r="A254" s="92"/>
      <c r="B254" s="92"/>
      <c r="C254" s="101"/>
      <c r="D254" s="166" t="s">
        <v>26</v>
      </c>
      <c r="E254" s="167"/>
      <c r="F254" s="167"/>
      <c r="G254" s="167"/>
      <c r="H254" s="167"/>
      <c r="I254" s="167"/>
      <c r="J254" s="167"/>
      <c r="K254" s="167"/>
      <c r="L254" s="167"/>
      <c r="M254" s="168"/>
      <c r="N254" s="130" t="str">
        <f>IF([1]回答表!AA48="●","●","")</f>
        <v/>
      </c>
      <c r="O254" s="131"/>
      <c r="P254" s="131"/>
      <c r="Q254" s="132"/>
      <c r="R254" s="119"/>
      <c r="S254" s="119"/>
      <c r="T254" s="119"/>
      <c r="U254" s="147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9"/>
      <c r="AK254" s="136"/>
      <c r="AL254" s="136"/>
      <c r="AM254" s="271" t="s">
        <v>77</v>
      </c>
      <c r="AN254" s="271"/>
      <c r="AO254" s="271"/>
      <c r="AP254" s="271"/>
      <c r="AQ254" s="285" t="str">
        <f>IF([1]回答表!X48="●",[1]回答表!BC421,IF([1]回答表!AA48="●",[1]回答表!BC435,""))</f>
        <v/>
      </c>
      <c r="AR254" s="272"/>
      <c r="AS254" s="272"/>
      <c r="AT254" s="272"/>
      <c r="AU254" s="286"/>
      <c r="AV254" s="287"/>
      <c r="AW254" s="287"/>
      <c r="AX254" s="288"/>
      <c r="AY254" s="289"/>
      <c r="AZ254" s="290"/>
      <c r="BA254" s="290"/>
      <c r="BB254" s="291"/>
      <c r="BC254" s="120"/>
      <c r="BD254" s="172"/>
      <c r="BE254" s="172"/>
      <c r="BF254" s="150"/>
      <c r="BG254" s="151"/>
      <c r="BH254" s="151"/>
      <c r="BI254" s="151"/>
      <c r="BJ254" s="150"/>
      <c r="BK254" s="151"/>
      <c r="BL254" s="151"/>
      <c r="BM254" s="152"/>
      <c r="BN254" s="150"/>
      <c r="BO254" s="151"/>
      <c r="BP254" s="151"/>
      <c r="BQ254" s="152"/>
      <c r="BR254" s="112"/>
      <c r="BS254" s="92"/>
    </row>
    <row r="255" spans="1:71" ht="15.6" customHeight="1" x14ac:dyDescent="0.4">
      <c r="A255" s="92"/>
      <c r="B255" s="92"/>
      <c r="C255" s="101"/>
      <c r="D255" s="173"/>
      <c r="E255" s="174"/>
      <c r="F255" s="174"/>
      <c r="G255" s="174"/>
      <c r="H255" s="174"/>
      <c r="I255" s="174"/>
      <c r="J255" s="174"/>
      <c r="K255" s="174"/>
      <c r="L255" s="174"/>
      <c r="M255" s="175"/>
      <c r="N255" s="144"/>
      <c r="O255" s="145"/>
      <c r="P255" s="145"/>
      <c r="Q255" s="146"/>
      <c r="R255" s="119"/>
      <c r="S255" s="119"/>
      <c r="T255" s="119"/>
      <c r="U255" s="147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9"/>
      <c r="AK255" s="136"/>
      <c r="AL255" s="136"/>
      <c r="AM255" s="271"/>
      <c r="AN255" s="271"/>
      <c r="AO255" s="271"/>
      <c r="AP255" s="271"/>
      <c r="AQ255" s="272"/>
      <c r="AR255" s="272"/>
      <c r="AS255" s="272"/>
      <c r="AT255" s="272"/>
      <c r="AU255" s="230"/>
      <c r="AV255" s="231"/>
      <c r="AW255" s="231"/>
      <c r="AX255" s="232"/>
      <c r="AY255" s="292"/>
      <c r="AZ255" s="293"/>
      <c r="BA255" s="293"/>
      <c r="BB255" s="294"/>
      <c r="BC255" s="120"/>
      <c r="BD255" s="172"/>
      <c r="BE255" s="172"/>
      <c r="BF255" s="150" t="s">
        <v>23</v>
      </c>
      <c r="BG255" s="151"/>
      <c r="BH255" s="151"/>
      <c r="BI255" s="151"/>
      <c r="BJ255" s="150" t="s">
        <v>24</v>
      </c>
      <c r="BK255" s="151"/>
      <c r="BL255" s="151"/>
      <c r="BM255" s="151"/>
      <c r="BN255" s="150" t="s">
        <v>25</v>
      </c>
      <c r="BO255" s="151"/>
      <c r="BP255" s="151"/>
      <c r="BQ255" s="152"/>
      <c r="BR255" s="112"/>
      <c r="BS255" s="92"/>
    </row>
    <row r="256" spans="1:71" ht="15.6" customHeight="1" x14ac:dyDescent="0.4">
      <c r="A256" s="92"/>
      <c r="B256" s="92"/>
      <c r="C256" s="101"/>
      <c r="D256" s="173"/>
      <c r="E256" s="174"/>
      <c r="F256" s="174"/>
      <c r="G256" s="174"/>
      <c r="H256" s="174"/>
      <c r="I256" s="174"/>
      <c r="J256" s="174"/>
      <c r="K256" s="174"/>
      <c r="L256" s="174"/>
      <c r="M256" s="175"/>
      <c r="N256" s="144"/>
      <c r="O256" s="145"/>
      <c r="P256" s="145"/>
      <c r="Q256" s="146"/>
      <c r="R256" s="119"/>
      <c r="S256" s="119"/>
      <c r="T256" s="119"/>
      <c r="U256" s="147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9"/>
      <c r="AK256" s="136"/>
      <c r="AL256" s="136"/>
      <c r="AM256" s="271" t="s">
        <v>78</v>
      </c>
      <c r="AN256" s="271"/>
      <c r="AO256" s="271"/>
      <c r="AP256" s="271"/>
      <c r="AQ256" s="272" t="str">
        <f>IF([1]回答表!X48="●",[1]回答表!BC422,IF([1]回答表!AA48="●",[1]回答表!BC436,""))</f>
        <v/>
      </c>
      <c r="AR256" s="272"/>
      <c r="AS256" s="272"/>
      <c r="AT256" s="272"/>
      <c r="AU256" s="224" t="s">
        <v>79</v>
      </c>
      <c r="AV256" s="225"/>
      <c r="AW256" s="225"/>
      <c r="AX256" s="226"/>
      <c r="AY256" s="282" t="str">
        <f>IF([1]回答表!X48="●",[1]回答表!BC425,IF([1]回答表!AA48="●",[1]回答表!BC439,""))</f>
        <v/>
      </c>
      <c r="AZ256" s="283"/>
      <c r="BA256" s="283"/>
      <c r="BB256" s="284"/>
      <c r="BC256" s="120"/>
      <c r="BD256" s="172"/>
      <c r="BE256" s="172"/>
      <c r="BF256" s="150"/>
      <c r="BG256" s="151"/>
      <c r="BH256" s="151"/>
      <c r="BI256" s="151"/>
      <c r="BJ256" s="150"/>
      <c r="BK256" s="151"/>
      <c r="BL256" s="151"/>
      <c r="BM256" s="151"/>
      <c r="BN256" s="150"/>
      <c r="BO256" s="151"/>
      <c r="BP256" s="151"/>
      <c r="BQ256" s="152"/>
      <c r="BR256" s="112"/>
      <c r="BS256" s="92"/>
    </row>
    <row r="257" spans="1:71" ht="15.6" customHeight="1" x14ac:dyDescent="0.4">
      <c r="A257" s="92"/>
      <c r="B257" s="92"/>
      <c r="C257" s="101"/>
      <c r="D257" s="176"/>
      <c r="E257" s="177"/>
      <c r="F257" s="177"/>
      <c r="G257" s="177"/>
      <c r="H257" s="177"/>
      <c r="I257" s="177"/>
      <c r="J257" s="177"/>
      <c r="K257" s="177"/>
      <c r="L257" s="177"/>
      <c r="M257" s="178"/>
      <c r="N257" s="154"/>
      <c r="O257" s="155"/>
      <c r="P257" s="155"/>
      <c r="Q257" s="156"/>
      <c r="R257" s="119"/>
      <c r="S257" s="119"/>
      <c r="T257" s="119"/>
      <c r="U257" s="179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1"/>
      <c r="AK257" s="136"/>
      <c r="AL257" s="136"/>
      <c r="AM257" s="271"/>
      <c r="AN257" s="271"/>
      <c r="AO257" s="271"/>
      <c r="AP257" s="271"/>
      <c r="AQ257" s="272"/>
      <c r="AR257" s="272"/>
      <c r="AS257" s="272"/>
      <c r="AT257" s="272"/>
      <c r="AU257" s="230"/>
      <c r="AV257" s="231"/>
      <c r="AW257" s="231"/>
      <c r="AX257" s="232"/>
      <c r="AY257" s="292"/>
      <c r="AZ257" s="293"/>
      <c r="BA257" s="293"/>
      <c r="BB257" s="294"/>
      <c r="BC257" s="120"/>
      <c r="BD257" s="172"/>
      <c r="BE257" s="172"/>
      <c r="BF257" s="189"/>
      <c r="BG257" s="190"/>
      <c r="BH257" s="190"/>
      <c r="BI257" s="190"/>
      <c r="BJ257" s="189"/>
      <c r="BK257" s="190"/>
      <c r="BL257" s="190"/>
      <c r="BM257" s="190"/>
      <c r="BN257" s="189"/>
      <c r="BO257" s="190"/>
      <c r="BP257" s="190"/>
      <c r="BQ257" s="191"/>
      <c r="BR257" s="112"/>
      <c r="BS257" s="92"/>
    </row>
    <row r="258" spans="1:71" ht="15.6" customHeight="1" x14ac:dyDescent="0.5">
      <c r="A258" s="92"/>
      <c r="B258" s="92"/>
      <c r="C258" s="101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68"/>
      <c r="Y258" s="68"/>
      <c r="Z258" s="68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112"/>
      <c r="BS258" s="92"/>
    </row>
    <row r="259" spans="1:71" ht="18.600000000000001" customHeight="1" x14ac:dyDescent="0.5">
      <c r="A259" s="92"/>
      <c r="B259" s="92"/>
      <c r="C259" s="101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19"/>
      <c r="O259" s="119"/>
      <c r="P259" s="119"/>
      <c r="Q259" s="119"/>
      <c r="R259" s="119"/>
      <c r="S259" s="119"/>
      <c r="T259" s="119"/>
      <c r="U259" s="123" t="s">
        <v>31</v>
      </c>
      <c r="V259" s="119"/>
      <c r="W259" s="119"/>
      <c r="X259" s="119"/>
      <c r="Y259" s="119"/>
      <c r="Z259" s="119"/>
      <c r="AA259" s="110"/>
      <c r="AB259" s="124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23" t="s">
        <v>32</v>
      </c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  <c r="BO259" s="109"/>
      <c r="BP259" s="109"/>
      <c r="BQ259" s="68"/>
      <c r="BR259" s="112"/>
      <c r="BS259" s="92"/>
    </row>
    <row r="260" spans="1:71" ht="15.6" customHeight="1" x14ac:dyDescent="0.4">
      <c r="A260" s="92"/>
      <c r="B260" s="92"/>
      <c r="C260" s="101"/>
      <c r="D260" s="105" t="s">
        <v>33</v>
      </c>
      <c r="E260" s="106"/>
      <c r="F260" s="106"/>
      <c r="G260" s="106"/>
      <c r="H260" s="106"/>
      <c r="I260" s="106"/>
      <c r="J260" s="106"/>
      <c r="K260" s="106"/>
      <c r="L260" s="106"/>
      <c r="M260" s="107"/>
      <c r="N260" s="130" t="str">
        <f>IF([1]回答表!AD48="●","●","")</f>
        <v/>
      </c>
      <c r="O260" s="131"/>
      <c r="P260" s="131"/>
      <c r="Q260" s="132"/>
      <c r="R260" s="119"/>
      <c r="S260" s="119"/>
      <c r="T260" s="119"/>
      <c r="U260" s="133" t="str">
        <f>IF([1]回答表!AD48="●",[1]回答表!B439,"")</f>
        <v/>
      </c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5"/>
      <c r="AK260" s="183"/>
      <c r="AL260" s="183"/>
      <c r="AM260" s="133" t="str">
        <f>IF([1]回答表!AD48="●",[1]回答表!B445,"")</f>
        <v/>
      </c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5"/>
      <c r="BR260" s="112"/>
      <c r="BS260" s="92"/>
    </row>
    <row r="261" spans="1:71" ht="15.6" customHeight="1" x14ac:dyDescent="0.4">
      <c r="C261" s="101"/>
      <c r="D261" s="141"/>
      <c r="E261" s="142"/>
      <c r="F261" s="142"/>
      <c r="G261" s="142"/>
      <c r="H261" s="142"/>
      <c r="I261" s="142"/>
      <c r="J261" s="142"/>
      <c r="K261" s="142"/>
      <c r="L261" s="142"/>
      <c r="M261" s="143"/>
      <c r="N261" s="144"/>
      <c r="O261" s="145"/>
      <c r="P261" s="145"/>
      <c r="Q261" s="146"/>
      <c r="R261" s="119"/>
      <c r="S261" s="119"/>
      <c r="T261" s="119"/>
      <c r="U261" s="147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9"/>
      <c r="AK261" s="183"/>
      <c r="AL261" s="183"/>
      <c r="AM261" s="147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9"/>
      <c r="BR261" s="112"/>
    </row>
    <row r="262" spans="1:71" ht="15.6" customHeight="1" x14ac:dyDescent="0.4">
      <c r="C262" s="101"/>
      <c r="D262" s="141"/>
      <c r="E262" s="142"/>
      <c r="F262" s="142"/>
      <c r="G262" s="142"/>
      <c r="H262" s="142"/>
      <c r="I262" s="142"/>
      <c r="J262" s="142"/>
      <c r="K262" s="142"/>
      <c r="L262" s="142"/>
      <c r="M262" s="143"/>
      <c r="N262" s="144"/>
      <c r="O262" s="145"/>
      <c r="P262" s="145"/>
      <c r="Q262" s="146"/>
      <c r="R262" s="119"/>
      <c r="S262" s="119"/>
      <c r="T262" s="119"/>
      <c r="U262" s="147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9"/>
      <c r="AK262" s="183"/>
      <c r="AL262" s="183"/>
      <c r="AM262" s="147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9"/>
      <c r="BR262" s="112"/>
    </row>
    <row r="263" spans="1:71" ht="15.6" customHeight="1" x14ac:dyDescent="0.4">
      <c r="C263" s="101"/>
      <c r="D263" s="116"/>
      <c r="E263" s="117"/>
      <c r="F263" s="117"/>
      <c r="G263" s="117"/>
      <c r="H263" s="117"/>
      <c r="I263" s="117"/>
      <c r="J263" s="117"/>
      <c r="K263" s="117"/>
      <c r="L263" s="117"/>
      <c r="M263" s="118"/>
      <c r="N263" s="154"/>
      <c r="O263" s="155"/>
      <c r="P263" s="155"/>
      <c r="Q263" s="156"/>
      <c r="R263" s="119"/>
      <c r="S263" s="119"/>
      <c r="T263" s="119"/>
      <c r="U263" s="179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1"/>
      <c r="AK263" s="183"/>
      <c r="AL263" s="183"/>
      <c r="AM263" s="179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1"/>
      <c r="BR263" s="112"/>
    </row>
    <row r="264" spans="1:71" ht="15.6" customHeight="1" x14ac:dyDescent="0.4">
      <c r="C264" s="184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5"/>
      <c r="AS264" s="185"/>
      <c r="AT264" s="185"/>
      <c r="AU264" s="185"/>
      <c r="AV264" s="185"/>
      <c r="AW264" s="185"/>
      <c r="AX264" s="185"/>
      <c r="AY264" s="185"/>
      <c r="AZ264" s="185"/>
      <c r="BA264" s="185"/>
      <c r="BB264" s="185"/>
      <c r="BC264" s="185"/>
      <c r="BD264" s="185"/>
      <c r="BE264" s="185"/>
      <c r="BF264" s="185"/>
      <c r="BG264" s="185"/>
      <c r="BH264" s="185"/>
      <c r="BI264" s="185"/>
      <c r="BJ264" s="185"/>
      <c r="BK264" s="185"/>
      <c r="BL264" s="185"/>
      <c r="BM264" s="185"/>
      <c r="BN264" s="185"/>
      <c r="BO264" s="185"/>
      <c r="BP264" s="185"/>
      <c r="BQ264" s="185"/>
      <c r="BR264" s="186"/>
    </row>
    <row r="265" spans="1:71" ht="15.6" customHeight="1" x14ac:dyDescent="0.4"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</row>
    <row r="266" spans="1:71" ht="15.6" customHeight="1" x14ac:dyDescent="0.4">
      <c r="C266" s="94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7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9"/>
    </row>
    <row r="267" spans="1:71" ht="15.6" customHeight="1" x14ac:dyDescent="0.5">
      <c r="C267" s="101"/>
      <c r="D267" s="102" t="s">
        <v>14</v>
      </c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4"/>
      <c r="R267" s="105" t="s">
        <v>80</v>
      </c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7"/>
      <c r="BC267" s="108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10"/>
      <c r="BO267" s="110"/>
      <c r="BP267" s="110"/>
      <c r="BQ267" s="111"/>
      <c r="BR267" s="112"/>
    </row>
    <row r="268" spans="1:71" ht="15.6" customHeight="1" x14ac:dyDescent="0.5">
      <c r="C268" s="101"/>
      <c r="D268" s="113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5"/>
      <c r="R268" s="116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8"/>
      <c r="BC268" s="108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10"/>
      <c r="BO268" s="110"/>
      <c r="BP268" s="110"/>
      <c r="BQ268" s="111"/>
      <c r="BR268" s="112"/>
    </row>
    <row r="269" spans="1:71" ht="15.6" customHeight="1" x14ac:dyDescent="0.5">
      <c r="C269" s="10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68"/>
      <c r="Y269" s="68"/>
      <c r="Z269" s="68"/>
      <c r="AA269" s="109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11"/>
      <c r="AO269" s="120"/>
      <c r="AP269" s="121"/>
      <c r="AQ269" s="121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08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10"/>
      <c r="BO269" s="110"/>
      <c r="BP269" s="110"/>
      <c r="BQ269" s="111"/>
      <c r="BR269" s="112"/>
    </row>
    <row r="270" spans="1:71" ht="19.350000000000001" customHeight="1" x14ac:dyDescent="0.5">
      <c r="A270" s="92"/>
      <c r="B270" s="92"/>
      <c r="C270" s="10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23" t="s">
        <v>35</v>
      </c>
      <c r="V270" s="119"/>
      <c r="W270" s="119"/>
      <c r="X270" s="119"/>
      <c r="Y270" s="119"/>
      <c r="Z270" s="119"/>
      <c r="AA270" s="110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  <c r="AL270" s="124"/>
      <c r="AM270" s="123" t="s">
        <v>81</v>
      </c>
      <c r="AN270" s="125"/>
      <c r="AO270" s="124"/>
      <c r="AP270" s="126"/>
      <c r="AQ270" s="126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8"/>
      <c r="BD270" s="110"/>
      <c r="BE270" s="110"/>
      <c r="BF270" s="129" t="s">
        <v>17</v>
      </c>
      <c r="BG270" s="187"/>
      <c r="BH270" s="187"/>
      <c r="BI270" s="187"/>
      <c r="BJ270" s="187"/>
      <c r="BK270" s="187"/>
      <c r="BL270" s="187"/>
      <c r="BM270" s="110"/>
      <c r="BN270" s="110"/>
      <c r="BO270" s="110"/>
      <c r="BP270" s="110"/>
      <c r="BQ270" s="125"/>
      <c r="BR270" s="112"/>
      <c r="BS270" s="92"/>
    </row>
    <row r="271" spans="1:71" ht="15.6" customHeight="1" x14ac:dyDescent="0.4">
      <c r="A271" s="92"/>
      <c r="B271" s="92"/>
      <c r="C271" s="101"/>
      <c r="D271" s="105" t="s">
        <v>18</v>
      </c>
      <c r="E271" s="106"/>
      <c r="F271" s="106"/>
      <c r="G271" s="106"/>
      <c r="H271" s="106"/>
      <c r="I271" s="106"/>
      <c r="J271" s="106"/>
      <c r="K271" s="106"/>
      <c r="L271" s="106"/>
      <c r="M271" s="107"/>
      <c r="N271" s="130" t="str">
        <f>IF([1]回答表!X49="●","●","")</f>
        <v/>
      </c>
      <c r="O271" s="131"/>
      <c r="P271" s="131"/>
      <c r="Q271" s="132"/>
      <c r="R271" s="119"/>
      <c r="S271" s="119"/>
      <c r="T271" s="119"/>
      <c r="U271" s="133" t="str">
        <f>IF([1]回答表!X49="●",[1]回答表!B458,IF([1]回答表!AA49="●",[1]回答表!B475,""))</f>
        <v/>
      </c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5"/>
      <c r="AK271" s="136"/>
      <c r="AL271" s="136"/>
      <c r="AM271" s="250" t="s">
        <v>82</v>
      </c>
      <c r="AN271" s="251"/>
      <c r="AO271" s="251"/>
      <c r="AP271" s="251"/>
      <c r="AQ271" s="251"/>
      <c r="AR271" s="251"/>
      <c r="AS271" s="251"/>
      <c r="AT271" s="252"/>
      <c r="AU271" s="250" t="s">
        <v>83</v>
      </c>
      <c r="AV271" s="251"/>
      <c r="AW271" s="251"/>
      <c r="AX271" s="251"/>
      <c r="AY271" s="251"/>
      <c r="AZ271" s="251"/>
      <c r="BA271" s="251"/>
      <c r="BB271" s="252"/>
      <c r="BC271" s="120"/>
      <c r="BD271" s="109"/>
      <c r="BE271" s="109"/>
      <c r="BF271" s="138" t="str">
        <f>IF([1]回答表!X49="●",[1]回答表!B468,IF([1]回答表!AA49="●",[1]回答表!B485,""))</f>
        <v/>
      </c>
      <c r="BG271" s="139"/>
      <c r="BH271" s="139"/>
      <c r="BI271" s="139"/>
      <c r="BJ271" s="138"/>
      <c r="BK271" s="139"/>
      <c r="BL271" s="139"/>
      <c r="BM271" s="139"/>
      <c r="BN271" s="138"/>
      <c r="BO271" s="139"/>
      <c r="BP271" s="139"/>
      <c r="BQ271" s="140"/>
      <c r="BR271" s="112"/>
      <c r="BS271" s="92"/>
    </row>
    <row r="272" spans="1:71" ht="15.6" customHeight="1" x14ac:dyDescent="0.4">
      <c r="A272" s="92"/>
      <c r="B272" s="92"/>
      <c r="C272" s="101"/>
      <c r="D272" s="141"/>
      <c r="E272" s="142"/>
      <c r="F272" s="142"/>
      <c r="G272" s="142"/>
      <c r="H272" s="142"/>
      <c r="I272" s="142"/>
      <c r="J272" s="142"/>
      <c r="K272" s="142"/>
      <c r="L272" s="142"/>
      <c r="M272" s="143"/>
      <c r="N272" s="144"/>
      <c r="O272" s="145"/>
      <c r="P272" s="145"/>
      <c r="Q272" s="146"/>
      <c r="R272" s="119"/>
      <c r="S272" s="119"/>
      <c r="T272" s="119"/>
      <c r="U272" s="147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9"/>
      <c r="AK272" s="136"/>
      <c r="AL272" s="136"/>
      <c r="AM272" s="256"/>
      <c r="AN272" s="257"/>
      <c r="AO272" s="257"/>
      <c r="AP272" s="257"/>
      <c r="AQ272" s="257"/>
      <c r="AR272" s="257"/>
      <c r="AS272" s="257"/>
      <c r="AT272" s="258"/>
      <c r="AU272" s="256"/>
      <c r="AV272" s="257"/>
      <c r="AW272" s="257"/>
      <c r="AX272" s="257"/>
      <c r="AY272" s="257"/>
      <c r="AZ272" s="257"/>
      <c r="BA272" s="257"/>
      <c r="BB272" s="258"/>
      <c r="BC272" s="120"/>
      <c r="BD272" s="109"/>
      <c r="BE272" s="109"/>
      <c r="BF272" s="150"/>
      <c r="BG272" s="151"/>
      <c r="BH272" s="151"/>
      <c r="BI272" s="151"/>
      <c r="BJ272" s="150"/>
      <c r="BK272" s="151"/>
      <c r="BL272" s="151"/>
      <c r="BM272" s="151"/>
      <c r="BN272" s="150"/>
      <c r="BO272" s="151"/>
      <c r="BP272" s="151"/>
      <c r="BQ272" s="152"/>
      <c r="BR272" s="112"/>
      <c r="BS272" s="92"/>
    </row>
    <row r="273" spans="1:71" ht="15.6" customHeight="1" x14ac:dyDescent="0.4">
      <c r="A273" s="92"/>
      <c r="B273" s="92"/>
      <c r="C273" s="101"/>
      <c r="D273" s="141"/>
      <c r="E273" s="142"/>
      <c r="F273" s="142"/>
      <c r="G273" s="142"/>
      <c r="H273" s="142"/>
      <c r="I273" s="142"/>
      <c r="J273" s="142"/>
      <c r="K273" s="142"/>
      <c r="L273" s="142"/>
      <c r="M273" s="143"/>
      <c r="N273" s="144"/>
      <c r="O273" s="145"/>
      <c r="P273" s="145"/>
      <c r="Q273" s="146"/>
      <c r="R273" s="119"/>
      <c r="S273" s="119"/>
      <c r="T273" s="119"/>
      <c r="U273" s="147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9"/>
      <c r="AK273" s="136"/>
      <c r="AL273" s="136"/>
      <c r="AM273" s="82" t="str">
        <f>IF([1]回答表!X49="●",[1]回答表!G464,IF([1]回答表!AA49="●",[1]回答表!G481,""))</f>
        <v/>
      </c>
      <c r="AN273" s="83"/>
      <c r="AO273" s="83"/>
      <c r="AP273" s="83"/>
      <c r="AQ273" s="83"/>
      <c r="AR273" s="83"/>
      <c r="AS273" s="83"/>
      <c r="AT273" s="153"/>
      <c r="AU273" s="82" t="str">
        <f>IF([1]回答表!X49="●",[1]回答表!G465,IF([1]回答表!AA49="●",[1]回答表!G482,""))</f>
        <v/>
      </c>
      <c r="AV273" s="83"/>
      <c r="AW273" s="83"/>
      <c r="AX273" s="83"/>
      <c r="AY273" s="83"/>
      <c r="AZ273" s="83"/>
      <c r="BA273" s="83"/>
      <c r="BB273" s="153"/>
      <c r="BC273" s="120"/>
      <c r="BD273" s="109"/>
      <c r="BE273" s="109"/>
      <c r="BF273" s="150"/>
      <c r="BG273" s="151"/>
      <c r="BH273" s="151"/>
      <c r="BI273" s="151"/>
      <c r="BJ273" s="150"/>
      <c r="BK273" s="151"/>
      <c r="BL273" s="151"/>
      <c r="BM273" s="151"/>
      <c r="BN273" s="150"/>
      <c r="BO273" s="151"/>
      <c r="BP273" s="151"/>
      <c r="BQ273" s="152"/>
      <c r="BR273" s="112"/>
      <c r="BS273" s="92"/>
    </row>
    <row r="274" spans="1:71" ht="15.6" customHeight="1" x14ac:dyDescent="0.4">
      <c r="A274" s="92"/>
      <c r="B274" s="92"/>
      <c r="C274" s="101"/>
      <c r="D274" s="116"/>
      <c r="E274" s="117"/>
      <c r="F274" s="117"/>
      <c r="G274" s="117"/>
      <c r="H274" s="117"/>
      <c r="I274" s="117"/>
      <c r="J274" s="117"/>
      <c r="K274" s="117"/>
      <c r="L274" s="117"/>
      <c r="M274" s="118"/>
      <c r="N274" s="154"/>
      <c r="O274" s="155"/>
      <c r="P274" s="155"/>
      <c r="Q274" s="156"/>
      <c r="R274" s="119"/>
      <c r="S274" s="119"/>
      <c r="T274" s="119"/>
      <c r="U274" s="147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9"/>
      <c r="AK274" s="136"/>
      <c r="AL274" s="136"/>
      <c r="AM274" s="79"/>
      <c r="AN274" s="80"/>
      <c r="AO274" s="80"/>
      <c r="AP274" s="80"/>
      <c r="AQ274" s="80"/>
      <c r="AR274" s="80"/>
      <c r="AS274" s="80"/>
      <c r="AT274" s="81"/>
      <c r="AU274" s="79"/>
      <c r="AV274" s="80"/>
      <c r="AW274" s="80"/>
      <c r="AX274" s="80"/>
      <c r="AY274" s="80"/>
      <c r="AZ274" s="80"/>
      <c r="BA274" s="80"/>
      <c r="BB274" s="81"/>
      <c r="BC274" s="120"/>
      <c r="BD274" s="109"/>
      <c r="BE274" s="109"/>
      <c r="BF274" s="150" t="str">
        <f>IF([1]回答表!X49="●",[1]回答表!E468,IF([1]回答表!AA49="●",[1]回答表!E485,""))</f>
        <v/>
      </c>
      <c r="BG274" s="151"/>
      <c r="BH274" s="151"/>
      <c r="BI274" s="151"/>
      <c r="BJ274" s="150" t="str">
        <f>IF([1]回答表!X49="●",[1]回答表!E469,IF([1]回答表!AA49="●",[1]回答表!E486,""))</f>
        <v/>
      </c>
      <c r="BK274" s="151"/>
      <c r="BL274" s="151"/>
      <c r="BM274" s="152"/>
      <c r="BN274" s="150" t="str">
        <f>IF([1]回答表!X49="●",[1]回答表!E470,IF([1]回答表!AA49="●",[1]回答表!E487,""))</f>
        <v/>
      </c>
      <c r="BO274" s="151"/>
      <c r="BP274" s="151"/>
      <c r="BQ274" s="152"/>
      <c r="BR274" s="112"/>
      <c r="BS274" s="92"/>
    </row>
    <row r="275" spans="1:71" ht="15.6" customHeight="1" x14ac:dyDescent="0.4">
      <c r="A275" s="92"/>
      <c r="B275" s="92"/>
      <c r="C275" s="101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9"/>
      <c r="O275" s="159"/>
      <c r="P275" s="159"/>
      <c r="Q275" s="159"/>
      <c r="R275" s="159"/>
      <c r="S275" s="159"/>
      <c r="T275" s="159"/>
      <c r="U275" s="147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9"/>
      <c r="AK275" s="136"/>
      <c r="AL275" s="136"/>
      <c r="AM275" s="85"/>
      <c r="AN275" s="86"/>
      <c r="AO275" s="86"/>
      <c r="AP275" s="86"/>
      <c r="AQ275" s="86"/>
      <c r="AR275" s="86"/>
      <c r="AS275" s="86"/>
      <c r="AT275" s="87"/>
      <c r="AU275" s="85"/>
      <c r="AV275" s="86"/>
      <c r="AW275" s="86"/>
      <c r="AX275" s="86"/>
      <c r="AY275" s="86"/>
      <c r="AZ275" s="86"/>
      <c r="BA275" s="86"/>
      <c r="BB275" s="87"/>
      <c r="BC275" s="120"/>
      <c r="BD275" s="120"/>
      <c r="BE275" s="120"/>
      <c r="BF275" s="150"/>
      <c r="BG275" s="151"/>
      <c r="BH275" s="151"/>
      <c r="BI275" s="151"/>
      <c r="BJ275" s="150"/>
      <c r="BK275" s="151"/>
      <c r="BL275" s="151"/>
      <c r="BM275" s="152"/>
      <c r="BN275" s="150"/>
      <c r="BO275" s="151"/>
      <c r="BP275" s="151"/>
      <c r="BQ275" s="152"/>
      <c r="BR275" s="112"/>
      <c r="BS275" s="92"/>
    </row>
    <row r="276" spans="1:71" ht="15.6" customHeight="1" x14ac:dyDescent="0.4">
      <c r="A276" s="92"/>
      <c r="B276" s="92"/>
      <c r="C276" s="101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9"/>
      <c r="O276" s="159"/>
      <c r="P276" s="159"/>
      <c r="Q276" s="159"/>
      <c r="R276" s="159"/>
      <c r="S276" s="159"/>
      <c r="T276" s="159"/>
      <c r="U276" s="147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9"/>
      <c r="AK276" s="136"/>
      <c r="AL276" s="136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20"/>
      <c r="BD276" s="109"/>
      <c r="BE276" s="109"/>
      <c r="BF276" s="150"/>
      <c r="BG276" s="151"/>
      <c r="BH276" s="151"/>
      <c r="BI276" s="151"/>
      <c r="BJ276" s="150"/>
      <c r="BK276" s="151"/>
      <c r="BL276" s="151"/>
      <c r="BM276" s="152"/>
      <c r="BN276" s="150"/>
      <c r="BO276" s="151"/>
      <c r="BP276" s="151"/>
      <c r="BQ276" s="152"/>
      <c r="BR276" s="112"/>
      <c r="BS276" s="92"/>
    </row>
    <row r="277" spans="1:71" ht="15.6" customHeight="1" x14ac:dyDescent="0.4">
      <c r="A277" s="92"/>
      <c r="B277" s="92"/>
      <c r="C277" s="101"/>
      <c r="D277" s="166" t="s">
        <v>26</v>
      </c>
      <c r="E277" s="167"/>
      <c r="F277" s="167"/>
      <c r="G277" s="167"/>
      <c r="H277" s="167"/>
      <c r="I277" s="167"/>
      <c r="J277" s="167"/>
      <c r="K277" s="167"/>
      <c r="L277" s="167"/>
      <c r="M277" s="168"/>
      <c r="N277" s="130" t="str">
        <f>IF([1]回答表!AA49="●","●","")</f>
        <v/>
      </c>
      <c r="O277" s="131"/>
      <c r="P277" s="131"/>
      <c r="Q277" s="132"/>
      <c r="R277" s="119"/>
      <c r="S277" s="119"/>
      <c r="T277" s="119"/>
      <c r="U277" s="147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9"/>
      <c r="AK277" s="136"/>
      <c r="AL277" s="136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20"/>
      <c r="BD277" s="172"/>
      <c r="BE277" s="172"/>
      <c r="BF277" s="150"/>
      <c r="BG277" s="151"/>
      <c r="BH277" s="151"/>
      <c r="BI277" s="151"/>
      <c r="BJ277" s="150"/>
      <c r="BK277" s="151"/>
      <c r="BL277" s="151"/>
      <c r="BM277" s="152"/>
      <c r="BN277" s="150"/>
      <c r="BO277" s="151"/>
      <c r="BP277" s="151"/>
      <c r="BQ277" s="152"/>
      <c r="BR277" s="112"/>
      <c r="BS277" s="92"/>
    </row>
    <row r="278" spans="1:71" ht="15.6" customHeight="1" x14ac:dyDescent="0.4">
      <c r="A278" s="92"/>
      <c r="B278" s="92"/>
      <c r="C278" s="101"/>
      <c r="D278" s="173"/>
      <c r="E278" s="174"/>
      <c r="F278" s="174"/>
      <c r="G278" s="174"/>
      <c r="H278" s="174"/>
      <c r="I278" s="174"/>
      <c r="J278" s="174"/>
      <c r="K278" s="174"/>
      <c r="L278" s="174"/>
      <c r="M278" s="175"/>
      <c r="N278" s="144"/>
      <c r="O278" s="145"/>
      <c r="P278" s="145"/>
      <c r="Q278" s="146"/>
      <c r="R278" s="119"/>
      <c r="S278" s="119"/>
      <c r="T278" s="119"/>
      <c r="U278" s="147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9"/>
      <c r="AK278" s="136"/>
      <c r="AL278" s="136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20"/>
      <c r="BD278" s="172"/>
      <c r="BE278" s="172"/>
      <c r="BF278" s="150" t="s">
        <v>23</v>
      </c>
      <c r="BG278" s="151"/>
      <c r="BH278" s="151"/>
      <c r="BI278" s="151"/>
      <c r="BJ278" s="150" t="s">
        <v>24</v>
      </c>
      <c r="BK278" s="151"/>
      <c r="BL278" s="151"/>
      <c r="BM278" s="151"/>
      <c r="BN278" s="150" t="s">
        <v>25</v>
      </c>
      <c r="BO278" s="151"/>
      <c r="BP278" s="151"/>
      <c r="BQ278" s="152"/>
      <c r="BR278" s="112"/>
      <c r="BS278" s="92"/>
    </row>
    <row r="279" spans="1:71" ht="15.6" customHeight="1" x14ac:dyDescent="0.4">
      <c r="A279" s="92"/>
      <c r="B279" s="92"/>
      <c r="C279" s="101"/>
      <c r="D279" s="173"/>
      <c r="E279" s="174"/>
      <c r="F279" s="174"/>
      <c r="G279" s="174"/>
      <c r="H279" s="174"/>
      <c r="I279" s="174"/>
      <c r="J279" s="174"/>
      <c r="K279" s="174"/>
      <c r="L279" s="174"/>
      <c r="M279" s="175"/>
      <c r="N279" s="144"/>
      <c r="O279" s="145"/>
      <c r="P279" s="145"/>
      <c r="Q279" s="146"/>
      <c r="R279" s="119"/>
      <c r="S279" s="119"/>
      <c r="T279" s="119"/>
      <c r="U279" s="147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9"/>
      <c r="AK279" s="136"/>
      <c r="AL279" s="136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20"/>
      <c r="BD279" s="172"/>
      <c r="BE279" s="172"/>
      <c r="BF279" s="150"/>
      <c r="BG279" s="151"/>
      <c r="BH279" s="151"/>
      <c r="BI279" s="151"/>
      <c r="BJ279" s="150"/>
      <c r="BK279" s="151"/>
      <c r="BL279" s="151"/>
      <c r="BM279" s="151"/>
      <c r="BN279" s="150"/>
      <c r="BO279" s="151"/>
      <c r="BP279" s="151"/>
      <c r="BQ279" s="152"/>
      <c r="BR279" s="112"/>
      <c r="BS279" s="92"/>
    </row>
    <row r="280" spans="1:71" ht="15.6" customHeight="1" x14ac:dyDescent="0.4">
      <c r="A280" s="92"/>
      <c r="B280" s="92"/>
      <c r="C280" s="101"/>
      <c r="D280" s="176"/>
      <c r="E280" s="177"/>
      <c r="F280" s="177"/>
      <c r="G280" s="177"/>
      <c r="H280" s="177"/>
      <c r="I280" s="177"/>
      <c r="J280" s="177"/>
      <c r="K280" s="177"/>
      <c r="L280" s="177"/>
      <c r="M280" s="178"/>
      <c r="N280" s="154"/>
      <c r="O280" s="155"/>
      <c r="P280" s="155"/>
      <c r="Q280" s="156"/>
      <c r="R280" s="119"/>
      <c r="S280" s="119"/>
      <c r="T280" s="119"/>
      <c r="U280" s="179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1"/>
      <c r="AK280" s="136"/>
      <c r="AL280" s="136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20"/>
      <c r="BD280" s="172"/>
      <c r="BE280" s="172"/>
      <c r="BF280" s="189"/>
      <c r="BG280" s="190"/>
      <c r="BH280" s="190"/>
      <c r="BI280" s="190"/>
      <c r="BJ280" s="189"/>
      <c r="BK280" s="190"/>
      <c r="BL280" s="190"/>
      <c r="BM280" s="190"/>
      <c r="BN280" s="189"/>
      <c r="BO280" s="190"/>
      <c r="BP280" s="190"/>
      <c r="BQ280" s="191"/>
      <c r="BR280" s="112"/>
      <c r="BS280" s="92"/>
    </row>
    <row r="281" spans="1:71" ht="15.6" customHeight="1" x14ac:dyDescent="0.5">
      <c r="A281" s="92"/>
      <c r="B281" s="92"/>
      <c r="C281" s="101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68"/>
      <c r="Y281" s="68"/>
      <c r="Z281" s="68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112"/>
      <c r="BS281" s="92"/>
    </row>
    <row r="282" spans="1:71" ht="19.350000000000001" customHeight="1" x14ac:dyDescent="0.5">
      <c r="A282" s="92"/>
      <c r="B282" s="92"/>
      <c r="C282" s="101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19"/>
      <c r="O282" s="119"/>
      <c r="P282" s="119"/>
      <c r="Q282" s="119"/>
      <c r="R282" s="119"/>
      <c r="S282" s="119"/>
      <c r="T282" s="119"/>
      <c r="U282" s="123" t="s">
        <v>31</v>
      </c>
      <c r="V282" s="119"/>
      <c r="W282" s="119"/>
      <c r="X282" s="119"/>
      <c r="Y282" s="119"/>
      <c r="Z282" s="119"/>
      <c r="AA282" s="110"/>
      <c r="AB282" s="124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23" t="s">
        <v>32</v>
      </c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  <c r="BO282" s="109"/>
      <c r="BP282" s="109"/>
      <c r="BQ282" s="68"/>
      <c r="BR282" s="112"/>
      <c r="BS282" s="92"/>
    </row>
    <row r="283" spans="1:71" ht="15.6" customHeight="1" x14ac:dyDescent="0.4">
      <c r="A283" s="92"/>
      <c r="B283" s="92"/>
      <c r="C283" s="101"/>
      <c r="D283" s="105" t="s">
        <v>33</v>
      </c>
      <c r="E283" s="106"/>
      <c r="F283" s="106"/>
      <c r="G283" s="106"/>
      <c r="H283" s="106"/>
      <c r="I283" s="106"/>
      <c r="J283" s="106"/>
      <c r="K283" s="106"/>
      <c r="L283" s="106"/>
      <c r="M283" s="107"/>
      <c r="N283" s="130" t="str">
        <f>IF([1]回答表!AD49="●","●","")</f>
        <v/>
      </c>
      <c r="O283" s="131"/>
      <c r="P283" s="131"/>
      <c r="Q283" s="132"/>
      <c r="R283" s="119"/>
      <c r="S283" s="119"/>
      <c r="T283" s="119"/>
      <c r="U283" s="133" t="str">
        <f>IF([1]回答表!AD49="●",[1]回答表!B492,"")</f>
        <v/>
      </c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/>
      <c r="AF283" s="134"/>
      <c r="AG283" s="134"/>
      <c r="AH283" s="134"/>
      <c r="AI283" s="134"/>
      <c r="AJ283" s="135"/>
      <c r="AK283" s="136"/>
      <c r="AL283" s="136"/>
      <c r="AM283" s="133" t="str">
        <f>IF([1]回答表!AD49="●",[1]回答表!B498,"")</f>
        <v/>
      </c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134"/>
      <c r="BL283" s="134"/>
      <c r="BM283" s="134"/>
      <c r="BN283" s="134"/>
      <c r="BO283" s="134"/>
      <c r="BP283" s="134"/>
      <c r="BQ283" s="135"/>
      <c r="BR283" s="112"/>
      <c r="BS283" s="92"/>
    </row>
    <row r="284" spans="1:71" ht="15.6" customHeight="1" x14ac:dyDescent="0.4">
      <c r="A284" s="92"/>
      <c r="B284" s="92"/>
      <c r="C284" s="101"/>
      <c r="D284" s="141"/>
      <c r="E284" s="142"/>
      <c r="F284" s="142"/>
      <c r="G284" s="142"/>
      <c r="H284" s="142"/>
      <c r="I284" s="142"/>
      <c r="J284" s="142"/>
      <c r="K284" s="142"/>
      <c r="L284" s="142"/>
      <c r="M284" s="143"/>
      <c r="N284" s="144"/>
      <c r="O284" s="145"/>
      <c r="P284" s="145"/>
      <c r="Q284" s="146"/>
      <c r="R284" s="119"/>
      <c r="S284" s="119"/>
      <c r="T284" s="119"/>
      <c r="U284" s="147"/>
      <c r="V284" s="148"/>
      <c r="W284" s="148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9"/>
      <c r="AK284" s="136"/>
      <c r="AL284" s="136"/>
      <c r="AM284" s="147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148"/>
      <c r="BN284" s="148"/>
      <c r="BO284" s="148"/>
      <c r="BP284" s="148"/>
      <c r="BQ284" s="149"/>
      <c r="BR284" s="112"/>
      <c r="BS284" s="92"/>
    </row>
    <row r="285" spans="1:71" ht="15.6" customHeight="1" x14ac:dyDescent="0.4">
      <c r="A285" s="92"/>
      <c r="B285" s="92"/>
      <c r="C285" s="101"/>
      <c r="D285" s="141"/>
      <c r="E285" s="142"/>
      <c r="F285" s="142"/>
      <c r="G285" s="142"/>
      <c r="H285" s="142"/>
      <c r="I285" s="142"/>
      <c r="J285" s="142"/>
      <c r="K285" s="142"/>
      <c r="L285" s="142"/>
      <c r="M285" s="143"/>
      <c r="N285" s="144"/>
      <c r="O285" s="145"/>
      <c r="P285" s="145"/>
      <c r="Q285" s="146"/>
      <c r="R285" s="119"/>
      <c r="S285" s="119"/>
      <c r="T285" s="119"/>
      <c r="U285" s="147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9"/>
      <c r="AK285" s="136"/>
      <c r="AL285" s="136"/>
      <c r="AM285" s="147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148"/>
      <c r="BN285" s="148"/>
      <c r="BO285" s="148"/>
      <c r="BP285" s="148"/>
      <c r="BQ285" s="149"/>
      <c r="BR285" s="112"/>
      <c r="BS285" s="92"/>
    </row>
    <row r="286" spans="1:71" ht="15.6" customHeight="1" x14ac:dyDescent="0.4">
      <c r="C286" s="101"/>
      <c r="D286" s="116"/>
      <c r="E286" s="117"/>
      <c r="F286" s="117"/>
      <c r="G286" s="117"/>
      <c r="H286" s="117"/>
      <c r="I286" s="117"/>
      <c r="J286" s="117"/>
      <c r="K286" s="117"/>
      <c r="L286" s="117"/>
      <c r="M286" s="118"/>
      <c r="N286" s="154"/>
      <c r="O286" s="155"/>
      <c r="P286" s="155"/>
      <c r="Q286" s="156"/>
      <c r="R286" s="119"/>
      <c r="S286" s="119"/>
      <c r="T286" s="119"/>
      <c r="U286" s="179"/>
      <c r="V286" s="180"/>
      <c r="W286" s="180"/>
      <c r="X286" s="180"/>
      <c r="Y286" s="180"/>
      <c r="Z286" s="180"/>
      <c r="AA286" s="180"/>
      <c r="AB286" s="180"/>
      <c r="AC286" s="180"/>
      <c r="AD286" s="180"/>
      <c r="AE286" s="180"/>
      <c r="AF286" s="180"/>
      <c r="AG286" s="180"/>
      <c r="AH286" s="180"/>
      <c r="AI286" s="180"/>
      <c r="AJ286" s="181"/>
      <c r="AK286" s="136"/>
      <c r="AL286" s="136"/>
      <c r="AM286" s="179"/>
      <c r="AN286" s="180"/>
      <c r="AO286" s="180"/>
      <c r="AP286" s="180"/>
      <c r="AQ286" s="180"/>
      <c r="AR286" s="180"/>
      <c r="AS286" s="180"/>
      <c r="AT286" s="180"/>
      <c r="AU286" s="180"/>
      <c r="AV286" s="180"/>
      <c r="AW286" s="180"/>
      <c r="AX286" s="180"/>
      <c r="AY286" s="180"/>
      <c r="AZ286" s="180"/>
      <c r="BA286" s="180"/>
      <c r="BB286" s="180"/>
      <c r="BC286" s="180"/>
      <c r="BD286" s="180"/>
      <c r="BE286" s="180"/>
      <c r="BF286" s="180"/>
      <c r="BG286" s="180"/>
      <c r="BH286" s="180"/>
      <c r="BI286" s="180"/>
      <c r="BJ286" s="180"/>
      <c r="BK286" s="180"/>
      <c r="BL286" s="180"/>
      <c r="BM286" s="180"/>
      <c r="BN286" s="180"/>
      <c r="BO286" s="180"/>
      <c r="BP286" s="180"/>
      <c r="BQ286" s="181"/>
      <c r="BR286" s="112"/>
    </row>
    <row r="287" spans="1:71" ht="15.6" customHeight="1" x14ac:dyDescent="0.4">
      <c r="C287" s="184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6"/>
    </row>
    <row r="288" spans="1:71" ht="15.6" customHeight="1" x14ac:dyDescent="0.4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</row>
    <row r="289" spans="3:70" ht="15.6" customHeight="1" x14ac:dyDescent="0.4"/>
    <row r="290" spans="3:70" ht="15.6" customHeight="1" x14ac:dyDescent="0.4"/>
    <row r="291" spans="3:70" ht="15.6" customHeight="1" x14ac:dyDescent="0.4"/>
    <row r="292" spans="3:70" ht="21.95" customHeight="1" x14ac:dyDescent="0.4">
      <c r="C292" s="295" t="s">
        <v>84</v>
      </c>
      <c r="D292" s="295"/>
      <c r="E292" s="295"/>
      <c r="F292" s="295"/>
      <c r="G292" s="295"/>
      <c r="H292" s="295"/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  <c r="AJ292" s="295"/>
      <c r="AK292" s="295"/>
      <c r="AL292" s="295"/>
      <c r="AM292" s="295"/>
      <c r="AN292" s="295"/>
      <c r="AO292" s="295"/>
      <c r="AP292" s="295"/>
      <c r="AQ292" s="295"/>
      <c r="AR292" s="295"/>
      <c r="AS292" s="295"/>
      <c r="AT292" s="295"/>
      <c r="AU292" s="295"/>
      <c r="AV292" s="295"/>
      <c r="AW292" s="295"/>
      <c r="AX292" s="295"/>
      <c r="AY292" s="295"/>
      <c r="AZ292" s="295"/>
      <c r="BA292" s="295"/>
      <c r="BB292" s="295"/>
      <c r="BC292" s="295"/>
      <c r="BD292" s="295"/>
      <c r="BE292" s="295"/>
      <c r="BF292" s="295"/>
      <c r="BG292" s="295"/>
      <c r="BH292" s="295"/>
      <c r="BI292" s="295"/>
      <c r="BJ292" s="295"/>
      <c r="BK292" s="295"/>
      <c r="BL292" s="295"/>
      <c r="BM292" s="295"/>
      <c r="BN292" s="295"/>
      <c r="BO292" s="295"/>
      <c r="BP292" s="295"/>
      <c r="BQ292" s="295"/>
      <c r="BR292" s="295"/>
    </row>
    <row r="293" spans="3:70" ht="21.95" customHeight="1" x14ac:dyDescent="0.4">
      <c r="C293" s="295"/>
      <c r="D293" s="295"/>
      <c r="E293" s="295"/>
      <c r="F293" s="295"/>
      <c r="G293" s="295"/>
      <c r="H293" s="295"/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  <c r="AJ293" s="295"/>
      <c r="AK293" s="295"/>
      <c r="AL293" s="295"/>
      <c r="AM293" s="295"/>
      <c r="AN293" s="295"/>
      <c r="AO293" s="295"/>
      <c r="AP293" s="295"/>
      <c r="AQ293" s="295"/>
      <c r="AR293" s="295"/>
      <c r="AS293" s="295"/>
      <c r="AT293" s="295"/>
      <c r="AU293" s="295"/>
      <c r="AV293" s="295"/>
      <c r="AW293" s="295"/>
      <c r="AX293" s="295"/>
      <c r="AY293" s="295"/>
      <c r="AZ293" s="295"/>
      <c r="BA293" s="295"/>
      <c r="BB293" s="295"/>
      <c r="BC293" s="295"/>
      <c r="BD293" s="295"/>
      <c r="BE293" s="295"/>
      <c r="BF293" s="295"/>
      <c r="BG293" s="295"/>
      <c r="BH293" s="295"/>
      <c r="BI293" s="295"/>
      <c r="BJ293" s="295"/>
      <c r="BK293" s="295"/>
      <c r="BL293" s="295"/>
      <c r="BM293" s="295"/>
      <c r="BN293" s="295"/>
      <c r="BO293" s="295"/>
      <c r="BP293" s="295"/>
      <c r="BQ293" s="295"/>
      <c r="BR293" s="295"/>
    </row>
    <row r="294" spans="3:70" ht="21.95" customHeight="1" x14ac:dyDescent="0.4">
      <c r="C294" s="295"/>
      <c r="D294" s="295"/>
      <c r="E294" s="295"/>
      <c r="F294" s="295"/>
      <c r="G294" s="295"/>
      <c r="H294" s="295"/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  <c r="AJ294" s="295"/>
      <c r="AK294" s="295"/>
      <c r="AL294" s="295"/>
      <c r="AM294" s="295"/>
      <c r="AN294" s="295"/>
      <c r="AO294" s="295"/>
      <c r="AP294" s="295"/>
      <c r="AQ294" s="295"/>
      <c r="AR294" s="295"/>
      <c r="AS294" s="295"/>
      <c r="AT294" s="295"/>
      <c r="AU294" s="295"/>
      <c r="AV294" s="295"/>
      <c r="AW294" s="295"/>
      <c r="AX294" s="295"/>
      <c r="AY294" s="295"/>
      <c r="AZ294" s="295"/>
      <c r="BA294" s="295"/>
      <c r="BB294" s="295"/>
      <c r="BC294" s="295"/>
      <c r="BD294" s="295"/>
      <c r="BE294" s="295"/>
      <c r="BF294" s="295"/>
      <c r="BG294" s="295"/>
      <c r="BH294" s="295"/>
      <c r="BI294" s="295"/>
      <c r="BJ294" s="295"/>
      <c r="BK294" s="295"/>
      <c r="BL294" s="295"/>
      <c r="BM294" s="295"/>
      <c r="BN294" s="295"/>
      <c r="BO294" s="295"/>
      <c r="BP294" s="295"/>
      <c r="BQ294" s="295"/>
      <c r="BR294" s="295"/>
    </row>
    <row r="295" spans="3:70" ht="15.6" customHeight="1" x14ac:dyDescent="0.4">
      <c r="C295" s="296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82"/>
      <c r="BF295" s="182"/>
      <c r="BG295" s="182"/>
      <c r="BH295" s="182"/>
      <c r="BI295" s="182"/>
      <c r="BJ295" s="182"/>
      <c r="BK295" s="182"/>
      <c r="BL295" s="182"/>
      <c r="BM295" s="182"/>
      <c r="BN295" s="182"/>
      <c r="BO295" s="182"/>
      <c r="BP295" s="182"/>
      <c r="BQ295" s="182"/>
      <c r="BR295" s="298"/>
    </row>
    <row r="296" spans="3:70" ht="18.95" customHeight="1" x14ac:dyDescent="0.4">
      <c r="C296" s="299"/>
      <c r="D296" s="300" t="str">
        <f>IF([1]回答表!R50="●",[1]回答表!B511,"")</f>
        <v/>
      </c>
      <c r="E296" s="301"/>
      <c r="F296" s="301"/>
      <c r="G296" s="301"/>
      <c r="H296" s="301"/>
      <c r="I296" s="301"/>
      <c r="J296" s="301"/>
      <c r="K296" s="301"/>
      <c r="L296" s="301"/>
      <c r="M296" s="301"/>
      <c r="N296" s="301"/>
      <c r="O296" s="301"/>
      <c r="P296" s="301"/>
      <c r="Q296" s="301"/>
      <c r="R296" s="301"/>
      <c r="S296" s="301"/>
      <c r="T296" s="301"/>
      <c r="U296" s="301"/>
      <c r="V296" s="301"/>
      <c r="W296" s="301"/>
      <c r="X296" s="301"/>
      <c r="Y296" s="301"/>
      <c r="Z296" s="301"/>
      <c r="AA296" s="301"/>
      <c r="AB296" s="301"/>
      <c r="AC296" s="301"/>
      <c r="AD296" s="301"/>
      <c r="AE296" s="301"/>
      <c r="AF296" s="301"/>
      <c r="AG296" s="301"/>
      <c r="AH296" s="301"/>
      <c r="AI296" s="301"/>
      <c r="AJ296" s="301"/>
      <c r="AK296" s="301"/>
      <c r="AL296" s="301"/>
      <c r="AM296" s="301"/>
      <c r="AN296" s="301"/>
      <c r="AO296" s="301"/>
      <c r="AP296" s="301"/>
      <c r="AQ296" s="301"/>
      <c r="AR296" s="301"/>
      <c r="AS296" s="301"/>
      <c r="AT296" s="301"/>
      <c r="AU296" s="301"/>
      <c r="AV296" s="301"/>
      <c r="AW296" s="301"/>
      <c r="AX296" s="301"/>
      <c r="AY296" s="301"/>
      <c r="AZ296" s="301"/>
      <c r="BA296" s="301"/>
      <c r="BB296" s="301"/>
      <c r="BC296" s="301"/>
      <c r="BD296" s="301"/>
      <c r="BE296" s="301"/>
      <c r="BF296" s="301"/>
      <c r="BG296" s="301"/>
      <c r="BH296" s="301"/>
      <c r="BI296" s="301"/>
      <c r="BJ296" s="301"/>
      <c r="BK296" s="301"/>
      <c r="BL296" s="301"/>
      <c r="BM296" s="301"/>
      <c r="BN296" s="301"/>
      <c r="BO296" s="301"/>
      <c r="BP296" s="301"/>
      <c r="BQ296" s="302"/>
      <c r="BR296" s="303"/>
    </row>
    <row r="297" spans="3:70" ht="23.45" customHeight="1" x14ac:dyDescent="0.4">
      <c r="C297" s="299"/>
      <c r="D297" s="304"/>
      <c r="E297" s="305"/>
      <c r="F297" s="305"/>
      <c r="G297" s="305"/>
      <c r="H297" s="305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  <c r="AJ297" s="305"/>
      <c r="AK297" s="305"/>
      <c r="AL297" s="305"/>
      <c r="AM297" s="305"/>
      <c r="AN297" s="305"/>
      <c r="AO297" s="305"/>
      <c r="AP297" s="305"/>
      <c r="AQ297" s="305"/>
      <c r="AR297" s="305"/>
      <c r="AS297" s="305"/>
      <c r="AT297" s="305"/>
      <c r="AU297" s="305"/>
      <c r="AV297" s="305"/>
      <c r="AW297" s="305"/>
      <c r="AX297" s="305"/>
      <c r="AY297" s="305"/>
      <c r="AZ297" s="305"/>
      <c r="BA297" s="305"/>
      <c r="BB297" s="305"/>
      <c r="BC297" s="305"/>
      <c r="BD297" s="305"/>
      <c r="BE297" s="305"/>
      <c r="BF297" s="305"/>
      <c r="BG297" s="305"/>
      <c r="BH297" s="305"/>
      <c r="BI297" s="305"/>
      <c r="BJ297" s="305"/>
      <c r="BK297" s="305"/>
      <c r="BL297" s="305"/>
      <c r="BM297" s="305"/>
      <c r="BN297" s="305"/>
      <c r="BO297" s="305"/>
      <c r="BP297" s="305"/>
      <c r="BQ297" s="306"/>
      <c r="BR297" s="303"/>
    </row>
    <row r="298" spans="3:70" ht="23.45" customHeight="1" x14ac:dyDescent="0.4">
      <c r="C298" s="299"/>
      <c r="D298" s="304"/>
      <c r="E298" s="305"/>
      <c r="F298" s="305"/>
      <c r="G298" s="305"/>
      <c r="H298" s="305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  <c r="AJ298" s="305"/>
      <c r="AK298" s="305"/>
      <c r="AL298" s="305"/>
      <c r="AM298" s="305"/>
      <c r="AN298" s="305"/>
      <c r="AO298" s="305"/>
      <c r="AP298" s="305"/>
      <c r="AQ298" s="305"/>
      <c r="AR298" s="305"/>
      <c r="AS298" s="305"/>
      <c r="AT298" s="305"/>
      <c r="AU298" s="305"/>
      <c r="AV298" s="305"/>
      <c r="AW298" s="305"/>
      <c r="AX298" s="305"/>
      <c r="AY298" s="305"/>
      <c r="AZ298" s="305"/>
      <c r="BA298" s="305"/>
      <c r="BB298" s="305"/>
      <c r="BC298" s="305"/>
      <c r="BD298" s="305"/>
      <c r="BE298" s="305"/>
      <c r="BF298" s="305"/>
      <c r="BG298" s="305"/>
      <c r="BH298" s="305"/>
      <c r="BI298" s="305"/>
      <c r="BJ298" s="305"/>
      <c r="BK298" s="305"/>
      <c r="BL298" s="305"/>
      <c r="BM298" s="305"/>
      <c r="BN298" s="305"/>
      <c r="BO298" s="305"/>
      <c r="BP298" s="305"/>
      <c r="BQ298" s="306"/>
      <c r="BR298" s="303"/>
    </row>
    <row r="299" spans="3:70" ht="23.45" customHeight="1" x14ac:dyDescent="0.4">
      <c r="C299" s="299"/>
      <c r="D299" s="304"/>
      <c r="E299" s="305"/>
      <c r="F299" s="305"/>
      <c r="G299" s="305"/>
      <c r="H299" s="305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  <c r="AJ299" s="305"/>
      <c r="AK299" s="305"/>
      <c r="AL299" s="305"/>
      <c r="AM299" s="305"/>
      <c r="AN299" s="305"/>
      <c r="AO299" s="305"/>
      <c r="AP299" s="305"/>
      <c r="AQ299" s="305"/>
      <c r="AR299" s="305"/>
      <c r="AS299" s="305"/>
      <c r="AT299" s="305"/>
      <c r="AU299" s="305"/>
      <c r="AV299" s="305"/>
      <c r="AW299" s="305"/>
      <c r="AX299" s="305"/>
      <c r="AY299" s="305"/>
      <c r="AZ299" s="305"/>
      <c r="BA299" s="305"/>
      <c r="BB299" s="305"/>
      <c r="BC299" s="305"/>
      <c r="BD299" s="305"/>
      <c r="BE299" s="305"/>
      <c r="BF299" s="305"/>
      <c r="BG299" s="305"/>
      <c r="BH299" s="305"/>
      <c r="BI299" s="305"/>
      <c r="BJ299" s="305"/>
      <c r="BK299" s="305"/>
      <c r="BL299" s="305"/>
      <c r="BM299" s="305"/>
      <c r="BN299" s="305"/>
      <c r="BO299" s="305"/>
      <c r="BP299" s="305"/>
      <c r="BQ299" s="306"/>
      <c r="BR299" s="303"/>
    </row>
    <row r="300" spans="3:70" ht="23.45" customHeight="1" x14ac:dyDescent="0.4">
      <c r="C300" s="299"/>
      <c r="D300" s="304"/>
      <c r="E300" s="305"/>
      <c r="F300" s="305"/>
      <c r="G300" s="305"/>
      <c r="H300" s="305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  <c r="AJ300" s="305"/>
      <c r="AK300" s="305"/>
      <c r="AL300" s="305"/>
      <c r="AM300" s="305"/>
      <c r="AN300" s="305"/>
      <c r="AO300" s="305"/>
      <c r="AP300" s="305"/>
      <c r="AQ300" s="305"/>
      <c r="AR300" s="305"/>
      <c r="AS300" s="305"/>
      <c r="AT300" s="305"/>
      <c r="AU300" s="305"/>
      <c r="AV300" s="305"/>
      <c r="AW300" s="305"/>
      <c r="AX300" s="305"/>
      <c r="AY300" s="305"/>
      <c r="AZ300" s="305"/>
      <c r="BA300" s="305"/>
      <c r="BB300" s="305"/>
      <c r="BC300" s="305"/>
      <c r="BD300" s="305"/>
      <c r="BE300" s="305"/>
      <c r="BF300" s="305"/>
      <c r="BG300" s="305"/>
      <c r="BH300" s="305"/>
      <c r="BI300" s="305"/>
      <c r="BJ300" s="305"/>
      <c r="BK300" s="305"/>
      <c r="BL300" s="305"/>
      <c r="BM300" s="305"/>
      <c r="BN300" s="305"/>
      <c r="BO300" s="305"/>
      <c r="BP300" s="305"/>
      <c r="BQ300" s="306"/>
      <c r="BR300" s="303"/>
    </row>
    <row r="301" spans="3:70" ht="23.45" customHeight="1" x14ac:dyDescent="0.4">
      <c r="C301" s="299"/>
      <c r="D301" s="304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  <c r="AJ301" s="305"/>
      <c r="AK301" s="305"/>
      <c r="AL301" s="305"/>
      <c r="AM301" s="305"/>
      <c r="AN301" s="305"/>
      <c r="AO301" s="305"/>
      <c r="AP301" s="305"/>
      <c r="AQ301" s="305"/>
      <c r="AR301" s="305"/>
      <c r="AS301" s="305"/>
      <c r="AT301" s="305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305"/>
      <c r="BG301" s="305"/>
      <c r="BH301" s="305"/>
      <c r="BI301" s="305"/>
      <c r="BJ301" s="305"/>
      <c r="BK301" s="305"/>
      <c r="BL301" s="305"/>
      <c r="BM301" s="305"/>
      <c r="BN301" s="305"/>
      <c r="BO301" s="305"/>
      <c r="BP301" s="305"/>
      <c r="BQ301" s="306"/>
      <c r="BR301" s="303"/>
    </row>
    <row r="302" spans="3:70" ht="23.45" customHeight="1" x14ac:dyDescent="0.4">
      <c r="C302" s="299"/>
      <c r="D302" s="304"/>
      <c r="E302" s="305"/>
      <c r="F302" s="305"/>
      <c r="G302" s="305"/>
      <c r="H302" s="305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  <c r="AJ302" s="305"/>
      <c r="AK302" s="305"/>
      <c r="AL302" s="305"/>
      <c r="AM302" s="305"/>
      <c r="AN302" s="305"/>
      <c r="AO302" s="305"/>
      <c r="AP302" s="305"/>
      <c r="AQ302" s="305"/>
      <c r="AR302" s="305"/>
      <c r="AS302" s="305"/>
      <c r="AT302" s="305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305"/>
      <c r="BG302" s="305"/>
      <c r="BH302" s="305"/>
      <c r="BI302" s="305"/>
      <c r="BJ302" s="305"/>
      <c r="BK302" s="305"/>
      <c r="BL302" s="305"/>
      <c r="BM302" s="305"/>
      <c r="BN302" s="305"/>
      <c r="BO302" s="305"/>
      <c r="BP302" s="305"/>
      <c r="BQ302" s="306"/>
      <c r="BR302" s="303"/>
    </row>
    <row r="303" spans="3:70" ht="23.45" customHeight="1" x14ac:dyDescent="0.4">
      <c r="C303" s="299"/>
      <c r="D303" s="304"/>
      <c r="E303" s="305"/>
      <c r="F303" s="305"/>
      <c r="G303" s="305"/>
      <c r="H303" s="305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  <c r="AJ303" s="305"/>
      <c r="AK303" s="305"/>
      <c r="AL303" s="305"/>
      <c r="AM303" s="305"/>
      <c r="AN303" s="305"/>
      <c r="AO303" s="305"/>
      <c r="AP303" s="305"/>
      <c r="AQ303" s="305"/>
      <c r="AR303" s="305"/>
      <c r="AS303" s="305"/>
      <c r="AT303" s="305"/>
      <c r="AU303" s="305"/>
      <c r="AV303" s="305"/>
      <c r="AW303" s="305"/>
      <c r="AX303" s="305"/>
      <c r="AY303" s="305"/>
      <c r="AZ303" s="305"/>
      <c r="BA303" s="305"/>
      <c r="BB303" s="305"/>
      <c r="BC303" s="305"/>
      <c r="BD303" s="305"/>
      <c r="BE303" s="305"/>
      <c r="BF303" s="305"/>
      <c r="BG303" s="305"/>
      <c r="BH303" s="305"/>
      <c r="BI303" s="305"/>
      <c r="BJ303" s="305"/>
      <c r="BK303" s="305"/>
      <c r="BL303" s="305"/>
      <c r="BM303" s="305"/>
      <c r="BN303" s="305"/>
      <c r="BO303" s="305"/>
      <c r="BP303" s="305"/>
      <c r="BQ303" s="306"/>
      <c r="BR303" s="303"/>
    </row>
    <row r="304" spans="3:70" ht="23.45" customHeight="1" x14ac:dyDescent="0.4">
      <c r="C304" s="299"/>
      <c r="D304" s="304"/>
      <c r="E304" s="305"/>
      <c r="F304" s="305"/>
      <c r="G304" s="305"/>
      <c r="H304" s="305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  <c r="AJ304" s="305"/>
      <c r="AK304" s="305"/>
      <c r="AL304" s="305"/>
      <c r="AM304" s="305"/>
      <c r="AN304" s="305"/>
      <c r="AO304" s="305"/>
      <c r="AP304" s="305"/>
      <c r="AQ304" s="305"/>
      <c r="AR304" s="305"/>
      <c r="AS304" s="305"/>
      <c r="AT304" s="305"/>
      <c r="AU304" s="305"/>
      <c r="AV304" s="305"/>
      <c r="AW304" s="305"/>
      <c r="AX304" s="305"/>
      <c r="AY304" s="305"/>
      <c r="AZ304" s="305"/>
      <c r="BA304" s="305"/>
      <c r="BB304" s="305"/>
      <c r="BC304" s="305"/>
      <c r="BD304" s="305"/>
      <c r="BE304" s="305"/>
      <c r="BF304" s="305"/>
      <c r="BG304" s="305"/>
      <c r="BH304" s="305"/>
      <c r="BI304" s="305"/>
      <c r="BJ304" s="305"/>
      <c r="BK304" s="305"/>
      <c r="BL304" s="305"/>
      <c r="BM304" s="305"/>
      <c r="BN304" s="305"/>
      <c r="BO304" s="305"/>
      <c r="BP304" s="305"/>
      <c r="BQ304" s="306"/>
      <c r="BR304" s="303"/>
    </row>
    <row r="305" spans="3:70" ht="23.45" customHeight="1" x14ac:dyDescent="0.4">
      <c r="C305" s="299"/>
      <c r="D305" s="304"/>
      <c r="E305" s="305"/>
      <c r="F305" s="305"/>
      <c r="G305" s="305"/>
      <c r="H305" s="305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  <c r="AJ305" s="305"/>
      <c r="AK305" s="305"/>
      <c r="AL305" s="305"/>
      <c r="AM305" s="305"/>
      <c r="AN305" s="305"/>
      <c r="AO305" s="305"/>
      <c r="AP305" s="305"/>
      <c r="AQ305" s="305"/>
      <c r="AR305" s="305"/>
      <c r="AS305" s="305"/>
      <c r="AT305" s="305"/>
      <c r="AU305" s="305"/>
      <c r="AV305" s="305"/>
      <c r="AW305" s="305"/>
      <c r="AX305" s="305"/>
      <c r="AY305" s="305"/>
      <c r="AZ305" s="305"/>
      <c r="BA305" s="305"/>
      <c r="BB305" s="305"/>
      <c r="BC305" s="305"/>
      <c r="BD305" s="305"/>
      <c r="BE305" s="305"/>
      <c r="BF305" s="305"/>
      <c r="BG305" s="305"/>
      <c r="BH305" s="305"/>
      <c r="BI305" s="305"/>
      <c r="BJ305" s="305"/>
      <c r="BK305" s="305"/>
      <c r="BL305" s="305"/>
      <c r="BM305" s="305"/>
      <c r="BN305" s="305"/>
      <c r="BO305" s="305"/>
      <c r="BP305" s="305"/>
      <c r="BQ305" s="306"/>
      <c r="BR305" s="303"/>
    </row>
    <row r="306" spans="3:70" ht="23.45" customHeight="1" x14ac:dyDescent="0.4">
      <c r="C306" s="299"/>
      <c r="D306" s="304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  <c r="AJ306" s="305"/>
      <c r="AK306" s="305"/>
      <c r="AL306" s="305"/>
      <c r="AM306" s="305"/>
      <c r="AN306" s="305"/>
      <c r="AO306" s="305"/>
      <c r="AP306" s="305"/>
      <c r="AQ306" s="305"/>
      <c r="AR306" s="305"/>
      <c r="AS306" s="305"/>
      <c r="AT306" s="305"/>
      <c r="AU306" s="305"/>
      <c r="AV306" s="305"/>
      <c r="AW306" s="305"/>
      <c r="AX306" s="305"/>
      <c r="AY306" s="305"/>
      <c r="AZ306" s="305"/>
      <c r="BA306" s="305"/>
      <c r="BB306" s="305"/>
      <c r="BC306" s="305"/>
      <c r="BD306" s="305"/>
      <c r="BE306" s="305"/>
      <c r="BF306" s="305"/>
      <c r="BG306" s="305"/>
      <c r="BH306" s="305"/>
      <c r="BI306" s="305"/>
      <c r="BJ306" s="305"/>
      <c r="BK306" s="305"/>
      <c r="BL306" s="305"/>
      <c r="BM306" s="305"/>
      <c r="BN306" s="305"/>
      <c r="BO306" s="305"/>
      <c r="BP306" s="305"/>
      <c r="BQ306" s="306"/>
      <c r="BR306" s="303"/>
    </row>
    <row r="307" spans="3:70" ht="23.45" customHeight="1" x14ac:dyDescent="0.4">
      <c r="C307" s="299"/>
      <c r="D307" s="304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  <c r="AJ307" s="305"/>
      <c r="AK307" s="305"/>
      <c r="AL307" s="305"/>
      <c r="AM307" s="305"/>
      <c r="AN307" s="305"/>
      <c r="AO307" s="305"/>
      <c r="AP307" s="305"/>
      <c r="AQ307" s="305"/>
      <c r="AR307" s="305"/>
      <c r="AS307" s="305"/>
      <c r="AT307" s="305"/>
      <c r="AU307" s="305"/>
      <c r="AV307" s="305"/>
      <c r="AW307" s="305"/>
      <c r="AX307" s="305"/>
      <c r="AY307" s="305"/>
      <c r="AZ307" s="305"/>
      <c r="BA307" s="305"/>
      <c r="BB307" s="305"/>
      <c r="BC307" s="305"/>
      <c r="BD307" s="305"/>
      <c r="BE307" s="305"/>
      <c r="BF307" s="305"/>
      <c r="BG307" s="305"/>
      <c r="BH307" s="305"/>
      <c r="BI307" s="305"/>
      <c r="BJ307" s="305"/>
      <c r="BK307" s="305"/>
      <c r="BL307" s="305"/>
      <c r="BM307" s="305"/>
      <c r="BN307" s="305"/>
      <c r="BO307" s="305"/>
      <c r="BP307" s="305"/>
      <c r="BQ307" s="306"/>
      <c r="BR307" s="303"/>
    </row>
    <row r="308" spans="3:70" ht="23.45" customHeight="1" x14ac:dyDescent="0.4">
      <c r="C308" s="299"/>
      <c r="D308" s="304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J308" s="305"/>
      <c r="AK308" s="305"/>
      <c r="AL308" s="305"/>
      <c r="AM308" s="305"/>
      <c r="AN308" s="305"/>
      <c r="AO308" s="305"/>
      <c r="AP308" s="305"/>
      <c r="AQ308" s="305"/>
      <c r="AR308" s="305"/>
      <c r="AS308" s="305"/>
      <c r="AT308" s="305"/>
      <c r="AU308" s="305"/>
      <c r="AV308" s="305"/>
      <c r="AW308" s="305"/>
      <c r="AX308" s="305"/>
      <c r="AY308" s="305"/>
      <c r="AZ308" s="305"/>
      <c r="BA308" s="305"/>
      <c r="BB308" s="305"/>
      <c r="BC308" s="305"/>
      <c r="BD308" s="305"/>
      <c r="BE308" s="305"/>
      <c r="BF308" s="305"/>
      <c r="BG308" s="305"/>
      <c r="BH308" s="305"/>
      <c r="BI308" s="305"/>
      <c r="BJ308" s="305"/>
      <c r="BK308" s="305"/>
      <c r="BL308" s="305"/>
      <c r="BM308" s="305"/>
      <c r="BN308" s="305"/>
      <c r="BO308" s="305"/>
      <c r="BP308" s="305"/>
      <c r="BQ308" s="306"/>
      <c r="BR308" s="303"/>
    </row>
    <row r="309" spans="3:70" ht="23.45" customHeight="1" x14ac:dyDescent="0.4">
      <c r="C309" s="299"/>
      <c r="D309" s="304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J309" s="305"/>
      <c r="AK309" s="305"/>
      <c r="AL309" s="305"/>
      <c r="AM309" s="305"/>
      <c r="AN309" s="305"/>
      <c r="AO309" s="305"/>
      <c r="AP309" s="305"/>
      <c r="AQ309" s="305"/>
      <c r="AR309" s="305"/>
      <c r="AS309" s="305"/>
      <c r="AT309" s="305"/>
      <c r="AU309" s="305"/>
      <c r="AV309" s="305"/>
      <c r="AW309" s="305"/>
      <c r="AX309" s="305"/>
      <c r="AY309" s="305"/>
      <c r="AZ309" s="305"/>
      <c r="BA309" s="305"/>
      <c r="BB309" s="305"/>
      <c r="BC309" s="305"/>
      <c r="BD309" s="305"/>
      <c r="BE309" s="305"/>
      <c r="BF309" s="305"/>
      <c r="BG309" s="305"/>
      <c r="BH309" s="305"/>
      <c r="BI309" s="305"/>
      <c r="BJ309" s="305"/>
      <c r="BK309" s="305"/>
      <c r="BL309" s="305"/>
      <c r="BM309" s="305"/>
      <c r="BN309" s="305"/>
      <c r="BO309" s="305"/>
      <c r="BP309" s="305"/>
      <c r="BQ309" s="306"/>
      <c r="BR309" s="303"/>
    </row>
    <row r="310" spans="3:70" ht="23.45" customHeight="1" x14ac:dyDescent="0.4">
      <c r="C310" s="299"/>
      <c r="D310" s="304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J310" s="305"/>
      <c r="AK310" s="305"/>
      <c r="AL310" s="305"/>
      <c r="AM310" s="305"/>
      <c r="AN310" s="305"/>
      <c r="AO310" s="305"/>
      <c r="AP310" s="305"/>
      <c r="AQ310" s="305"/>
      <c r="AR310" s="305"/>
      <c r="AS310" s="305"/>
      <c r="AT310" s="305"/>
      <c r="AU310" s="305"/>
      <c r="AV310" s="305"/>
      <c r="AW310" s="305"/>
      <c r="AX310" s="305"/>
      <c r="AY310" s="305"/>
      <c r="AZ310" s="305"/>
      <c r="BA310" s="305"/>
      <c r="BB310" s="305"/>
      <c r="BC310" s="305"/>
      <c r="BD310" s="305"/>
      <c r="BE310" s="305"/>
      <c r="BF310" s="305"/>
      <c r="BG310" s="305"/>
      <c r="BH310" s="305"/>
      <c r="BI310" s="305"/>
      <c r="BJ310" s="305"/>
      <c r="BK310" s="305"/>
      <c r="BL310" s="305"/>
      <c r="BM310" s="305"/>
      <c r="BN310" s="305"/>
      <c r="BO310" s="305"/>
      <c r="BP310" s="305"/>
      <c r="BQ310" s="306"/>
      <c r="BR310" s="303"/>
    </row>
    <row r="311" spans="3:70" ht="23.45" customHeight="1" x14ac:dyDescent="0.4">
      <c r="C311" s="299"/>
      <c r="D311" s="304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J311" s="305"/>
      <c r="AK311" s="305"/>
      <c r="AL311" s="305"/>
      <c r="AM311" s="305"/>
      <c r="AN311" s="305"/>
      <c r="AO311" s="305"/>
      <c r="AP311" s="305"/>
      <c r="AQ311" s="305"/>
      <c r="AR311" s="305"/>
      <c r="AS311" s="305"/>
      <c r="AT311" s="305"/>
      <c r="AU311" s="305"/>
      <c r="AV311" s="305"/>
      <c r="AW311" s="305"/>
      <c r="AX311" s="305"/>
      <c r="AY311" s="305"/>
      <c r="AZ311" s="305"/>
      <c r="BA311" s="305"/>
      <c r="BB311" s="305"/>
      <c r="BC311" s="305"/>
      <c r="BD311" s="305"/>
      <c r="BE311" s="305"/>
      <c r="BF311" s="305"/>
      <c r="BG311" s="305"/>
      <c r="BH311" s="305"/>
      <c r="BI311" s="305"/>
      <c r="BJ311" s="305"/>
      <c r="BK311" s="305"/>
      <c r="BL311" s="305"/>
      <c r="BM311" s="305"/>
      <c r="BN311" s="305"/>
      <c r="BO311" s="305"/>
      <c r="BP311" s="305"/>
      <c r="BQ311" s="306"/>
      <c r="BR311" s="303"/>
    </row>
    <row r="312" spans="3:70" ht="23.45" customHeight="1" x14ac:dyDescent="0.4">
      <c r="C312" s="299"/>
      <c r="D312" s="304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J312" s="305"/>
      <c r="AK312" s="305"/>
      <c r="AL312" s="305"/>
      <c r="AM312" s="305"/>
      <c r="AN312" s="305"/>
      <c r="AO312" s="305"/>
      <c r="AP312" s="305"/>
      <c r="AQ312" s="305"/>
      <c r="AR312" s="305"/>
      <c r="AS312" s="305"/>
      <c r="AT312" s="305"/>
      <c r="AU312" s="305"/>
      <c r="AV312" s="305"/>
      <c r="AW312" s="305"/>
      <c r="AX312" s="305"/>
      <c r="AY312" s="305"/>
      <c r="AZ312" s="305"/>
      <c r="BA312" s="305"/>
      <c r="BB312" s="305"/>
      <c r="BC312" s="305"/>
      <c r="BD312" s="305"/>
      <c r="BE312" s="305"/>
      <c r="BF312" s="305"/>
      <c r="BG312" s="305"/>
      <c r="BH312" s="305"/>
      <c r="BI312" s="305"/>
      <c r="BJ312" s="305"/>
      <c r="BK312" s="305"/>
      <c r="BL312" s="305"/>
      <c r="BM312" s="305"/>
      <c r="BN312" s="305"/>
      <c r="BO312" s="305"/>
      <c r="BP312" s="305"/>
      <c r="BQ312" s="306"/>
      <c r="BR312" s="303"/>
    </row>
    <row r="313" spans="3:70" ht="23.45" customHeight="1" x14ac:dyDescent="0.4">
      <c r="C313" s="299"/>
      <c r="D313" s="304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J313" s="305"/>
      <c r="AK313" s="305"/>
      <c r="AL313" s="305"/>
      <c r="AM313" s="305"/>
      <c r="AN313" s="305"/>
      <c r="AO313" s="305"/>
      <c r="AP313" s="305"/>
      <c r="AQ313" s="305"/>
      <c r="AR313" s="305"/>
      <c r="AS313" s="305"/>
      <c r="AT313" s="305"/>
      <c r="AU313" s="305"/>
      <c r="AV313" s="305"/>
      <c r="AW313" s="305"/>
      <c r="AX313" s="305"/>
      <c r="AY313" s="305"/>
      <c r="AZ313" s="305"/>
      <c r="BA313" s="305"/>
      <c r="BB313" s="305"/>
      <c r="BC313" s="305"/>
      <c r="BD313" s="305"/>
      <c r="BE313" s="305"/>
      <c r="BF313" s="305"/>
      <c r="BG313" s="305"/>
      <c r="BH313" s="305"/>
      <c r="BI313" s="305"/>
      <c r="BJ313" s="305"/>
      <c r="BK313" s="305"/>
      <c r="BL313" s="305"/>
      <c r="BM313" s="305"/>
      <c r="BN313" s="305"/>
      <c r="BO313" s="305"/>
      <c r="BP313" s="305"/>
      <c r="BQ313" s="306"/>
      <c r="BR313" s="303"/>
    </row>
    <row r="314" spans="3:70" ht="23.45" customHeight="1" x14ac:dyDescent="0.4">
      <c r="C314" s="299"/>
      <c r="D314" s="307"/>
      <c r="E314" s="308"/>
      <c r="F314" s="308"/>
      <c r="G314" s="308"/>
      <c r="H314" s="308"/>
      <c r="I314" s="308"/>
      <c r="J314" s="308"/>
      <c r="K314" s="308"/>
      <c r="L314" s="308"/>
      <c r="M314" s="308"/>
      <c r="N314" s="308"/>
      <c r="O314" s="308"/>
      <c r="P314" s="308"/>
      <c r="Q314" s="308"/>
      <c r="R314" s="308"/>
      <c r="S314" s="308"/>
      <c r="T314" s="308"/>
      <c r="U314" s="308"/>
      <c r="V314" s="308"/>
      <c r="W314" s="308"/>
      <c r="X314" s="308"/>
      <c r="Y314" s="308"/>
      <c r="Z314" s="308"/>
      <c r="AA314" s="308"/>
      <c r="AB314" s="308"/>
      <c r="AC314" s="308"/>
      <c r="AD314" s="308"/>
      <c r="AE314" s="308"/>
      <c r="AF314" s="308"/>
      <c r="AG314" s="308"/>
      <c r="AH314" s="308"/>
      <c r="AI314" s="308"/>
      <c r="AJ314" s="308"/>
      <c r="AK314" s="308"/>
      <c r="AL314" s="308"/>
      <c r="AM314" s="308"/>
      <c r="AN314" s="308"/>
      <c r="AO314" s="308"/>
      <c r="AP314" s="308"/>
      <c r="AQ314" s="308"/>
      <c r="AR314" s="308"/>
      <c r="AS314" s="308"/>
      <c r="AT314" s="308"/>
      <c r="AU314" s="308"/>
      <c r="AV314" s="308"/>
      <c r="AW314" s="308"/>
      <c r="AX314" s="308"/>
      <c r="AY314" s="308"/>
      <c r="AZ314" s="308"/>
      <c r="BA314" s="308"/>
      <c r="BB314" s="308"/>
      <c r="BC314" s="308"/>
      <c r="BD314" s="308"/>
      <c r="BE314" s="308"/>
      <c r="BF314" s="308"/>
      <c r="BG314" s="308"/>
      <c r="BH314" s="308"/>
      <c r="BI314" s="308"/>
      <c r="BJ314" s="308"/>
      <c r="BK314" s="308"/>
      <c r="BL314" s="308"/>
      <c r="BM314" s="308"/>
      <c r="BN314" s="308"/>
      <c r="BO314" s="308"/>
      <c r="BP314" s="308"/>
      <c r="BQ314" s="309"/>
      <c r="BR314" s="112"/>
    </row>
    <row r="315" spans="3:70" ht="12.6" customHeight="1" x14ac:dyDescent="0.4">
      <c r="C315" s="310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311"/>
      <c r="Q315" s="311"/>
      <c r="R315" s="311"/>
      <c r="S315" s="311"/>
      <c r="T315" s="311"/>
      <c r="U315" s="311"/>
      <c r="V315" s="311"/>
      <c r="W315" s="311"/>
      <c r="X315" s="311"/>
      <c r="Y315" s="311"/>
      <c r="Z315" s="311"/>
      <c r="AA315" s="311"/>
      <c r="AB315" s="311"/>
      <c r="AC315" s="311"/>
      <c r="AD315" s="311"/>
      <c r="AE315" s="311"/>
      <c r="AF315" s="311"/>
      <c r="AG315" s="311"/>
      <c r="AH315" s="311"/>
      <c r="AI315" s="311"/>
      <c r="AJ315" s="311"/>
      <c r="AK315" s="311"/>
      <c r="AL315" s="311"/>
      <c r="AM315" s="311"/>
      <c r="AN315" s="311"/>
      <c r="AO315" s="311"/>
      <c r="AP315" s="311"/>
      <c r="AQ315" s="311"/>
      <c r="AR315" s="311"/>
      <c r="AS315" s="311"/>
      <c r="AT315" s="311"/>
      <c r="AU315" s="311"/>
      <c r="AV315" s="311"/>
      <c r="AW315" s="311"/>
      <c r="AX315" s="311"/>
      <c r="AY315" s="311"/>
      <c r="AZ315" s="311"/>
      <c r="BA315" s="311"/>
      <c r="BB315" s="311"/>
      <c r="BC315" s="311"/>
      <c r="BD315" s="311"/>
      <c r="BE315" s="311"/>
      <c r="BF315" s="311"/>
      <c r="BG315" s="311"/>
      <c r="BH315" s="311"/>
      <c r="BI315" s="311"/>
      <c r="BJ315" s="311"/>
      <c r="BK315" s="311"/>
      <c r="BL315" s="311"/>
      <c r="BM315" s="311"/>
      <c r="BN315" s="311"/>
      <c r="BO315" s="311"/>
      <c r="BP315" s="311"/>
      <c r="BQ315" s="311"/>
      <c r="BR315" s="312"/>
    </row>
  </sheetData>
  <mergeCells count="326">
    <mergeCell ref="C292:BR294"/>
    <mergeCell ref="D296:BQ314"/>
    <mergeCell ref="BJ278:BM280"/>
    <mergeCell ref="BN278:BQ280"/>
    <mergeCell ref="D283:M286"/>
    <mergeCell ref="N283:Q286"/>
    <mergeCell ref="U283:AJ286"/>
    <mergeCell ref="AM283:BQ286"/>
    <mergeCell ref="BJ271:BM273"/>
    <mergeCell ref="BN271:BQ273"/>
    <mergeCell ref="AM273:AT275"/>
    <mergeCell ref="AU273:BB275"/>
    <mergeCell ref="BF274:BI277"/>
    <mergeCell ref="BJ274:BM277"/>
    <mergeCell ref="BN274:BQ277"/>
    <mergeCell ref="D271:M274"/>
    <mergeCell ref="N271:Q274"/>
    <mergeCell ref="U271:AJ280"/>
    <mergeCell ref="AM271:AT272"/>
    <mergeCell ref="AU271:BB272"/>
    <mergeCell ref="BF271:BI273"/>
    <mergeCell ref="D277:M280"/>
    <mergeCell ref="N277:Q280"/>
    <mergeCell ref="BF278:BI280"/>
    <mergeCell ref="D260:M263"/>
    <mergeCell ref="N260:Q263"/>
    <mergeCell ref="U260:AJ263"/>
    <mergeCell ref="AM260:BQ263"/>
    <mergeCell ref="AR266:BB266"/>
    <mergeCell ref="D267:Q268"/>
    <mergeCell ref="R267:BB268"/>
    <mergeCell ref="BF255:BI257"/>
    <mergeCell ref="BJ255:BM257"/>
    <mergeCell ref="BN255:BQ257"/>
    <mergeCell ref="AM256:AP257"/>
    <mergeCell ref="AQ256:AT257"/>
    <mergeCell ref="AU256:AX257"/>
    <mergeCell ref="AY256:BB257"/>
    <mergeCell ref="AU253:AX255"/>
    <mergeCell ref="AY253:BB255"/>
    <mergeCell ref="D254:M257"/>
    <mergeCell ref="N254:Q257"/>
    <mergeCell ref="AM254:AP255"/>
    <mergeCell ref="AQ254:AT255"/>
    <mergeCell ref="BF248:BI250"/>
    <mergeCell ref="BJ248:BM250"/>
    <mergeCell ref="BN248:BQ250"/>
    <mergeCell ref="AM250:AP251"/>
    <mergeCell ref="AQ250:AT251"/>
    <mergeCell ref="BF251:BI254"/>
    <mergeCell ref="BJ251:BM254"/>
    <mergeCell ref="BN251:BQ254"/>
    <mergeCell ref="AM252:AP253"/>
    <mergeCell ref="AQ252:AT253"/>
    <mergeCell ref="AR242:BB243"/>
    <mergeCell ref="D244:Q245"/>
    <mergeCell ref="R244:BB245"/>
    <mergeCell ref="D248:M251"/>
    <mergeCell ref="N248:Q251"/>
    <mergeCell ref="U248:AJ257"/>
    <mergeCell ref="AM248:AP249"/>
    <mergeCell ref="AQ248:AT249"/>
    <mergeCell ref="AU248:AX252"/>
    <mergeCell ref="AY248:BB252"/>
    <mergeCell ref="BF231:BI233"/>
    <mergeCell ref="BJ231:BM233"/>
    <mergeCell ref="BN231:BQ233"/>
    <mergeCell ref="D236:M239"/>
    <mergeCell ref="N236:Q239"/>
    <mergeCell ref="U236:AJ239"/>
    <mergeCell ref="AM236:BQ239"/>
    <mergeCell ref="BF224:BI226"/>
    <mergeCell ref="BJ224:BM226"/>
    <mergeCell ref="BN224:BQ226"/>
    <mergeCell ref="BF227:BI230"/>
    <mergeCell ref="BJ227:BM230"/>
    <mergeCell ref="BN227:BQ230"/>
    <mergeCell ref="AR218:BB219"/>
    <mergeCell ref="D220:Q221"/>
    <mergeCell ref="R220:BB221"/>
    <mergeCell ref="D224:M227"/>
    <mergeCell ref="N224:Q227"/>
    <mergeCell ref="U224:AJ233"/>
    <mergeCell ref="AN224:BB233"/>
    <mergeCell ref="D230:M233"/>
    <mergeCell ref="N230:Q233"/>
    <mergeCell ref="BF207:BI209"/>
    <mergeCell ref="BJ207:BM209"/>
    <mergeCell ref="BN207:BQ209"/>
    <mergeCell ref="D212:M215"/>
    <mergeCell ref="N212:Q215"/>
    <mergeCell ref="U212:AJ215"/>
    <mergeCell ref="AM212:BQ215"/>
    <mergeCell ref="BF200:BI202"/>
    <mergeCell ref="BJ200:BM202"/>
    <mergeCell ref="BN200:BQ202"/>
    <mergeCell ref="AM203:AT205"/>
    <mergeCell ref="AU203:BB205"/>
    <mergeCell ref="BF203:BI206"/>
    <mergeCell ref="BJ203:BM206"/>
    <mergeCell ref="BN203:BQ206"/>
    <mergeCell ref="AR194:BB195"/>
    <mergeCell ref="D196:Q197"/>
    <mergeCell ref="R196:BB197"/>
    <mergeCell ref="D200:M203"/>
    <mergeCell ref="N200:Q203"/>
    <mergeCell ref="U200:AJ209"/>
    <mergeCell ref="AM200:AT202"/>
    <mergeCell ref="AU200:BB202"/>
    <mergeCell ref="D206:M209"/>
    <mergeCell ref="N206:Q209"/>
    <mergeCell ref="N182:Q185"/>
    <mergeCell ref="AM183:AP185"/>
    <mergeCell ref="AQ183:AT185"/>
    <mergeCell ref="AU183:AX185"/>
    <mergeCell ref="D188:M191"/>
    <mergeCell ref="N188:Q191"/>
    <mergeCell ref="U188:AJ191"/>
    <mergeCell ref="AM188:BQ191"/>
    <mergeCell ref="D176:M179"/>
    <mergeCell ref="N176:Q179"/>
    <mergeCell ref="U176:AJ185"/>
    <mergeCell ref="AM176:AP178"/>
    <mergeCell ref="AQ176:AT178"/>
    <mergeCell ref="AU176:AX178"/>
    <mergeCell ref="AM179:AP182"/>
    <mergeCell ref="AQ179:AT182"/>
    <mergeCell ref="AU179:AX182"/>
    <mergeCell ref="D182:M185"/>
    <mergeCell ref="D164:M167"/>
    <mergeCell ref="N164:Q167"/>
    <mergeCell ref="U164:AJ167"/>
    <mergeCell ref="AM164:BQ167"/>
    <mergeCell ref="AR170:BB171"/>
    <mergeCell ref="D172:Q173"/>
    <mergeCell ref="R172:BB173"/>
    <mergeCell ref="U157:AB158"/>
    <mergeCell ref="AC157:AJ158"/>
    <mergeCell ref="AK157:AR158"/>
    <mergeCell ref="D158:M161"/>
    <mergeCell ref="N158:Q161"/>
    <mergeCell ref="U159:AB161"/>
    <mergeCell ref="AC159:AJ161"/>
    <mergeCell ref="AK159:AR161"/>
    <mergeCell ref="AK151:AR152"/>
    <mergeCell ref="AS151:AZ152"/>
    <mergeCell ref="BA151:BH152"/>
    <mergeCell ref="U153:AB155"/>
    <mergeCell ref="AC153:AJ155"/>
    <mergeCell ref="AK153:AR155"/>
    <mergeCell ref="AS153:AZ155"/>
    <mergeCell ref="BA153:BH155"/>
    <mergeCell ref="BX142:CN151"/>
    <mergeCell ref="U145:AB146"/>
    <mergeCell ref="AC145:AJ146"/>
    <mergeCell ref="U147:AB149"/>
    <mergeCell ref="AC147:AJ149"/>
    <mergeCell ref="BF147:BI149"/>
    <mergeCell ref="BJ147:BM149"/>
    <mergeCell ref="BN147:BQ149"/>
    <mergeCell ref="U151:AB152"/>
    <mergeCell ref="AC151:AJ152"/>
    <mergeCell ref="BF139:BI141"/>
    <mergeCell ref="BJ139:BM141"/>
    <mergeCell ref="BN139:BQ141"/>
    <mergeCell ref="U141:AB143"/>
    <mergeCell ref="BF142:BI146"/>
    <mergeCell ref="BJ142:BM146"/>
    <mergeCell ref="BN142:BQ146"/>
    <mergeCell ref="AR133:BB134"/>
    <mergeCell ref="D135:Q136"/>
    <mergeCell ref="R135:BB136"/>
    <mergeCell ref="D139:M142"/>
    <mergeCell ref="N139:Q142"/>
    <mergeCell ref="U139:AB140"/>
    <mergeCell ref="AM139:BC148"/>
    <mergeCell ref="AS122:AX124"/>
    <mergeCell ref="AY122:BD124"/>
    <mergeCell ref="D127:M130"/>
    <mergeCell ref="N127:Q130"/>
    <mergeCell ref="U127:AJ130"/>
    <mergeCell ref="AM127:BQ130"/>
    <mergeCell ref="BJ117:BM119"/>
    <mergeCell ref="BN117:BQ119"/>
    <mergeCell ref="D119:M122"/>
    <mergeCell ref="N119:Q122"/>
    <mergeCell ref="U120:AJ121"/>
    <mergeCell ref="AM120:AR121"/>
    <mergeCell ref="AS120:AX121"/>
    <mergeCell ref="AY120:BD121"/>
    <mergeCell ref="U122:AJ124"/>
    <mergeCell ref="AM122:AR124"/>
    <mergeCell ref="BJ110:BM112"/>
    <mergeCell ref="BN110:BQ112"/>
    <mergeCell ref="D112:M115"/>
    <mergeCell ref="N112:Q115"/>
    <mergeCell ref="U112:AJ114"/>
    <mergeCell ref="BF113:BI116"/>
    <mergeCell ref="BJ113:BM116"/>
    <mergeCell ref="BN113:BQ116"/>
    <mergeCell ref="U115:AJ116"/>
    <mergeCell ref="AR104:BB105"/>
    <mergeCell ref="D106:Q107"/>
    <mergeCell ref="R106:BB107"/>
    <mergeCell ref="U110:AJ111"/>
    <mergeCell ref="AM110:BB118"/>
    <mergeCell ref="BF110:BI112"/>
    <mergeCell ref="U117:AJ119"/>
    <mergeCell ref="BF117:BI119"/>
    <mergeCell ref="U93:AB95"/>
    <mergeCell ref="AC93:AJ95"/>
    <mergeCell ref="BF93:BI95"/>
    <mergeCell ref="BJ93:BM95"/>
    <mergeCell ref="BN93:BQ95"/>
    <mergeCell ref="D98:M101"/>
    <mergeCell ref="N98:Q101"/>
    <mergeCell ref="U98:AJ101"/>
    <mergeCell ref="AM98:BQ101"/>
    <mergeCell ref="BF86:BI88"/>
    <mergeCell ref="BJ86:BM88"/>
    <mergeCell ref="BN86:BQ88"/>
    <mergeCell ref="U88:AB90"/>
    <mergeCell ref="AC88:AJ90"/>
    <mergeCell ref="BF89:BI92"/>
    <mergeCell ref="BJ89:BM92"/>
    <mergeCell ref="BN89:BQ92"/>
    <mergeCell ref="U91:AB92"/>
    <mergeCell ref="AC91:AJ92"/>
    <mergeCell ref="AR80:BB81"/>
    <mergeCell ref="D82:Q83"/>
    <mergeCell ref="R82:BB83"/>
    <mergeCell ref="D86:M89"/>
    <mergeCell ref="N86:Q89"/>
    <mergeCell ref="U86:AB87"/>
    <mergeCell ref="AC86:AJ87"/>
    <mergeCell ref="AM86:BC95"/>
    <mergeCell ref="D92:M95"/>
    <mergeCell ref="N92:Q95"/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AM65:AT67"/>
    <mergeCell ref="AU65:BB67"/>
    <mergeCell ref="BF65:BI68"/>
    <mergeCell ref="BJ65:BM68"/>
    <mergeCell ref="BN65:BQ68"/>
    <mergeCell ref="AR57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AO45:BB45"/>
    <mergeCell ref="AM46:AN46"/>
    <mergeCell ref="AO46:BB46"/>
    <mergeCell ref="AM47:AN47"/>
    <mergeCell ref="AO47:BB47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7" priority="2">
      <formula>$BB$25="○"</formula>
    </cfRule>
  </conditionalFormatting>
  <conditionalFormatting sqref="BD28:BD30">
    <cfRule type="expression" dxfId="6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rowBreaks count="3" manualBreakCount="3">
    <brk id="79" max="69" man="1"/>
    <brk id="169" max="69" man="1"/>
    <brk id="265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5599-4296-4963-BED7-C872CF969120}">
  <sheetPr>
    <pageSetUpPr fitToPage="1"/>
  </sheetPr>
  <dimension ref="A1:CN315"/>
  <sheetViews>
    <sheetView showZeros="0" view="pageBreakPreview" zoomScale="60" zoomScaleNormal="55" workbookViewId="0">
      <selection activeCell="BN142" sqref="BN142:BQ146"/>
    </sheetView>
  </sheetViews>
  <sheetFormatPr defaultColWidth="2.875" defaultRowHeight="12.6" customHeight="1" x14ac:dyDescent="0.4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4"/>
    <row r="2" spans="3:71" ht="15.6" customHeight="1" x14ac:dyDescent="0.4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4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4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4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4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4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4">
      <c r="C8" s="7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1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 t="s">
        <v>2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7" t="s">
        <v>3</v>
      </c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4"/>
    </row>
    <row r="9" spans="3:71" ht="15.6" customHeight="1" x14ac:dyDescent="0.4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7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</row>
    <row r="10" spans="3:71" ht="15.6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8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18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20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4"/>
    </row>
    <row r="11" spans="3:71" ht="15.6" customHeight="1" x14ac:dyDescent="0.4">
      <c r="C11" s="21" t="str">
        <f>IF(COUNTIF([2]回答表!K15,"*")&gt;0,[2]回答表!K15,"")</f>
        <v>五城目町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2" t="str">
        <f>IF(COUNTIF([2]回答表!F17,"*")&gt;0,[2]回答表!F17,"")</f>
        <v>簡易水道事業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0"/>
      <c r="AG11" s="10"/>
      <c r="AH11" s="10"/>
      <c r="AI11" s="10"/>
      <c r="AJ11" s="10"/>
      <c r="AK11" s="10"/>
      <c r="AL11" s="10"/>
      <c r="AM11" s="10"/>
      <c r="AN11" s="11"/>
      <c r="AO11" s="24" t="str">
        <f>IF(COUNTIF([2]回答表!W17,"*")&gt;0,[2]回答表!W17,"")</f>
        <v>―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21" t="str">
        <f>IF(COUNTIF([2]回答表!F19,"*")&gt;0,[2]回答表!F19,"")</f>
        <v>ー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5"/>
    </row>
    <row r="12" spans="3:71" ht="15.6" customHeight="1" x14ac:dyDescent="0.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6"/>
      <c r="AG12" s="16"/>
      <c r="AH12" s="16"/>
      <c r="AI12" s="16"/>
      <c r="AJ12" s="16"/>
      <c r="AK12" s="16"/>
      <c r="AL12" s="16"/>
      <c r="AM12" s="16"/>
      <c r="AN12" s="17"/>
      <c r="AO12" s="15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7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5"/>
    </row>
    <row r="13" spans="3:71" ht="15.6" customHeight="1" x14ac:dyDescent="0.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G13" s="19"/>
      <c r="AH13" s="19"/>
      <c r="AI13" s="19"/>
      <c r="AJ13" s="19"/>
      <c r="AK13" s="19"/>
      <c r="AL13" s="19"/>
      <c r="AM13" s="19"/>
      <c r="AN13" s="20"/>
      <c r="AO13" s="18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20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5"/>
    </row>
    <row r="14" spans="3:71" ht="15.6" customHeight="1" x14ac:dyDescent="0.4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 x14ac:dyDescent="0.4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 x14ac:dyDescent="0.4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3:84" ht="15.6" customHeight="1" x14ac:dyDescent="0.4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2"/>
      <c r="BS17" s="33"/>
    </row>
    <row r="18" spans="3:84" ht="15.6" customHeight="1" x14ac:dyDescent="0.4">
      <c r="C18" s="34"/>
      <c r="D18" s="35" t="s">
        <v>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7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S18" s="33"/>
    </row>
    <row r="19" spans="3:84" ht="15.6" customHeight="1" x14ac:dyDescent="0.4">
      <c r="C19" s="34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S19" s="33"/>
    </row>
    <row r="20" spans="3:84" ht="13.35" customHeight="1" x14ac:dyDescent="0.4">
      <c r="C20" s="34"/>
      <c r="D20" s="43" t="s">
        <v>5</v>
      </c>
      <c r="E20" s="44"/>
      <c r="F20" s="44"/>
      <c r="G20" s="44"/>
      <c r="H20" s="44"/>
      <c r="I20" s="44"/>
      <c r="J20" s="45"/>
      <c r="K20" s="43" t="s">
        <v>6</v>
      </c>
      <c r="L20" s="44"/>
      <c r="M20" s="44"/>
      <c r="N20" s="44"/>
      <c r="O20" s="44"/>
      <c r="P20" s="44"/>
      <c r="Q20" s="45"/>
      <c r="R20" s="43" t="s">
        <v>7</v>
      </c>
      <c r="S20" s="44"/>
      <c r="T20" s="44"/>
      <c r="U20" s="44"/>
      <c r="V20" s="44"/>
      <c r="W20" s="44"/>
      <c r="X20" s="45"/>
      <c r="Y20" s="46" t="s">
        <v>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50" t="s">
        <v>9</v>
      </c>
      <c r="BC20" s="51"/>
      <c r="BD20" s="51"/>
      <c r="BE20" s="51"/>
      <c r="BF20" s="51"/>
      <c r="BG20" s="51"/>
      <c r="BH20" s="51"/>
      <c r="BI20" s="51"/>
      <c r="BJ20" s="52"/>
      <c r="BK20" s="53"/>
      <c r="BL20" s="39"/>
      <c r="BS20" s="54"/>
    </row>
    <row r="21" spans="3:84" ht="13.35" customHeight="1" x14ac:dyDescent="0.4">
      <c r="C21" s="34"/>
      <c r="D21" s="55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7"/>
      <c r="R21" s="55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49"/>
      <c r="BB21" s="61"/>
      <c r="BC21" s="62"/>
      <c r="BD21" s="62"/>
      <c r="BE21" s="62"/>
      <c r="BF21" s="62"/>
      <c r="BG21" s="62"/>
      <c r="BH21" s="62"/>
      <c r="BI21" s="62"/>
      <c r="BJ21" s="63"/>
      <c r="BK21" s="64"/>
      <c r="BL21" s="39"/>
      <c r="BS21" s="54"/>
    </row>
    <row r="22" spans="3:84" ht="13.35" customHeight="1" x14ac:dyDescent="0.4">
      <c r="C22" s="34"/>
      <c r="D22" s="55"/>
      <c r="E22" s="56"/>
      <c r="F22" s="56"/>
      <c r="G22" s="56"/>
      <c r="H22" s="56"/>
      <c r="I22" s="56"/>
      <c r="J22" s="57"/>
      <c r="K22" s="55"/>
      <c r="L22" s="56"/>
      <c r="M22" s="56"/>
      <c r="N22" s="56"/>
      <c r="O22" s="56"/>
      <c r="P22" s="56"/>
      <c r="Q22" s="57"/>
      <c r="R22" s="55"/>
      <c r="S22" s="56"/>
      <c r="T22" s="56"/>
      <c r="U22" s="56"/>
      <c r="V22" s="56"/>
      <c r="W22" s="56"/>
      <c r="X22" s="5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1"/>
      <c r="BC22" s="62"/>
      <c r="BD22" s="62"/>
      <c r="BE22" s="62"/>
      <c r="BF22" s="62"/>
      <c r="BG22" s="62"/>
      <c r="BH22" s="62"/>
      <c r="BI22" s="62"/>
      <c r="BJ22" s="63"/>
      <c r="BK22" s="64"/>
      <c r="BL22" s="39"/>
      <c r="BS22" s="54"/>
    </row>
    <row r="23" spans="3:84" ht="31.35" customHeight="1" x14ac:dyDescent="0.4">
      <c r="C23" s="34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72" t="s">
        <v>10</v>
      </c>
      <c r="Z23" s="73"/>
      <c r="AA23" s="73"/>
      <c r="AB23" s="73"/>
      <c r="AC23" s="73"/>
      <c r="AD23" s="73"/>
      <c r="AE23" s="74"/>
      <c r="AF23" s="72" t="s">
        <v>11</v>
      </c>
      <c r="AG23" s="73"/>
      <c r="AH23" s="73"/>
      <c r="AI23" s="73"/>
      <c r="AJ23" s="73"/>
      <c r="AK23" s="73"/>
      <c r="AL23" s="74"/>
      <c r="AM23" s="72" t="s">
        <v>12</v>
      </c>
      <c r="AN23" s="73"/>
      <c r="AO23" s="73"/>
      <c r="AP23" s="73"/>
      <c r="AQ23" s="73"/>
      <c r="AR23" s="73"/>
      <c r="AS23" s="74"/>
      <c r="AT23" s="72" t="s">
        <v>13</v>
      </c>
      <c r="AU23" s="73"/>
      <c r="AV23" s="73"/>
      <c r="AW23" s="73"/>
      <c r="AX23" s="73"/>
      <c r="AY23" s="73"/>
      <c r="AZ23" s="74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39"/>
      <c r="BS23" s="54"/>
    </row>
    <row r="24" spans="3:84" ht="15.6" customHeight="1" x14ac:dyDescent="0.4">
      <c r="C24" s="34"/>
      <c r="D24" s="79" t="str">
        <f>IF([2]回答表!R43="●","●","")</f>
        <v>●</v>
      </c>
      <c r="E24" s="80"/>
      <c r="F24" s="80"/>
      <c r="G24" s="80"/>
      <c r="H24" s="80"/>
      <c r="I24" s="80"/>
      <c r="J24" s="81"/>
      <c r="K24" s="79" t="str">
        <f>IF([2]回答表!R44="●","●","")</f>
        <v/>
      </c>
      <c r="L24" s="80"/>
      <c r="M24" s="80"/>
      <c r="N24" s="80"/>
      <c r="O24" s="80"/>
      <c r="P24" s="80"/>
      <c r="Q24" s="81"/>
      <c r="R24" s="79" t="str">
        <f>IF([2]回答表!R45="●","●","")</f>
        <v/>
      </c>
      <c r="S24" s="80"/>
      <c r="T24" s="80"/>
      <c r="U24" s="80"/>
      <c r="V24" s="80"/>
      <c r="W24" s="80"/>
      <c r="X24" s="81"/>
      <c r="Y24" s="79" t="str">
        <f>IF([2]回答表!R46="●","●","")</f>
        <v/>
      </c>
      <c r="Z24" s="80"/>
      <c r="AA24" s="80"/>
      <c r="AB24" s="80"/>
      <c r="AC24" s="80"/>
      <c r="AD24" s="80"/>
      <c r="AE24" s="81"/>
      <c r="AF24" s="79" t="str">
        <f>IF([2]回答表!R47="●","●","")</f>
        <v/>
      </c>
      <c r="AG24" s="80"/>
      <c r="AH24" s="80"/>
      <c r="AI24" s="80"/>
      <c r="AJ24" s="80"/>
      <c r="AK24" s="80"/>
      <c r="AL24" s="81"/>
      <c r="AM24" s="79" t="str">
        <f>IF([2]回答表!R48="●","●","")</f>
        <v/>
      </c>
      <c r="AN24" s="80"/>
      <c r="AO24" s="80"/>
      <c r="AP24" s="80"/>
      <c r="AQ24" s="80"/>
      <c r="AR24" s="80"/>
      <c r="AS24" s="81"/>
      <c r="AT24" s="79" t="str">
        <f>IF([2]回答表!R49="●","●","")</f>
        <v/>
      </c>
      <c r="AU24" s="80"/>
      <c r="AV24" s="80"/>
      <c r="AW24" s="80"/>
      <c r="AX24" s="80"/>
      <c r="AY24" s="80"/>
      <c r="AZ24" s="81"/>
      <c r="BA24" s="68"/>
      <c r="BB24" s="82" t="str">
        <f>IF([2]回答表!R50="●","●","")</f>
        <v/>
      </c>
      <c r="BC24" s="83"/>
      <c r="BD24" s="83"/>
      <c r="BE24" s="83"/>
      <c r="BF24" s="83"/>
      <c r="BG24" s="83"/>
      <c r="BH24" s="83"/>
      <c r="BI24" s="83"/>
      <c r="BJ24" s="52"/>
      <c r="BK24" s="53"/>
      <c r="BL24" s="39"/>
      <c r="BS24" s="54"/>
    </row>
    <row r="25" spans="3:84" ht="15.6" customHeight="1" x14ac:dyDescent="0.4">
      <c r="C25" s="34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4"/>
      <c r="BB25" s="79"/>
      <c r="BC25" s="80"/>
      <c r="BD25" s="80"/>
      <c r="BE25" s="80"/>
      <c r="BF25" s="80"/>
      <c r="BG25" s="80"/>
      <c r="BH25" s="80"/>
      <c r="BI25" s="80"/>
      <c r="BJ25" s="63"/>
      <c r="BK25" s="64"/>
      <c r="BL25" s="39"/>
      <c r="BS25" s="54"/>
    </row>
    <row r="26" spans="3:84" ht="15.6" customHeight="1" x14ac:dyDescent="0.4">
      <c r="C26" s="3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84"/>
      <c r="BB26" s="85"/>
      <c r="BC26" s="86"/>
      <c r="BD26" s="86"/>
      <c r="BE26" s="86"/>
      <c r="BF26" s="86"/>
      <c r="BG26" s="86"/>
      <c r="BH26" s="86"/>
      <c r="BI26" s="86"/>
      <c r="BJ26" s="77"/>
      <c r="BK26" s="78"/>
      <c r="BL26" s="39"/>
      <c r="BS26" s="54"/>
    </row>
    <row r="27" spans="3:84" ht="15.6" customHeight="1" x14ac:dyDescent="0.4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90"/>
      <c r="BL27" s="91"/>
      <c r="BS27" s="54"/>
    </row>
    <row r="28" spans="3:84" ht="15.6" customHeight="1" x14ac:dyDescent="0.4">
      <c r="BS28" s="92"/>
    </row>
    <row r="29" spans="3:84" ht="15.6" customHeight="1" x14ac:dyDescent="0.4">
      <c r="BS29" s="93"/>
    </row>
    <row r="30" spans="3:84" ht="15.6" customHeight="1" x14ac:dyDescent="0.4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92"/>
    </row>
    <row r="31" spans="3:84" ht="15.6" customHeight="1" x14ac:dyDescent="0.4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2"/>
      <c r="CF31" s="100"/>
    </row>
    <row r="32" spans="3:84" ht="15.6" customHeight="1" x14ac:dyDescent="0.5">
      <c r="C32" s="101"/>
      <c r="D32" s="102" t="s">
        <v>14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5" t="s">
        <v>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0"/>
      <c r="BO32" s="110"/>
      <c r="BP32" s="110"/>
      <c r="BQ32" s="111"/>
      <c r="BR32" s="112"/>
      <c r="BS32" s="92"/>
    </row>
    <row r="33" spans="1:71" ht="15.6" customHeight="1" x14ac:dyDescent="0.5">
      <c r="C33" s="101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6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0"/>
      <c r="BO33" s="110"/>
      <c r="BP33" s="110"/>
      <c r="BQ33" s="111"/>
      <c r="BR33" s="112"/>
      <c r="BS33" s="92"/>
    </row>
    <row r="34" spans="1:71" ht="15.6" customHeight="1" x14ac:dyDescent="0.5">
      <c r="C34" s="101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68"/>
      <c r="Y34" s="68"/>
      <c r="Z34" s="68"/>
      <c r="AA34" s="109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11"/>
      <c r="AO34" s="120"/>
      <c r="AP34" s="121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0"/>
      <c r="BO34" s="110"/>
      <c r="BP34" s="110"/>
      <c r="BQ34" s="111"/>
      <c r="BR34" s="112"/>
      <c r="BS34" s="92"/>
    </row>
    <row r="35" spans="1:71" ht="25.5" x14ac:dyDescent="0.5">
      <c r="A35" s="92"/>
      <c r="B35" s="92"/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3" t="s">
        <v>15</v>
      </c>
      <c r="V35" s="119"/>
      <c r="W35" s="119"/>
      <c r="X35" s="119"/>
      <c r="Y35" s="119"/>
      <c r="Z35" s="119"/>
      <c r="AA35" s="110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3" t="s">
        <v>16</v>
      </c>
      <c r="AN35" s="125"/>
      <c r="AO35" s="124"/>
      <c r="AP35" s="126"/>
      <c r="AQ35" s="126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8"/>
      <c r="BD35" s="110"/>
      <c r="BE35" s="110"/>
      <c r="BF35" s="129" t="s">
        <v>17</v>
      </c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1"/>
      <c r="BR35" s="112"/>
      <c r="BS35" s="92"/>
    </row>
    <row r="36" spans="1:71" ht="15.6" customHeight="1" x14ac:dyDescent="0.4">
      <c r="A36" s="92"/>
      <c r="B36" s="92"/>
      <c r="C36" s="101"/>
      <c r="D36" s="105" t="s">
        <v>18</v>
      </c>
      <c r="E36" s="106"/>
      <c r="F36" s="106"/>
      <c r="G36" s="106"/>
      <c r="H36" s="106"/>
      <c r="I36" s="106"/>
      <c r="J36" s="106"/>
      <c r="K36" s="106"/>
      <c r="L36" s="106"/>
      <c r="M36" s="107"/>
      <c r="N36" s="130" t="str">
        <f>IF([2]回答表!X43="●","●","")</f>
        <v>●</v>
      </c>
      <c r="O36" s="131"/>
      <c r="P36" s="131"/>
      <c r="Q36" s="132"/>
      <c r="R36" s="119"/>
      <c r="S36" s="119"/>
      <c r="T36" s="119"/>
      <c r="U36" s="133" t="str">
        <f>IF([2]回答表!X43="●",[2]回答表!B59,IF([2]回答表!AA43="●",[2]回答表!B79,""))</f>
        <v>水道事業に統合したことによる事業廃止により、職員人件費の圧縮が図られた。</v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36"/>
      <c r="AL36" s="136"/>
      <c r="AM36" s="137" t="s">
        <v>19</v>
      </c>
      <c r="AN36" s="137"/>
      <c r="AO36" s="137"/>
      <c r="AP36" s="137"/>
      <c r="AQ36" s="137"/>
      <c r="AR36" s="137"/>
      <c r="AS36" s="137"/>
      <c r="AT36" s="137"/>
      <c r="AU36" s="137" t="s">
        <v>20</v>
      </c>
      <c r="AV36" s="137"/>
      <c r="AW36" s="137"/>
      <c r="AX36" s="137"/>
      <c r="AY36" s="137"/>
      <c r="AZ36" s="137"/>
      <c r="BA36" s="137"/>
      <c r="BB36" s="137"/>
      <c r="BC36" s="120"/>
      <c r="BD36" s="109"/>
      <c r="BE36" s="109"/>
      <c r="BF36" s="138" t="str">
        <f>IF([2]回答表!X43="●",[2]回答表!S65,IF([2]回答表!AA43="●",[2]回答表!S85,""))</f>
        <v>平成</v>
      </c>
      <c r="BG36" s="139"/>
      <c r="BH36" s="139"/>
      <c r="BI36" s="139"/>
      <c r="BJ36" s="138"/>
      <c r="BK36" s="139"/>
      <c r="BL36" s="139"/>
      <c r="BM36" s="139"/>
      <c r="BN36" s="138"/>
      <c r="BO36" s="139"/>
      <c r="BP36" s="139"/>
      <c r="BQ36" s="140"/>
      <c r="BR36" s="112"/>
      <c r="BS36" s="92"/>
    </row>
    <row r="37" spans="1:71" ht="15.6" customHeight="1" x14ac:dyDescent="0.4">
      <c r="A37" s="92"/>
      <c r="B37" s="92"/>
      <c r="C37" s="101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19"/>
      <c r="S37" s="119"/>
      <c r="T37" s="119"/>
      <c r="U37" s="14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  <c r="AK37" s="136"/>
      <c r="AL37" s="136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20"/>
      <c r="BD37" s="109"/>
      <c r="BE37" s="109"/>
      <c r="BF37" s="150"/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2"/>
      <c r="BR37" s="112"/>
      <c r="BS37" s="92"/>
    </row>
    <row r="38" spans="1:71" ht="15.6" customHeight="1" x14ac:dyDescent="0.4">
      <c r="A38" s="92"/>
      <c r="B38" s="92"/>
      <c r="C38" s="101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19"/>
      <c r="S38" s="119"/>
      <c r="T38" s="11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136"/>
      <c r="AL38" s="136"/>
      <c r="AM38" s="82" t="str">
        <f>IF([2]回答表!X43="●",[2]回答表!G65,IF([2]回答表!AA43="●",[2]回答表!G85,""))</f>
        <v>●</v>
      </c>
      <c r="AN38" s="83"/>
      <c r="AO38" s="83"/>
      <c r="AP38" s="83"/>
      <c r="AQ38" s="83"/>
      <c r="AR38" s="83"/>
      <c r="AS38" s="83"/>
      <c r="AT38" s="153"/>
      <c r="AU38" s="82" t="str">
        <f>IF([2]回答表!X43="●",[2]回答表!G66,IF([2]回答表!AA43="●",[2]回答表!G86,""))</f>
        <v xml:space="preserve"> </v>
      </c>
      <c r="AV38" s="83"/>
      <c r="AW38" s="83"/>
      <c r="AX38" s="83"/>
      <c r="AY38" s="83"/>
      <c r="AZ38" s="83"/>
      <c r="BA38" s="83"/>
      <c r="BB38" s="153"/>
      <c r="BC38" s="120"/>
      <c r="BD38" s="109"/>
      <c r="BE38" s="109"/>
      <c r="BF38" s="150"/>
      <c r="BG38" s="151"/>
      <c r="BH38" s="151"/>
      <c r="BI38" s="151"/>
      <c r="BJ38" s="150"/>
      <c r="BK38" s="151"/>
      <c r="BL38" s="151"/>
      <c r="BM38" s="151"/>
      <c r="BN38" s="150"/>
      <c r="BO38" s="151"/>
      <c r="BP38" s="151"/>
      <c r="BQ38" s="152"/>
      <c r="BR38" s="112"/>
      <c r="BS38" s="92"/>
    </row>
    <row r="39" spans="1:71" ht="15.6" customHeight="1" x14ac:dyDescent="0.4">
      <c r="A39" s="92"/>
      <c r="B39" s="92"/>
      <c r="C39" s="101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54"/>
      <c r="O39" s="155"/>
      <c r="P39" s="155"/>
      <c r="Q39" s="156"/>
      <c r="R39" s="119"/>
      <c r="S39" s="119"/>
      <c r="T39" s="11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136"/>
      <c r="AL39" s="136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0"/>
      <c r="BD39" s="109"/>
      <c r="BE39" s="109"/>
      <c r="BF39" s="150">
        <f>IF([2]回答表!X43="●",[2]回答表!V65,IF([2]回答表!AA43="●",[2]回答表!V85,""))</f>
        <v>29</v>
      </c>
      <c r="BG39" s="16"/>
      <c r="BH39" s="16"/>
      <c r="BI39" s="17"/>
      <c r="BJ39" s="150">
        <f>IF([2]回答表!X43="●",[2]回答表!V66,IF([2]回答表!AA43="●",[2]回答表!V86,""))</f>
        <v>3</v>
      </c>
      <c r="BK39" s="16"/>
      <c r="BL39" s="16"/>
      <c r="BM39" s="17"/>
      <c r="BN39" s="150">
        <f>IF([2]回答表!X43="●",[2]回答表!V67,IF([2]回答表!AA43="●",[2]回答表!V87,""))</f>
        <v>31</v>
      </c>
      <c r="BO39" s="16"/>
      <c r="BP39" s="16"/>
      <c r="BQ39" s="17"/>
      <c r="BR39" s="112"/>
      <c r="BS39" s="92"/>
    </row>
    <row r="40" spans="1:71" ht="15.6" customHeight="1" x14ac:dyDescent="0.4">
      <c r="A40" s="92"/>
      <c r="B40" s="92"/>
      <c r="C40" s="101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158"/>
      <c r="P40" s="158"/>
      <c r="Q40" s="158"/>
      <c r="R40" s="159"/>
      <c r="S40" s="159"/>
      <c r="T40" s="15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136"/>
      <c r="AL40" s="136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120"/>
      <c r="BD40" s="120"/>
      <c r="BE40" s="120"/>
      <c r="BF40" s="15"/>
      <c r="BG40" s="16"/>
      <c r="BH40" s="16"/>
      <c r="BI40" s="17"/>
      <c r="BJ40" s="15"/>
      <c r="BK40" s="16"/>
      <c r="BL40" s="16"/>
      <c r="BM40" s="17"/>
      <c r="BN40" s="15"/>
      <c r="BO40" s="16"/>
      <c r="BP40" s="16"/>
      <c r="BQ40" s="17"/>
      <c r="BR40" s="112"/>
      <c r="BS40" s="92"/>
    </row>
    <row r="41" spans="1:71" ht="15.6" customHeight="1" x14ac:dyDescent="0.4">
      <c r="A41" s="92"/>
      <c r="B41" s="92"/>
      <c r="C41" s="101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9"/>
      <c r="S41" s="159"/>
      <c r="T41" s="159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0"/>
      <c r="BD41" s="120"/>
      <c r="BE41" s="120"/>
      <c r="BF41" s="15"/>
      <c r="BG41" s="16"/>
      <c r="BH41" s="16"/>
      <c r="BI41" s="17"/>
      <c r="BJ41" s="15"/>
      <c r="BK41" s="16"/>
      <c r="BL41" s="16"/>
      <c r="BM41" s="17"/>
      <c r="BN41" s="15"/>
      <c r="BO41" s="16"/>
      <c r="BP41" s="16"/>
      <c r="BQ41" s="17"/>
      <c r="BR41" s="112"/>
      <c r="BS41" s="92"/>
    </row>
    <row r="42" spans="1:71" ht="15.6" customHeight="1" x14ac:dyDescent="0.4">
      <c r="A42" s="92"/>
      <c r="B42" s="92"/>
      <c r="C42" s="101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9"/>
      <c r="S42" s="159"/>
      <c r="T42" s="15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136"/>
      <c r="AL42" s="136"/>
      <c r="AM42" s="160" t="str">
        <f>IF([2]回答表!X43="●",[2]回答表!O71,IF([2]回答表!AA43="●",[2]回答表!O91,""))</f>
        <v xml:space="preserve"> </v>
      </c>
      <c r="AN42" s="161"/>
      <c r="AO42" s="162" t="s">
        <v>21</v>
      </c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  <c r="BC42" s="120"/>
      <c r="BD42" s="120"/>
      <c r="BE42" s="120"/>
      <c r="BF42" s="15"/>
      <c r="BG42" s="16"/>
      <c r="BH42" s="16"/>
      <c r="BI42" s="17"/>
      <c r="BJ42" s="15"/>
      <c r="BK42" s="16"/>
      <c r="BL42" s="16"/>
      <c r="BM42" s="17"/>
      <c r="BN42" s="15"/>
      <c r="BO42" s="16"/>
      <c r="BP42" s="16"/>
      <c r="BQ42" s="17"/>
      <c r="BR42" s="112"/>
      <c r="BS42" s="92"/>
    </row>
    <row r="43" spans="1:71" ht="23.1" customHeight="1" x14ac:dyDescent="0.4">
      <c r="A43" s="92"/>
      <c r="B43" s="92"/>
      <c r="C43" s="101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9"/>
      <c r="S43" s="159"/>
      <c r="T43" s="15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136"/>
      <c r="AL43" s="136"/>
      <c r="AM43" s="160" t="str">
        <f>IF([2]回答表!X43="●",[2]回答表!O72,IF([2]回答表!AA43="●",[2]回答表!O92,""))</f>
        <v xml:space="preserve"> </v>
      </c>
      <c r="AN43" s="161"/>
      <c r="AO43" s="164" t="s">
        <v>22</v>
      </c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5"/>
      <c r="BC43" s="120"/>
      <c r="BD43" s="109"/>
      <c r="BE43" s="109"/>
      <c r="BF43" s="150" t="s">
        <v>23</v>
      </c>
      <c r="BG43" s="16"/>
      <c r="BH43" s="16"/>
      <c r="BI43" s="17"/>
      <c r="BJ43" s="150" t="s">
        <v>24</v>
      </c>
      <c r="BK43" s="16"/>
      <c r="BL43" s="16"/>
      <c r="BM43" s="17"/>
      <c r="BN43" s="150" t="s">
        <v>25</v>
      </c>
      <c r="BO43" s="16"/>
      <c r="BP43" s="16"/>
      <c r="BQ43" s="17"/>
      <c r="BR43" s="112"/>
      <c r="BS43" s="92"/>
    </row>
    <row r="44" spans="1:71" ht="29.1" customHeight="1" x14ac:dyDescent="0.4">
      <c r="A44" s="92"/>
      <c r="B44" s="92"/>
      <c r="C44" s="101"/>
      <c r="D44" s="166" t="s">
        <v>26</v>
      </c>
      <c r="E44" s="167"/>
      <c r="F44" s="167"/>
      <c r="G44" s="167"/>
      <c r="H44" s="167"/>
      <c r="I44" s="167"/>
      <c r="J44" s="167"/>
      <c r="K44" s="167"/>
      <c r="L44" s="167"/>
      <c r="M44" s="168"/>
      <c r="N44" s="130" t="str">
        <f>IF([2]回答表!AA43="●","●","")</f>
        <v/>
      </c>
      <c r="O44" s="131"/>
      <c r="P44" s="131"/>
      <c r="Q44" s="132"/>
      <c r="R44" s="119"/>
      <c r="S44" s="119"/>
      <c r="T44" s="11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136"/>
      <c r="AL44" s="136"/>
      <c r="AM44" s="160" t="str">
        <f>IF([2]回答表!X43="●",[2]回答表!O73,IF([2]回答表!AA43="●",[2]回答表!O93,""))</f>
        <v xml:space="preserve"> </v>
      </c>
      <c r="AN44" s="161"/>
      <c r="AO44" s="169" t="s">
        <v>27</v>
      </c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120"/>
      <c r="BD44" s="172"/>
      <c r="BE44" s="172"/>
      <c r="BF44" s="15"/>
      <c r="BG44" s="16"/>
      <c r="BH44" s="16"/>
      <c r="BI44" s="17"/>
      <c r="BJ44" s="15"/>
      <c r="BK44" s="16"/>
      <c r="BL44" s="16"/>
      <c r="BM44" s="17"/>
      <c r="BN44" s="15"/>
      <c r="BO44" s="16"/>
      <c r="BP44" s="16"/>
      <c r="BQ44" s="17"/>
      <c r="BR44" s="112"/>
      <c r="BS44" s="92"/>
    </row>
    <row r="45" spans="1:71" ht="15.6" customHeight="1" x14ac:dyDescent="0.4">
      <c r="A45" s="92"/>
      <c r="B45" s="92"/>
      <c r="C45" s="101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4"/>
      <c r="O45" s="145"/>
      <c r="P45" s="145"/>
      <c r="Q45" s="146"/>
      <c r="R45" s="119"/>
      <c r="S45" s="119"/>
      <c r="T45" s="11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136"/>
      <c r="AL45" s="136"/>
      <c r="AM45" s="160" t="str">
        <f>IF([2]回答表!X43="●",[2]回答表!O74,IF([2]回答表!AA43="●",[2]回答表!O94,""))</f>
        <v xml:space="preserve"> </v>
      </c>
      <c r="AN45" s="161"/>
      <c r="AO45" s="162" t="s">
        <v>28</v>
      </c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  <c r="BC45" s="120"/>
      <c r="BD45" s="172"/>
      <c r="BE45" s="172"/>
      <c r="BF45" s="18"/>
      <c r="BG45" s="19"/>
      <c r="BH45" s="19"/>
      <c r="BI45" s="20"/>
      <c r="BJ45" s="18"/>
      <c r="BK45" s="19"/>
      <c r="BL45" s="19"/>
      <c r="BM45" s="20"/>
      <c r="BN45" s="18"/>
      <c r="BO45" s="19"/>
      <c r="BP45" s="19"/>
      <c r="BQ45" s="20"/>
      <c r="BR45" s="112"/>
      <c r="BS45" s="92"/>
    </row>
    <row r="46" spans="1:71" ht="15.6" customHeight="1" x14ac:dyDescent="0.4">
      <c r="A46" s="92"/>
      <c r="B46" s="92"/>
      <c r="C46" s="101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4"/>
      <c r="O46" s="145"/>
      <c r="P46" s="145"/>
      <c r="Q46" s="146"/>
      <c r="R46" s="119"/>
      <c r="S46" s="119"/>
      <c r="T46" s="119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136"/>
      <c r="AL46" s="136"/>
      <c r="AM46" s="160" t="str">
        <f>IF([2]回答表!X43="●",[2]回答表!AG71,IF([2]回答表!AA43="●",[2]回答表!AG91,""))</f>
        <v>●</v>
      </c>
      <c r="AN46" s="161"/>
      <c r="AO46" s="162" t="s">
        <v>29</v>
      </c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  <c r="BC46" s="120"/>
      <c r="BD46" s="172"/>
      <c r="BE46" s="172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112"/>
      <c r="BS46" s="92"/>
    </row>
    <row r="47" spans="1:71" ht="15.6" customHeight="1" x14ac:dyDescent="0.4">
      <c r="A47" s="92"/>
      <c r="B47" s="92"/>
      <c r="C47" s="101"/>
      <c r="D47" s="176"/>
      <c r="E47" s="177"/>
      <c r="F47" s="177"/>
      <c r="G47" s="177"/>
      <c r="H47" s="177"/>
      <c r="I47" s="177"/>
      <c r="J47" s="177"/>
      <c r="K47" s="177"/>
      <c r="L47" s="177"/>
      <c r="M47" s="178"/>
      <c r="N47" s="154"/>
      <c r="O47" s="155"/>
      <c r="P47" s="155"/>
      <c r="Q47" s="156"/>
      <c r="R47" s="119"/>
      <c r="S47" s="119"/>
      <c r="T47" s="119"/>
      <c r="U47" s="179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1"/>
      <c r="AK47" s="136"/>
      <c r="AL47" s="136"/>
      <c r="AM47" s="160" t="str">
        <f>IF([2]回答表!X43="●",[2]回答表!AG72,IF([2]回答表!AA43="●",[2]回答表!AG92,""))</f>
        <v xml:space="preserve"> </v>
      </c>
      <c r="AN47" s="161"/>
      <c r="AO47" s="162" t="s">
        <v>30</v>
      </c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  <c r="BC47" s="120"/>
      <c r="BD47" s="172"/>
      <c r="BE47" s="172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2"/>
      <c r="BS47" s="92"/>
    </row>
    <row r="48" spans="1:71" ht="15.6" customHeight="1" x14ac:dyDescent="0.4">
      <c r="A48" s="92"/>
      <c r="B48" s="92"/>
      <c r="C48" s="101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36"/>
      <c r="AL48" s="136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20"/>
      <c r="BD48" s="172"/>
      <c r="BE48" s="172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2"/>
      <c r="BS48" s="92"/>
    </row>
    <row r="49" spans="1:71" ht="6.95" customHeight="1" x14ac:dyDescent="0.5">
      <c r="A49" s="92"/>
      <c r="B49" s="92"/>
      <c r="C49" s="101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84"/>
      <c r="O49" s="84"/>
      <c r="P49" s="84"/>
      <c r="Q49" s="84"/>
      <c r="R49" s="119"/>
      <c r="S49" s="119"/>
      <c r="T49" s="119"/>
      <c r="U49" s="119"/>
      <c r="V49" s="119"/>
      <c r="W49" s="119"/>
      <c r="X49" s="68"/>
      <c r="Y49" s="68"/>
      <c r="Z49" s="68"/>
      <c r="AA49" s="110"/>
      <c r="AB49" s="110"/>
      <c r="AC49" s="110"/>
      <c r="AD49" s="110"/>
      <c r="AE49" s="110"/>
      <c r="AF49" s="110"/>
      <c r="AG49" s="110"/>
      <c r="AH49" s="110"/>
      <c r="AI49" s="110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112"/>
      <c r="BS49" s="92"/>
    </row>
    <row r="50" spans="1:71" ht="18.600000000000001" customHeight="1" x14ac:dyDescent="0.5">
      <c r="A50" s="92"/>
      <c r="B50" s="92"/>
      <c r="C50" s="101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84"/>
      <c r="O50" s="84"/>
      <c r="P50" s="84"/>
      <c r="Q50" s="84"/>
      <c r="R50" s="119"/>
      <c r="S50" s="119"/>
      <c r="T50" s="119"/>
      <c r="U50" s="123" t="s">
        <v>31</v>
      </c>
      <c r="V50" s="119"/>
      <c r="W50" s="119"/>
      <c r="X50" s="119"/>
      <c r="Y50" s="119"/>
      <c r="Z50" s="119"/>
      <c r="AA50" s="110"/>
      <c r="AB50" s="124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23" t="s">
        <v>32</v>
      </c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68"/>
      <c r="BR50" s="112"/>
      <c r="BS50" s="92"/>
    </row>
    <row r="51" spans="1:71" ht="15.6" customHeight="1" x14ac:dyDescent="0.4">
      <c r="A51" s="92"/>
      <c r="B51" s="92"/>
      <c r="C51" s="101"/>
      <c r="D51" s="105" t="s">
        <v>33</v>
      </c>
      <c r="E51" s="106"/>
      <c r="F51" s="106"/>
      <c r="G51" s="106"/>
      <c r="H51" s="106"/>
      <c r="I51" s="106"/>
      <c r="J51" s="106"/>
      <c r="K51" s="106"/>
      <c r="L51" s="106"/>
      <c r="M51" s="107"/>
      <c r="N51" s="130" t="str">
        <f>IF([2]回答表!AD43="●","●","")</f>
        <v/>
      </c>
      <c r="O51" s="131"/>
      <c r="P51" s="131"/>
      <c r="Q51" s="132"/>
      <c r="R51" s="119"/>
      <c r="S51" s="119"/>
      <c r="T51" s="119"/>
      <c r="U51" s="133" t="str">
        <f>IF([2]回答表!AD43="●",[2]回答表!B99,"")</f>
        <v/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183"/>
      <c r="AL51" s="183"/>
      <c r="AM51" s="133" t="str">
        <f>IF([2]回答表!AD43="●",[2]回答表!B104,"")</f>
        <v/>
      </c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  <c r="BR51" s="112"/>
      <c r="BS51" s="92"/>
    </row>
    <row r="52" spans="1:71" ht="15.6" customHeight="1" x14ac:dyDescent="0.4">
      <c r="A52" s="92"/>
      <c r="B52" s="92"/>
      <c r="C52" s="101"/>
      <c r="D52" s="141"/>
      <c r="E52" s="142"/>
      <c r="F52" s="142"/>
      <c r="G52" s="142"/>
      <c r="H52" s="142"/>
      <c r="I52" s="142"/>
      <c r="J52" s="142"/>
      <c r="K52" s="142"/>
      <c r="L52" s="142"/>
      <c r="M52" s="143"/>
      <c r="N52" s="144"/>
      <c r="O52" s="145"/>
      <c r="P52" s="145"/>
      <c r="Q52" s="146"/>
      <c r="R52" s="119"/>
      <c r="S52" s="119"/>
      <c r="T52" s="119"/>
      <c r="U52" s="147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83"/>
      <c r="AL52" s="183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112"/>
      <c r="BS52" s="92"/>
    </row>
    <row r="53" spans="1:71" ht="15.6" customHeight="1" x14ac:dyDescent="0.4">
      <c r="A53" s="92"/>
      <c r="B53" s="92"/>
      <c r="C53" s="101"/>
      <c r="D53" s="141"/>
      <c r="E53" s="142"/>
      <c r="F53" s="142"/>
      <c r="G53" s="142"/>
      <c r="H53" s="142"/>
      <c r="I53" s="142"/>
      <c r="J53" s="142"/>
      <c r="K53" s="142"/>
      <c r="L53" s="142"/>
      <c r="M53" s="143"/>
      <c r="N53" s="144"/>
      <c r="O53" s="145"/>
      <c r="P53" s="145"/>
      <c r="Q53" s="146"/>
      <c r="R53" s="119"/>
      <c r="S53" s="119"/>
      <c r="T53" s="119"/>
      <c r="U53" s="147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9"/>
      <c r="AK53" s="183"/>
      <c r="AL53" s="183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112"/>
      <c r="BS53" s="92"/>
    </row>
    <row r="54" spans="1:71" ht="15.6" customHeight="1" x14ac:dyDescent="0.4">
      <c r="C54" s="101"/>
      <c r="D54" s="116"/>
      <c r="E54" s="117"/>
      <c r="F54" s="117"/>
      <c r="G54" s="117"/>
      <c r="H54" s="117"/>
      <c r="I54" s="117"/>
      <c r="J54" s="117"/>
      <c r="K54" s="117"/>
      <c r="L54" s="117"/>
      <c r="M54" s="118"/>
      <c r="N54" s="154"/>
      <c r="O54" s="155"/>
      <c r="P54" s="155"/>
      <c r="Q54" s="156"/>
      <c r="R54" s="119"/>
      <c r="S54" s="119"/>
      <c r="T54" s="119"/>
      <c r="U54" s="179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1"/>
      <c r="AK54" s="183"/>
      <c r="AL54" s="183"/>
      <c r="AM54" s="179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1"/>
      <c r="BR54" s="112"/>
      <c r="BS54" s="92"/>
    </row>
    <row r="55" spans="1:71" ht="15.6" customHeight="1" x14ac:dyDescent="0.4">
      <c r="C55" s="184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6"/>
      <c r="BS55" s="92"/>
    </row>
    <row r="56" spans="1:71" ht="15.6" customHeight="1" x14ac:dyDescent="0.4"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</row>
    <row r="57" spans="1:71" ht="15.6" customHeight="1" x14ac:dyDescent="0.4"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7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9"/>
      <c r="BS57" s="92"/>
    </row>
    <row r="58" spans="1:71" ht="15.6" customHeight="1" x14ac:dyDescent="0.5">
      <c r="C58" s="101"/>
      <c r="D58" s="102" t="s">
        <v>14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05" t="s">
        <v>34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7"/>
      <c r="BC58" s="108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0"/>
      <c r="BO58" s="110"/>
      <c r="BP58" s="110"/>
      <c r="BQ58" s="111"/>
      <c r="BR58" s="112"/>
      <c r="BS58" s="92"/>
    </row>
    <row r="59" spans="1:71" ht="15.6" customHeight="1" x14ac:dyDescent="0.5">
      <c r="C59" s="101"/>
      <c r="D59" s="113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  <c r="R59" s="116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8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0"/>
      <c r="BO59" s="110"/>
      <c r="BP59" s="110"/>
      <c r="BQ59" s="111"/>
      <c r="BR59" s="112"/>
      <c r="BS59" s="92"/>
    </row>
    <row r="60" spans="1:71" ht="15.6" customHeight="1" x14ac:dyDescent="0.5">
      <c r="C60" s="101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68"/>
      <c r="Y60" s="68"/>
      <c r="Z60" s="68"/>
      <c r="AA60" s="109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11"/>
      <c r="AO60" s="120"/>
      <c r="AP60" s="121"/>
      <c r="AQ60" s="121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08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10"/>
      <c r="BO60" s="110"/>
      <c r="BP60" s="110"/>
      <c r="BQ60" s="111"/>
      <c r="BR60" s="112"/>
      <c r="BS60" s="92"/>
    </row>
    <row r="61" spans="1:71" ht="25.5" x14ac:dyDescent="0.5">
      <c r="C61" s="10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23" t="s">
        <v>35</v>
      </c>
      <c r="V61" s="119"/>
      <c r="W61" s="119"/>
      <c r="X61" s="119"/>
      <c r="Y61" s="119"/>
      <c r="Z61" s="119"/>
      <c r="AA61" s="110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3" t="s">
        <v>16</v>
      </c>
      <c r="AN61" s="125"/>
      <c r="AO61" s="124"/>
      <c r="AP61" s="126"/>
      <c r="AQ61" s="126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8"/>
      <c r="BD61" s="110"/>
      <c r="BE61" s="110"/>
      <c r="BF61" s="129" t="s">
        <v>17</v>
      </c>
      <c r="BG61" s="187"/>
      <c r="BH61" s="187"/>
      <c r="BI61" s="187"/>
      <c r="BJ61" s="187"/>
      <c r="BK61" s="187"/>
      <c r="BL61" s="187"/>
      <c r="BM61" s="110"/>
      <c r="BN61" s="110"/>
      <c r="BO61" s="110"/>
      <c r="BP61" s="110"/>
      <c r="BQ61" s="125"/>
      <c r="BR61" s="112"/>
      <c r="BS61" s="92"/>
    </row>
    <row r="62" spans="1:71" ht="15.6" customHeight="1" x14ac:dyDescent="0.4">
      <c r="C62" s="101"/>
      <c r="D62" s="105" t="s">
        <v>18</v>
      </c>
      <c r="E62" s="106"/>
      <c r="F62" s="106"/>
      <c r="G62" s="106"/>
      <c r="H62" s="106"/>
      <c r="I62" s="106"/>
      <c r="J62" s="106"/>
      <c r="K62" s="106"/>
      <c r="L62" s="106"/>
      <c r="M62" s="107"/>
      <c r="N62" s="130" t="str">
        <f>IF([2]回答表!X44="●","●","")</f>
        <v/>
      </c>
      <c r="O62" s="131"/>
      <c r="P62" s="131"/>
      <c r="Q62" s="132"/>
      <c r="R62" s="119"/>
      <c r="S62" s="119"/>
      <c r="T62" s="119"/>
      <c r="U62" s="133" t="str">
        <f>IF([2]回答表!X44="●",[2]回答表!B115,IF([2]回答表!AA44="●",[2]回答表!B127,""))</f>
        <v/>
      </c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5"/>
      <c r="AK62" s="136"/>
      <c r="AL62" s="136"/>
      <c r="AM62" s="188" t="s">
        <v>36</v>
      </c>
      <c r="AN62" s="188"/>
      <c r="AO62" s="188"/>
      <c r="AP62" s="188"/>
      <c r="AQ62" s="188"/>
      <c r="AR62" s="188"/>
      <c r="AS62" s="188"/>
      <c r="AT62" s="188"/>
      <c r="AU62" s="188" t="s">
        <v>37</v>
      </c>
      <c r="AV62" s="188"/>
      <c r="AW62" s="188"/>
      <c r="AX62" s="188"/>
      <c r="AY62" s="188"/>
      <c r="AZ62" s="188"/>
      <c r="BA62" s="188"/>
      <c r="BB62" s="188"/>
      <c r="BC62" s="120"/>
      <c r="BD62" s="109"/>
      <c r="BE62" s="109"/>
      <c r="BF62" s="138" t="str">
        <f>IF([2]回答表!X44="●",[2]回答表!S121,IF([2]回答表!AA44="●",[2]回答表!S133,""))</f>
        <v/>
      </c>
      <c r="BG62" s="139"/>
      <c r="BH62" s="139"/>
      <c r="BI62" s="139"/>
      <c r="BJ62" s="138"/>
      <c r="BK62" s="139"/>
      <c r="BL62" s="139"/>
      <c r="BM62" s="139"/>
      <c r="BN62" s="138"/>
      <c r="BO62" s="139"/>
      <c r="BP62" s="139"/>
      <c r="BQ62" s="140"/>
      <c r="BR62" s="112"/>
      <c r="BS62" s="92"/>
    </row>
    <row r="63" spans="1:71" ht="15.6" customHeight="1" x14ac:dyDescent="0.4">
      <c r="C63" s="101"/>
      <c r="D63" s="141"/>
      <c r="E63" s="142"/>
      <c r="F63" s="142"/>
      <c r="G63" s="142"/>
      <c r="H63" s="142"/>
      <c r="I63" s="142"/>
      <c r="J63" s="142"/>
      <c r="K63" s="142"/>
      <c r="L63" s="142"/>
      <c r="M63" s="143"/>
      <c r="N63" s="144"/>
      <c r="O63" s="145"/>
      <c r="P63" s="145"/>
      <c r="Q63" s="146"/>
      <c r="R63" s="119"/>
      <c r="S63" s="119"/>
      <c r="T63" s="119"/>
      <c r="U63" s="147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9"/>
      <c r="AK63" s="136"/>
      <c r="AL63" s="136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20"/>
      <c r="BD63" s="109"/>
      <c r="BE63" s="109"/>
      <c r="BF63" s="150"/>
      <c r="BG63" s="151"/>
      <c r="BH63" s="151"/>
      <c r="BI63" s="151"/>
      <c r="BJ63" s="150"/>
      <c r="BK63" s="151"/>
      <c r="BL63" s="151"/>
      <c r="BM63" s="151"/>
      <c r="BN63" s="150"/>
      <c r="BO63" s="151"/>
      <c r="BP63" s="151"/>
      <c r="BQ63" s="152"/>
      <c r="BR63" s="112"/>
      <c r="BS63" s="92"/>
    </row>
    <row r="64" spans="1:71" ht="15.6" customHeight="1" x14ac:dyDescent="0.4">
      <c r="C64" s="101"/>
      <c r="D64" s="141"/>
      <c r="E64" s="142"/>
      <c r="F64" s="142"/>
      <c r="G64" s="142"/>
      <c r="H64" s="142"/>
      <c r="I64" s="142"/>
      <c r="J64" s="142"/>
      <c r="K64" s="142"/>
      <c r="L64" s="142"/>
      <c r="M64" s="143"/>
      <c r="N64" s="144"/>
      <c r="O64" s="145"/>
      <c r="P64" s="145"/>
      <c r="Q64" s="146"/>
      <c r="R64" s="119"/>
      <c r="S64" s="119"/>
      <c r="T64" s="119"/>
      <c r="U64" s="147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9"/>
      <c r="AK64" s="136"/>
      <c r="AL64" s="136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20"/>
      <c r="BD64" s="109"/>
      <c r="BE64" s="109"/>
      <c r="BF64" s="150"/>
      <c r="BG64" s="151"/>
      <c r="BH64" s="151"/>
      <c r="BI64" s="151"/>
      <c r="BJ64" s="150"/>
      <c r="BK64" s="151"/>
      <c r="BL64" s="151"/>
      <c r="BM64" s="151"/>
      <c r="BN64" s="150"/>
      <c r="BO64" s="151"/>
      <c r="BP64" s="151"/>
      <c r="BQ64" s="152"/>
      <c r="BR64" s="112"/>
      <c r="BS64" s="92"/>
    </row>
    <row r="65" spans="1:71" ht="15.6" customHeight="1" x14ac:dyDescent="0.4">
      <c r="C65" s="101"/>
      <c r="D65" s="116"/>
      <c r="E65" s="117"/>
      <c r="F65" s="117"/>
      <c r="G65" s="117"/>
      <c r="H65" s="117"/>
      <c r="I65" s="117"/>
      <c r="J65" s="117"/>
      <c r="K65" s="117"/>
      <c r="L65" s="117"/>
      <c r="M65" s="118"/>
      <c r="N65" s="154"/>
      <c r="O65" s="155"/>
      <c r="P65" s="155"/>
      <c r="Q65" s="156"/>
      <c r="R65" s="119"/>
      <c r="S65" s="119"/>
      <c r="T65" s="119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  <c r="AK65" s="136"/>
      <c r="AL65" s="136"/>
      <c r="AM65" s="82" t="str">
        <f>IF([2]回答表!X44="●",[2]回答表!J121,IF([2]回答表!AA44="●",[2]回答表!J133,""))</f>
        <v/>
      </c>
      <c r="AN65" s="83"/>
      <c r="AO65" s="83"/>
      <c r="AP65" s="83"/>
      <c r="AQ65" s="83"/>
      <c r="AR65" s="83"/>
      <c r="AS65" s="83"/>
      <c r="AT65" s="153"/>
      <c r="AU65" s="82" t="str">
        <f>IF([2]回答表!X44="●",[2]回答表!J122,IF([2]回答表!AA44="●",[2]回答表!J134,""))</f>
        <v/>
      </c>
      <c r="AV65" s="83"/>
      <c r="AW65" s="83"/>
      <c r="AX65" s="83"/>
      <c r="AY65" s="83"/>
      <c r="AZ65" s="83"/>
      <c r="BA65" s="83"/>
      <c r="BB65" s="153"/>
      <c r="BC65" s="120"/>
      <c r="BD65" s="109"/>
      <c r="BE65" s="109"/>
      <c r="BF65" s="150" t="str">
        <f>IF([2]回答表!X44="●",[2]回答表!V121,IF([2]回答表!AA44="●",[2]回答表!V133,""))</f>
        <v/>
      </c>
      <c r="BG65" s="151"/>
      <c r="BH65" s="151"/>
      <c r="BI65" s="151"/>
      <c r="BJ65" s="150" t="str">
        <f>IF([2]回答表!X44="●",[2]回答表!V122,IF([2]回答表!AA44="●",[2]回答表!V134,""))</f>
        <v/>
      </c>
      <c r="BK65" s="151"/>
      <c r="BL65" s="151"/>
      <c r="BM65" s="151"/>
      <c r="BN65" s="150" t="str">
        <f>IF([2]回答表!X44="●",[2]回答表!V123,IF([2]回答表!AA44="●",[2]回答表!V135,""))</f>
        <v/>
      </c>
      <c r="BO65" s="151"/>
      <c r="BP65" s="151"/>
      <c r="BQ65" s="152"/>
      <c r="BR65" s="112"/>
      <c r="BS65" s="92"/>
    </row>
    <row r="66" spans="1:71" ht="15.6" customHeight="1" x14ac:dyDescent="0.4">
      <c r="C66" s="101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8"/>
      <c r="O66" s="158"/>
      <c r="P66" s="158"/>
      <c r="Q66" s="158"/>
      <c r="R66" s="159"/>
      <c r="S66" s="159"/>
      <c r="T66" s="159"/>
      <c r="U66" s="147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9"/>
      <c r="AK66" s="136"/>
      <c r="AL66" s="136"/>
      <c r="AM66" s="79"/>
      <c r="AN66" s="80"/>
      <c r="AO66" s="80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0"/>
      <c r="BA66" s="80"/>
      <c r="BB66" s="81"/>
      <c r="BC66" s="120"/>
      <c r="BD66" s="120"/>
      <c r="BE66" s="120"/>
      <c r="BF66" s="150"/>
      <c r="BG66" s="151"/>
      <c r="BH66" s="151"/>
      <c r="BI66" s="151"/>
      <c r="BJ66" s="150"/>
      <c r="BK66" s="151"/>
      <c r="BL66" s="151"/>
      <c r="BM66" s="151"/>
      <c r="BN66" s="150"/>
      <c r="BO66" s="151"/>
      <c r="BP66" s="151"/>
      <c r="BQ66" s="152"/>
      <c r="BR66" s="112"/>
      <c r="BS66" s="92"/>
    </row>
    <row r="67" spans="1:71" ht="15.6" customHeight="1" x14ac:dyDescent="0.4">
      <c r="C67" s="101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9"/>
      <c r="S67" s="159"/>
      <c r="T67" s="159"/>
      <c r="U67" s="147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9"/>
      <c r="AK67" s="136"/>
      <c r="AL67" s="136"/>
      <c r="AM67" s="85"/>
      <c r="AN67" s="86"/>
      <c r="AO67" s="86"/>
      <c r="AP67" s="86"/>
      <c r="AQ67" s="86"/>
      <c r="AR67" s="86"/>
      <c r="AS67" s="86"/>
      <c r="AT67" s="87"/>
      <c r="AU67" s="85"/>
      <c r="AV67" s="86"/>
      <c r="AW67" s="86"/>
      <c r="AX67" s="86"/>
      <c r="AY67" s="86"/>
      <c r="AZ67" s="86"/>
      <c r="BA67" s="86"/>
      <c r="BB67" s="87"/>
      <c r="BC67" s="120"/>
      <c r="BD67" s="109"/>
      <c r="BE67" s="109"/>
      <c r="BF67" s="150"/>
      <c r="BG67" s="151"/>
      <c r="BH67" s="151"/>
      <c r="BI67" s="151"/>
      <c r="BJ67" s="150"/>
      <c r="BK67" s="151"/>
      <c r="BL67" s="151"/>
      <c r="BM67" s="151"/>
      <c r="BN67" s="150"/>
      <c r="BO67" s="151"/>
      <c r="BP67" s="151"/>
      <c r="BQ67" s="152"/>
      <c r="BR67" s="112"/>
      <c r="BS67" s="92"/>
    </row>
    <row r="68" spans="1:71" ht="15.6" customHeight="1" x14ac:dyDescent="0.4">
      <c r="C68" s="101"/>
      <c r="D68" s="166" t="s">
        <v>26</v>
      </c>
      <c r="E68" s="167"/>
      <c r="F68" s="167"/>
      <c r="G68" s="167"/>
      <c r="H68" s="167"/>
      <c r="I68" s="167"/>
      <c r="J68" s="167"/>
      <c r="K68" s="167"/>
      <c r="L68" s="167"/>
      <c r="M68" s="168"/>
      <c r="N68" s="130" t="str">
        <f>IF([2]回答表!AA44="●","●","")</f>
        <v/>
      </c>
      <c r="O68" s="131"/>
      <c r="P68" s="131"/>
      <c r="Q68" s="132"/>
      <c r="R68" s="119"/>
      <c r="S68" s="119"/>
      <c r="T68" s="119"/>
      <c r="U68" s="147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9"/>
      <c r="AK68" s="136"/>
      <c r="AL68" s="136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20"/>
      <c r="BD68" s="172"/>
      <c r="BE68" s="172"/>
      <c r="BF68" s="150"/>
      <c r="BG68" s="151"/>
      <c r="BH68" s="151"/>
      <c r="BI68" s="151"/>
      <c r="BJ68" s="150"/>
      <c r="BK68" s="151"/>
      <c r="BL68" s="151"/>
      <c r="BM68" s="151"/>
      <c r="BN68" s="150"/>
      <c r="BO68" s="151"/>
      <c r="BP68" s="151"/>
      <c r="BQ68" s="152"/>
      <c r="BR68" s="112"/>
      <c r="BS68" s="92"/>
    </row>
    <row r="69" spans="1:71" ht="15.6" customHeight="1" x14ac:dyDescent="0.4">
      <c r="C69" s="101"/>
      <c r="D69" s="173"/>
      <c r="E69" s="174"/>
      <c r="F69" s="174"/>
      <c r="G69" s="174"/>
      <c r="H69" s="174"/>
      <c r="I69" s="174"/>
      <c r="J69" s="174"/>
      <c r="K69" s="174"/>
      <c r="L69" s="174"/>
      <c r="M69" s="175"/>
      <c r="N69" s="144"/>
      <c r="O69" s="145"/>
      <c r="P69" s="145"/>
      <c r="Q69" s="146"/>
      <c r="R69" s="119"/>
      <c r="S69" s="119"/>
      <c r="T69" s="119"/>
      <c r="U69" s="147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9"/>
      <c r="AK69" s="136"/>
      <c r="AL69" s="136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20"/>
      <c r="BD69" s="172"/>
      <c r="BE69" s="172"/>
      <c r="BF69" s="150" t="s">
        <v>23</v>
      </c>
      <c r="BG69" s="151"/>
      <c r="BH69" s="151"/>
      <c r="BI69" s="151"/>
      <c r="BJ69" s="150" t="s">
        <v>24</v>
      </c>
      <c r="BK69" s="151"/>
      <c r="BL69" s="151"/>
      <c r="BM69" s="151"/>
      <c r="BN69" s="150" t="s">
        <v>25</v>
      </c>
      <c r="BO69" s="151"/>
      <c r="BP69" s="151"/>
      <c r="BQ69" s="152"/>
      <c r="BR69" s="112"/>
      <c r="BS69" s="92"/>
    </row>
    <row r="70" spans="1:71" ht="15.6" customHeight="1" x14ac:dyDescent="0.4">
      <c r="C70" s="101"/>
      <c r="D70" s="173"/>
      <c r="E70" s="174"/>
      <c r="F70" s="174"/>
      <c r="G70" s="174"/>
      <c r="H70" s="174"/>
      <c r="I70" s="174"/>
      <c r="J70" s="174"/>
      <c r="K70" s="174"/>
      <c r="L70" s="174"/>
      <c r="M70" s="175"/>
      <c r="N70" s="144"/>
      <c r="O70" s="145"/>
      <c r="P70" s="145"/>
      <c r="Q70" s="146"/>
      <c r="R70" s="119"/>
      <c r="S70" s="119"/>
      <c r="T70" s="119"/>
      <c r="U70" s="147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9"/>
      <c r="AK70" s="136"/>
      <c r="AL70" s="136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20"/>
      <c r="BD70" s="172"/>
      <c r="BE70" s="172"/>
      <c r="BF70" s="150"/>
      <c r="BG70" s="151"/>
      <c r="BH70" s="151"/>
      <c r="BI70" s="151"/>
      <c r="BJ70" s="150"/>
      <c r="BK70" s="151"/>
      <c r="BL70" s="151"/>
      <c r="BM70" s="151"/>
      <c r="BN70" s="150"/>
      <c r="BO70" s="151"/>
      <c r="BP70" s="151"/>
      <c r="BQ70" s="152"/>
      <c r="BR70" s="112"/>
      <c r="BS70" s="92"/>
    </row>
    <row r="71" spans="1:71" ht="15.6" customHeight="1" x14ac:dyDescent="0.4">
      <c r="C71" s="101"/>
      <c r="D71" s="176"/>
      <c r="E71" s="177"/>
      <c r="F71" s="177"/>
      <c r="G71" s="177"/>
      <c r="H71" s="177"/>
      <c r="I71" s="177"/>
      <c r="J71" s="177"/>
      <c r="K71" s="177"/>
      <c r="L71" s="177"/>
      <c r="M71" s="178"/>
      <c r="N71" s="154"/>
      <c r="O71" s="155"/>
      <c r="P71" s="155"/>
      <c r="Q71" s="156"/>
      <c r="R71" s="119"/>
      <c r="S71" s="119"/>
      <c r="T71" s="119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136"/>
      <c r="AL71" s="136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20"/>
      <c r="BD71" s="172"/>
      <c r="BE71" s="172"/>
      <c r="BF71" s="189"/>
      <c r="BG71" s="190"/>
      <c r="BH71" s="190"/>
      <c r="BI71" s="190"/>
      <c r="BJ71" s="189"/>
      <c r="BK71" s="190"/>
      <c r="BL71" s="190"/>
      <c r="BM71" s="190"/>
      <c r="BN71" s="189"/>
      <c r="BO71" s="190"/>
      <c r="BP71" s="190"/>
      <c r="BQ71" s="191"/>
      <c r="BR71" s="112"/>
      <c r="BS71" s="92"/>
    </row>
    <row r="72" spans="1:71" ht="15.6" customHeight="1" x14ac:dyDescent="0.5">
      <c r="C72" s="101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84"/>
      <c r="O72" s="84"/>
      <c r="P72" s="84"/>
      <c r="Q72" s="84"/>
      <c r="R72" s="119"/>
      <c r="S72" s="119"/>
      <c r="T72" s="119"/>
      <c r="U72" s="119"/>
      <c r="V72" s="119"/>
      <c r="W72" s="119"/>
      <c r="X72" s="68"/>
      <c r="Y72" s="68"/>
      <c r="Z72" s="68"/>
      <c r="AA72" s="110"/>
      <c r="AB72" s="110"/>
      <c r="AC72" s="110"/>
      <c r="AD72" s="110"/>
      <c r="AE72" s="110"/>
      <c r="AF72" s="110"/>
      <c r="AG72" s="110"/>
      <c r="AH72" s="110"/>
      <c r="AI72" s="110"/>
      <c r="AJ72" s="68"/>
      <c r="AK72" s="68"/>
      <c r="AL72" s="68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112"/>
      <c r="BS72" s="92"/>
    </row>
    <row r="73" spans="1:71" ht="18.600000000000001" customHeight="1" x14ac:dyDescent="0.5">
      <c r="C73" s="101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84"/>
      <c r="O73" s="84"/>
      <c r="P73" s="84"/>
      <c r="Q73" s="84"/>
      <c r="R73" s="119"/>
      <c r="S73" s="119"/>
      <c r="T73" s="119"/>
      <c r="U73" s="123" t="s">
        <v>31</v>
      </c>
      <c r="V73" s="119"/>
      <c r="W73" s="119"/>
      <c r="X73" s="119"/>
      <c r="Y73" s="119"/>
      <c r="Z73" s="119"/>
      <c r="AA73" s="110"/>
      <c r="AB73" s="124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23" t="s">
        <v>32</v>
      </c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68"/>
      <c r="BR73" s="112"/>
      <c r="BS73" s="92"/>
    </row>
    <row r="74" spans="1:71" ht="15.6" customHeight="1" x14ac:dyDescent="0.4">
      <c r="C74" s="101"/>
      <c r="D74" s="105" t="s">
        <v>33</v>
      </c>
      <c r="E74" s="106"/>
      <c r="F74" s="106"/>
      <c r="G74" s="106"/>
      <c r="H74" s="106"/>
      <c r="I74" s="106"/>
      <c r="J74" s="106"/>
      <c r="K74" s="106"/>
      <c r="L74" s="106"/>
      <c r="M74" s="107"/>
      <c r="N74" s="130" t="str">
        <f>IF([2]回答表!AD44="●","●","")</f>
        <v/>
      </c>
      <c r="O74" s="131"/>
      <c r="P74" s="131"/>
      <c r="Q74" s="132"/>
      <c r="R74" s="119"/>
      <c r="S74" s="119"/>
      <c r="T74" s="119"/>
      <c r="U74" s="133" t="str">
        <f>IF([2]回答表!AD44="●",[2]回答表!B140,"")</f>
        <v/>
      </c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5"/>
      <c r="AK74" s="183"/>
      <c r="AL74" s="183"/>
      <c r="AM74" s="133" t="str">
        <f>IF([2]回答表!AD44="●",[2]回答表!B146,"")</f>
        <v/>
      </c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5"/>
      <c r="BR74" s="112"/>
      <c r="BS74" s="92"/>
    </row>
    <row r="75" spans="1:71" ht="15.6" customHeight="1" x14ac:dyDescent="0.4">
      <c r="C75" s="101"/>
      <c r="D75" s="141"/>
      <c r="E75" s="142"/>
      <c r="F75" s="142"/>
      <c r="G75" s="142"/>
      <c r="H75" s="142"/>
      <c r="I75" s="142"/>
      <c r="J75" s="142"/>
      <c r="K75" s="142"/>
      <c r="L75" s="142"/>
      <c r="M75" s="143"/>
      <c r="N75" s="144"/>
      <c r="O75" s="145"/>
      <c r="P75" s="145"/>
      <c r="Q75" s="146"/>
      <c r="R75" s="119"/>
      <c r="S75" s="119"/>
      <c r="T75" s="119"/>
      <c r="U75" s="147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9"/>
      <c r="AK75" s="183"/>
      <c r="AL75" s="183"/>
      <c r="AM75" s="147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9"/>
      <c r="BR75" s="112"/>
      <c r="BS75" s="92"/>
    </row>
    <row r="76" spans="1:71" ht="15.6" customHeight="1" x14ac:dyDescent="0.4">
      <c r="C76" s="101"/>
      <c r="D76" s="141"/>
      <c r="E76" s="142"/>
      <c r="F76" s="142"/>
      <c r="G76" s="142"/>
      <c r="H76" s="142"/>
      <c r="I76" s="142"/>
      <c r="J76" s="142"/>
      <c r="K76" s="142"/>
      <c r="L76" s="142"/>
      <c r="M76" s="143"/>
      <c r="N76" s="144"/>
      <c r="O76" s="145"/>
      <c r="P76" s="145"/>
      <c r="Q76" s="146"/>
      <c r="R76" s="119"/>
      <c r="S76" s="119"/>
      <c r="T76" s="119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9"/>
      <c r="AK76" s="183"/>
      <c r="AL76" s="183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9"/>
      <c r="BR76" s="112"/>
      <c r="BS76" s="92"/>
    </row>
    <row r="77" spans="1:71" ht="15.6" customHeight="1" x14ac:dyDescent="0.4">
      <c r="C77" s="101"/>
      <c r="D77" s="116"/>
      <c r="E77" s="117"/>
      <c r="F77" s="117"/>
      <c r="G77" s="117"/>
      <c r="H77" s="117"/>
      <c r="I77" s="117"/>
      <c r="J77" s="117"/>
      <c r="K77" s="117"/>
      <c r="L77" s="117"/>
      <c r="M77" s="118"/>
      <c r="N77" s="154"/>
      <c r="O77" s="155"/>
      <c r="P77" s="155"/>
      <c r="Q77" s="156"/>
      <c r="R77" s="119"/>
      <c r="S77" s="119"/>
      <c r="T77" s="119"/>
      <c r="U77" s="179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1"/>
      <c r="AK77" s="183"/>
      <c r="AL77" s="183"/>
      <c r="AM77" s="179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1"/>
      <c r="BR77" s="112"/>
      <c r="BS77" s="92"/>
    </row>
    <row r="78" spans="1:71" ht="15.6" customHeight="1" x14ac:dyDescent="0.4">
      <c r="C78" s="184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6"/>
      <c r="BS78" s="92"/>
    </row>
    <row r="79" spans="1:71" ht="15.6" customHeight="1" x14ac:dyDescent="0.4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</row>
    <row r="80" spans="1:71" ht="15.6" customHeight="1" x14ac:dyDescent="0.4"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97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9"/>
    </row>
    <row r="81" spans="3:70" ht="15.6" customHeight="1" x14ac:dyDescent="0.5">
      <c r="C81" s="101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68"/>
      <c r="Y81" s="68"/>
      <c r="Z81" s="68"/>
      <c r="AA81" s="109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11"/>
      <c r="AO81" s="120"/>
      <c r="AP81" s="121"/>
      <c r="AQ81" s="121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08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10"/>
      <c r="BO81" s="110"/>
      <c r="BP81" s="110"/>
      <c r="BQ81" s="111"/>
      <c r="BR81" s="112"/>
    </row>
    <row r="82" spans="3:70" ht="15.6" customHeight="1" x14ac:dyDescent="0.5">
      <c r="C82" s="101"/>
      <c r="D82" s="102" t="s">
        <v>14</v>
      </c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5" t="s">
        <v>38</v>
      </c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7"/>
      <c r="BC82" s="108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10"/>
      <c r="BO82" s="110"/>
      <c r="BP82" s="110"/>
      <c r="BQ82" s="111"/>
      <c r="BR82" s="112"/>
    </row>
    <row r="83" spans="3:70" ht="15.6" customHeight="1" x14ac:dyDescent="0.5">
      <c r="C83" s="101"/>
      <c r="D83" s="113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5"/>
      <c r="R83" s="116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8"/>
      <c r="BC83" s="108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10"/>
      <c r="BO83" s="110"/>
      <c r="BP83" s="110"/>
      <c r="BQ83" s="111"/>
      <c r="BR83" s="112"/>
    </row>
    <row r="84" spans="3:70" ht="15.6" customHeight="1" x14ac:dyDescent="0.5">
      <c r="C84" s="101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68"/>
      <c r="Y84" s="68"/>
      <c r="Z84" s="68"/>
      <c r="AA84" s="109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11"/>
      <c r="AO84" s="120"/>
      <c r="AP84" s="121"/>
      <c r="AQ84" s="121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08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10"/>
      <c r="BO84" s="110"/>
      <c r="BP84" s="110"/>
      <c r="BQ84" s="111"/>
      <c r="BR84" s="112"/>
    </row>
    <row r="85" spans="3:70" ht="25.5" x14ac:dyDescent="0.5">
      <c r="C85" s="101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23" t="s">
        <v>39</v>
      </c>
      <c r="V85" s="125"/>
      <c r="W85" s="124"/>
      <c r="X85" s="126"/>
      <c r="Y85" s="126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4"/>
      <c r="AL85" s="124"/>
      <c r="AM85" s="123" t="s">
        <v>35</v>
      </c>
      <c r="AN85" s="119"/>
      <c r="AO85" s="119"/>
      <c r="AP85" s="119"/>
      <c r="AQ85" s="119"/>
      <c r="AR85" s="119"/>
      <c r="AS85" s="110"/>
      <c r="AT85" s="124"/>
      <c r="AU85" s="124"/>
      <c r="AV85" s="124"/>
      <c r="AW85" s="124"/>
      <c r="AX85" s="124"/>
      <c r="AY85" s="124"/>
      <c r="AZ85" s="124"/>
      <c r="BA85" s="124"/>
      <c r="BB85" s="124"/>
      <c r="BC85" s="128"/>
      <c r="BD85" s="110"/>
      <c r="BE85" s="110"/>
      <c r="BF85" s="129" t="s">
        <v>17</v>
      </c>
      <c r="BG85" s="187"/>
      <c r="BH85" s="187"/>
      <c r="BI85" s="187"/>
      <c r="BJ85" s="187"/>
      <c r="BK85" s="187"/>
      <c r="BL85" s="187"/>
      <c r="BM85" s="110"/>
      <c r="BN85" s="110"/>
      <c r="BO85" s="110"/>
      <c r="BP85" s="110"/>
      <c r="BQ85" s="111"/>
      <c r="BR85" s="112"/>
    </row>
    <row r="86" spans="3:70" ht="19.350000000000001" customHeight="1" x14ac:dyDescent="0.4">
      <c r="C86" s="101"/>
      <c r="D86" s="194" t="s">
        <v>18</v>
      </c>
      <c r="E86" s="194"/>
      <c r="F86" s="194"/>
      <c r="G86" s="194"/>
      <c r="H86" s="194"/>
      <c r="I86" s="194"/>
      <c r="J86" s="194"/>
      <c r="K86" s="194"/>
      <c r="L86" s="194"/>
      <c r="M86" s="194"/>
      <c r="N86" s="130" t="str">
        <f>IF([2]回答表!F17="水道事業",IF([2]回答表!X45="●","●",""),"")</f>
        <v/>
      </c>
      <c r="O86" s="131"/>
      <c r="P86" s="131"/>
      <c r="Q86" s="132"/>
      <c r="R86" s="119"/>
      <c r="S86" s="119"/>
      <c r="T86" s="119"/>
      <c r="U86" s="195" t="s">
        <v>40</v>
      </c>
      <c r="V86" s="196"/>
      <c r="W86" s="196"/>
      <c r="X86" s="196"/>
      <c r="Y86" s="196"/>
      <c r="Z86" s="196"/>
      <c r="AA86" s="196"/>
      <c r="AB86" s="196"/>
      <c r="AC86" s="197" t="s">
        <v>41</v>
      </c>
      <c r="AD86" s="198"/>
      <c r="AE86" s="198"/>
      <c r="AF86" s="198"/>
      <c r="AG86" s="198"/>
      <c r="AH86" s="198"/>
      <c r="AI86" s="198"/>
      <c r="AJ86" s="199"/>
      <c r="AK86" s="136"/>
      <c r="AL86" s="136"/>
      <c r="AM86" s="200" t="str">
        <f>IF([2]回答表!F17="水道事業",IF([2]回答表!X45="●",[2]回答表!B158,IF([2]回答表!AA45="●",[2]回答表!B223,"")),"")</f>
        <v/>
      </c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2"/>
      <c r="BD86" s="109"/>
      <c r="BE86" s="109"/>
      <c r="BF86" s="138" t="str">
        <f>IF([2]回答表!F17="水道事業",IF([2]回答表!X45="●",[2]回答表!B212,IF([2]回答表!AA45="●",[2]回答表!B278,"")),"")</f>
        <v/>
      </c>
      <c r="BG86" s="139"/>
      <c r="BH86" s="139"/>
      <c r="BI86" s="139"/>
      <c r="BJ86" s="138"/>
      <c r="BK86" s="139"/>
      <c r="BL86" s="139"/>
      <c r="BM86" s="139"/>
      <c r="BN86" s="138"/>
      <c r="BO86" s="139"/>
      <c r="BP86" s="139"/>
      <c r="BQ86" s="140"/>
      <c r="BR86" s="112"/>
    </row>
    <row r="87" spans="3:70" ht="19.350000000000001" customHeight="1" x14ac:dyDescent="0.4">
      <c r="C87" s="101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44"/>
      <c r="O87" s="145"/>
      <c r="P87" s="145"/>
      <c r="Q87" s="146"/>
      <c r="R87" s="119"/>
      <c r="S87" s="119"/>
      <c r="T87" s="119"/>
      <c r="U87" s="203"/>
      <c r="V87" s="204"/>
      <c r="W87" s="204"/>
      <c r="X87" s="204"/>
      <c r="Y87" s="204"/>
      <c r="Z87" s="204"/>
      <c r="AA87" s="204"/>
      <c r="AB87" s="204"/>
      <c r="AC87" s="205"/>
      <c r="AD87" s="206"/>
      <c r="AE87" s="206"/>
      <c r="AF87" s="206"/>
      <c r="AG87" s="206"/>
      <c r="AH87" s="206"/>
      <c r="AI87" s="206"/>
      <c r="AJ87" s="207"/>
      <c r="AK87" s="136"/>
      <c r="AL87" s="136"/>
      <c r="AM87" s="208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10"/>
      <c r="BD87" s="109"/>
      <c r="BE87" s="109"/>
      <c r="BF87" s="150"/>
      <c r="BG87" s="151"/>
      <c r="BH87" s="151"/>
      <c r="BI87" s="151"/>
      <c r="BJ87" s="150"/>
      <c r="BK87" s="151"/>
      <c r="BL87" s="151"/>
      <c r="BM87" s="151"/>
      <c r="BN87" s="150"/>
      <c r="BO87" s="151"/>
      <c r="BP87" s="151"/>
      <c r="BQ87" s="152"/>
      <c r="BR87" s="112"/>
    </row>
    <row r="88" spans="3:70" ht="15.6" customHeight="1" x14ac:dyDescent="0.4">
      <c r="C88" s="101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44"/>
      <c r="O88" s="145"/>
      <c r="P88" s="145"/>
      <c r="Q88" s="146"/>
      <c r="R88" s="119"/>
      <c r="S88" s="119"/>
      <c r="T88" s="119"/>
      <c r="U88" s="82" t="str">
        <f>IF([2]回答表!F17="水道事業",IF([2]回答表!X45="●",[2]回答表!J166,IF([2]回答表!AA45="●",[2]回答表!J231,"")),"")</f>
        <v/>
      </c>
      <c r="V88" s="83"/>
      <c r="W88" s="83"/>
      <c r="X88" s="83"/>
      <c r="Y88" s="83"/>
      <c r="Z88" s="83"/>
      <c r="AA88" s="83"/>
      <c r="AB88" s="153"/>
      <c r="AC88" s="82" t="str">
        <f>IF([2]回答表!F17="水道事業",IF([2]回答表!X45="●",[2]回答表!J173,IF([2]回答表!AA45="●",[2]回答表!J238,"")),"")</f>
        <v/>
      </c>
      <c r="AD88" s="83"/>
      <c r="AE88" s="83"/>
      <c r="AF88" s="83"/>
      <c r="AG88" s="83"/>
      <c r="AH88" s="83"/>
      <c r="AI88" s="83"/>
      <c r="AJ88" s="153"/>
      <c r="AK88" s="136"/>
      <c r="AL88" s="136"/>
      <c r="AM88" s="208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10"/>
      <c r="BD88" s="109"/>
      <c r="BE88" s="109"/>
      <c r="BF88" s="150"/>
      <c r="BG88" s="151"/>
      <c r="BH88" s="151"/>
      <c r="BI88" s="151"/>
      <c r="BJ88" s="150"/>
      <c r="BK88" s="151"/>
      <c r="BL88" s="151"/>
      <c r="BM88" s="151"/>
      <c r="BN88" s="150"/>
      <c r="BO88" s="151"/>
      <c r="BP88" s="151"/>
      <c r="BQ88" s="152"/>
      <c r="BR88" s="112"/>
    </row>
    <row r="89" spans="3:70" ht="15.6" customHeight="1" x14ac:dyDescent="0.4">
      <c r="C89" s="101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54"/>
      <c r="O89" s="155"/>
      <c r="P89" s="155"/>
      <c r="Q89" s="156"/>
      <c r="R89" s="119"/>
      <c r="S89" s="119"/>
      <c r="T89" s="119"/>
      <c r="U89" s="79"/>
      <c r="V89" s="80"/>
      <c r="W89" s="80"/>
      <c r="X89" s="80"/>
      <c r="Y89" s="80"/>
      <c r="Z89" s="80"/>
      <c r="AA89" s="80"/>
      <c r="AB89" s="81"/>
      <c r="AC89" s="79"/>
      <c r="AD89" s="80"/>
      <c r="AE89" s="80"/>
      <c r="AF89" s="80"/>
      <c r="AG89" s="80"/>
      <c r="AH89" s="80"/>
      <c r="AI89" s="80"/>
      <c r="AJ89" s="81"/>
      <c r="AK89" s="136"/>
      <c r="AL89" s="136"/>
      <c r="AM89" s="208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10"/>
      <c r="BD89" s="109"/>
      <c r="BE89" s="109"/>
      <c r="BF89" s="150" t="str">
        <f>IF([2]回答表!F17="水道事業",IF([2]回答表!X45="●",[2]回答表!E212,IF([2]回答表!AA45="●",[2]回答表!E278,"")),"")</f>
        <v/>
      </c>
      <c r="BG89" s="151"/>
      <c r="BH89" s="151"/>
      <c r="BI89" s="151"/>
      <c r="BJ89" s="150" t="str">
        <f>IF([2]回答表!F17="水道事業",IF([2]回答表!X45="●",[2]回答表!E213,IF([2]回答表!AA45="●",[2]回答表!E279,"")),"")</f>
        <v/>
      </c>
      <c r="BK89" s="151"/>
      <c r="BL89" s="151"/>
      <c r="BM89" s="151"/>
      <c r="BN89" s="150" t="str">
        <f>IF([2]回答表!F17="水道事業",IF([2]回答表!X45="●",[2]回答表!E214,IF([2]回答表!AA45="●",[2]回答表!E280,"")),"")</f>
        <v/>
      </c>
      <c r="BO89" s="151"/>
      <c r="BP89" s="151"/>
      <c r="BQ89" s="152"/>
      <c r="BR89" s="112"/>
    </row>
    <row r="90" spans="3:70" ht="15.6" customHeight="1" x14ac:dyDescent="0.4">
      <c r="C90" s="101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8"/>
      <c r="O90" s="158"/>
      <c r="P90" s="158"/>
      <c r="Q90" s="158"/>
      <c r="R90" s="159"/>
      <c r="S90" s="159"/>
      <c r="T90" s="159"/>
      <c r="U90" s="85"/>
      <c r="V90" s="86"/>
      <c r="W90" s="86"/>
      <c r="X90" s="86"/>
      <c r="Y90" s="86"/>
      <c r="Z90" s="86"/>
      <c r="AA90" s="86"/>
      <c r="AB90" s="87"/>
      <c r="AC90" s="85"/>
      <c r="AD90" s="86"/>
      <c r="AE90" s="86"/>
      <c r="AF90" s="86"/>
      <c r="AG90" s="86"/>
      <c r="AH90" s="86"/>
      <c r="AI90" s="86"/>
      <c r="AJ90" s="87"/>
      <c r="AK90" s="136"/>
      <c r="AL90" s="136"/>
      <c r="AM90" s="208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10"/>
      <c r="BD90" s="120"/>
      <c r="BE90" s="120"/>
      <c r="BF90" s="150"/>
      <c r="BG90" s="151"/>
      <c r="BH90" s="151"/>
      <c r="BI90" s="151"/>
      <c r="BJ90" s="150"/>
      <c r="BK90" s="151"/>
      <c r="BL90" s="151"/>
      <c r="BM90" s="151"/>
      <c r="BN90" s="150"/>
      <c r="BO90" s="151"/>
      <c r="BP90" s="151"/>
      <c r="BQ90" s="152"/>
      <c r="BR90" s="112"/>
    </row>
    <row r="91" spans="3:70" ht="19.350000000000001" customHeight="1" x14ac:dyDescent="0.4">
      <c r="C91" s="101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9"/>
      <c r="S91" s="159"/>
      <c r="T91" s="159"/>
      <c r="U91" s="195" t="s">
        <v>42</v>
      </c>
      <c r="V91" s="196"/>
      <c r="W91" s="196"/>
      <c r="X91" s="196"/>
      <c r="Y91" s="196"/>
      <c r="Z91" s="196"/>
      <c r="AA91" s="196"/>
      <c r="AB91" s="196"/>
      <c r="AC91" s="195" t="s">
        <v>43</v>
      </c>
      <c r="AD91" s="196"/>
      <c r="AE91" s="196"/>
      <c r="AF91" s="196"/>
      <c r="AG91" s="196"/>
      <c r="AH91" s="196"/>
      <c r="AI91" s="196"/>
      <c r="AJ91" s="211"/>
      <c r="AK91" s="136"/>
      <c r="AL91" s="136"/>
      <c r="AM91" s="208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10"/>
      <c r="BD91" s="109"/>
      <c r="BE91" s="109"/>
      <c r="BF91" s="150"/>
      <c r="BG91" s="151"/>
      <c r="BH91" s="151"/>
      <c r="BI91" s="151"/>
      <c r="BJ91" s="150"/>
      <c r="BK91" s="151"/>
      <c r="BL91" s="151"/>
      <c r="BM91" s="151"/>
      <c r="BN91" s="150"/>
      <c r="BO91" s="151"/>
      <c r="BP91" s="151"/>
      <c r="BQ91" s="152"/>
      <c r="BR91" s="112"/>
    </row>
    <row r="92" spans="3:70" ht="19.350000000000001" customHeight="1" x14ac:dyDescent="0.4">
      <c r="C92" s="101"/>
      <c r="D92" s="212" t="s">
        <v>26</v>
      </c>
      <c r="E92" s="194"/>
      <c r="F92" s="194"/>
      <c r="G92" s="194"/>
      <c r="H92" s="194"/>
      <c r="I92" s="194"/>
      <c r="J92" s="194"/>
      <c r="K92" s="194"/>
      <c r="L92" s="194"/>
      <c r="M92" s="213"/>
      <c r="N92" s="130" t="str">
        <f>IF([2]回答表!F17="水道事業",IF([2]回答表!AA45="●","●",""),"")</f>
        <v/>
      </c>
      <c r="O92" s="131"/>
      <c r="P92" s="131"/>
      <c r="Q92" s="132"/>
      <c r="R92" s="119"/>
      <c r="S92" s="119"/>
      <c r="T92" s="119"/>
      <c r="U92" s="203"/>
      <c r="V92" s="204"/>
      <c r="W92" s="204"/>
      <c r="X92" s="204"/>
      <c r="Y92" s="204"/>
      <c r="Z92" s="204"/>
      <c r="AA92" s="204"/>
      <c r="AB92" s="204"/>
      <c r="AC92" s="203"/>
      <c r="AD92" s="204"/>
      <c r="AE92" s="204"/>
      <c r="AF92" s="204"/>
      <c r="AG92" s="204"/>
      <c r="AH92" s="204"/>
      <c r="AI92" s="204"/>
      <c r="AJ92" s="214"/>
      <c r="AK92" s="136"/>
      <c r="AL92" s="136"/>
      <c r="AM92" s="208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10"/>
      <c r="BD92" s="172"/>
      <c r="BE92" s="172"/>
      <c r="BF92" s="150"/>
      <c r="BG92" s="151"/>
      <c r="BH92" s="151"/>
      <c r="BI92" s="151"/>
      <c r="BJ92" s="150"/>
      <c r="BK92" s="151"/>
      <c r="BL92" s="151"/>
      <c r="BM92" s="151"/>
      <c r="BN92" s="150"/>
      <c r="BO92" s="151"/>
      <c r="BP92" s="151"/>
      <c r="BQ92" s="152"/>
      <c r="BR92" s="112"/>
    </row>
    <row r="93" spans="3:70" ht="15.6" customHeight="1" x14ac:dyDescent="0.4">
      <c r="C93" s="101"/>
      <c r="D93" s="194"/>
      <c r="E93" s="194"/>
      <c r="F93" s="194"/>
      <c r="G93" s="194"/>
      <c r="H93" s="194"/>
      <c r="I93" s="194"/>
      <c r="J93" s="194"/>
      <c r="K93" s="194"/>
      <c r="L93" s="194"/>
      <c r="M93" s="213"/>
      <c r="N93" s="144"/>
      <c r="O93" s="145"/>
      <c r="P93" s="145"/>
      <c r="Q93" s="146"/>
      <c r="R93" s="119"/>
      <c r="S93" s="119"/>
      <c r="T93" s="119"/>
      <c r="U93" s="82" t="str">
        <f>IF([2]回答表!F17="水道事業",IF([2]回答表!X45="●",[2]回答表!J176,IF([2]回答表!AA45="●",[2]回答表!J241,"")),"")</f>
        <v/>
      </c>
      <c r="V93" s="83"/>
      <c r="W93" s="83"/>
      <c r="X93" s="83"/>
      <c r="Y93" s="83"/>
      <c r="Z93" s="83"/>
      <c r="AA93" s="83"/>
      <c r="AB93" s="153"/>
      <c r="AC93" s="82" t="str">
        <f>IF([2]回答表!F17="水道事業",IF([2]回答表!X45="●",[2]回答表!J180,IF([2]回答表!AA45="●",[2]回答表!J245,"")),"")</f>
        <v/>
      </c>
      <c r="AD93" s="83"/>
      <c r="AE93" s="83"/>
      <c r="AF93" s="83"/>
      <c r="AG93" s="83"/>
      <c r="AH93" s="83"/>
      <c r="AI93" s="83"/>
      <c r="AJ93" s="153"/>
      <c r="AK93" s="136"/>
      <c r="AL93" s="136"/>
      <c r="AM93" s="208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10"/>
      <c r="BD93" s="172"/>
      <c r="BE93" s="172"/>
      <c r="BF93" s="150" t="s">
        <v>23</v>
      </c>
      <c r="BG93" s="151"/>
      <c r="BH93" s="151"/>
      <c r="BI93" s="151"/>
      <c r="BJ93" s="150" t="s">
        <v>24</v>
      </c>
      <c r="BK93" s="151"/>
      <c r="BL93" s="151"/>
      <c r="BM93" s="151"/>
      <c r="BN93" s="150" t="s">
        <v>25</v>
      </c>
      <c r="BO93" s="151"/>
      <c r="BP93" s="151"/>
      <c r="BQ93" s="152"/>
      <c r="BR93" s="112"/>
    </row>
    <row r="94" spans="3:70" ht="15.6" customHeight="1" x14ac:dyDescent="0.4">
      <c r="C94" s="101"/>
      <c r="D94" s="194"/>
      <c r="E94" s="194"/>
      <c r="F94" s="194"/>
      <c r="G94" s="194"/>
      <c r="H94" s="194"/>
      <c r="I94" s="194"/>
      <c r="J94" s="194"/>
      <c r="K94" s="194"/>
      <c r="L94" s="194"/>
      <c r="M94" s="213"/>
      <c r="N94" s="144"/>
      <c r="O94" s="145"/>
      <c r="P94" s="145"/>
      <c r="Q94" s="146"/>
      <c r="R94" s="119"/>
      <c r="S94" s="119"/>
      <c r="T94" s="119"/>
      <c r="U94" s="79"/>
      <c r="V94" s="80"/>
      <c r="W94" s="80"/>
      <c r="X94" s="80"/>
      <c r="Y94" s="80"/>
      <c r="Z94" s="80"/>
      <c r="AA94" s="80"/>
      <c r="AB94" s="81"/>
      <c r="AC94" s="79"/>
      <c r="AD94" s="80"/>
      <c r="AE94" s="80"/>
      <c r="AF94" s="80"/>
      <c r="AG94" s="80"/>
      <c r="AH94" s="80"/>
      <c r="AI94" s="80"/>
      <c r="AJ94" s="81"/>
      <c r="AK94" s="136"/>
      <c r="AL94" s="136"/>
      <c r="AM94" s="208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10"/>
      <c r="BD94" s="172"/>
      <c r="BE94" s="172"/>
      <c r="BF94" s="150"/>
      <c r="BG94" s="151"/>
      <c r="BH94" s="151"/>
      <c r="BI94" s="151"/>
      <c r="BJ94" s="150"/>
      <c r="BK94" s="151"/>
      <c r="BL94" s="151"/>
      <c r="BM94" s="151"/>
      <c r="BN94" s="150"/>
      <c r="BO94" s="151"/>
      <c r="BP94" s="151"/>
      <c r="BQ94" s="152"/>
      <c r="BR94" s="112"/>
    </row>
    <row r="95" spans="3:70" ht="15.6" customHeight="1" x14ac:dyDescent="0.4">
      <c r="C95" s="101"/>
      <c r="D95" s="194"/>
      <c r="E95" s="194"/>
      <c r="F95" s="194"/>
      <c r="G95" s="194"/>
      <c r="H95" s="194"/>
      <c r="I95" s="194"/>
      <c r="J95" s="194"/>
      <c r="K95" s="194"/>
      <c r="L95" s="194"/>
      <c r="M95" s="213"/>
      <c r="N95" s="154"/>
      <c r="O95" s="155"/>
      <c r="P95" s="155"/>
      <c r="Q95" s="156"/>
      <c r="R95" s="119"/>
      <c r="S95" s="119"/>
      <c r="T95" s="119"/>
      <c r="U95" s="85"/>
      <c r="V95" s="86"/>
      <c r="W95" s="86"/>
      <c r="X95" s="86"/>
      <c r="Y95" s="86"/>
      <c r="Z95" s="86"/>
      <c r="AA95" s="86"/>
      <c r="AB95" s="87"/>
      <c r="AC95" s="85"/>
      <c r="AD95" s="86"/>
      <c r="AE95" s="86"/>
      <c r="AF95" s="86"/>
      <c r="AG95" s="86"/>
      <c r="AH95" s="86"/>
      <c r="AI95" s="86"/>
      <c r="AJ95" s="87"/>
      <c r="AK95" s="136"/>
      <c r="AL95" s="136"/>
      <c r="AM95" s="215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7"/>
      <c r="BD95" s="172"/>
      <c r="BE95" s="172"/>
      <c r="BF95" s="189"/>
      <c r="BG95" s="190"/>
      <c r="BH95" s="190"/>
      <c r="BI95" s="190"/>
      <c r="BJ95" s="189"/>
      <c r="BK95" s="190"/>
      <c r="BL95" s="190"/>
      <c r="BM95" s="190"/>
      <c r="BN95" s="189"/>
      <c r="BO95" s="190"/>
      <c r="BP95" s="190"/>
      <c r="BQ95" s="191"/>
      <c r="BR95" s="112"/>
    </row>
    <row r="96" spans="3:70" ht="15.6" customHeight="1" x14ac:dyDescent="0.5">
      <c r="C96" s="101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84"/>
      <c r="O96" s="84"/>
      <c r="P96" s="84"/>
      <c r="Q96" s="84"/>
      <c r="R96" s="119"/>
      <c r="S96" s="119"/>
      <c r="T96" s="119"/>
      <c r="U96" s="119"/>
      <c r="V96" s="119"/>
      <c r="W96" s="119"/>
      <c r="X96" s="68"/>
      <c r="Y96" s="68"/>
      <c r="Z96" s="68"/>
      <c r="AA96" s="110"/>
      <c r="AB96" s="110"/>
      <c r="AC96" s="110"/>
      <c r="AD96" s="110"/>
      <c r="AE96" s="110"/>
      <c r="AF96" s="110"/>
      <c r="AG96" s="110"/>
      <c r="AH96" s="110"/>
      <c r="AI96" s="110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112"/>
    </row>
    <row r="97" spans="1:71" ht="18.600000000000001" customHeight="1" x14ac:dyDescent="0.5">
      <c r="C97" s="101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84"/>
      <c r="O97" s="84"/>
      <c r="P97" s="84"/>
      <c r="Q97" s="84"/>
      <c r="R97" s="119"/>
      <c r="S97" s="119"/>
      <c r="T97" s="119"/>
      <c r="U97" s="123" t="s">
        <v>31</v>
      </c>
      <c r="V97" s="119"/>
      <c r="W97" s="119"/>
      <c r="X97" s="119"/>
      <c r="Y97" s="119"/>
      <c r="Z97" s="119"/>
      <c r="AA97" s="110"/>
      <c r="AB97" s="124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23" t="s">
        <v>32</v>
      </c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68"/>
      <c r="BR97" s="112"/>
    </row>
    <row r="98" spans="1:71" ht="15.6" customHeight="1" x14ac:dyDescent="0.4">
      <c r="C98" s="101"/>
      <c r="D98" s="194" t="s">
        <v>33</v>
      </c>
      <c r="E98" s="194"/>
      <c r="F98" s="194"/>
      <c r="G98" s="194"/>
      <c r="H98" s="194"/>
      <c r="I98" s="194"/>
      <c r="J98" s="194"/>
      <c r="K98" s="194"/>
      <c r="L98" s="194"/>
      <c r="M98" s="213"/>
      <c r="N98" s="130" t="str">
        <f>IF([2]回答表!F17="水道事業",IF([2]回答表!AD45="●","●",""),"")</f>
        <v/>
      </c>
      <c r="O98" s="131"/>
      <c r="P98" s="131"/>
      <c r="Q98" s="132"/>
      <c r="R98" s="119"/>
      <c r="S98" s="119"/>
      <c r="T98" s="119"/>
      <c r="U98" s="133" t="str">
        <f>IF([2]回答表!F17="水道事業",IF([2]回答表!AD45="●",[2]回答表!B289,""),"")</f>
        <v/>
      </c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5"/>
      <c r="AK98" s="183"/>
      <c r="AL98" s="183"/>
      <c r="AM98" s="133" t="str">
        <f>IF([2]回答表!F17="水道事業",IF([2]回答表!AD45="●",[2]回答表!B295,""),"")</f>
        <v/>
      </c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12"/>
    </row>
    <row r="99" spans="1:71" ht="15.6" customHeight="1" x14ac:dyDescent="0.4">
      <c r="C99" s="101"/>
      <c r="D99" s="194"/>
      <c r="E99" s="194"/>
      <c r="F99" s="194"/>
      <c r="G99" s="194"/>
      <c r="H99" s="194"/>
      <c r="I99" s="194"/>
      <c r="J99" s="194"/>
      <c r="K99" s="194"/>
      <c r="L99" s="194"/>
      <c r="M99" s="213"/>
      <c r="N99" s="144"/>
      <c r="O99" s="145"/>
      <c r="P99" s="145"/>
      <c r="Q99" s="146"/>
      <c r="R99" s="119"/>
      <c r="S99" s="119"/>
      <c r="T99" s="119"/>
      <c r="U99" s="147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9"/>
      <c r="AK99" s="183"/>
      <c r="AL99" s="183"/>
      <c r="AM99" s="147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9"/>
      <c r="BR99" s="112"/>
    </row>
    <row r="100" spans="1:71" ht="15.6" customHeight="1" x14ac:dyDescent="0.4">
      <c r="C100" s="101"/>
      <c r="D100" s="194"/>
      <c r="E100" s="194"/>
      <c r="F100" s="194"/>
      <c r="G100" s="194"/>
      <c r="H100" s="194"/>
      <c r="I100" s="194"/>
      <c r="J100" s="194"/>
      <c r="K100" s="194"/>
      <c r="L100" s="194"/>
      <c r="M100" s="213"/>
      <c r="N100" s="144"/>
      <c r="O100" s="145"/>
      <c r="P100" s="145"/>
      <c r="Q100" s="146"/>
      <c r="R100" s="119"/>
      <c r="S100" s="119"/>
      <c r="T100" s="119"/>
      <c r="U100" s="14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9"/>
      <c r="AK100" s="183"/>
      <c r="AL100" s="183"/>
      <c r="AM100" s="147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9"/>
      <c r="BR100" s="112"/>
    </row>
    <row r="101" spans="1:71" ht="15.6" customHeight="1" x14ac:dyDescent="0.4">
      <c r="C101" s="101"/>
      <c r="D101" s="194"/>
      <c r="E101" s="194"/>
      <c r="F101" s="194"/>
      <c r="G101" s="194"/>
      <c r="H101" s="194"/>
      <c r="I101" s="194"/>
      <c r="J101" s="194"/>
      <c r="K101" s="194"/>
      <c r="L101" s="194"/>
      <c r="M101" s="213"/>
      <c r="N101" s="154"/>
      <c r="O101" s="155"/>
      <c r="P101" s="155"/>
      <c r="Q101" s="156"/>
      <c r="R101" s="119"/>
      <c r="S101" s="119"/>
      <c r="T101" s="119"/>
      <c r="U101" s="179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1"/>
      <c r="AK101" s="183"/>
      <c r="AL101" s="183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112"/>
    </row>
    <row r="102" spans="1:71" ht="15.6" customHeight="1" x14ac:dyDescent="0.4">
      <c r="C102" s="184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6"/>
    </row>
    <row r="103" spans="1:71" ht="15.6" customHeight="1" x14ac:dyDescent="0.4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</row>
    <row r="104" spans="1:71" ht="15.6" customHeight="1" x14ac:dyDescent="0.4">
      <c r="C104" s="94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97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9"/>
    </row>
    <row r="105" spans="1:71" ht="15.6" customHeight="1" x14ac:dyDescent="0.5">
      <c r="C105" s="10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68"/>
      <c r="Y105" s="68"/>
      <c r="Z105" s="68"/>
      <c r="AA105" s="109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11"/>
      <c r="AO105" s="120"/>
      <c r="AP105" s="121"/>
      <c r="AQ105" s="121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08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10"/>
      <c r="BO105" s="110"/>
      <c r="BP105" s="110"/>
      <c r="BQ105" s="111"/>
      <c r="BR105" s="112"/>
    </row>
    <row r="106" spans="1:71" ht="15.6" customHeight="1" x14ac:dyDescent="0.5">
      <c r="C106" s="101"/>
      <c r="D106" s="102" t="s">
        <v>14</v>
      </c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4"/>
      <c r="R106" s="105" t="s">
        <v>44</v>
      </c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7"/>
      <c r="BC106" s="108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10"/>
      <c r="BO106" s="110"/>
      <c r="BP106" s="110"/>
      <c r="BQ106" s="111"/>
      <c r="BR106" s="112"/>
    </row>
    <row r="107" spans="1:71" ht="15.6" customHeight="1" x14ac:dyDescent="0.5">
      <c r="C107" s="101"/>
      <c r="D107" s="113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5"/>
      <c r="R107" s="116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8"/>
      <c r="BC107" s="108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10"/>
      <c r="BO107" s="110"/>
      <c r="BP107" s="110"/>
      <c r="BQ107" s="111"/>
      <c r="BR107" s="112"/>
    </row>
    <row r="108" spans="1:71" ht="15.6" customHeight="1" x14ac:dyDescent="0.5">
      <c r="C108" s="10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68"/>
      <c r="Y108" s="68"/>
      <c r="Z108" s="68"/>
      <c r="AA108" s="109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11"/>
      <c r="AO108" s="120"/>
      <c r="AP108" s="121"/>
      <c r="AQ108" s="121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08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10"/>
      <c r="BO108" s="110"/>
      <c r="BP108" s="110"/>
      <c r="BQ108" s="111"/>
      <c r="BR108" s="112"/>
    </row>
    <row r="109" spans="1:71" ht="25.5" x14ac:dyDescent="0.5">
      <c r="C109" s="10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23" t="s">
        <v>39</v>
      </c>
      <c r="V109" s="125"/>
      <c r="W109" s="124"/>
      <c r="X109" s="126"/>
      <c r="Y109" s="126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4"/>
      <c r="AL109" s="124"/>
      <c r="AM109" s="123" t="s">
        <v>35</v>
      </c>
      <c r="AN109" s="119"/>
      <c r="AO109" s="119"/>
      <c r="AP109" s="119"/>
      <c r="AQ109" s="119"/>
      <c r="AR109" s="119"/>
      <c r="AS109" s="110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8"/>
      <c r="BD109" s="110"/>
      <c r="BE109" s="110"/>
      <c r="BF109" s="129" t="s">
        <v>17</v>
      </c>
      <c r="BG109" s="187"/>
      <c r="BH109" s="187"/>
      <c r="BI109" s="187"/>
      <c r="BJ109" s="187"/>
      <c r="BK109" s="187"/>
      <c r="BL109" s="187"/>
      <c r="BM109" s="110"/>
      <c r="BN109" s="110"/>
      <c r="BO109" s="110"/>
      <c r="BP109" s="110"/>
      <c r="BQ109" s="111"/>
      <c r="BR109" s="112"/>
    </row>
    <row r="110" spans="1:71" ht="19.350000000000001" customHeight="1" x14ac:dyDescent="0.4">
      <c r="C110" s="101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119"/>
      <c r="S110" s="119"/>
      <c r="T110" s="119"/>
      <c r="U110" s="195" t="s">
        <v>45</v>
      </c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211"/>
      <c r="AK110" s="136"/>
      <c r="AL110" s="136"/>
      <c r="AM110" s="200" t="str">
        <f>IF([2]回答表!F17="簡易水道事業",IF([2]回答表!X45="●",[2]回答表!B158,IF([2]回答表!AA45="●",[2]回答表!B223,"")),"")</f>
        <v/>
      </c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2"/>
      <c r="BC110" s="120"/>
      <c r="BD110" s="109"/>
      <c r="BE110" s="109"/>
      <c r="BF110" s="138" t="str">
        <f>IF([2]回答表!F17="簡易水道事業",IF([2]回答表!X45="●",[2]回答表!B212,IF([2]回答表!AA45="●",[2]回答表!B278,"")),"")</f>
        <v/>
      </c>
      <c r="BG110" s="139"/>
      <c r="BH110" s="139"/>
      <c r="BI110" s="139"/>
      <c r="BJ110" s="138"/>
      <c r="BK110" s="139"/>
      <c r="BL110" s="139"/>
      <c r="BM110" s="139"/>
      <c r="BN110" s="138"/>
      <c r="BO110" s="139"/>
      <c r="BP110" s="139"/>
      <c r="BQ110" s="140"/>
      <c r="BR110" s="112"/>
    </row>
    <row r="111" spans="1:71" ht="19.350000000000001" customHeight="1" x14ac:dyDescent="0.4">
      <c r="C111" s="101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119"/>
      <c r="S111" s="119"/>
      <c r="T111" s="119"/>
      <c r="U111" s="218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20"/>
      <c r="AK111" s="136"/>
      <c r="AL111" s="136"/>
      <c r="AM111" s="208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10"/>
      <c r="BC111" s="120"/>
      <c r="BD111" s="109"/>
      <c r="BE111" s="109"/>
      <c r="BF111" s="150"/>
      <c r="BG111" s="151"/>
      <c r="BH111" s="151"/>
      <c r="BI111" s="151"/>
      <c r="BJ111" s="150"/>
      <c r="BK111" s="151"/>
      <c r="BL111" s="151"/>
      <c r="BM111" s="151"/>
      <c r="BN111" s="150"/>
      <c r="BO111" s="151"/>
      <c r="BP111" s="151"/>
      <c r="BQ111" s="152"/>
      <c r="BR111" s="112"/>
    </row>
    <row r="112" spans="1:71" ht="15.6" customHeight="1" x14ac:dyDescent="0.4">
      <c r="C112" s="101"/>
      <c r="D112" s="105" t="s">
        <v>18</v>
      </c>
      <c r="E112" s="106"/>
      <c r="F112" s="106"/>
      <c r="G112" s="106"/>
      <c r="H112" s="106"/>
      <c r="I112" s="106"/>
      <c r="J112" s="106"/>
      <c r="K112" s="106"/>
      <c r="L112" s="106"/>
      <c r="M112" s="107"/>
      <c r="N112" s="130" t="str">
        <f>IF([2]回答表!F17="簡易水道事業",IF([2]回答表!X45="●","●",""),"")</f>
        <v/>
      </c>
      <c r="O112" s="131"/>
      <c r="P112" s="131"/>
      <c r="Q112" s="132"/>
      <c r="R112" s="119"/>
      <c r="S112" s="119"/>
      <c r="T112" s="119"/>
      <c r="U112" s="82" t="str">
        <f>IF([2]回答表!F17="簡易水道事業",IF([2]回答表!X45="●",[2]回答表!Y185,IF([2]回答表!AA45="●",[2]回答表!Y251,"")),"")</f>
        <v/>
      </c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153"/>
      <c r="AK112" s="136"/>
      <c r="AL112" s="136"/>
      <c r="AM112" s="208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10"/>
      <c r="BC112" s="120"/>
      <c r="BD112" s="109"/>
      <c r="BE112" s="109"/>
      <c r="BF112" s="150"/>
      <c r="BG112" s="151"/>
      <c r="BH112" s="151"/>
      <c r="BI112" s="151"/>
      <c r="BJ112" s="150"/>
      <c r="BK112" s="151"/>
      <c r="BL112" s="151"/>
      <c r="BM112" s="151"/>
      <c r="BN112" s="150"/>
      <c r="BO112" s="151"/>
      <c r="BP112" s="151"/>
      <c r="BQ112" s="152"/>
      <c r="BR112" s="112"/>
    </row>
    <row r="113" spans="3:70" ht="15.6" customHeight="1" x14ac:dyDescent="0.4">
      <c r="C113" s="101"/>
      <c r="D113" s="141"/>
      <c r="E113" s="142"/>
      <c r="F113" s="142"/>
      <c r="G113" s="142"/>
      <c r="H113" s="142"/>
      <c r="I113" s="142"/>
      <c r="J113" s="142"/>
      <c r="K113" s="142"/>
      <c r="L113" s="142"/>
      <c r="M113" s="143"/>
      <c r="N113" s="144"/>
      <c r="O113" s="145"/>
      <c r="P113" s="145"/>
      <c r="Q113" s="146"/>
      <c r="R113" s="119"/>
      <c r="S113" s="119"/>
      <c r="T113" s="119"/>
      <c r="U113" s="79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136"/>
      <c r="AL113" s="136"/>
      <c r="AM113" s="208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10"/>
      <c r="BC113" s="120"/>
      <c r="BD113" s="109"/>
      <c r="BE113" s="109"/>
      <c r="BF113" s="150" t="str">
        <f>IF([2]回答表!F17="簡易水道事業",IF([2]回答表!X45="●",[2]回答表!E212,IF([2]回答表!AA45="●",[2]回答表!E278,"")),"")</f>
        <v/>
      </c>
      <c r="BG113" s="151"/>
      <c r="BH113" s="151"/>
      <c r="BI113" s="151"/>
      <c r="BJ113" s="150" t="str">
        <f>IF([2]回答表!F17="簡易水道事業",IF([2]回答表!X45="●",[2]回答表!E213,IF([2]回答表!AA45="●",[2]回答表!E279,"")),"")</f>
        <v/>
      </c>
      <c r="BK113" s="151"/>
      <c r="BL113" s="151"/>
      <c r="BM113" s="151"/>
      <c r="BN113" s="150" t="str">
        <f>IF([2]回答表!F17="簡易水道事業",IF([2]回答表!X45="●",[2]回答表!E214,IF([2]回答表!AA45="●",[2]回答表!E280,"")),"")</f>
        <v/>
      </c>
      <c r="BO113" s="151"/>
      <c r="BP113" s="151"/>
      <c r="BQ113" s="152"/>
      <c r="BR113" s="112"/>
    </row>
    <row r="114" spans="3:70" ht="15.6" customHeight="1" x14ac:dyDescent="0.4">
      <c r="C114" s="101"/>
      <c r="D114" s="141"/>
      <c r="E114" s="142"/>
      <c r="F114" s="142"/>
      <c r="G114" s="142"/>
      <c r="H114" s="142"/>
      <c r="I114" s="142"/>
      <c r="J114" s="142"/>
      <c r="K114" s="142"/>
      <c r="L114" s="142"/>
      <c r="M114" s="143"/>
      <c r="N114" s="144"/>
      <c r="O114" s="145"/>
      <c r="P114" s="145"/>
      <c r="Q114" s="146"/>
      <c r="R114" s="159"/>
      <c r="S114" s="159"/>
      <c r="T114" s="159"/>
      <c r="U114" s="85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7"/>
      <c r="AK114" s="136"/>
      <c r="AL114" s="136"/>
      <c r="AM114" s="208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10"/>
      <c r="BC114" s="120"/>
      <c r="BD114" s="120"/>
      <c r="BE114" s="120"/>
      <c r="BF114" s="150"/>
      <c r="BG114" s="151"/>
      <c r="BH114" s="151"/>
      <c r="BI114" s="151"/>
      <c r="BJ114" s="150"/>
      <c r="BK114" s="151"/>
      <c r="BL114" s="151"/>
      <c r="BM114" s="151"/>
      <c r="BN114" s="150"/>
      <c r="BO114" s="151"/>
      <c r="BP114" s="151"/>
      <c r="BQ114" s="152"/>
      <c r="BR114" s="112"/>
    </row>
    <row r="115" spans="3:70" ht="19.350000000000001" customHeight="1" x14ac:dyDescent="0.4">
      <c r="C115" s="101"/>
      <c r="D115" s="116"/>
      <c r="E115" s="117"/>
      <c r="F115" s="117"/>
      <c r="G115" s="117"/>
      <c r="H115" s="117"/>
      <c r="I115" s="117"/>
      <c r="J115" s="117"/>
      <c r="K115" s="117"/>
      <c r="L115" s="117"/>
      <c r="M115" s="118"/>
      <c r="N115" s="154"/>
      <c r="O115" s="155"/>
      <c r="P115" s="155"/>
      <c r="Q115" s="156"/>
      <c r="R115" s="159"/>
      <c r="S115" s="159"/>
      <c r="T115" s="159"/>
      <c r="U115" s="195" t="s">
        <v>46</v>
      </c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211"/>
      <c r="AK115" s="136"/>
      <c r="AL115" s="136"/>
      <c r="AM115" s="208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10"/>
      <c r="BC115" s="120"/>
      <c r="BD115" s="109"/>
      <c r="BE115" s="109"/>
      <c r="BF115" s="150"/>
      <c r="BG115" s="151"/>
      <c r="BH115" s="151"/>
      <c r="BI115" s="151"/>
      <c r="BJ115" s="150"/>
      <c r="BK115" s="151"/>
      <c r="BL115" s="151"/>
      <c r="BM115" s="151"/>
      <c r="BN115" s="150"/>
      <c r="BO115" s="151"/>
      <c r="BP115" s="151"/>
      <c r="BQ115" s="152"/>
      <c r="BR115" s="112"/>
    </row>
    <row r="116" spans="3:70" ht="19.350000000000001" customHeight="1" x14ac:dyDescent="0.4">
      <c r="C116" s="10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218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20"/>
      <c r="AK116" s="136"/>
      <c r="AL116" s="136"/>
      <c r="AM116" s="208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10"/>
      <c r="BC116" s="120"/>
      <c r="BD116" s="172"/>
      <c r="BE116" s="172"/>
      <c r="BF116" s="150"/>
      <c r="BG116" s="151"/>
      <c r="BH116" s="151"/>
      <c r="BI116" s="151"/>
      <c r="BJ116" s="150"/>
      <c r="BK116" s="151"/>
      <c r="BL116" s="151"/>
      <c r="BM116" s="151"/>
      <c r="BN116" s="150"/>
      <c r="BO116" s="151"/>
      <c r="BP116" s="151"/>
      <c r="BQ116" s="152"/>
      <c r="BR116" s="112"/>
    </row>
    <row r="117" spans="3:70" ht="15.6" customHeight="1" x14ac:dyDescent="0.4">
      <c r="C117" s="101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119"/>
      <c r="S117" s="119"/>
      <c r="T117" s="119"/>
      <c r="U117" s="82" t="str">
        <f>IF([2]回答表!F17="簡易水道事業",IF([2]回答表!X45="●",[2]回答表!Y186,IF([2]回答表!AA45="●",[2]回答表!Y252,"")),"")</f>
        <v/>
      </c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153"/>
      <c r="AK117" s="136"/>
      <c r="AL117" s="136"/>
      <c r="AM117" s="208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10"/>
      <c r="BC117" s="120"/>
      <c r="BD117" s="172"/>
      <c r="BE117" s="172"/>
      <c r="BF117" s="150" t="s">
        <v>23</v>
      </c>
      <c r="BG117" s="151"/>
      <c r="BH117" s="151"/>
      <c r="BI117" s="151"/>
      <c r="BJ117" s="150" t="s">
        <v>24</v>
      </c>
      <c r="BK117" s="151"/>
      <c r="BL117" s="151"/>
      <c r="BM117" s="151"/>
      <c r="BN117" s="150" t="s">
        <v>25</v>
      </c>
      <c r="BO117" s="151"/>
      <c r="BP117" s="151"/>
      <c r="BQ117" s="152"/>
      <c r="BR117" s="112"/>
    </row>
    <row r="118" spans="3:70" ht="15.6" customHeight="1" x14ac:dyDescent="0.4">
      <c r="C118" s="101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119"/>
      <c r="S118" s="119"/>
      <c r="T118" s="119"/>
      <c r="U118" s="79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1"/>
      <c r="AK118" s="136"/>
      <c r="AL118" s="136"/>
      <c r="AM118" s="215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7"/>
      <c r="BC118" s="120"/>
      <c r="BD118" s="172"/>
      <c r="BE118" s="172"/>
      <c r="BF118" s="150"/>
      <c r="BG118" s="151"/>
      <c r="BH118" s="151"/>
      <c r="BI118" s="151"/>
      <c r="BJ118" s="150"/>
      <c r="BK118" s="151"/>
      <c r="BL118" s="151"/>
      <c r="BM118" s="151"/>
      <c r="BN118" s="150"/>
      <c r="BO118" s="151"/>
      <c r="BP118" s="151"/>
      <c r="BQ118" s="152"/>
      <c r="BR118" s="112"/>
    </row>
    <row r="119" spans="3:70" ht="15.6" customHeight="1" x14ac:dyDescent="0.4">
      <c r="C119" s="101"/>
      <c r="D119" s="166" t="s">
        <v>26</v>
      </c>
      <c r="E119" s="167"/>
      <c r="F119" s="167"/>
      <c r="G119" s="167"/>
      <c r="H119" s="167"/>
      <c r="I119" s="167"/>
      <c r="J119" s="167"/>
      <c r="K119" s="167"/>
      <c r="L119" s="167"/>
      <c r="M119" s="168"/>
      <c r="N119" s="130" t="str">
        <f>IF([2]回答表!F17="簡易水道事業",IF([2]回答表!AA45="●","●",""),"")</f>
        <v/>
      </c>
      <c r="O119" s="131"/>
      <c r="P119" s="131"/>
      <c r="Q119" s="132"/>
      <c r="R119" s="119"/>
      <c r="S119" s="119"/>
      <c r="T119" s="119"/>
      <c r="U119" s="85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7"/>
      <c r="AK119" s="136"/>
      <c r="AL119" s="136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120"/>
      <c r="BD119" s="172"/>
      <c r="BE119" s="172"/>
      <c r="BF119" s="189"/>
      <c r="BG119" s="190"/>
      <c r="BH119" s="190"/>
      <c r="BI119" s="190"/>
      <c r="BJ119" s="189"/>
      <c r="BK119" s="190"/>
      <c r="BL119" s="190"/>
      <c r="BM119" s="190"/>
      <c r="BN119" s="189"/>
      <c r="BO119" s="190"/>
      <c r="BP119" s="190"/>
      <c r="BQ119" s="191"/>
      <c r="BR119" s="112"/>
    </row>
    <row r="120" spans="3:70" ht="15.6" customHeight="1" x14ac:dyDescent="0.4">
      <c r="C120" s="101"/>
      <c r="D120" s="173"/>
      <c r="E120" s="174"/>
      <c r="F120" s="174"/>
      <c r="G120" s="174"/>
      <c r="H120" s="174"/>
      <c r="I120" s="174"/>
      <c r="J120" s="174"/>
      <c r="K120" s="174"/>
      <c r="L120" s="174"/>
      <c r="M120" s="175"/>
      <c r="N120" s="144"/>
      <c r="O120" s="145"/>
      <c r="P120" s="145"/>
      <c r="Q120" s="146"/>
      <c r="R120" s="119"/>
      <c r="S120" s="119"/>
      <c r="T120" s="119"/>
      <c r="U120" s="195" t="s">
        <v>47</v>
      </c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211"/>
      <c r="AK120" s="68"/>
      <c r="AL120" s="68"/>
      <c r="AM120" s="221" t="s">
        <v>48</v>
      </c>
      <c r="AN120" s="222"/>
      <c r="AO120" s="222"/>
      <c r="AP120" s="222"/>
      <c r="AQ120" s="222"/>
      <c r="AR120" s="223"/>
      <c r="AS120" s="221" t="s">
        <v>49</v>
      </c>
      <c r="AT120" s="222"/>
      <c r="AU120" s="222"/>
      <c r="AV120" s="222"/>
      <c r="AW120" s="222"/>
      <c r="AX120" s="223"/>
      <c r="AY120" s="224" t="s">
        <v>50</v>
      </c>
      <c r="AZ120" s="225"/>
      <c r="BA120" s="225"/>
      <c r="BB120" s="225"/>
      <c r="BC120" s="225"/>
      <c r="BD120" s="226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112"/>
    </row>
    <row r="121" spans="3:70" ht="15.6" customHeight="1" x14ac:dyDescent="0.4">
      <c r="C121" s="101"/>
      <c r="D121" s="173"/>
      <c r="E121" s="174"/>
      <c r="F121" s="174"/>
      <c r="G121" s="174"/>
      <c r="H121" s="174"/>
      <c r="I121" s="174"/>
      <c r="J121" s="174"/>
      <c r="K121" s="174"/>
      <c r="L121" s="174"/>
      <c r="M121" s="175"/>
      <c r="N121" s="144"/>
      <c r="O121" s="145"/>
      <c r="P121" s="145"/>
      <c r="Q121" s="146"/>
      <c r="R121" s="119"/>
      <c r="S121" s="119"/>
      <c r="T121" s="119"/>
      <c r="U121" s="218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20"/>
      <c r="AK121" s="68"/>
      <c r="AL121" s="68"/>
      <c r="AM121" s="227"/>
      <c r="AN121" s="228"/>
      <c r="AO121" s="228"/>
      <c r="AP121" s="228"/>
      <c r="AQ121" s="228"/>
      <c r="AR121" s="229"/>
      <c r="AS121" s="227"/>
      <c r="AT121" s="228"/>
      <c r="AU121" s="228"/>
      <c r="AV121" s="228"/>
      <c r="AW121" s="228"/>
      <c r="AX121" s="229"/>
      <c r="AY121" s="230"/>
      <c r="AZ121" s="231"/>
      <c r="BA121" s="231"/>
      <c r="BB121" s="231"/>
      <c r="BC121" s="231"/>
      <c r="BD121" s="232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112"/>
    </row>
    <row r="122" spans="3:70" ht="15.6" customHeight="1" x14ac:dyDescent="0.4">
      <c r="C122" s="101"/>
      <c r="D122" s="176"/>
      <c r="E122" s="177"/>
      <c r="F122" s="177"/>
      <c r="G122" s="177"/>
      <c r="H122" s="177"/>
      <c r="I122" s="177"/>
      <c r="J122" s="177"/>
      <c r="K122" s="177"/>
      <c r="L122" s="177"/>
      <c r="M122" s="178"/>
      <c r="N122" s="154"/>
      <c r="O122" s="155"/>
      <c r="P122" s="155"/>
      <c r="Q122" s="156"/>
      <c r="R122" s="119"/>
      <c r="S122" s="119"/>
      <c r="T122" s="119"/>
      <c r="U122" s="82" t="str">
        <f>IF([2]回答表!F17="簡易水道事業",IF([2]回答表!X45="●",[2]回答表!Y187,IF([2]回答表!AA45="●",[2]回答表!Y253,"")),"")</f>
        <v/>
      </c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153"/>
      <c r="AK122" s="68"/>
      <c r="AL122" s="68"/>
      <c r="AM122" s="233" t="str">
        <f>IF([2]回答表!F17="簡易水道事業",IF([2]回答表!X45="●",[2]回答表!Y189,IF([2]回答表!AA45="●",[2]回答表!Y255,"")),"")</f>
        <v/>
      </c>
      <c r="AN122" s="233"/>
      <c r="AO122" s="233"/>
      <c r="AP122" s="233"/>
      <c r="AQ122" s="233"/>
      <c r="AR122" s="233"/>
      <c r="AS122" s="233" t="str">
        <f>IF([2]回答表!F17="簡易水道事業",IF([2]回答表!X45="●",[2]回答表!Y190,IF([2]回答表!AA45="●",[2]回答表!Y256,"")),"")</f>
        <v/>
      </c>
      <c r="AT122" s="233"/>
      <c r="AU122" s="233"/>
      <c r="AV122" s="233"/>
      <c r="AW122" s="233"/>
      <c r="AX122" s="233"/>
      <c r="AY122" s="233" t="str">
        <f>IF([2]回答表!F17="簡易水道事業",IF([2]回答表!X45="●",[2]回答表!Y191,IF([2]回答表!AA45="●",[2]回答表!Y257,"")),"")</f>
        <v/>
      </c>
      <c r="AZ122" s="233"/>
      <c r="BA122" s="233"/>
      <c r="BB122" s="233"/>
      <c r="BC122" s="233"/>
      <c r="BD122" s="233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112"/>
    </row>
    <row r="123" spans="3:70" ht="15.6" customHeight="1" x14ac:dyDescent="0.4">
      <c r="C123" s="10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119"/>
      <c r="S123" s="119"/>
      <c r="T123" s="119"/>
      <c r="U123" s="79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1"/>
      <c r="AK123" s="68"/>
      <c r="AL123" s="68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Y123" s="233"/>
      <c r="AZ123" s="233"/>
      <c r="BA123" s="233"/>
      <c r="BB123" s="233"/>
      <c r="BC123" s="233"/>
      <c r="BD123" s="233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112"/>
    </row>
    <row r="124" spans="3:70" ht="15.6" customHeight="1" x14ac:dyDescent="0.4">
      <c r="C124" s="101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84"/>
      <c r="O124" s="84"/>
      <c r="P124" s="84"/>
      <c r="Q124" s="84"/>
      <c r="R124" s="119"/>
      <c r="S124" s="119"/>
      <c r="T124" s="234"/>
      <c r="U124" s="85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7"/>
      <c r="AK124" s="68"/>
      <c r="AL124" s="112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33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112"/>
    </row>
    <row r="125" spans="3:70" ht="15.6" customHeight="1" x14ac:dyDescent="0.4">
      <c r="C125" s="101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108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2"/>
    </row>
    <row r="126" spans="3:70" ht="18.600000000000001" customHeight="1" x14ac:dyDescent="0.5">
      <c r="C126" s="101"/>
      <c r="D126" s="235"/>
      <c r="E126" s="157"/>
      <c r="F126" s="157"/>
      <c r="G126" s="157"/>
      <c r="H126" s="157"/>
      <c r="I126" s="157"/>
      <c r="J126" s="157"/>
      <c r="K126" s="157"/>
      <c r="L126" s="157"/>
      <c r="M126" s="157"/>
      <c r="N126" s="84"/>
      <c r="O126" s="84"/>
      <c r="P126" s="84"/>
      <c r="Q126" s="84"/>
      <c r="R126" s="119"/>
      <c r="S126" s="119"/>
      <c r="T126" s="119"/>
      <c r="U126" s="123" t="s">
        <v>31</v>
      </c>
      <c r="V126" s="119"/>
      <c r="W126" s="119"/>
      <c r="X126" s="119"/>
      <c r="Y126" s="119"/>
      <c r="Z126" s="119"/>
      <c r="AA126" s="110"/>
      <c r="AB126" s="124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23" t="s">
        <v>32</v>
      </c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68"/>
      <c r="BR126" s="112"/>
    </row>
    <row r="127" spans="3:70" ht="15.6" customHeight="1" x14ac:dyDescent="0.4">
      <c r="C127" s="101"/>
      <c r="D127" s="194" t="s">
        <v>33</v>
      </c>
      <c r="E127" s="194"/>
      <c r="F127" s="194"/>
      <c r="G127" s="194"/>
      <c r="H127" s="194"/>
      <c r="I127" s="194"/>
      <c r="J127" s="194"/>
      <c r="K127" s="194"/>
      <c r="L127" s="194"/>
      <c r="M127" s="213"/>
      <c r="N127" s="130" t="str">
        <f>IF([2]回答表!F17="簡易水道事業",IF([2]回答表!AD45="●","●",""),"")</f>
        <v/>
      </c>
      <c r="O127" s="131"/>
      <c r="P127" s="131"/>
      <c r="Q127" s="132"/>
      <c r="R127" s="119"/>
      <c r="S127" s="119"/>
      <c r="T127" s="119"/>
      <c r="U127" s="133" t="str">
        <f>IF([2]回答表!F17="簡易水道事業",IF([2]回答表!AD45="●",[2]回答表!B289,""),"")</f>
        <v/>
      </c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5"/>
      <c r="AK127" s="183"/>
      <c r="AL127" s="183"/>
      <c r="AM127" s="133" t="str">
        <f>IF([2]回答表!F17="簡易水道事業",IF([2]回答表!AD45="●",[2]回答表!B295,""),"")</f>
        <v/>
      </c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5"/>
      <c r="BR127" s="112"/>
    </row>
    <row r="128" spans="3:70" ht="15.6" customHeight="1" x14ac:dyDescent="0.4">
      <c r="C128" s="101"/>
      <c r="D128" s="194"/>
      <c r="E128" s="194"/>
      <c r="F128" s="194"/>
      <c r="G128" s="194"/>
      <c r="H128" s="194"/>
      <c r="I128" s="194"/>
      <c r="J128" s="194"/>
      <c r="K128" s="194"/>
      <c r="L128" s="194"/>
      <c r="M128" s="213"/>
      <c r="N128" s="144"/>
      <c r="O128" s="145"/>
      <c r="P128" s="145"/>
      <c r="Q128" s="146"/>
      <c r="R128" s="119"/>
      <c r="S128" s="119"/>
      <c r="T128" s="119"/>
      <c r="U128" s="147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9"/>
      <c r="AK128" s="183"/>
      <c r="AL128" s="183"/>
      <c r="AM128" s="147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9"/>
      <c r="BR128" s="112"/>
    </row>
    <row r="129" spans="3:92" ht="15.6" customHeight="1" x14ac:dyDescent="0.4">
      <c r="C129" s="101"/>
      <c r="D129" s="194"/>
      <c r="E129" s="194"/>
      <c r="F129" s="194"/>
      <c r="G129" s="194"/>
      <c r="H129" s="194"/>
      <c r="I129" s="194"/>
      <c r="J129" s="194"/>
      <c r="K129" s="194"/>
      <c r="L129" s="194"/>
      <c r="M129" s="213"/>
      <c r="N129" s="144"/>
      <c r="O129" s="145"/>
      <c r="P129" s="145"/>
      <c r="Q129" s="146"/>
      <c r="R129" s="119"/>
      <c r="S129" s="119"/>
      <c r="T129" s="119"/>
      <c r="U129" s="147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9"/>
      <c r="AK129" s="183"/>
      <c r="AL129" s="183"/>
      <c r="AM129" s="147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9"/>
      <c r="BR129" s="112"/>
    </row>
    <row r="130" spans="3:92" ht="15.6" customHeight="1" x14ac:dyDescent="0.4">
      <c r="C130" s="101"/>
      <c r="D130" s="194"/>
      <c r="E130" s="194"/>
      <c r="F130" s="194"/>
      <c r="G130" s="194"/>
      <c r="H130" s="194"/>
      <c r="I130" s="194"/>
      <c r="J130" s="194"/>
      <c r="K130" s="194"/>
      <c r="L130" s="194"/>
      <c r="M130" s="213"/>
      <c r="N130" s="154"/>
      <c r="O130" s="155"/>
      <c r="P130" s="155"/>
      <c r="Q130" s="156"/>
      <c r="R130" s="119"/>
      <c r="S130" s="119"/>
      <c r="T130" s="119"/>
      <c r="U130" s="179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1"/>
      <c r="AK130" s="183"/>
      <c r="AL130" s="183"/>
      <c r="AM130" s="179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1"/>
      <c r="BR130" s="112"/>
    </row>
    <row r="131" spans="3:92" ht="15.6" customHeight="1" x14ac:dyDescent="0.4">
      <c r="C131" s="184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6"/>
    </row>
    <row r="132" spans="3:92" ht="15.6" customHeight="1" x14ac:dyDescent="0.4"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</row>
    <row r="133" spans="3:92" ht="15.6" customHeight="1" x14ac:dyDescent="0.4">
      <c r="C133" s="94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C133" s="97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9"/>
    </row>
    <row r="134" spans="3:92" ht="15.6" customHeight="1" x14ac:dyDescent="0.5">
      <c r="C134" s="10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68"/>
      <c r="Y134" s="68"/>
      <c r="Z134" s="68"/>
      <c r="AA134" s="109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11"/>
      <c r="AO134" s="120"/>
      <c r="AP134" s="121"/>
      <c r="AQ134" s="121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08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10"/>
      <c r="BO134" s="110"/>
      <c r="BP134" s="110"/>
      <c r="BQ134" s="111"/>
      <c r="BR134" s="112"/>
    </row>
    <row r="135" spans="3:92" ht="15.6" customHeight="1" x14ac:dyDescent="0.5">
      <c r="C135" s="101"/>
      <c r="D135" s="102" t="s">
        <v>14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4"/>
      <c r="R135" s="105" t="s">
        <v>51</v>
      </c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7"/>
      <c r="BC135" s="108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10"/>
      <c r="BO135" s="110"/>
      <c r="BP135" s="110"/>
      <c r="BQ135" s="111"/>
      <c r="BR135" s="112"/>
    </row>
    <row r="136" spans="3:92" ht="15.6" customHeight="1" x14ac:dyDescent="0.5">
      <c r="C136" s="101"/>
      <c r="D136" s="113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5"/>
      <c r="R136" s="116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8"/>
      <c r="BC136" s="108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10"/>
      <c r="BO136" s="110"/>
      <c r="BP136" s="110"/>
      <c r="BQ136" s="111"/>
      <c r="BR136" s="112"/>
    </row>
    <row r="137" spans="3:92" ht="15.6" customHeight="1" x14ac:dyDescent="0.5">
      <c r="C137" s="10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68"/>
      <c r="Y137" s="68"/>
      <c r="Z137" s="68"/>
      <c r="AA137" s="109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11"/>
      <c r="AO137" s="120"/>
      <c r="AP137" s="121"/>
      <c r="AQ137" s="121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08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10"/>
      <c r="BO137" s="110"/>
      <c r="BP137" s="110"/>
      <c r="BQ137" s="111"/>
      <c r="BR137" s="112"/>
    </row>
    <row r="138" spans="3:92" ht="25.5" x14ac:dyDescent="0.5">
      <c r="C138" s="10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23" t="s">
        <v>39</v>
      </c>
      <c r="V138" s="125"/>
      <c r="W138" s="124"/>
      <c r="X138" s="126"/>
      <c r="Y138" s="126"/>
      <c r="Z138" s="127"/>
      <c r="AA138" s="127"/>
      <c r="AB138" s="127"/>
      <c r="AC138" s="128"/>
      <c r="AD138" s="128"/>
      <c r="AE138" s="128"/>
      <c r="AF138" s="128"/>
      <c r="AG138" s="128"/>
      <c r="AH138" s="128"/>
      <c r="AI138" s="128"/>
      <c r="AJ138" s="128"/>
      <c r="AK138" s="124"/>
      <c r="AL138" s="124"/>
      <c r="AM138" s="123" t="s">
        <v>35</v>
      </c>
      <c r="AN138" s="119"/>
      <c r="AO138" s="119"/>
      <c r="AP138" s="119"/>
      <c r="AQ138" s="119"/>
      <c r="AR138" s="119"/>
      <c r="AS138" s="110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8"/>
      <c r="BD138" s="110"/>
      <c r="BE138" s="110"/>
      <c r="BF138" s="129" t="s">
        <v>17</v>
      </c>
      <c r="BG138" s="187"/>
      <c r="BH138" s="187"/>
      <c r="BI138" s="187"/>
      <c r="BJ138" s="187"/>
      <c r="BK138" s="187"/>
      <c r="BL138" s="187"/>
      <c r="BM138" s="110"/>
      <c r="BN138" s="110"/>
      <c r="BO138" s="110"/>
      <c r="BP138" s="110"/>
      <c r="BQ138" s="111"/>
      <c r="BR138" s="112"/>
    </row>
    <row r="139" spans="3:92" ht="19.350000000000001" customHeight="1" x14ac:dyDescent="0.4">
      <c r="C139" s="101"/>
      <c r="D139" s="194" t="s">
        <v>18</v>
      </c>
      <c r="E139" s="194"/>
      <c r="F139" s="194"/>
      <c r="G139" s="194"/>
      <c r="H139" s="194"/>
      <c r="I139" s="194"/>
      <c r="J139" s="194"/>
      <c r="K139" s="194"/>
      <c r="L139" s="194"/>
      <c r="M139" s="194"/>
      <c r="N139" s="130" t="str">
        <f>IF([2]回答表!F17="下水道事業",IF([2]回答表!X45="●","●",""),"")</f>
        <v/>
      </c>
      <c r="O139" s="131"/>
      <c r="P139" s="131"/>
      <c r="Q139" s="132"/>
      <c r="R139" s="119"/>
      <c r="S139" s="119"/>
      <c r="T139" s="119"/>
      <c r="U139" s="197" t="s">
        <v>52</v>
      </c>
      <c r="V139" s="198"/>
      <c r="W139" s="198"/>
      <c r="X139" s="198"/>
      <c r="Y139" s="198"/>
      <c r="Z139" s="198"/>
      <c r="AA139" s="198"/>
      <c r="AB139" s="198"/>
      <c r="AC139" s="101"/>
      <c r="AD139" s="68"/>
      <c r="AE139" s="68"/>
      <c r="AF139" s="68"/>
      <c r="AG139" s="68"/>
      <c r="AH139" s="68"/>
      <c r="AI139" s="68"/>
      <c r="AJ139" s="68"/>
      <c r="AK139" s="136"/>
      <c r="AL139" s="68"/>
      <c r="AM139" s="200" t="str">
        <f>IF([2]回答表!F17="下水道事業",IF([2]回答表!X45="●",[2]回答表!B158,IF([2]回答表!AA45="●",[2]回答表!B223,"")),"")</f>
        <v/>
      </c>
      <c r="AN139" s="201"/>
      <c r="AO139" s="201"/>
      <c r="AP139" s="201"/>
      <c r="AQ139" s="201"/>
      <c r="AR139" s="201"/>
      <c r="AS139" s="201"/>
      <c r="AT139" s="201"/>
      <c r="AU139" s="201"/>
      <c r="AV139" s="201"/>
      <c r="AW139" s="201"/>
      <c r="AX139" s="201"/>
      <c r="AY139" s="201"/>
      <c r="AZ139" s="201"/>
      <c r="BA139" s="201"/>
      <c r="BB139" s="201"/>
      <c r="BC139" s="202"/>
      <c r="BD139" s="109"/>
      <c r="BE139" s="109"/>
      <c r="BF139" s="138" t="str">
        <f>IF([2]回答表!F17="下水道事業",IF([2]回答表!X45="●",[2]回答表!B212,IF([2]回答表!AA45="●",[2]回答表!B278,"")),"")</f>
        <v/>
      </c>
      <c r="BG139" s="139"/>
      <c r="BH139" s="139"/>
      <c r="BI139" s="139"/>
      <c r="BJ139" s="138"/>
      <c r="BK139" s="139"/>
      <c r="BL139" s="139"/>
      <c r="BM139" s="139"/>
      <c r="BN139" s="138"/>
      <c r="BO139" s="139"/>
      <c r="BP139" s="139"/>
      <c r="BQ139" s="140"/>
      <c r="BR139" s="112"/>
    </row>
    <row r="140" spans="3:92" ht="19.350000000000001" customHeight="1" x14ac:dyDescent="0.4">
      <c r="C140" s="101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44"/>
      <c r="O140" s="145"/>
      <c r="P140" s="145"/>
      <c r="Q140" s="146"/>
      <c r="R140" s="119"/>
      <c r="S140" s="119"/>
      <c r="T140" s="119"/>
      <c r="U140" s="205"/>
      <c r="V140" s="206"/>
      <c r="W140" s="206"/>
      <c r="X140" s="206"/>
      <c r="Y140" s="206"/>
      <c r="Z140" s="206"/>
      <c r="AA140" s="206"/>
      <c r="AB140" s="206"/>
      <c r="AC140" s="101"/>
      <c r="AD140" s="68"/>
      <c r="AE140" s="68"/>
      <c r="AF140" s="68"/>
      <c r="AG140" s="68"/>
      <c r="AH140" s="68"/>
      <c r="AI140" s="68"/>
      <c r="AJ140" s="68"/>
      <c r="AK140" s="136"/>
      <c r="AL140" s="68"/>
      <c r="AM140" s="208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10"/>
      <c r="BD140" s="109"/>
      <c r="BE140" s="109"/>
      <c r="BF140" s="150"/>
      <c r="BG140" s="151"/>
      <c r="BH140" s="151"/>
      <c r="BI140" s="151"/>
      <c r="BJ140" s="150"/>
      <c r="BK140" s="151"/>
      <c r="BL140" s="151"/>
      <c r="BM140" s="151"/>
      <c r="BN140" s="150"/>
      <c r="BO140" s="151"/>
      <c r="BP140" s="151"/>
      <c r="BQ140" s="152"/>
      <c r="BR140" s="112"/>
    </row>
    <row r="141" spans="3:92" ht="15.6" customHeight="1" x14ac:dyDescent="0.4">
      <c r="C141" s="101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44"/>
      <c r="O141" s="145"/>
      <c r="P141" s="145"/>
      <c r="Q141" s="146"/>
      <c r="R141" s="119"/>
      <c r="S141" s="119"/>
      <c r="T141" s="119"/>
      <c r="U141" s="82" t="str">
        <f>IF([2]回答表!F17="下水道事業",IF([2]回答表!X45="●",[2]回答表!Y193,IF([2]回答表!AA45="●",[2]回答表!Y259,"")),"")</f>
        <v/>
      </c>
      <c r="V141" s="83"/>
      <c r="W141" s="83"/>
      <c r="X141" s="83"/>
      <c r="Y141" s="83"/>
      <c r="Z141" s="83"/>
      <c r="AA141" s="83"/>
      <c r="AB141" s="153"/>
      <c r="AC141" s="68"/>
      <c r="AD141" s="68"/>
      <c r="AE141" s="68"/>
      <c r="AF141" s="68"/>
      <c r="AG141" s="68"/>
      <c r="AH141" s="68"/>
      <c r="AI141" s="68"/>
      <c r="AJ141" s="68"/>
      <c r="AK141" s="136"/>
      <c r="AL141" s="68"/>
      <c r="AM141" s="208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10"/>
      <c r="BD141" s="109"/>
      <c r="BE141" s="109"/>
      <c r="BF141" s="150"/>
      <c r="BG141" s="151"/>
      <c r="BH141" s="151"/>
      <c r="BI141" s="151"/>
      <c r="BJ141" s="150"/>
      <c r="BK141" s="151"/>
      <c r="BL141" s="151"/>
      <c r="BM141" s="151"/>
      <c r="BN141" s="150"/>
      <c r="BO141" s="151"/>
      <c r="BP141" s="151"/>
      <c r="BQ141" s="152"/>
      <c r="BR141" s="112"/>
    </row>
    <row r="142" spans="3:92" ht="15.6" customHeight="1" x14ac:dyDescent="0.5">
      <c r="C142" s="101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54"/>
      <c r="O142" s="155"/>
      <c r="P142" s="155"/>
      <c r="Q142" s="156"/>
      <c r="R142" s="119"/>
      <c r="S142" s="119"/>
      <c r="T142" s="119"/>
      <c r="U142" s="79"/>
      <c r="V142" s="80"/>
      <c r="W142" s="80"/>
      <c r="X142" s="80"/>
      <c r="Y142" s="80"/>
      <c r="Z142" s="80"/>
      <c r="AA142" s="80"/>
      <c r="AB142" s="81"/>
      <c r="AC142" s="109"/>
      <c r="AD142" s="109"/>
      <c r="AE142" s="109"/>
      <c r="AF142" s="109"/>
      <c r="AG142" s="109"/>
      <c r="AH142" s="109"/>
      <c r="AI142" s="109"/>
      <c r="AJ142" s="110"/>
      <c r="AK142" s="136"/>
      <c r="AL142" s="68"/>
      <c r="AM142" s="208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10"/>
      <c r="BD142" s="109"/>
      <c r="BE142" s="109"/>
      <c r="BF142" s="150" t="str">
        <f>IF([2]回答表!F17="下水道事業",IF([2]回答表!X45="●",[2]回答表!E212,IF([2]回答表!AA45="●",[2]回答表!E278,"")),"")</f>
        <v/>
      </c>
      <c r="BG142" s="151"/>
      <c r="BH142" s="151"/>
      <c r="BI142" s="151"/>
      <c r="BJ142" s="150" t="str">
        <f>IF([2]回答表!F17="下水道事業",IF([2]回答表!X45="●",[2]回答表!E213,IF([2]回答表!AA45="●",[2]回答表!E279,"")),"")</f>
        <v/>
      </c>
      <c r="BK142" s="151"/>
      <c r="BL142" s="151"/>
      <c r="BM142" s="151"/>
      <c r="BN142" s="150" t="str">
        <f>IF([2]回答表!F17="下水道事業",IF([2]回答表!X45="●",[2]回答表!E214,IF([2]回答表!AA45="●",[2]回答表!E280,"")),"")</f>
        <v/>
      </c>
      <c r="BO142" s="151"/>
      <c r="BP142" s="151"/>
      <c r="BQ142" s="152"/>
      <c r="BR142" s="112"/>
      <c r="BX142" s="200" t="str">
        <f>IF([2]回答表!AQ20="下水道事業",IF([2]回答表!BI48="○",[2]回答表!AM161,IF([2]回答表!BL48="○",[2]回答表!AM226,"")),"")</f>
        <v/>
      </c>
      <c r="BY142" s="201"/>
      <c r="BZ142" s="201"/>
      <c r="CA142" s="201"/>
      <c r="CB142" s="201"/>
      <c r="CC142" s="201"/>
      <c r="CD142" s="201"/>
      <c r="CE142" s="201"/>
      <c r="CF142" s="201"/>
      <c r="CG142" s="201"/>
      <c r="CH142" s="201"/>
      <c r="CI142" s="201"/>
      <c r="CJ142" s="201"/>
      <c r="CK142" s="201"/>
      <c r="CL142" s="201"/>
      <c r="CM142" s="201"/>
      <c r="CN142" s="202"/>
    </row>
    <row r="143" spans="3:92" ht="15.6" customHeight="1" x14ac:dyDescent="0.5">
      <c r="C143" s="101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8"/>
      <c r="O143" s="158"/>
      <c r="P143" s="158"/>
      <c r="Q143" s="158"/>
      <c r="R143" s="159"/>
      <c r="S143" s="159"/>
      <c r="T143" s="159"/>
      <c r="U143" s="85"/>
      <c r="V143" s="86"/>
      <c r="W143" s="86"/>
      <c r="X143" s="86"/>
      <c r="Y143" s="86"/>
      <c r="Z143" s="86"/>
      <c r="AA143" s="86"/>
      <c r="AB143" s="87"/>
      <c r="AC143" s="109"/>
      <c r="AD143" s="109"/>
      <c r="AE143" s="109"/>
      <c r="AF143" s="109"/>
      <c r="AG143" s="109"/>
      <c r="AH143" s="109"/>
      <c r="AI143" s="109"/>
      <c r="AJ143" s="110"/>
      <c r="AK143" s="136"/>
      <c r="AL143" s="109"/>
      <c r="AM143" s="208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10"/>
      <c r="BD143" s="120"/>
      <c r="BE143" s="120"/>
      <c r="BF143" s="150"/>
      <c r="BG143" s="151"/>
      <c r="BH143" s="151"/>
      <c r="BI143" s="151"/>
      <c r="BJ143" s="150"/>
      <c r="BK143" s="151"/>
      <c r="BL143" s="151"/>
      <c r="BM143" s="151"/>
      <c r="BN143" s="150"/>
      <c r="BO143" s="151"/>
      <c r="BP143" s="151"/>
      <c r="BQ143" s="152"/>
      <c r="BR143" s="112"/>
      <c r="BX143" s="208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10"/>
    </row>
    <row r="144" spans="3:92" ht="18" customHeight="1" x14ac:dyDescent="0.4">
      <c r="C144" s="101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109"/>
      <c r="Q144" s="109"/>
      <c r="R144" s="119"/>
      <c r="S144" s="119"/>
      <c r="T144" s="119"/>
      <c r="U144" s="68"/>
      <c r="V144" s="68"/>
      <c r="W144" s="68"/>
      <c r="X144" s="68"/>
      <c r="Y144" s="68"/>
      <c r="Z144" s="68"/>
      <c r="AA144" s="68"/>
      <c r="AB144" s="68"/>
      <c r="AC144" s="68"/>
      <c r="AD144" s="108"/>
      <c r="AE144" s="109"/>
      <c r="AF144" s="109"/>
      <c r="AG144" s="109"/>
      <c r="AH144" s="109"/>
      <c r="AI144" s="109"/>
      <c r="AJ144" s="109"/>
      <c r="AK144" s="109"/>
      <c r="AL144" s="109"/>
      <c r="AM144" s="208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10"/>
      <c r="BD144" s="68"/>
      <c r="BE144" s="68"/>
      <c r="BF144" s="150"/>
      <c r="BG144" s="151"/>
      <c r="BH144" s="151"/>
      <c r="BI144" s="151"/>
      <c r="BJ144" s="150"/>
      <c r="BK144" s="151"/>
      <c r="BL144" s="151"/>
      <c r="BM144" s="151"/>
      <c r="BN144" s="150"/>
      <c r="BO144" s="151"/>
      <c r="BP144" s="151"/>
      <c r="BQ144" s="152"/>
      <c r="BR144" s="112"/>
      <c r="BS144" s="92"/>
      <c r="BT144" s="68"/>
      <c r="BU144" s="68"/>
      <c r="BV144" s="68"/>
      <c r="BW144" s="68"/>
      <c r="BX144" s="208"/>
      <c r="BY144" s="209"/>
      <c r="BZ144" s="209"/>
      <c r="CA144" s="209"/>
      <c r="CB144" s="209"/>
      <c r="CC144" s="209"/>
      <c r="CD144" s="209"/>
      <c r="CE144" s="209"/>
      <c r="CF144" s="209"/>
      <c r="CG144" s="209"/>
      <c r="CH144" s="209"/>
      <c r="CI144" s="209"/>
      <c r="CJ144" s="209"/>
      <c r="CK144" s="209"/>
      <c r="CL144" s="209"/>
      <c r="CM144" s="209"/>
      <c r="CN144" s="210"/>
    </row>
    <row r="145" spans="3:92" ht="19.350000000000001" customHeight="1" x14ac:dyDescent="0.4">
      <c r="C145" s="101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8"/>
      <c r="O145" s="158"/>
      <c r="P145" s="158"/>
      <c r="Q145" s="158"/>
      <c r="R145" s="159"/>
      <c r="S145" s="159"/>
      <c r="T145" s="159"/>
      <c r="U145" s="197" t="s">
        <v>53</v>
      </c>
      <c r="V145" s="198"/>
      <c r="W145" s="198"/>
      <c r="X145" s="198"/>
      <c r="Y145" s="198"/>
      <c r="Z145" s="198"/>
      <c r="AA145" s="198"/>
      <c r="AB145" s="198"/>
      <c r="AC145" s="197" t="s">
        <v>54</v>
      </c>
      <c r="AD145" s="198"/>
      <c r="AE145" s="198"/>
      <c r="AF145" s="198"/>
      <c r="AG145" s="198"/>
      <c r="AH145" s="198"/>
      <c r="AI145" s="198"/>
      <c r="AJ145" s="199"/>
      <c r="AK145" s="136"/>
      <c r="AL145" s="109"/>
      <c r="AM145" s="208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10"/>
      <c r="BD145" s="109"/>
      <c r="BE145" s="109"/>
      <c r="BF145" s="150"/>
      <c r="BG145" s="151"/>
      <c r="BH145" s="151"/>
      <c r="BI145" s="151"/>
      <c r="BJ145" s="150"/>
      <c r="BK145" s="151"/>
      <c r="BL145" s="151"/>
      <c r="BM145" s="151"/>
      <c r="BN145" s="150"/>
      <c r="BO145" s="151"/>
      <c r="BP145" s="151"/>
      <c r="BQ145" s="152"/>
      <c r="BR145" s="112"/>
      <c r="BX145" s="208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09"/>
      <c r="CI145" s="209"/>
      <c r="CJ145" s="209"/>
      <c r="CK145" s="209"/>
      <c r="CL145" s="209"/>
      <c r="CM145" s="209"/>
      <c r="CN145" s="210"/>
    </row>
    <row r="146" spans="3:92" ht="19.350000000000001" customHeight="1" x14ac:dyDescent="0.4">
      <c r="C146" s="101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109"/>
      <c r="Q146" s="109"/>
      <c r="R146" s="109"/>
      <c r="S146" s="119"/>
      <c r="T146" s="119"/>
      <c r="U146" s="205"/>
      <c r="V146" s="206"/>
      <c r="W146" s="206"/>
      <c r="X146" s="206"/>
      <c r="Y146" s="206"/>
      <c r="Z146" s="206"/>
      <c r="AA146" s="206"/>
      <c r="AB146" s="206"/>
      <c r="AC146" s="236"/>
      <c r="AD146" s="237"/>
      <c r="AE146" s="237"/>
      <c r="AF146" s="237"/>
      <c r="AG146" s="237"/>
      <c r="AH146" s="237"/>
      <c r="AI146" s="237"/>
      <c r="AJ146" s="238"/>
      <c r="AK146" s="136"/>
      <c r="AL146" s="109"/>
      <c r="AM146" s="208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10"/>
      <c r="BD146" s="172"/>
      <c r="BE146" s="172"/>
      <c r="BF146" s="150"/>
      <c r="BG146" s="151"/>
      <c r="BH146" s="151"/>
      <c r="BI146" s="151"/>
      <c r="BJ146" s="150"/>
      <c r="BK146" s="151"/>
      <c r="BL146" s="151"/>
      <c r="BM146" s="151"/>
      <c r="BN146" s="150"/>
      <c r="BO146" s="151"/>
      <c r="BP146" s="151"/>
      <c r="BQ146" s="152"/>
      <c r="BR146" s="112"/>
      <c r="BX146" s="208"/>
      <c r="BY146" s="209"/>
      <c r="BZ146" s="209"/>
      <c r="CA146" s="209"/>
      <c r="CB146" s="209"/>
      <c r="CC146" s="209"/>
      <c r="CD146" s="209"/>
      <c r="CE146" s="209"/>
      <c r="CF146" s="209"/>
      <c r="CG146" s="209"/>
      <c r="CH146" s="209"/>
      <c r="CI146" s="209"/>
      <c r="CJ146" s="209"/>
      <c r="CK146" s="209"/>
      <c r="CL146" s="209"/>
      <c r="CM146" s="209"/>
      <c r="CN146" s="210"/>
    </row>
    <row r="147" spans="3:92" ht="15.6" customHeight="1" x14ac:dyDescent="0.4">
      <c r="C147" s="101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109"/>
      <c r="Q147" s="109"/>
      <c r="R147" s="109"/>
      <c r="S147" s="119"/>
      <c r="T147" s="119"/>
      <c r="U147" s="82" t="str">
        <f>IF([2]回答表!F17="下水道事業",IF([2]回答表!X45="●",[2]回答表!Y195,IF([2]回答表!AA45="●",[2]回答表!Y261,"")),"")</f>
        <v/>
      </c>
      <c r="V147" s="83"/>
      <c r="W147" s="83"/>
      <c r="X147" s="83"/>
      <c r="Y147" s="83"/>
      <c r="Z147" s="83"/>
      <c r="AA147" s="83"/>
      <c r="AB147" s="153"/>
      <c r="AC147" s="82" t="str">
        <f>IF([2]回答表!F17="下水道事業",IF([2]回答表!X45="●",[2]回答表!Y196,IF([2]回答表!AA45="●",[2]回答表!Y262,"")),"")</f>
        <v/>
      </c>
      <c r="AD147" s="83"/>
      <c r="AE147" s="83"/>
      <c r="AF147" s="83"/>
      <c r="AG147" s="83"/>
      <c r="AH147" s="83"/>
      <c r="AI147" s="83"/>
      <c r="AJ147" s="153"/>
      <c r="AK147" s="136"/>
      <c r="AL147" s="109"/>
      <c r="AM147" s="208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10"/>
      <c r="BD147" s="172"/>
      <c r="BE147" s="172"/>
      <c r="BF147" s="150" t="s">
        <v>23</v>
      </c>
      <c r="BG147" s="151"/>
      <c r="BH147" s="151"/>
      <c r="BI147" s="151"/>
      <c r="BJ147" s="150" t="s">
        <v>24</v>
      </c>
      <c r="BK147" s="151"/>
      <c r="BL147" s="151"/>
      <c r="BM147" s="151"/>
      <c r="BN147" s="150" t="s">
        <v>25</v>
      </c>
      <c r="BO147" s="151"/>
      <c r="BP147" s="151"/>
      <c r="BQ147" s="152"/>
      <c r="BR147" s="112"/>
      <c r="BX147" s="208"/>
      <c r="BY147" s="209"/>
      <c r="BZ147" s="209"/>
      <c r="CA147" s="209"/>
      <c r="CB147" s="209"/>
      <c r="CC147" s="209"/>
      <c r="CD147" s="209"/>
      <c r="CE147" s="209"/>
      <c r="CF147" s="209"/>
      <c r="CG147" s="209"/>
      <c r="CH147" s="209"/>
      <c r="CI147" s="209"/>
      <c r="CJ147" s="209"/>
      <c r="CK147" s="209"/>
      <c r="CL147" s="209"/>
      <c r="CM147" s="209"/>
      <c r="CN147" s="210"/>
    </row>
    <row r="148" spans="3:92" ht="15.6" customHeight="1" x14ac:dyDescent="0.4">
      <c r="C148" s="101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109"/>
      <c r="Q148" s="109"/>
      <c r="R148" s="109"/>
      <c r="S148" s="119"/>
      <c r="T148" s="119"/>
      <c r="U148" s="79"/>
      <c r="V148" s="80"/>
      <c r="W148" s="80"/>
      <c r="X148" s="80"/>
      <c r="Y148" s="80"/>
      <c r="Z148" s="80"/>
      <c r="AA148" s="80"/>
      <c r="AB148" s="81"/>
      <c r="AC148" s="79"/>
      <c r="AD148" s="80"/>
      <c r="AE148" s="80"/>
      <c r="AF148" s="80"/>
      <c r="AG148" s="80"/>
      <c r="AH148" s="80"/>
      <c r="AI148" s="80"/>
      <c r="AJ148" s="81"/>
      <c r="AK148" s="136"/>
      <c r="AL148" s="109"/>
      <c r="AM148" s="215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7"/>
      <c r="BD148" s="172"/>
      <c r="BE148" s="172"/>
      <c r="BF148" s="150"/>
      <c r="BG148" s="151"/>
      <c r="BH148" s="151"/>
      <c r="BI148" s="151"/>
      <c r="BJ148" s="150"/>
      <c r="BK148" s="151"/>
      <c r="BL148" s="151"/>
      <c r="BM148" s="151"/>
      <c r="BN148" s="150"/>
      <c r="BO148" s="151"/>
      <c r="BP148" s="151"/>
      <c r="BQ148" s="152"/>
      <c r="BR148" s="112"/>
      <c r="BX148" s="208"/>
      <c r="BY148" s="209"/>
      <c r="BZ148" s="209"/>
      <c r="CA148" s="209"/>
      <c r="CB148" s="209"/>
      <c r="CC148" s="209"/>
      <c r="CD148" s="209"/>
      <c r="CE148" s="209"/>
      <c r="CF148" s="209"/>
      <c r="CG148" s="209"/>
      <c r="CH148" s="209"/>
      <c r="CI148" s="209"/>
      <c r="CJ148" s="209"/>
      <c r="CK148" s="209"/>
      <c r="CL148" s="209"/>
      <c r="CM148" s="209"/>
      <c r="CN148" s="210"/>
    </row>
    <row r="149" spans="3:92" ht="15.6" customHeight="1" x14ac:dyDescent="0.4">
      <c r="C149" s="101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109"/>
      <c r="Q149" s="109"/>
      <c r="R149" s="109"/>
      <c r="S149" s="119"/>
      <c r="T149" s="119"/>
      <c r="U149" s="85"/>
      <c r="V149" s="86"/>
      <c r="W149" s="86"/>
      <c r="X149" s="86"/>
      <c r="Y149" s="86"/>
      <c r="Z149" s="86"/>
      <c r="AA149" s="86"/>
      <c r="AB149" s="87"/>
      <c r="AC149" s="85"/>
      <c r="AD149" s="86"/>
      <c r="AE149" s="86"/>
      <c r="AF149" s="86"/>
      <c r="AG149" s="86"/>
      <c r="AH149" s="86"/>
      <c r="AI149" s="86"/>
      <c r="AJ149" s="87"/>
      <c r="AK149" s="136"/>
      <c r="AL149" s="109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120"/>
      <c r="BD149" s="172"/>
      <c r="BE149" s="172"/>
      <c r="BF149" s="189"/>
      <c r="BG149" s="190"/>
      <c r="BH149" s="190"/>
      <c r="BI149" s="190"/>
      <c r="BJ149" s="189"/>
      <c r="BK149" s="190"/>
      <c r="BL149" s="190"/>
      <c r="BM149" s="190"/>
      <c r="BN149" s="189"/>
      <c r="BO149" s="190"/>
      <c r="BP149" s="190"/>
      <c r="BQ149" s="191"/>
      <c r="BR149" s="112"/>
      <c r="BX149" s="208"/>
      <c r="BY149" s="209"/>
      <c r="BZ149" s="209"/>
      <c r="CA149" s="209"/>
      <c r="CB149" s="209"/>
      <c r="CC149" s="209"/>
      <c r="CD149" s="209"/>
      <c r="CE149" s="209"/>
      <c r="CF149" s="209"/>
      <c r="CG149" s="209"/>
      <c r="CH149" s="209"/>
      <c r="CI149" s="209"/>
      <c r="CJ149" s="209"/>
      <c r="CK149" s="209"/>
      <c r="CL149" s="209"/>
      <c r="CM149" s="209"/>
      <c r="CN149" s="210"/>
    </row>
    <row r="150" spans="3:92" ht="18" customHeight="1" x14ac:dyDescent="0.5">
      <c r="C150" s="101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109"/>
      <c r="Q150" s="109"/>
      <c r="R150" s="119"/>
      <c r="S150" s="119"/>
      <c r="T150" s="119"/>
      <c r="U150" s="68"/>
      <c r="V150" s="68"/>
      <c r="W150" s="68"/>
      <c r="X150" s="68"/>
      <c r="Y150" s="68"/>
      <c r="Z150" s="68"/>
      <c r="AA150" s="68"/>
      <c r="AB150" s="68"/>
      <c r="AC150" s="68"/>
      <c r="AD150" s="108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10"/>
      <c r="AO150" s="110"/>
      <c r="AP150" s="110"/>
      <c r="AQ150" s="111"/>
      <c r="AR150" s="68"/>
      <c r="AS150" s="185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112"/>
      <c r="BS150" s="92"/>
      <c r="BT150" s="68"/>
      <c r="BU150" s="68"/>
      <c r="BV150" s="68"/>
      <c r="BW150" s="68"/>
      <c r="BX150" s="208"/>
      <c r="BY150" s="209"/>
      <c r="BZ150" s="209"/>
      <c r="CA150" s="209"/>
      <c r="CB150" s="209"/>
      <c r="CC150" s="209"/>
      <c r="CD150" s="209"/>
      <c r="CE150" s="209"/>
      <c r="CF150" s="209"/>
      <c r="CG150" s="209"/>
      <c r="CH150" s="209"/>
      <c r="CI150" s="209"/>
      <c r="CJ150" s="209"/>
      <c r="CK150" s="209"/>
      <c r="CL150" s="209"/>
      <c r="CM150" s="209"/>
      <c r="CN150" s="210"/>
    </row>
    <row r="151" spans="3:92" ht="18.95" customHeight="1" x14ac:dyDescent="0.4">
      <c r="C151" s="101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8"/>
      <c r="O151" s="158"/>
      <c r="P151" s="158"/>
      <c r="Q151" s="158"/>
      <c r="R151" s="119"/>
      <c r="S151" s="119"/>
      <c r="T151" s="119"/>
      <c r="U151" s="221" t="s">
        <v>55</v>
      </c>
      <c r="V151" s="222"/>
      <c r="W151" s="222"/>
      <c r="X151" s="222"/>
      <c r="Y151" s="222"/>
      <c r="Z151" s="222"/>
      <c r="AA151" s="222"/>
      <c r="AB151" s="222"/>
      <c r="AC151" s="221" t="s">
        <v>56</v>
      </c>
      <c r="AD151" s="222"/>
      <c r="AE151" s="222"/>
      <c r="AF151" s="222"/>
      <c r="AG151" s="222"/>
      <c r="AH151" s="222"/>
      <c r="AI151" s="222"/>
      <c r="AJ151" s="223"/>
      <c r="AK151" s="221" t="s">
        <v>57</v>
      </c>
      <c r="AL151" s="222"/>
      <c r="AM151" s="222"/>
      <c r="AN151" s="222"/>
      <c r="AO151" s="222"/>
      <c r="AP151" s="222"/>
      <c r="AQ151" s="222"/>
      <c r="AR151" s="222"/>
      <c r="AS151" s="221" t="s">
        <v>58</v>
      </c>
      <c r="AT151" s="222"/>
      <c r="AU151" s="222"/>
      <c r="AV151" s="222"/>
      <c r="AW151" s="222"/>
      <c r="AX151" s="222"/>
      <c r="AY151" s="222"/>
      <c r="AZ151" s="223"/>
      <c r="BA151" s="221" t="s">
        <v>59</v>
      </c>
      <c r="BB151" s="222"/>
      <c r="BC151" s="222"/>
      <c r="BD151" s="222"/>
      <c r="BE151" s="222"/>
      <c r="BF151" s="222"/>
      <c r="BG151" s="222"/>
      <c r="BH151" s="223"/>
      <c r="BI151" s="68"/>
      <c r="BJ151" s="68"/>
      <c r="BK151" s="68"/>
      <c r="BL151" s="68"/>
      <c r="BM151" s="68"/>
      <c r="BN151" s="68"/>
      <c r="BO151" s="68"/>
      <c r="BP151" s="68"/>
      <c r="BQ151" s="68"/>
      <c r="BR151" s="112"/>
      <c r="BS151" s="92"/>
      <c r="BT151" s="68"/>
      <c r="BU151" s="68"/>
      <c r="BV151" s="68"/>
      <c r="BW151" s="68"/>
      <c r="BX151" s="215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7"/>
    </row>
    <row r="152" spans="3:92" ht="15.6" customHeight="1" x14ac:dyDescent="0.4">
      <c r="C152" s="101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109"/>
      <c r="Q152" s="109"/>
      <c r="R152" s="119"/>
      <c r="S152" s="119"/>
      <c r="T152" s="119"/>
      <c r="U152" s="239"/>
      <c r="V152" s="240"/>
      <c r="W152" s="240"/>
      <c r="X152" s="240"/>
      <c r="Y152" s="240"/>
      <c r="Z152" s="240"/>
      <c r="AA152" s="240"/>
      <c r="AB152" s="240"/>
      <c r="AC152" s="239"/>
      <c r="AD152" s="240"/>
      <c r="AE152" s="240"/>
      <c r="AF152" s="240"/>
      <c r="AG152" s="240"/>
      <c r="AH152" s="240"/>
      <c r="AI152" s="240"/>
      <c r="AJ152" s="241"/>
      <c r="AK152" s="239"/>
      <c r="AL152" s="240"/>
      <c r="AM152" s="240"/>
      <c r="AN152" s="240"/>
      <c r="AO152" s="240"/>
      <c r="AP152" s="240"/>
      <c r="AQ152" s="240"/>
      <c r="AR152" s="240"/>
      <c r="AS152" s="239"/>
      <c r="AT152" s="240"/>
      <c r="AU152" s="240"/>
      <c r="AV152" s="240"/>
      <c r="AW152" s="240"/>
      <c r="AX152" s="240"/>
      <c r="AY152" s="240"/>
      <c r="AZ152" s="241"/>
      <c r="BA152" s="239"/>
      <c r="BB152" s="240"/>
      <c r="BC152" s="240"/>
      <c r="BD152" s="240"/>
      <c r="BE152" s="240"/>
      <c r="BF152" s="240"/>
      <c r="BG152" s="240"/>
      <c r="BH152" s="241"/>
      <c r="BI152" s="68"/>
      <c r="BJ152" s="68"/>
      <c r="BK152" s="68"/>
      <c r="BL152" s="68"/>
      <c r="BM152" s="68"/>
      <c r="BN152" s="68"/>
      <c r="BO152" s="68"/>
      <c r="BP152" s="68"/>
      <c r="BQ152" s="68"/>
      <c r="BR152" s="112"/>
      <c r="BS152" s="92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112"/>
    </row>
    <row r="153" spans="3:92" ht="15.6" customHeight="1" x14ac:dyDescent="0.4">
      <c r="C153" s="101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109"/>
      <c r="Q153" s="109"/>
      <c r="R153" s="119"/>
      <c r="S153" s="119"/>
      <c r="T153" s="119"/>
      <c r="U153" s="82" t="str">
        <f>IF([2]回答表!F17="下水道事業",IF([2]回答表!X45="●",[2]回答表!Y198,IF([2]回答表!AA45="●",[2]回答表!Y264,"")),"")</f>
        <v/>
      </c>
      <c r="V153" s="83"/>
      <c r="W153" s="83"/>
      <c r="X153" s="83"/>
      <c r="Y153" s="83"/>
      <c r="Z153" s="83"/>
      <c r="AA153" s="83"/>
      <c r="AB153" s="153"/>
      <c r="AC153" s="82" t="str">
        <f>IF([2]回答表!F17="下水道事業",IF([2]回答表!X45="●",[2]回答表!Y199,IF([2]回答表!AA45="●",[2]回答表!Y265,"")),"")</f>
        <v/>
      </c>
      <c r="AD153" s="83"/>
      <c r="AE153" s="83"/>
      <c r="AF153" s="83"/>
      <c r="AG153" s="83"/>
      <c r="AH153" s="83"/>
      <c r="AI153" s="83"/>
      <c r="AJ153" s="153"/>
      <c r="AK153" s="82" t="str">
        <f>IF([2]回答表!F17="下水道事業",IF([2]回答表!X45="●",[2]回答表!Y200,IF([2]回答表!AA45="●",[2]回答表!Y266,"")),"")</f>
        <v/>
      </c>
      <c r="AL153" s="83"/>
      <c r="AM153" s="83"/>
      <c r="AN153" s="83"/>
      <c r="AO153" s="83"/>
      <c r="AP153" s="83"/>
      <c r="AQ153" s="83"/>
      <c r="AR153" s="153"/>
      <c r="AS153" s="82" t="str">
        <f>IF([2]回答表!F17="下水道事業",IF([2]回答表!X45="●",[2]回答表!Y201,IF([2]回答表!AA45="●",[2]回答表!Y267,"")),"")</f>
        <v/>
      </c>
      <c r="AT153" s="83"/>
      <c r="AU153" s="83"/>
      <c r="AV153" s="83"/>
      <c r="AW153" s="83"/>
      <c r="AX153" s="83"/>
      <c r="AY153" s="83"/>
      <c r="AZ153" s="153"/>
      <c r="BA153" s="82" t="str">
        <f>IF([2]回答表!F17="下水道事業",IF([2]回答表!X45="●",[2]回答表!Y202,IF([2]回答表!AA45="●",[2]回答表!Y268,"")),"")</f>
        <v/>
      </c>
      <c r="BB153" s="83"/>
      <c r="BC153" s="83"/>
      <c r="BD153" s="83"/>
      <c r="BE153" s="83"/>
      <c r="BF153" s="83"/>
      <c r="BG153" s="83"/>
      <c r="BH153" s="153"/>
      <c r="BI153" s="68"/>
      <c r="BJ153" s="68"/>
      <c r="BK153" s="68"/>
      <c r="BL153" s="68"/>
      <c r="BM153" s="68"/>
      <c r="BN153" s="68"/>
      <c r="BO153" s="68"/>
      <c r="BP153" s="68"/>
      <c r="BQ153" s="68"/>
      <c r="BR153" s="112"/>
      <c r="BS153" s="92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112"/>
    </row>
    <row r="154" spans="3:92" ht="15.6" customHeight="1" x14ac:dyDescent="0.4">
      <c r="C154" s="101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109"/>
      <c r="Q154" s="109"/>
      <c r="R154" s="119"/>
      <c r="S154" s="119"/>
      <c r="T154" s="119"/>
      <c r="U154" s="79"/>
      <c r="V154" s="80"/>
      <c r="W154" s="80"/>
      <c r="X154" s="80"/>
      <c r="Y154" s="80"/>
      <c r="Z154" s="80"/>
      <c r="AA154" s="80"/>
      <c r="AB154" s="81"/>
      <c r="AC154" s="79"/>
      <c r="AD154" s="80"/>
      <c r="AE154" s="80"/>
      <c r="AF154" s="80"/>
      <c r="AG154" s="80"/>
      <c r="AH154" s="80"/>
      <c r="AI154" s="80"/>
      <c r="AJ154" s="81"/>
      <c r="AK154" s="79"/>
      <c r="AL154" s="80"/>
      <c r="AM154" s="80"/>
      <c r="AN154" s="80"/>
      <c r="AO154" s="80"/>
      <c r="AP154" s="80"/>
      <c r="AQ154" s="80"/>
      <c r="AR154" s="81"/>
      <c r="AS154" s="79"/>
      <c r="AT154" s="80"/>
      <c r="AU154" s="80"/>
      <c r="AV154" s="80"/>
      <c r="AW154" s="80"/>
      <c r="AX154" s="80"/>
      <c r="AY154" s="80"/>
      <c r="AZ154" s="81"/>
      <c r="BA154" s="79"/>
      <c r="BB154" s="80"/>
      <c r="BC154" s="80"/>
      <c r="BD154" s="80"/>
      <c r="BE154" s="80"/>
      <c r="BF154" s="80"/>
      <c r="BG154" s="80"/>
      <c r="BH154" s="81"/>
      <c r="BI154" s="68"/>
      <c r="BJ154" s="68"/>
      <c r="BK154" s="68"/>
      <c r="BL154" s="68"/>
      <c r="BM154" s="68"/>
      <c r="BN154" s="68"/>
      <c r="BO154" s="68"/>
      <c r="BP154" s="68"/>
      <c r="BQ154" s="68"/>
      <c r="BR154" s="112"/>
      <c r="BS154" s="92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112"/>
    </row>
    <row r="155" spans="3:92" ht="15.6" customHeight="1" x14ac:dyDescent="0.4">
      <c r="C155" s="101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109"/>
      <c r="Q155" s="109"/>
      <c r="R155" s="119"/>
      <c r="S155" s="119"/>
      <c r="T155" s="119"/>
      <c r="U155" s="85"/>
      <c r="V155" s="86"/>
      <c r="W155" s="86"/>
      <c r="X155" s="86"/>
      <c r="Y155" s="86"/>
      <c r="Z155" s="86"/>
      <c r="AA155" s="86"/>
      <c r="AB155" s="87"/>
      <c r="AC155" s="85"/>
      <c r="AD155" s="86"/>
      <c r="AE155" s="86"/>
      <c r="AF155" s="86"/>
      <c r="AG155" s="86"/>
      <c r="AH155" s="86"/>
      <c r="AI155" s="86"/>
      <c r="AJ155" s="87"/>
      <c r="AK155" s="85"/>
      <c r="AL155" s="86"/>
      <c r="AM155" s="86"/>
      <c r="AN155" s="86"/>
      <c r="AO155" s="86"/>
      <c r="AP155" s="86"/>
      <c r="AQ155" s="86"/>
      <c r="AR155" s="87"/>
      <c r="AS155" s="85"/>
      <c r="AT155" s="86"/>
      <c r="AU155" s="86"/>
      <c r="AV155" s="86"/>
      <c r="AW155" s="86"/>
      <c r="AX155" s="86"/>
      <c r="AY155" s="86"/>
      <c r="AZ155" s="87"/>
      <c r="BA155" s="85"/>
      <c r="BB155" s="86"/>
      <c r="BC155" s="86"/>
      <c r="BD155" s="86"/>
      <c r="BE155" s="86"/>
      <c r="BF155" s="86"/>
      <c r="BG155" s="86"/>
      <c r="BH155" s="87"/>
      <c r="BI155" s="68"/>
      <c r="BJ155" s="68"/>
      <c r="BK155" s="68"/>
      <c r="BL155" s="68"/>
      <c r="BM155" s="68"/>
      <c r="BN155" s="68"/>
      <c r="BO155" s="68"/>
      <c r="BP155" s="68"/>
      <c r="BQ155" s="68"/>
      <c r="BR155" s="112"/>
      <c r="BS155" s="92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112"/>
    </row>
    <row r="156" spans="3:92" ht="29.45" customHeight="1" x14ac:dyDescent="0.5">
      <c r="C156" s="101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109"/>
      <c r="Q156" s="109"/>
      <c r="R156" s="119"/>
      <c r="S156" s="119"/>
      <c r="T156" s="119"/>
      <c r="U156" s="68"/>
      <c r="V156" s="68"/>
      <c r="W156" s="68"/>
      <c r="X156" s="68"/>
      <c r="Y156" s="68"/>
      <c r="Z156" s="68"/>
      <c r="AA156" s="68"/>
      <c r="AB156" s="68"/>
      <c r="AC156" s="68"/>
      <c r="AD156" s="108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10"/>
      <c r="AO156" s="110"/>
      <c r="AP156" s="110"/>
      <c r="AQ156" s="111"/>
      <c r="AR156" s="68"/>
      <c r="AS156" s="95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112"/>
      <c r="BS156" s="92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</row>
    <row r="157" spans="3:92" ht="15.6" customHeight="1" x14ac:dyDescent="0.5">
      <c r="C157" s="101"/>
      <c r="D157" s="109"/>
      <c r="E157" s="109"/>
      <c r="F157" s="109"/>
      <c r="G157" s="109"/>
      <c r="H157" s="109"/>
      <c r="I157" s="109"/>
      <c r="J157" s="109"/>
      <c r="K157" s="109"/>
      <c r="L157" s="110"/>
      <c r="M157" s="110"/>
      <c r="N157" s="110"/>
      <c r="O157" s="111"/>
      <c r="P157" s="84"/>
      <c r="Q157" s="84"/>
      <c r="R157" s="119"/>
      <c r="S157" s="119"/>
      <c r="T157" s="119"/>
      <c r="U157" s="242" t="s">
        <v>60</v>
      </c>
      <c r="V157" s="243"/>
      <c r="W157" s="243"/>
      <c r="X157" s="243"/>
      <c r="Y157" s="243"/>
      <c r="Z157" s="243"/>
      <c r="AA157" s="243"/>
      <c r="AB157" s="243"/>
      <c r="AC157" s="242" t="s">
        <v>61</v>
      </c>
      <c r="AD157" s="243"/>
      <c r="AE157" s="243"/>
      <c r="AF157" s="243"/>
      <c r="AG157" s="243"/>
      <c r="AH157" s="243"/>
      <c r="AI157" s="243"/>
      <c r="AJ157" s="243"/>
      <c r="AK157" s="242" t="s">
        <v>62</v>
      </c>
      <c r="AL157" s="243"/>
      <c r="AM157" s="243"/>
      <c r="AN157" s="243"/>
      <c r="AO157" s="243"/>
      <c r="AP157" s="243"/>
      <c r="AQ157" s="243"/>
      <c r="AR157" s="244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108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10"/>
      <c r="BO157" s="110"/>
      <c r="BP157" s="110"/>
      <c r="BQ157" s="111"/>
      <c r="BR157" s="112"/>
    </row>
    <row r="158" spans="3:92" ht="15.6" customHeight="1" x14ac:dyDescent="0.5">
      <c r="C158" s="101"/>
      <c r="D158" s="212" t="s">
        <v>26</v>
      </c>
      <c r="E158" s="194"/>
      <c r="F158" s="194"/>
      <c r="G158" s="194"/>
      <c r="H158" s="194"/>
      <c r="I158" s="194"/>
      <c r="J158" s="194"/>
      <c r="K158" s="194"/>
      <c r="L158" s="194"/>
      <c r="M158" s="213"/>
      <c r="N158" s="130" t="str">
        <f>IF([2]回答表!F17="下水道事業",IF([2]回答表!AA45="●","●",""),"")</f>
        <v/>
      </c>
      <c r="O158" s="131"/>
      <c r="P158" s="131"/>
      <c r="Q158" s="132"/>
      <c r="R158" s="119"/>
      <c r="S158" s="119"/>
      <c r="T158" s="119"/>
      <c r="U158" s="245"/>
      <c r="V158" s="246"/>
      <c r="W158" s="246"/>
      <c r="X158" s="246"/>
      <c r="Y158" s="246"/>
      <c r="Z158" s="246"/>
      <c r="AA158" s="246"/>
      <c r="AB158" s="246"/>
      <c r="AC158" s="245"/>
      <c r="AD158" s="246"/>
      <c r="AE158" s="246"/>
      <c r="AF158" s="246"/>
      <c r="AG158" s="246"/>
      <c r="AH158" s="246"/>
      <c r="AI158" s="246"/>
      <c r="AJ158" s="246"/>
      <c r="AK158" s="247"/>
      <c r="AL158" s="248"/>
      <c r="AM158" s="248"/>
      <c r="AN158" s="248"/>
      <c r="AO158" s="248"/>
      <c r="AP158" s="248"/>
      <c r="AQ158" s="248"/>
      <c r="AR158" s="249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108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10"/>
      <c r="BO158" s="110"/>
      <c r="BP158" s="110"/>
      <c r="BQ158" s="111"/>
      <c r="BR158" s="112"/>
    </row>
    <row r="159" spans="3:92" ht="15.6" customHeight="1" x14ac:dyDescent="0.5">
      <c r="C159" s="101"/>
      <c r="D159" s="194"/>
      <c r="E159" s="194"/>
      <c r="F159" s="194"/>
      <c r="G159" s="194"/>
      <c r="H159" s="194"/>
      <c r="I159" s="194"/>
      <c r="J159" s="194"/>
      <c r="K159" s="194"/>
      <c r="L159" s="194"/>
      <c r="M159" s="213"/>
      <c r="N159" s="144"/>
      <c r="O159" s="145"/>
      <c r="P159" s="145"/>
      <c r="Q159" s="146"/>
      <c r="R159" s="119"/>
      <c r="S159" s="119"/>
      <c r="T159" s="119"/>
      <c r="U159" s="82" t="str">
        <f>IF([2]回答表!F17="下水道事業",IF([2]回答表!X45="●",[2]回答表!Y207,IF([2]回答表!AA45="●",[2]回答表!Y273,"")),"")</f>
        <v/>
      </c>
      <c r="V159" s="83"/>
      <c r="W159" s="83"/>
      <c r="X159" s="83"/>
      <c r="Y159" s="83"/>
      <c r="Z159" s="83"/>
      <c r="AA159" s="83"/>
      <c r="AB159" s="153"/>
      <c r="AC159" s="82" t="str">
        <f>IF([2]回答表!F17="下水道事業",IF([2]回答表!X45="●",[2]回答表!Y208,IF([2]回答表!AA45="●",[2]回答表!Y274,"")),"")</f>
        <v/>
      </c>
      <c r="AD159" s="83"/>
      <c r="AE159" s="83"/>
      <c r="AF159" s="83"/>
      <c r="AG159" s="83"/>
      <c r="AH159" s="83"/>
      <c r="AI159" s="83"/>
      <c r="AJ159" s="153"/>
      <c r="AK159" s="82" t="str">
        <f>IF([2]回答表!F17="下水道事業",IF([2]回答表!X45="●",[2]回答表!Y209,IF([2]回答表!AA45="●",[2]回答表!Y275,"")),"")</f>
        <v/>
      </c>
      <c r="AL159" s="83"/>
      <c r="AM159" s="83"/>
      <c r="AN159" s="83"/>
      <c r="AO159" s="83"/>
      <c r="AP159" s="83"/>
      <c r="AQ159" s="83"/>
      <c r="AR159" s="153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108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10"/>
      <c r="BO159" s="110"/>
      <c r="BP159" s="110"/>
      <c r="BQ159" s="111"/>
      <c r="BR159" s="112"/>
    </row>
    <row r="160" spans="3:92" ht="15.6" customHeight="1" x14ac:dyDescent="0.5">
      <c r="C160" s="101"/>
      <c r="D160" s="194"/>
      <c r="E160" s="194"/>
      <c r="F160" s="194"/>
      <c r="G160" s="194"/>
      <c r="H160" s="194"/>
      <c r="I160" s="194"/>
      <c r="J160" s="194"/>
      <c r="K160" s="194"/>
      <c r="L160" s="194"/>
      <c r="M160" s="213"/>
      <c r="N160" s="144"/>
      <c r="O160" s="145"/>
      <c r="P160" s="145"/>
      <c r="Q160" s="146"/>
      <c r="R160" s="119"/>
      <c r="S160" s="119"/>
      <c r="T160" s="119"/>
      <c r="U160" s="79"/>
      <c r="V160" s="80"/>
      <c r="W160" s="80"/>
      <c r="X160" s="80"/>
      <c r="Y160" s="80"/>
      <c r="Z160" s="80"/>
      <c r="AA160" s="80"/>
      <c r="AB160" s="81"/>
      <c r="AC160" s="79"/>
      <c r="AD160" s="80"/>
      <c r="AE160" s="80"/>
      <c r="AF160" s="80"/>
      <c r="AG160" s="80"/>
      <c r="AH160" s="80"/>
      <c r="AI160" s="80"/>
      <c r="AJ160" s="81"/>
      <c r="AK160" s="79"/>
      <c r="AL160" s="80"/>
      <c r="AM160" s="80"/>
      <c r="AN160" s="80"/>
      <c r="AO160" s="80"/>
      <c r="AP160" s="80"/>
      <c r="AQ160" s="80"/>
      <c r="AR160" s="81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108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10"/>
      <c r="BO160" s="110"/>
      <c r="BP160" s="110"/>
      <c r="BQ160" s="111"/>
      <c r="BR160" s="112"/>
    </row>
    <row r="161" spans="3:70" ht="15.6" customHeight="1" x14ac:dyDescent="0.5">
      <c r="C161" s="101"/>
      <c r="D161" s="194"/>
      <c r="E161" s="194"/>
      <c r="F161" s="194"/>
      <c r="G161" s="194"/>
      <c r="H161" s="194"/>
      <c r="I161" s="194"/>
      <c r="J161" s="194"/>
      <c r="K161" s="194"/>
      <c r="L161" s="194"/>
      <c r="M161" s="213"/>
      <c r="N161" s="154"/>
      <c r="O161" s="155"/>
      <c r="P161" s="155"/>
      <c r="Q161" s="156"/>
      <c r="R161" s="119"/>
      <c r="S161" s="119"/>
      <c r="T161" s="119"/>
      <c r="U161" s="85"/>
      <c r="V161" s="86"/>
      <c r="W161" s="86"/>
      <c r="X161" s="86"/>
      <c r="Y161" s="86"/>
      <c r="Z161" s="86"/>
      <c r="AA161" s="86"/>
      <c r="AB161" s="87"/>
      <c r="AC161" s="85"/>
      <c r="AD161" s="86"/>
      <c r="AE161" s="86"/>
      <c r="AF161" s="86"/>
      <c r="AG161" s="86"/>
      <c r="AH161" s="86"/>
      <c r="AI161" s="86"/>
      <c r="AJ161" s="87"/>
      <c r="AK161" s="85"/>
      <c r="AL161" s="86"/>
      <c r="AM161" s="86"/>
      <c r="AN161" s="86"/>
      <c r="AO161" s="86"/>
      <c r="AP161" s="86"/>
      <c r="AQ161" s="86"/>
      <c r="AR161" s="87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108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10"/>
      <c r="BO161" s="110"/>
      <c r="BP161" s="110"/>
      <c r="BQ161" s="111"/>
      <c r="BR161" s="112"/>
    </row>
    <row r="162" spans="3:70" ht="15.6" customHeight="1" x14ac:dyDescent="0.5">
      <c r="C162" s="10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68"/>
      <c r="V162" s="68"/>
      <c r="W162" s="68"/>
      <c r="X162" s="68"/>
      <c r="Y162" s="68"/>
      <c r="Z162" s="108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21"/>
      <c r="AK162" s="68"/>
      <c r="AL162" s="120"/>
      <c r="AM162" s="120"/>
      <c r="AN162" s="111"/>
      <c r="AO162" s="120"/>
      <c r="AP162" s="121"/>
      <c r="AQ162" s="121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108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10"/>
      <c r="BO162" s="110"/>
      <c r="BP162" s="110"/>
      <c r="BQ162" s="111"/>
      <c r="BR162" s="112"/>
    </row>
    <row r="163" spans="3:70" ht="33.6" customHeight="1" x14ac:dyDescent="0.5">
      <c r="C163" s="101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84"/>
      <c r="O163" s="84"/>
      <c r="P163" s="84"/>
      <c r="Q163" s="84"/>
      <c r="R163" s="119"/>
      <c r="S163" s="119"/>
      <c r="T163" s="119"/>
      <c r="U163" s="123" t="s">
        <v>31</v>
      </c>
      <c r="V163" s="119"/>
      <c r="W163" s="119"/>
      <c r="X163" s="119"/>
      <c r="Y163" s="119"/>
      <c r="Z163" s="119"/>
      <c r="AA163" s="110"/>
      <c r="AB163" s="124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23" t="s">
        <v>32</v>
      </c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68"/>
      <c r="BR163" s="112"/>
    </row>
    <row r="164" spans="3:70" ht="15.6" customHeight="1" x14ac:dyDescent="0.4">
      <c r="C164" s="101"/>
      <c r="D164" s="194" t="s">
        <v>33</v>
      </c>
      <c r="E164" s="194"/>
      <c r="F164" s="194"/>
      <c r="G164" s="194"/>
      <c r="H164" s="194"/>
      <c r="I164" s="194"/>
      <c r="J164" s="194"/>
      <c r="K164" s="194"/>
      <c r="L164" s="194"/>
      <c r="M164" s="213"/>
      <c r="N164" s="130" t="str">
        <f>IF([2]回答表!F17="下水道事業",IF([2]回答表!AD45="●","●",""),"")</f>
        <v/>
      </c>
      <c r="O164" s="131"/>
      <c r="P164" s="131"/>
      <c r="Q164" s="132"/>
      <c r="R164" s="119"/>
      <c r="S164" s="119"/>
      <c r="T164" s="119"/>
      <c r="U164" s="133" t="str">
        <f>IF([2]回答表!F17="下水道事業",IF([2]回答表!AD45="●",[2]回答表!B289,""),"")</f>
        <v/>
      </c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5"/>
      <c r="AK164" s="183"/>
      <c r="AL164" s="183"/>
      <c r="AM164" s="133" t="str">
        <f>IF([2]回答表!F17="下水道事業",IF([2]回答表!AD45="●",[2]回答表!B295,""),"")</f>
        <v/>
      </c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5"/>
      <c r="BR164" s="112"/>
    </row>
    <row r="165" spans="3:70" ht="15.6" customHeight="1" x14ac:dyDescent="0.4">
      <c r="C165" s="101"/>
      <c r="D165" s="194"/>
      <c r="E165" s="194"/>
      <c r="F165" s="194"/>
      <c r="G165" s="194"/>
      <c r="H165" s="194"/>
      <c r="I165" s="194"/>
      <c r="J165" s="194"/>
      <c r="K165" s="194"/>
      <c r="L165" s="194"/>
      <c r="M165" s="213"/>
      <c r="N165" s="144"/>
      <c r="O165" s="145"/>
      <c r="P165" s="145"/>
      <c r="Q165" s="146"/>
      <c r="R165" s="119"/>
      <c r="S165" s="119"/>
      <c r="T165" s="119"/>
      <c r="U165" s="147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9"/>
      <c r="AK165" s="183"/>
      <c r="AL165" s="183"/>
      <c r="AM165" s="147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9"/>
      <c r="BR165" s="112"/>
    </row>
    <row r="166" spans="3:70" ht="15.6" customHeight="1" x14ac:dyDescent="0.4">
      <c r="C166" s="101"/>
      <c r="D166" s="194"/>
      <c r="E166" s="194"/>
      <c r="F166" s="194"/>
      <c r="G166" s="194"/>
      <c r="H166" s="194"/>
      <c r="I166" s="194"/>
      <c r="J166" s="194"/>
      <c r="K166" s="194"/>
      <c r="L166" s="194"/>
      <c r="M166" s="213"/>
      <c r="N166" s="144"/>
      <c r="O166" s="145"/>
      <c r="P166" s="145"/>
      <c r="Q166" s="146"/>
      <c r="R166" s="119"/>
      <c r="S166" s="119"/>
      <c r="T166" s="119"/>
      <c r="U166" s="147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9"/>
      <c r="AK166" s="183"/>
      <c r="AL166" s="183"/>
      <c r="AM166" s="147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9"/>
      <c r="BR166" s="112"/>
    </row>
    <row r="167" spans="3:70" ht="15.6" customHeight="1" x14ac:dyDescent="0.4">
      <c r="C167" s="101"/>
      <c r="D167" s="194"/>
      <c r="E167" s="194"/>
      <c r="F167" s="194"/>
      <c r="G167" s="194"/>
      <c r="H167" s="194"/>
      <c r="I167" s="194"/>
      <c r="J167" s="194"/>
      <c r="K167" s="194"/>
      <c r="L167" s="194"/>
      <c r="M167" s="213"/>
      <c r="N167" s="154"/>
      <c r="O167" s="155"/>
      <c r="P167" s="155"/>
      <c r="Q167" s="156"/>
      <c r="R167" s="119"/>
      <c r="S167" s="119"/>
      <c r="T167" s="119"/>
      <c r="U167" s="179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1"/>
      <c r="AK167" s="183"/>
      <c r="AL167" s="183"/>
      <c r="AM167" s="179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1"/>
      <c r="BR167" s="112"/>
    </row>
    <row r="168" spans="3:70" ht="15.6" customHeight="1" x14ac:dyDescent="0.4">
      <c r="C168" s="184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6"/>
    </row>
    <row r="169" spans="3:70" ht="15.6" customHeight="1" x14ac:dyDescent="0.4"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</row>
    <row r="170" spans="3:70" ht="15.6" customHeight="1" x14ac:dyDescent="0.4">
      <c r="C170" s="94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192"/>
      <c r="AS170" s="192"/>
      <c r="AT170" s="192"/>
      <c r="AU170" s="192"/>
      <c r="AV170" s="192"/>
      <c r="AW170" s="192"/>
      <c r="AX170" s="192"/>
      <c r="AY170" s="192"/>
      <c r="AZ170" s="192"/>
      <c r="BA170" s="192"/>
      <c r="BB170" s="192"/>
      <c r="BC170" s="97"/>
      <c r="BD170" s="98"/>
      <c r="BE170" s="98"/>
      <c r="BF170" s="98"/>
      <c r="BG170" s="98"/>
      <c r="BH170" s="98"/>
      <c r="BI170" s="98"/>
      <c r="BJ170" s="98"/>
      <c r="BK170" s="98"/>
      <c r="BL170" s="98"/>
      <c r="BM170" s="98"/>
      <c r="BN170" s="98"/>
      <c r="BO170" s="98"/>
      <c r="BP170" s="98"/>
      <c r="BQ170" s="98"/>
      <c r="BR170" s="99"/>
    </row>
    <row r="171" spans="3:70" ht="15.6" customHeight="1" x14ac:dyDescent="0.5">
      <c r="C171" s="10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68"/>
      <c r="Y171" s="68"/>
      <c r="Z171" s="68"/>
      <c r="AA171" s="109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11"/>
      <c r="AO171" s="120"/>
      <c r="AP171" s="121"/>
      <c r="AQ171" s="121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08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10"/>
      <c r="BO171" s="110"/>
      <c r="BP171" s="110"/>
      <c r="BQ171" s="111"/>
      <c r="BR171" s="112"/>
    </row>
    <row r="172" spans="3:70" ht="15.6" customHeight="1" x14ac:dyDescent="0.5">
      <c r="C172" s="101"/>
      <c r="D172" s="102" t="s">
        <v>14</v>
      </c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4"/>
      <c r="R172" s="105" t="s">
        <v>63</v>
      </c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7"/>
      <c r="BC172" s="108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10"/>
      <c r="BO172" s="110"/>
      <c r="BP172" s="110"/>
      <c r="BQ172" s="111"/>
      <c r="BR172" s="112"/>
    </row>
    <row r="173" spans="3:70" ht="15.6" customHeight="1" x14ac:dyDescent="0.5">
      <c r="C173" s="101"/>
      <c r="D173" s="113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5"/>
      <c r="R173" s="116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8"/>
      <c r="BC173" s="108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10"/>
      <c r="BO173" s="110"/>
      <c r="BP173" s="110"/>
      <c r="BQ173" s="111"/>
      <c r="BR173" s="112"/>
    </row>
    <row r="174" spans="3:70" ht="15.6" customHeight="1" x14ac:dyDescent="0.5">
      <c r="C174" s="10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68"/>
      <c r="Y174" s="68"/>
      <c r="Z174" s="68"/>
      <c r="AA174" s="109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11"/>
      <c r="AO174" s="120"/>
      <c r="AP174" s="121"/>
      <c r="AQ174" s="121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08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10"/>
      <c r="BO174" s="110"/>
      <c r="BP174" s="110"/>
      <c r="BQ174" s="111"/>
      <c r="BR174" s="112"/>
    </row>
    <row r="175" spans="3:70" ht="25.5" x14ac:dyDescent="0.5">
      <c r="C175" s="10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23" t="s">
        <v>35</v>
      </c>
      <c r="V175" s="119"/>
      <c r="W175" s="119"/>
      <c r="X175" s="119"/>
      <c r="Y175" s="119"/>
      <c r="Z175" s="119"/>
      <c r="AA175" s="110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9" t="s">
        <v>17</v>
      </c>
      <c r="AN175" s="187"/>
      <c r="AO175" s="187"/>
      <c r="AP175" s="187"/>
      <c r="AQ175" s="187"/>
      <c r="AR175" s="187"/>
      <c r="AS175" s="187"/>
      <c r="AT175" s="110"/>
      <c r="AU175" s="110"/>
      <c r="AV175" s="110"/>
      <c r="AW175" s="110"/>
      <c r="AX175" s="111"/>
      <c r="AY175" s="128"/>
      <c r="AZ175" s="128"/>
      <c r="BA175" s="128"/>
      <c r="BB175" s="128"/>
      <c r="BC175" s="128"/>
      <c r="BD175" s="110"/>
      <c r="BE175" s="110"/>
      <c r="BF175" s="129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1"/>
      <c r="BR175" s="112"/>
    </row>
    <row r="176" spans="3:70" ht="19.350000000000001" customHeight="1" x14ac:dyDescent="0.5">
      <c r="C176" s="101"/>
      <c r="D176" s="194" t="s">
        <v>18</v>
      </c>
      <c r="E176" s="194"/>
      <c r="F176" s="194"/>
      <c r="G176" s="194"/>
      <c r="H176" s="194"/>
      <c r="I176" s="194"/>
      <c r="J176" s="194"/>
      <c r="K176" s="194"/>
      <c r="L176" s="194"/>
      <c r="M176" s="194"/>
      <c r="N176" s="130" t="str">
        <f>IF([2]回答表!BD17="●",IF([2]回答表!X45="●","●",""),"")</f>
        <v/>
      </c>
      <c r="O176" s="131"/>
      <c r="P176" s="131"/>
      <c r="Q176" s="132"/>
      <c r="R176" s="119"/>
      <c r="S176" s="119"/>
      <c r="T176" s="119"/>
      <c r="U176" s="133" t="str">
        <f>IF([2]回答表!BD17="●",IF([2]回答表!X45="●",[2]回答表!B158,IF([2]回答表!AA45="●",[2]回答表!B223,"")),"")</f>
        <v/>
      </c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5"/>
      <c r="AK176" s="136"/>
      <c r="AL176" s="136"/>
      <c r="AM176" s="138" t="str">
        <f>IF([2]回答表!BD17="●",IF([2]回答表!X45="●",[2]回答表!B212,IF([2]回答表!AA45="●",[2]回答表!B278,"")),"")</f>
        <v/>
      </c>
      <c r="AN176" s="139"/>
      <c r="AO176" s="139"/>
      <c r="AP176" s="139"/>
      <c r="AQ176" s="138"/>
      <c r="AR176" s="139"/>
      <c r="AS176" s="139"/>
      <c r="AT176" s="139"/>
      <c r="AU176" s="138"/>
      <c r="AV176" s="139"/>
      <c r="AW176" s="139"/>
      <c r="AX176" s="140"/>
      <c r="AY176" s="128"/>
      <c r="AZ176" s="128"/>
      <c r="BA176" s="128"/>
      <c r="BB176" s="128"/>
      <c r="BC176" s="128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12"/>
    </row>
    <row r="177" spans="3:70" ht="19.350000000000001" customHeight="1" x14ac:dyDescent="0.5">
      <c r="C177" s="101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44"/>
      <c r="O177" s="145"/>
      <c r="P177" s="145"/>
      <c r="Q177" s="146"/>
      <c r="R177" s="119"/>
      <c r="S177" s="119"/>
      <c r="T177" s="119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9"/>
      <c r="AK177" s="136"/>
      <c r="AL177" s="136"/>
      <c r="AM177" s="150"/>
      <c r="AN177" s="151"/>
      <c r="AO177" s="151"/>
      <c r="AP177" s="151"/>
      <c r="AQ177" s="150"/>
      <c r="AR177" s="151"/>
      <c r="AS177" s="151"/>
      <c r="AT177" s="151"/>
      <c r="AU177" s="150"/>
      <c r="AV177" s="151"/>
      <c r="AW177" s="151"/>
      <c r="AX177" s="152"/>
      <c r="AY177" s="128"/>
      <c r="AZ177" s="128"/>
      <c r="BA177" s="128"/>
      <c r="BB177" s="128"/>
      <c r="BC177" s="128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12"/>
    </row>
    <row r="178" spans="3:70" ht="15.6" customHeight="1" x14ac:dyDescent="0.5">
      <c r="C178" s="101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44"/>
      <c r="O178" s="145"/>
      <c r="P178" s="145"/>
      <c r="Q178" s="146"/>
      <c r="R178" s="119"/>
      <c r="S178" s="119"/>
      <c r="T178" s="119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9"/>
      <c r="AK178" s="136"/>
      <c r="AL178" s="136"/>
      <c r="AM178" s="150"/>
      <c r="AN178" s="151"/>
      <c r="AO178" s="151"/>
      <c r="AP178" s="151"/>
      <c r="AQ178" s="150"/>
      <c r="AR178" s="151"/>
      <c r="AS178" s="151"/>
      <c r="AT178" s="151"/>
      <c r="AU178" s="150"/>
      <c r="AV178" s="151"/>
      <c r="AW178" s="151"/>
      <c r="AX178" s="152"/>
      <c r="AY178" s="128"/>
      <c r="AZ178" s="128"/>
      <c r="BA178" s="128"/>
      <c r="BB178" s="128"/>
      <c r="BC178" s="128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12"/>
    </row>
    <row r="179" spans="3:70" ht="15.6" customHeight="1" x14ac:dyDescent="0.5">
      <c r="C179" s="101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54"/>
      <c r="O179" s="155"/>
      <c r="P179" s="155"/>
      <c r="Q179" s="156"/>
      <c r="R179" s="119"/>
      <c r="S179" s="119"/>
      <c r="T179" s="119"/>
      <c r="U179" s="147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9"/>
      <c r="AK179" s="136"/>
      <c r="AL179" s="136"/>
      <c r="AM179" s="150" t="str">
        <f>IF([2]回答表!BD17="●",IF([2]回答表!X45="●",[2]回答表!E212,IF([2]回答表!AA45="●",[2]回答表!E278,"")),"")</f>
        <v/>
      </c>
      <c r="AN179" s="151"/>
      <c r="AO179" s="151"/>
      <c r="AP179" s="151"/>
      <c r="AQ179" s="150" t="str">
        <f>IF([2]回答表!BD17="●",IF([2]回答表!X45="●",[2]回答表!E213,IF([2]回答表!AA45="●",[2]回答表!E279,"")),"")</f>
        <v/>
      </c>
      <c r="AR179" s="151"/>
      <c r="AS179" s="151"/>
      <c r="AT179" s="151"/>
      <c r="AU179" s="150" t="str">
        <f>IF([2]回答表!BD17="●",IF([2]回答表!X45="●",[2]回答表!E214,IF([2]回答表!AA45="●",[2]回答表!E280,"")),"")</f>
        <v/>
      </c>
      <c r="AV179" s="151"/>
      <c r="AW179" s="151"/>
      <c r="AX179" s="152"/>
      <c r="AY179" s="128"/>
      <c r="AZ179" s="128"/>
      <c r="BA179" s="128"/>
      <c r="BB179" s="128"/>
      <c r="BC179" s="128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12"/>
    </row>
    <row r="180" spans="3:70" ht="15.6" customHeight="1" x14ac:dyDescent="0.5">
      <c r="C180" s="101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8"/>
      <c r="O180" s="158"/>
      <c r="P180" s="158"/>
      <c r="Q180" s="158"/>
      <c r="R180" s="159"/>
      <c r="S180" s="159"/>
      <c r="T180" s="159"/>
      <c r="U180" s="147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9"/>
      <c r="AK180" s="136"/>
      <c r="AL180" s="136"/>
      <c r="AM180" s="150"/>
      <c r="AN180" s="151"/>
      <c r="AO180" s="151"/>
      <c r="AP180" s="151"/>
      <c r="AQ180" s="150"/>
      <c r="AR180" s="151"/>
      <c r="AS180" s="151"/>
      <c r="AT180" s="151"/>
      <c r="AU180" s="150"/>
      <c r="AV180" s="151"/>
      <c r="AW180" s="151"/>
      <c r="AX180" s="152"/>
      <c r="AY180" s="128"/>
      <c r="AZ180" s="128"/>
      <c r="BA180" s="128"/>
      <c r="BB180" s="128"/>
      <c r="BC180" s="128"/>
      <c r="BD180" s="120"/>
      <c r="BE180" s="120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12"/>
    </row>
    <row r="181" spans="3:70" ht="19.350000000000001" customHeight="1" x14ac:dyDescent="0.5">
      <c r="C181" s="101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8"/>
      <c r="O181" s="158"/>
      <c r="P181" s="158"/>
      <c r="Q181" s="158"/>
      <c r="R181" s="159"/>
      <c r="S181" s="159"/>
      <c r="T181" s="159"/>
      <c r="U181" s="147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9"/>
      <c r="AK181" s="136"/>
      <c r="AL181" s="136"/>
      <c r="AM181" s="150"/>
      <c r="AN181" s="151"/>
      <c r="AO181" s="151"/>
      <c r="AP181" s="151"/>
      <c r="AQ181" s="150"/>
      <c r="AR181" s="151"/>
      <c r="AS181" s="151"/>
      <c r="AT181" s="151"/>
      <c r="AU181" s="150"/>
      <c r="AV181" s="151"/>
      <c r="AW181" s="151"/>
      <c r="AX181" s="152"/>
      <c r="AY181" s="128"/>
      <c r="AZ181" s="128"/>
      <c r="BA181" s="128"/>
      <c r="BB181" s="128"/>
      <c r="BC181" s="128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12"/>
    </row>
    <row r="182" spans="3:70" ht="19.350000000000001" customHeight="1" x14ac:dyDescent="0.5">
      <c r="C182" s="101"/>
      <c r="D182" s="212" t="s">
        <v>26</v>
      </c>
      <c r="E182" s="194"/>
      <c r="F182" s="194"/>
      <c r="G182" s="194"/>
      <c r="H182" s="194"/>
      <c r="I182" s="194"/>
      <c r="J182" s="194"/>
      <c r="K182" s="194"/>
      <c r="L182" s="194"/>
      <c r="M182" s="213"/>
      <c r="N182" s="130" t="str">
        <f>IF([2]回答表!BD17="●",IF([2]回答表!AA45="●","●",""),"")</f>
        <v/>
      </c>
      <c r="O182" s="131"/>
      <c r="P182" s="131"/>
      <c r="Q182" s="132"/>
      <c r="R182" s="119"/>
      <c r="S182" s="119"/>
      <c r="T182" s="119"/>
      <c r="U182" s="147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9"/>
      <c r="AK182" s="136"/>
      <c r="AL182" s="136"/>
      <c r="AM182" s="150"/>
      <c r="AN182" s="151"/>
      <c r="AO182" s="151"/>
      <c r="AP182" s="151"/>
      <c r="AQ182" s="150"/>
      <c r="AR182" s="151"/>
      <c r="AS182" s="151"/>
      <c r="AT182" s="151"/>
      <c r="AU182" s="150"/>
      <c r="AV182" s="151"/>
      <c r="AW182" s="151"/>
      <c r="AX182" s="152"/>
      <c r="AY182" s="128"/>
      <c r="AZ182" s="128"/>
      <c r="BA182" s="128"/>
      <c r="BB182" s="128"/>
      <c r="BC182" s="128"/>
      <c r="BD182" s="172"/>
      <c r="BE182" s="172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12"/>
    </row>
    <row r="183" spans="3:70" ht="15.6" customHeight="1" x14ac:dyDescent="0.5">
      <c r="C183" s="101"/>
      <c r="D183" s="194"/>
      <c r="E183" s="194"/>
      <c r="F183" s="194"/>
      <c r="G183" s="194"/>
      <c r="H183" s="194"/>
      <c r="I183" s="194"/>
      <c r="J183" s="194"/>
      <c r="K183" s="194"/>
      <c r="L183" s="194"/>
      <c r="M183" s="213"/>
      <c r="N183" s="144"/>
      <c r="O183" s="145"/>
      <c r="P183" s="145"/>
      <c r="Q183" s="146"/>
      <c r="R183" s="119"/>
      <c r="S183" s="119"/>
      <c r="T183" s="119"/>
      <c r="U183" s="147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9"/>
      <c r="AK183" s="136"/>
      <c r="AL183" s="136"/>
      <c r="AM183" s="150" t="s">
        <v>23</v>
      </c>
      <c r="AN183" s="151"/>
      <c r="AO183" s="151"/>
      <c r="AP183" s="151"/>
      <c r="AQ183" s="150" t="s">
        <v>24</v>
      </c>
      <c r="AR183" s="151"/>
      <c r="AS183" s="151"/>
      <c r="AT183" s="151"/>
      <c r="AU183" s="150" t="s">
        <v>25</v>
      </c>
      <c r="AV183" s="151"/>
      <c r="AW183" s="151"/>
      <c r="AX183" s="152"/>
      <c r="AY183" s="128"/>
      <c r="AZ183" s="128"/>
      <c r="BA183" s="128"/>
      <c r="BB183" s="128"/>
      <c r="BC183" s="128"/>
      <c r="BD183" s="172"/>
      <c r="BE183" s="172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12"/>
    </row>
    <row r="184" spans="3:70" ht="15.6" customHeight="1" x14ac:dyDescent="0.5">
      <c r="C184" s="101"/>
      <c r="D184" s="194"/>
      <c r="E184" s="194"/>
      <c r="F184" s="194"/>
      <c r="G184" s="194"/>
      <c r="H184" s="194"/>
      <c r="I184" s="194"/>
      <c r="J184" s="194"/>
      <c r="K184" s="194"/>
      <c r="L184" s="194"/>
      <c r="M184" s="213"/>
      <c r="N184" s="144"/>
      <c r="O184" s="145"/>
      <c r="P184" s="145"/>
      <c r="Q184" s="146"/>
      <c r="R184" s="119"/>
      <c r="S184" s="119"/>
      <c r="T184" s="119"/>
      <c r="U184" s="147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9"/>
      <c r="AK184" s="136"/>
      <c r="AL184" s="136"/>
      <c r="AM184" s="150"/>
      <c r="AN184" s="151"/>
      <c r="AO184" s="151"/>
      <c r="AP184" s="151"/>
      <c r="AQ184" s="150"/>
      <c r="AR184" s="151"/>
      <c r="AS184" s="151"/>
      <c r="AT184" s="151"/>
      <c r="AU184" s="150"/>
      <c r="AV184" s="151"/>
      <c r="AW184" s="151"/>
      <c r="AX184" s="152"/>
      <c r="AY184" s="128"/>
      <c r="AZ184" s="128"/>
      <c r="BA184" s="128"/>
      <c r="BB184" s="128"/>
      <c r="BC184" s="128"/>
      <c r="BD184" s="172"/>
      <c r="BE184" s="172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12"/>
    </row>
    <row r="185" spans="3:70" ht="15.6" customHeight="1" x14ac:dyDescent="0.5">
      <c r="C185" s="101"/>
      <c r="D185" s="194"/>
      <c r="E185" s="194"/>
      <c r="F185" s="194"/>
      <c r="G185" s="194"/>
      <c r="H185" s="194"/>
      <c r="I185" s="194"/>
      <c r="J185" s="194"/>
      <c r="K185" s="194"/>
      <c r="L185" s="194"/>
      <c r="M185" s="213"/>
      <c r="N185" s="154"/>
      <c r="O185" s="155"/>
      <c r="P185" s="155"/>
      <c r="Q185" s="156"/>
      <c r="R185" s="119"/>
      <c r="S185" s="119"/>
      <c r="T185" s="119"/>
      <c r="U185" s="179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1"/>
      <c r="AK185" s="136"/>
      <c r="AL185" s="136"/>
      <c r="AM185" s="189"/>
      <c r="AN185" s="190"/>
      <c r="AO185" s="190"/>
      <c r="AP185" s="190"/>
      <c r="AQ185" s="189"/>
      <c r="AR185" s="190"/>
      <c r="AS185" s="190"/>
      <c r="AT185" s="190"/>
      <c r="AU185" s="189"/>
      <c r="AV185" s="190"/>
      <c r="AW185" s="190"/>
      <c r="AX185" s="191"/>
      <c r="AY185" s="128"/>
      <c r="AZ185" s="128"/>
      <c r="BA185" s="128"/>
      <c r="BB185" s="128"/>
      <c r="BC185" s="128"/>
      <c r="BD185" s="172"/>
      <c r="BE185" s="172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12"/>
    </row>
    <row r="186" spans="3:70" ht="15.6" customHeight="1" x14ac:dyDescent="0.5">
      <c r="C186" s="101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84"/>
      <c r="O186" s="84"/>
      <c r="P186" s="84"/>
      <c r="Q186" s="84"/>
      <c r="R186" s="119"/>
      <c r="S186" s="119"/>
      <c r="T186" s="119"/>
      <c r="U186" s="119"/>
      <c r="V186" s="119"/>
      <c r="W186" s="119"/>
      <c r="X186" s="68"/>
      <c r="Y186" s="68"/>
      <c r="Z186" s="68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112"/>
    </row>
    <row r="187" spans="3:70" ht="18.600000000000001" customHeight="1" x14ac:dyDescent="0.5">
      <c r="C187" s="101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84"/>
      <c r="O187" s="84"/>
      <c r="P187" s="84"/>
      <c r="Q187" s="84"/>
      <c r="R187" s="119"/>
      <c r="S187" s="119"/>
      <c r="T187" s="119"/>
      <c r="U187" s="123" t="s">
        <v>31</v>
      </c>
      <c r="V187" s="119"/>
      <c r="W187" s="119"/>
      <c r="X187" s="119"/>
      <c r="Y187" s="119"/>
      <c r="Z187" s="119"/>
      <c r="AA187" s="110"/>
      <c r="AB187" s="124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23" t="s">
        <v>32</v>
      </c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68"/>
      <c r="BR187" s="112"/>
    </row>
    <row r="188" spans="3:70" ht="15.6" customHeight="1" x14ac:dyDescent="0.4">
      <c r="C188" s="101"/>
      <c r="D188" s="194" t="s">
        <v>33</v>
      </c>
      <c r="E188" s="194"/>
      <c r="F188" s="194"/>
      <c r="G188" s="194"/>
      <c r="H188" s="194"/>
      <c r="I188" s="194"/>
      <c r="J188" s="194"/>
      <c r="K188" s="194"/>
      <c r="L188" s="194"/>
      <c r="M188" s="213"/>
      <c r="N188" s="130" t="str">
        <f>IF([2]回答表!BD17="●",IF([2]回答表!AD45="●","●",""),"")</f>
        <v/>
      </c>
      <c r="O188" s="131"/>
      <c r="P188" s="131"/>
      <c r="Q188" s="132"/>
      <c r="R188" s="119"/>
      <c r="S188" s="119"/>
      <c r="T188" s="119"/>
      <c r="U188" s="133" t="str">
        <f>IF([2]回答表!BD17="●",IF([2]回答表!AD45="●",[2]回答表!B289,""),"")</f>
        <v/>
      </c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5"/>
      <c r="AK188" s="183"/>
      <c r="AL188" s="183"/>
      <c r="AM188" s="133" t="str">
        <f>IF([2]回答表!BD17="●",IF([2]回答表!AD45="●",[2]回答表!B295,""),"")</f>
        <v/>
      </c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5"/>
      <c r="BR188" s="112"/>
    </row>
    <row r="189" spans="3:70" ht="15.6" customHeight="1" x14ac:dyDescent="0.4">
      <c r="C189" s="101"/>
      <c r="D189" s="194"/>
      <c r="E189" s="194"/>
      <c r="F189" s="194"/>
      <c r="G189" s="194"/>
      <c r="H189" s="194"/>
      <c r="I189" s="194"/>
      <c r="J189" s="194"/>
      <c r="K189" s="194"/>
      <c r="L189" s="194"/>
      <c r="M189" s="213"/>
      <c r="N189" s="144"/>
      <c r="O189" s="145"/>
      <c r="P189" s="145"/>
      <c r="Q189" s="146"/>
      <c r="R189" s="119"/>
      <c r="S189" s="119"/>
      <c r="T189" s="119"/>
      <c r="U189" s="147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9"/>
      <c r="AK189" s="183"/>
      <c r="AL189" s="183"/>
      <c r="AM189" s="147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9"/>
      <c r="BR189" s="112"/>
    </row>
    <row r="190" spans="3:70" ht="15.6" customHeight="1" x14ac:dyDescent="0.4">
      <c r="C190" s="101"/>
      <c r="D190" s="194"/>
      <c r="E190" s="194"/>
      <c r="F190" s="194"/>
      <c r="G190" s="194"/>
      <c r="H190" s="194"/>
      <c r="I190" s="194"/>
      <c r="J190" s="194"/>
      <c r="K190" s="194"/>
      <c r="L190" s="194"/>
      <c r="M190" s="213"/>
      <c r="N190" s="144"/>
      <c r="O190" s="145"/>
      <c r="P190" s="145"/>
      <c r="Q190" s="146"/>
      <c r="R190" s="119"/>
      <c r="S190" s="119"/>
      <c r="T190" s="119"/>
      <c r="U190" s="147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9"/>
      <c r="AK190" s="183"/>
      <c r="AL190" s="183"/>
      <c r="AM190" s="147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9"/>
      <c r="BR190" s="112"/>
    </row>
    <row r="191" spans="3:70" ht="15.6" customHeight="1" x14ac:dyDescent="0.4">
      <c r="C191" s="101"/>
      <c r="D191" s="194"/>
      <c r="E191" s="194"/>
      <c r="F191" s="194"/>
      <c r="G191" s="194"/>
      <c r="H191" s="194"/>
      <c r="I191" s="194"/>
      <c r="J191" s="194"/>
      <c r="K191" s="194"/>
      <c r="L191" s="194"/>
      <c r="M191" s="213"/>
      <c r="N191" s="154"/>
      <c r="O191" s="155"/>
      <c r="P191" s="155"/>
      <c r="Q191" s="156"/>
      <c r="R191" s="119"/>
      <c r="S191" s="119"/>
      <c r="T191" s="119"/>
      <c r="U191" s="179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1"/>
      <c r="AK191" s="183"/>
      <c r="AL191" s="183"/>
      <c r="AM191" s="179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1"/>
      <c r="BR191" s="112"/>
    </row>
    <row r="192" spans="3:70" ht="15.6" customHeight="1" x14ac:dyDescent="0.4">
      <c r="C192" s="184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6"/>
    </row>
    <row r="193" spans="1:71" ht="15.6" customHeight="1" x14ac:dyDescent="0.4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</row>
    <row r="194" spans="1:71" ht="15.6" customHeight="1" x14ac:dyDescent="0.4">
      <c r="C194" s="94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97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9"/>
      <c r="BS194" s="92"/>
    </row>
    <row r="195" spans="1:71" ht="15.6" customHeight="1" x14ac:dyDescent="0.5">
      <c r="C195" s="10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68"/>
      <c r="Y195" s="68"/>
      <c r="Z195" s="68"/>
      <c r="AA195" s="109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11"/>
      <c r="AO195" s="120"/>
      <c r="AP195" s="121"/>
      <c r="AQ195" s="121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08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10"/>
      <c r="BO195" s="110"/>
      <c r="BP195" s="110"/>
      <c r="BQ195" s="111"/>
      <c r="BR195" s="112"/>
      <c r="BS195" s="92"/>
    </row>
    <row r="196" spans="1:71" ht="15.6" customHeight="1" x14ac:dyDescent="0.5">
      <c r="C196" s="101"/>
      <c r="D196" s="102" t="s">
        <v>14</v>
      </c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4"/>
      <c r="R196" s="105" t="s">
        <v>64</v>
      </c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7"/>
      <c r="BC196" s="108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10"/>
      <c r="BO196" s="110"/>
      <c r="BP196" s="110"/>
      <c r="BQ196" s="111"/>
      <c r="BR196" s="112"/>
      <c r="BS196" s="92"/>
    </row>
    <row r="197" spans="1:71" ht="15.6" customHeight="1" x14ac:dyDescent="0.5">
      <c r="C197" s="101"/>
      <c r="D197" s="113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5"/>
      <c r="R197" s="116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8"/>
      <c r="BC197" s="108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10"/>
      <c r="BO197" s="110"/>
      <c r="BP197" s="110"/>
      <c r="BQ197" s="111"/>
      <c r="BR197" s="112"/>
      <c r="BS197" s="92"/>
    </row>
    <row r="198" spans="1:71" ht="15.6" customHeight="1" x14ac:dyDescent="0.5">
      <c r="C198" s="10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68"/>
      <c r="Y198" s="68"/>
      <c r="Z198" s="68"/>
      <c r="AA198" s="109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11"/>
      <c r="AO198" s="120"/>
      <c r="AP198" s="121"/>
      <c r="AQ198" s="121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08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10"/>
      <c r="BO198" s="110"/>
      <c r="BP198" s="110"/>
      <c r="BQ198" s="111"/>
      <c r="BR198" s="112"/>
      <c r="BS198" s="92"/>
    </row>
    <row r="199" spans="1:71" ht="25.5" x14ac:dyDescent="0.5">
      <c r="C199" s="10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23" t="s">
        <v>35</v>
      </c>
      <c r="V199" s="119"/>
      <c r="W199" s="119"/>
      <c r="X199" s="119"/>
      <c r="Y199" s="119"/>
      <c r="Z199" s="119"/>
      <c r="AA199" s="110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3" t="s">
        <v>65</v>
      </c>
      <c r="AN199" s="125"/>
      <c r="AO199" s="124"/>
      <c r="AP199" s="126"/>
      <c r="AQ199" s="126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8"/>
      <c r="BD199" s="110"/>
      <c r="BE199" s="110"/>
      <c r="BF199" s="129" t="s">
        <v>17</v>
      </c>
      <c r="BG199" s="187"/>
      <c r="BH199" s="187"/>
      <c r="BI199" s="187"/>
      <c r="BJ199" s="187"/>
      <c r="BK199" s="187"/>
      <c r="BL199" s="187"/>
      <c r="BM199" s="110"/>
      <c r="BN199" s="110"/>
      <c r="BO199" s="110"/>
      <c r="BP199" s="110"/>
      <c r="BQ199" s="125"/>
      <c r="BR199" s="112"/>
      <c r="BS199" s="92"/>
    </row>
    <row r="200" spans="1:71" ht="15.6" customHeight="1" x14ac:dyDescent="0.4">
      <c r="C200" s="101"/>
      <c r="D200" s="194" t="s">
        <v>18</v>
      </c>
      <c r="E200" s="194"/>
      <c r="F200" s="194"/>
      <c r="G200" s="194"/>
      <c r="H200" s="194"/>
      <c r="I200" s="194"/>
      <c r="J200" s="194"/>
      <c r="K200" s="194"/>
      <c r="L200" s="194"/>
      <c r="M200" s="194"/>
      <c r="N200" s="130" t="str">
        <f>IF([2]回答表!X46="●","●","")</f>
        <v/>
      </c>
      <c r="O200" s="131"/>
      <c r="P200" s="131"/>
      <c r="Q200" s="132"/>
      <c r="R200" s="119"/>
      <c r="S200" s="119"/>
      <c r="T200" s="119"/>
      <c r="U200" s="133" t="str">
        <f>IF([2]回答表!X46="●",[2]回答表!B307,IF([2]回答表!AA46="●",[2]回答表!B324,""))</f>
        <v/>
      </c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5"/>
      <c r="AK200" s="136"/>
      <c r="AL200" s="136"/>
      <c r="AM200" s="250" t="s">
        <v>66</v>
      </c>
      <c r="AN200" s="251"/>
      <c r="AO200" s="251"/>
      <c r="AP200" s="251"/>
      <c r="AQ200" s="251"/>
      <c r="AR200" s="251"/>
      <c r="AS200" s="251"/>
      <c r="AT200" s="252"/>
      <c r="AU200" s="250" t="s">
        <v>67</v>
      </c>
      <c r="AV200" s="251"/>
      <c r="AW200" s="251"/>
      <c r="AX200" s="251"/>
      <c r="AY200" s="251"/>
      <c r="AZ200" s="251"/>
      <c r="BA200" s="251"/>
      <c r="BB200" s="252"/>
      <c r="BC200" s="120"/>
      <c r="BD200" s="109"/>
      <c r="BE200" s="109"/>
      <c r="BF200" s="138" t="str">
        <f>IF([2]回答表!X46="●",[2]回答表!U313,IF([2]回答表!AA46="●",[2]回答表!U330,""))</f>
        <v/>
      </c>
      <c r="BG200" s="139"/>
      <c r="BH200" s="139"/>
      <c r="BI200" s="139"/>
      <c r="BJ200" s="138"/>
      <c r="BK200" s="139"/>
      <c r="BL200" s="139"/>
      <c r="BM200" s="139"/>
      <c r="BN200" s="138"/>
      <c r="BO200" s="139"/>
      <c r="BP200" s="139"/>
      <c r="BQ200" s="140"/>
      <c r="BR200" s="112"/>
      <c r="BS200" s="92"/>
    </row>
    <row r="201" spans="1:71" ht="15.6" customHeight="1" x14ac:dyDescent="0.4">
      <c r="C201" s="101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44"/>
      <c r="O201" s="145"/>
      <c r="P201" s="145"/>
      <c r="Q201" s="146"/>
      <c r="R201" s="119"/>
      <c r="S201" s="119"/>
      <c r="T201" s="119"/>
      <c r="U201" s="147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9"/>
      <c r="AK201" s="136"/>
      <c r="AL201" s="136"/>
      <c r="AM201" s="253"/>
      <c r="AN201" s="254"/>
      <c r="AO201" s="254"/>
      <c r="AP201" s="254"/>
      <c r="AQ201" s="254"/>
      <c r="AR201" s="254"/>
      <c r="AS201" s="254"/>
      <c r="AT201" s="255"/>
      <c r="AU201" s="253"/>
      <c r="AV201" s="254"/>
      <c r="AW201" s="254"/>
      <c r="AX201" s="254"/>
      <c r="AY201" s="254"/>
      <c r="AZ201" s="254"/>
      <c r="BA201" s="254"/>
      <c r="BB201" s="255"/>
      <c r="BC201" s="120"/>
      <c r="BD201" s="109"/>
      <c r="BE201" s="109"/>
      <c r="BF201" s="150"/>
      <c r="BG201" s="151"/>
      <c r="BH201" s="151"/>
      <c r="BI201" s="151"/>
      <c r="BJ201" s="150"/>
      <c r="BK201" s="151"/>
      <c r="BL201" s="151"/>
      <c r="BM201" s="151"/>
      <c r="BN201" s="150"/>
      <c r="BO201" s="151"/>
      <c r="BP201" s="151"/>
      <c r="BQ201" s="152"/>
      <c r="BR201" s="112"/>
      <c r="BS201" s="92"/>
    </row>
    <row r="202" spans="1:71" ht="15.6" customHeight="1" x14ac:dyDescent="0.4">
      <c r="C202" s="101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44"/>
      <c r="O202" s="145"/>
      <c r="P202" s="145"/>
      <c r="Q202" s="146"/>
      <c r="R202" s="119"/>
      <c r="S202" s="119"/>
      <c r="T202" s="119"/>
      <c r="U202" s="147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9"/>
      <c r="AK202" s="136"/>
      <c r="AL202" s="136"/>
      <c r="AM202" s="256"/>
      <c r="AN202" s="257"/>
      <c r="AO202" s="257"/>
      <c r="AP202" s="257"/>
      <c r="AQ202" s="257"/>
      <c r="AR202" s="257"/>
      <c r="AS202" s="257"/>
      <c r="AT202" s="258"/>
      <c r="AU202" s="256"/>
      <c r="AV202" s="257"/>
      <c r="AW202" s="257"/>
      <c r="AX202" s="257"/>
      <c r="AY202" s="257"/>
      <c r="AZ202" s="257"/>
      <c r="BA202" s="257"/>
      <c r="BB202" s="258"/>
      <c r="BC202" s="120"/>
      <c r="BD202" s="109"/>
      <c r="BE202" s="109"/>
      <c r="BF202" s="150"/>
      <c r="BG202" s="151"/>
      <c r="BH202" s="151"/>
      <c r="BI202" s="151"/>
      <c r="BJ202" s="150"/>
      <c r="BK202" s="151"/>
      <c r="BL202" s="151"/>
      <c r="BM202" s="151"/>
      <c r="BN202" s="150"/>
      <c r="BO202" s="151"/>
      <c r="BP202" s="151"/>
      <c r="BQ202" s="152"/>
      <c r="BR202" s="112"/>
      <c r="BS202" s="92"/>
    </row>
    <row r="203" spans="1:71" ht="15.6" customHeight="1" x14ac:dyDescent="0.4">
      <c r="C203" s="101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54"/>
      <c r="O203" s="155"/>
      <c r="P203" s="155"/>
      <c r="Q203" s="156"/>
      <c r="R203" s="119"/>
      <c r="S203" s="119"/>
      <c r="T203" s="119"/>
      <c r="U203" s="147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9"/>
      <c r="AK203" s="136"/>
      <c r="AL203" s="136"/>
      <c r="AM203" s="82" t="str">
        <f>IF([2]回答表!X46="●",[2]回答表!G313,IF([2]回答表!AA46="●",[2]回答表!G330,""))</f>
        <v/>
      </c>
      <c r="AN203" s="83"/>
      <c r="AO203" s="83"/>
      <c r="AP203" s="83"/>
      <c r="AQ203" s="83"/>
      <c r="AR203" s="83"/>
      <c r="AS203" s="83"/>
      <c r="AT203" s="153"/>
      <c r="AU203" s="82" t="str">
        <f>IF([2]回答表!X46="●",[2]回答表!G314,IF([2]回答表!AA46="●",[2]回答表!G331,""))</f>
        <v/>
      </c>
      <c r="AV203" s="83"/>
      <c r="AW203" s="83"/>
      <c r="AX203" s="83"/>
      <c r="AY203" s="83"/>
      <c r="AZ203" s="83"/>
      <c r="BA203" s="83"/>
      <c r="BB203" s="153"/>
      <c r="BC203" s="120"/>
      <c r="BD203" s="109"/>
      <c r="BE203" s="109"/>
      <c r="BF203" s="150" t="str">
        <f>IF([2]回答表!X46="●",[2]回答表!X313,IF([2]回答表!AA46="●",[2]回答表!X330,""))</f>
        <v/>
      </c>
      <c r="BG203" s="151"/>
      <c r="BH203" s="151"/>
      <c r="BI203" s="151"/>
      <c r="BJ203" s="150" t="str">
        <f>IF([2]回答表!X46="●",[2]回答表!X314,IF([2]回答表!AA46="●",[2]回答表!X331,""))</f>
        <v/>
      </c>
      <c r="BK203" s="151"/>
      <c r="BL203" s="151"/>
      <c r="BM203" s="152"/>
      <c r="BN203" s="150" t="str">
        <f>IF([2]回答表!X46="●",[2]回答表!X315,IF([2]回答表!AA46="●",[2]回答表!X332,""))</f>
        <v/>
      </c>
      <c r="BO203" s="151"/>
      <c r="BP203" s="151"/>
      <c r="BQ203" s="152"/>
      <c r="BR203" s="112"/>
      <c r="BS203" s="92"/>
    </row>
    <row r="204" spans="1:71" ht="15.6" customHeight="1" x14ac:dyDescent="0.4">
      <c r="C204" s="101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9"/>
      <c r="O204" s="159"/>
      <c r="P204" s="159"/>
      <c r="Q204" s="159"/>
      <c r="R204" s="159"/>
      <c r="S204" s="159"/>
      <c r="T204" s="159"/>
      <c r="U204" s="147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9"/>
      <c r="AK204" s="136"/>
      <c r="AL204" s="136"/>
      <c r="AM204" s="79"/>
      <c r="AN204" s="80"/>
      <c r="AO204" s="80"/>
      <c r="AP204" s="80"/>
      <c r="AQ204" s="80"/>
      <c r="AR204" s="80"/>
      <c r="AS204" s="80"/>
      <c r="AT204" s="81"/>
      <c r="AU204" s="79"/>
      <c r="AV204" s="80"/>
      <c r="AW204" s="80"/>
      <c r="AX204" s="80"/>
      <c r="AY204" s="80"/>
      <c r="AZ204" s="80"/>
      <c r="BA204" s="80"/>
      <c r="BB204" s="81"/>
      <c r="BC204" s="120"/>
      <c r="BD204" s="120"/>
      <c r="BE204" s="120"/>
      <c r="BF204" s="150"/>
      <c r="BG204" s="151"/>
      <c r="BH204" s="151"/>
      <c r="BI204" s="151"/>
      <c r="BJ204" s="150"/>
      <c r="BK204" s="151"/>
      <c r="BL204" s="151"/>
      <c r="BM204" s="152"/>
      <c r="BN204" s="150"/>
      <c r="BO204" s="151"/>
      <c r="BP204" s="151"/>
      <c r="BQ204" s="152"/>
      <c r="BR204" s="112"/>
      <c r="BS204" s="92"/>
    </row>
    <row r="205" spans="1:71" ht="15.6" customHeight="1" x14ac:dyDescent="0.4">
      <c r="C205" s="101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9"/>
      <c r="O205" s="159"/>
      <c r="P205" s="159"/>
      <c r="Q205" s="159"/>
      <c r="R205" s="159"/>
      <c r="S205" s="159"/>
      <c r="T205" s="159"/>
      <c r="U205" s="147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9"/>
      <c r="AK205" s="136"/>
      <c r="AL205" s="136"/>
      <c r="AM205" s="85"/>
      <c r="AN205" s="86"/>
      <c r="AO205" s="86"/>
      <c r="AP205" s="86"/>
      <c r="AQ205" s="86"/>
      <c r="AR205" s="86"/>
      <c r="AS205" s="86"/>
      <c r="AT205" s="87"/>
      <c r="AU205" s="85"/>
      <c r="AV205" s="86"/>
      <c r="AW205" s="86"/>
      <c r="AX205" s="86"/>
      <c r="AY205" s="86"/>
      <c r="AZ205" s="86"/>
      <c r="BA205" s="86"/>
      <c r="BB205" s="87"/>
      <c r="BC205" s="120"/>
      <c r="BD205" s="109"/>
      <c r="BE205" s="109"/>
      <c r="BF205" s="150"/>
      <c r="BG205" s="151"/>
      <c r="BH205" s="151"/>
      <c r="BI205" s="151"/>
      <c r="BJ205" s="150"/>
      <c r="BK205" s="151"/>
      <c r="BL205" s="151"/>
      <c r="BM205" s="152"/>
      <c r="BN205" s="150"/>
      <c r="BO205" s="151"/>
      <c r="BP205" s="151"/>
      <c r="BQ205" s="152"/>
      <c r="BR205" s="112"/>
      <c r="BS205" s="92"/>
    </row>
    <row r="206" spans="1:71" ht="15.6" customHeight="1" x14ac:dyDescent="0.4">
      <c r="C206" s="101"/>
      <c r="D206" s="212" t="s">
        <v>26</v>
      </c>
      <c r="E206" s="194"/>
      <c r="F206" s="194"/>
      <c r="G206" s="194"/>
      <c r="H206" s="194"/>
      <c r="I206" s="194"/>
      <c r="J206" s="194"/>
      <c r="K206" s="194"/>
      <c r="L206" s="194"/>
      <c r="M206" s="213"/>
      <c r="N206" s="130" t="str">
        <f>IF([2]回答表!AA46="●","●","")</f>
        <v/>
      </c>
      <c r="O206" s="131"/>
      <c r="P206" s="131"/>
      <c r="Q206" s="132"/>
      <c r="R206" s="119"/>
      <c r="S206" s="119"/>
      <c r="T206" s="119"/>
      <c r="U206" s="147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9"/>
      <c r="AK206" s="136"/>
      <c r="AL206" s="136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20"/>
      <c r="BD206" s="172"/>
      <c r="BE206" s="172"/>
      <c r="BF206" s="150"/>
      <c r="BG206" s="151"/>
      <c r="BH206" s="151"/>
      <c r="BI206" s="151"/>
      <c r="BJ206" s="150"/>
      <c r="BK206" s="151"/>
      <c r="BL206" s="151"/>
      <c r="BM206" s="152"/>
      <c r="BN206" s="150"/>
      <c r="BO206" s="151"/>
      <c r="BP206" s="151"/>
      <c r="BQ206" s="152"/>
      <c r="BR206" s="112"/>
      <c r="BS206" s="92"/>
    </row>
    <row r="207" spans="1:71" ht="15.6" customHeight="1" x14ac:dyDescent="0.4">
      <c r="C207" s="101"/>
      <c r="D207" s="194"/>
      <c r="E207" s="194"/>
      <c r="F207" s="194"/>
      <c r="G207" s="194"/>
      <c r="H207" s="194"/>
      <c r="I207" s="194"/>
      <c r="J207" s="194"/>
      <c r="K207" s="194"/>
      <c r="L207" s="194"/>
      <c r="M207" s="213"/>
      <c r="N207" s="144"/>
      <c r="O207" s="145"/>
      <c r="P207" s="145"/>
      <c r="Q207" s="146"/>
      <c r="R207" s="119"/>
      <c r="S207" s="119"/>
      <c r="T207" s="119"/>
      <c r="U207" s="147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9"/>
      <c r="AK207" s="136"/>
      <c r="AL207" s="136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20"/>
      <c r="BD207" s="172"/>
      <c r="BE207" s="172"/>
      <c r="BF207" s="150" t="s">
        <v>23</v>
      </c>
      <c r="BG207" s="151"/>
      <c r="BH207" s="151"/>
      <c r="BI207" s="151"/>
      <c r="BJ207" s="150" t="s">
        <v>24</v>
      </c>
      <c r="BK207" s="151"/>
      <c r="BL207" s="151"/>
      <c r="BM207" s="151"/>
      <c r="BN207" s="150" t="s">
        <v>25</v>
      </c>
      <c r="BO207" s="151"/>
      <c r="BP207" s="151"/>
      <c r="BQ207" s="152"/>
      <c r="BR207" s="112"/>
      <c r="BS207" s="92"/>
    </row>
    <row r="208" spans="1:71" ht="15.6" customHeight="1" x14ac:dyDescent="0.4">
      <c r="C208" s="101"/>
      <c r="D208" s="194"/>
      <c r="E208" s="194"/>
      <c r="F208" s="194"/>
      <c r="G208" s="194"/>
      <c r="H208" s="194"/>
      <c r="I208" s="194"/>
      <c r="J208" s="194"/>
      <c r="K208" s="194"/>
      <c r="L208" s="194"/>
      <c r="M208" s="213"/>
      <c r="N208" s="144"/>
      <c r="O208" s="145"/>
      <c r="P208" s="145"/>
      <c r="Q208" s="146"/>
      <c r="R208" s="119"/>
      <c r="S208" s="119"/>
      <c r="T208" s="119"/>
      <c r="U208" s="147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9"/>
      <c r="AK208" s="136"/>
      <c r="AL208" s="136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20"/>
      <c r="BD208" s="172"/>
      <c r="BE208" s="172"/>
      <c r="BF208" s="150"/>
      <c r="BG208" s="151"/>
      <c r="BH208" s="151"/>
      <c r="BI208" s="151"/>
      <c r="BJ208" s="150"/>
      <c r="BK208" s="151"/>
      <c r="BL208" s="151"/>
      <c r="BM208" s="151"/>
      <c r="BN208" s="150"/>
      <c r="BO208" s="151"/>
      <c r="BP208" s="151"/>
      <c r="BQ208" s="152"/>
      <c r="BR208" s="112"/>
      <c r="BS208" s="92"/>
    </row>
    <row r="209" spans="1:71" ht="15.6" customHeight="1" x14ac:dyDescent="0.4">
      <c r="C209" s="101"/>
      <c r="D209" s="194"/>
      <c r="E209" s="194"/>
      <c r="F209" s="194"/>
      <c r="G209" s="194"/>
      <c r="H209" s="194"/>
      <c r="I209" s="194"/>
      <c r="J209" s="194"/>
      <c r="K209" s="194"/>
      <c r="L209" s="194"/>
      <c r="M209" s="213"/>
      <c r="N209" s="154"/>
      <c r="O209" s="155"/>
      <c r="P209" s="155"/>
      <c r="Q209" s="156"/>
      <c r="R209" s="119"/>
      <c r="S209" s="119"/>
      <c r="T209" s="119"/>
      <c r="U209" s="179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1"/>
      <c r="AK209" s="136"/>
      <c r="AL209" s="136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20"/>
      <c r="BD209" s="172"/>
      <c r="BE209" s="172"/>
      <c r="BF209" s="189"/>
      <c r="BG209" s="190"/>
      <c r="BH209" s="190"/>
      <c r="BI209" s="190"/>
      <c r="BJ209" s="189"/>
      <c r="BK209" s="190"/>
      <c r="BL209" s="190"/>
      <c r="BM209" s="190"/>
      <c r="BN209" s="189"/>
      <c r="BO209" s="190"/>
      <c r="BP209" s="190"/>
      <c r="BQ209" s="191"/>
      <c r="BR209" s="112"/>
      <c r="BS209" s="92"/>
    </row>
    <row r="210" spans="1:71" ht="15.6" customHeight="1" x14ac:dyDescent="0.5">
      <c r="C210" s="101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68"/>
      <c r="Y210" s="68"/>
      <c r="Z210" s="68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68"/>
      <c r="AK210" s="68"/>
      <c r="AL210" s="68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112"/>
      <c r="BS210" s="92"/>
    </row>
    <row r="211" spans="1:71" ht="18.600000000000001" customHeight="1" x14ac:dyDescent="0.5">
      <c r="C211" s="101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19"/>
      <c r="O211" s="119"/>
      <c r="P211" s="119"/>
      <c r="Q211" s="119"/>
      <c r="R211" s="119"/>
      <c r="S211" s="119"/>
      <c r="T211" s="119"/>
      <c r="U211" s="123" t="s">
        <v>31</v>
      </c>
      <c r="V211" s="119"/>
      <c r="W211" s="119"/>
      <c r="X211" s="119"/>
      <c r="Y211" s="119"/>
      <c r="Z211" s="119"/>
      <c r="AA211" s="110"/>
      <c r="AB211" s="124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23" t="s">
        <v>32</v>
      </c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68"/>
      <c r="BR211" s="112"/>
      <c r="BS211" s="92"/>
    </row>
    <row r="212" spans="1:71" ht="15.6" customHeight="1" x14ac:dyDescent="0.4">
      <c r="C212" s="101"/>
      <c r="D212" s="194" t="s">
        <v>33</v>
      </c>
      <c r="E212" s="194"/>
      <c r="F212" s="194"/>
      <c r="G212" s="194"/>
      <c r="H212" s="194"/>
      <c r="I212" s="194"/>
      <c r="J212" s="194"/>
      <c r="K212" s="194"/>
      <c r="L212" s="194"/>
      <c r="M212" s="213"/>
      <c r="N212" s="130" t="str">
        <f>IF([2]回答表!AD46="●","●","")</f>
        <v/>
      </c>
      <c r="O212" s="131"/>
      <c r="P212" s="131"/>
      <c r="Q212" s="132"/>
      <c r="R212" s="119"/>
      <c r="S212" s="119"/>
      <c r="T212" s="119"/>
      <c r="U212" s="133" t="str">
        <f>IF([2]回答表!AD46="●",[2]回答表!B337,"")</f>
        <v/>
      </c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5"/>
      <c r="AK212" s="259"/>
      <c r="AL212" s="259"/>
      <c r="AM212" s="133" t="str">
        <f>IF([2]回答表!AD46="●",[2]回答表!B343,"")</f>
        <v/>
      </c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5"/>
      <c r="BR212" s="112"/>
      <c r="BS212" s="92"/>
    </row>
    <row r="213" spans="1:71" ht="15.6" customHeight="1" x14ac:dyDescent="0.4">
      <c r="C213" s="101"/>
      <c r="D213" s="194"/>
      <c r="E213" s="194"/>
      <c r="F213" s="194"/>
      <c r="G213" s="194"/>
      <c r="H213" s="194"/>
      <c r="I213" s="194"/>
      <c r="J213" s="194"/>
      <c r="K213" s="194"/>
      <c r="L213" s="194"/>
      <c r="M213" s="213"/>
      <c r="N213" s="144"/>
      <c r="O213" s="145"/>
      <c r="P213" s="145"/>
      <c r="Q213" s="146"/>
      <c r="R213" s="119"/>
      <c r="S213" s="119"/>
      <c r="T213" s="119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9"/>
      <c r="AK213" s="259"/>
      <c r="AL213" s="259"/>
      <c r="AM213" s="147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9"/>
      <c r="BR213" s="112"/>
      <c r="BS213" s="92"/>
    </row>
    <row r="214" spans="1:71" ht="15.6" customHeight="1" x14ac:dyDescent="0.4">
      <c r="C214" s="101"/>
      <c r="D214" s="194"/>
      <c r="E214" s="194"/>
      <c r="F214" s="194"/>
      <c r="G214" s="194"/>
      <c r="H214" s="194"/>
      <c r="I214" s="194"/>
      <c r="J214" s="194"/>
      <c r="K214" s="194"/>
      <c r="L214" s="194"/>
      <c r="M214" s="213"/>
      <c r="N214" s="144"/>
      <c r="O214" s="145"/>
      <c r="P214" s="145"/>
      <c r="Q214" s="146"/>
      <c r="R214" s="119"/>
      <c r="S214" s="119"/>
      <c r="T214" s="119"/>
      <c r="U214" s="147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9"/>
      <c r="AK214" s="259"/>
      <c r="AL214" s="259"/>
      <c r="AM214" s="147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9"/>
      <c r="BR214" s="112"/>
      <c r="BS214" s="92"/>
    </row>
    <row r="215" spans="1:71" ht="15.6" customHeight="1" x14ac:dyDescent="0.4">
      <c r="C215" s="101"/>
      <c r="D215" s="194"/>
      <c r="E215" s="194"/>
      <c r="F215" s="194"/>
      <c r="G215" s="194"/>
      <c r="H215" s="194"/>
      <c r="I215" s="194"/>
      <c r="J215" s="194"/>
      <c r="K215" s="194"/>
      <c r="L215" s="194"/>
      <c r="M215" s="213"/>
      <c r="N215" s="154"/>
      <c r="O215" s="155"/>
      <c r="P215" s="155"/>
      <c r="Q215" s="156"/>
      <c r="R215" s="119"/>
      <c r="S215" s="119"/>
      <c r="T215" s="119"/>
      <c r="U215" s="179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1"/>
      <c r="AK215" s="259"/>
      <c r="AL215" s="259"/>
      <c r="AM215" s="179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1"/>
      <c r="BR215" s="112"/>
      <c r="BS215" s="92"/>
    </row>
    <row r="216" spans="1:71" ht="15.6" customHeight="1" x14ac:dyDescent="0.4">
      <c r="C216" s="184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6"/>
      <c r="BS216" s="92"/>
    </row>
    <row r="217" spans="1:71" ht="15.6" customHeight="1" x14ac:dyDescent="0.4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</row>
    <row r="218" spans="1:71" ht="15.6" customHeight="1" x14ac:dyDescent="0.4">
      <c r="C218" s="94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97"/>
      <c r="BD218" s="98"/>
      <c r="BE218" s="98"/>
      <c r="BF218" s="98"/>
      <c r="BG218" s="98"/>
      <c r="BH218" s="98"/>
      <c r="BI218" s="98"/>
      <c r="BJ218" s="98"/>
      <c r="BK218" s="98"/>
      <c r="BL218" s="98"/>
      <c r="BM218" s="98"/>
      <c r="BN218" s="98"/>
      <c r="BO218" s="98"/>
      <c r="BP218" s="98"/>
      <c r="BQ218" s="98"/>
      <c r="BR218" s="99"/>
      <c r="BS218" s="92"/>
    </row>
    <row r="219" spans="1:71" ht="15.6" customHeight="1" x14ac:dyDescent="0.5">
      <c r="A219" s="92"/>
      <c r="B219" s="92"/>
      <c r="C219" s="10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68"/>
      <c r="Y219" s="68"/>
      <c r="Z219" s="68"/>
      <c r="AA219" s="109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11"/>
      <c r="AO219" s="120"/>
      <c r="AP219" s="121"/>
      <c r="AQ219" s="121"/>
      <c r="AR219" s="260"/>
      <c r="AS219" s="260"/>
      <c r="AT219" s="260"/>
      <c r="AU219" s="260"/>
      <c r="AV219" s="260"/>
      <c r="AW219" s="260"/>
      <c r="AX219" s="260"/>
      <c r="AY219" s="260"/>
      <c r="AZ219" s="260"/>
      <c r="BA219" s="260"/>
      <c r="BB219" s="260"/>
      <c r="BC219" s="108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10"/>
      <c r="BO219" s="110"/>
      <c r="BP219" s="110"/>
      <c r="BQ219" s="111"/>
      <c r="BR219" s="112"/>
      <c r="BS219" s="92"/>
    </row>
    <row r="220" spans="1:71" ht="15.6" customHeight="1" x14ac:dyDescent="0.5">
      <c r="A220" s="92"/>
      <c r="B220" s="92"/>
      <c r="C220" s="101"/>
      <c r="D220" s="102" t="s">
        <v>14</v>
      </c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4"/>
      <c r="R220" s="105" t="s">
        <v>68</v>
      </c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7"/>
      <c r="BC220" s="108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10"/>
      <c r="BO220" s="110"/>
      <c r="BP220" s="110"/>
      <c r="BQ220" s="111"/>
      <c r="BR220" s="112"/>
      <c r="BS220" s="92"/>
    </row>
    <row r="221" spans="1:71" ht="15.6" customHeight="1" x14ac:dyDescent="0.5">
      <c r="A221" s="92"/>
      <c r="B221" s="92"/>
      <c r="C221" s="101"/>
      <c r="D221" s="113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5"/>
      <c r="R221" s="116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8"/>
      <c r="BC221" s="108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10"/>
      <c r="BO221" s="110"/>
      <c r="BP221" s="110"/>
      <c r="BQ221" s="111"/>
      <c r="BR221" s="112"/>
      <c r="BS221" s="92"/>
    </row>
    <row r="222" spans="1:71" ht="15.6" customHeight="1" x14ac:dyDescent="0.5">
      <c r="A222" s="92"/>
      <c r="B222" s="92"/>
      <c r="C222" s="10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68"/>
      <c r="Y222" s="68"/>
      <c r="Z222" s="68"/>
      <c r="AA222" s="109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11"/>
      <c r="AO222" s="120"/>
      <c r="AP222" s="121"/>
      <c r="AQ222" s="121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08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10"/>
      <c r="BO222" s="110"/>
      <c r="BP222" s="110"/>
      <c r="BQ222" s="111"/>
      <c r="BR222" s="112"/>
      <c r="BS222" s="92"/>
    </row>
    <row r="223" spans="1:71" ht="19.350000000000001" customHeight="1" x14ac:dyDescent="0.5">
      <c r="A223" s="92"/>
      <c r="B223" s="92"/>
      <c r="C223" s="10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23" t="s">
        <v>35</v>
      </c>
      <c r="V223" s="119"/>
      <c r="W223" s="119"/>
      <c r="X223" s="119"/>
      <c r="Y223" s="119"/>
      <c r="Z223" s="119"/>
      <c r="AA223" s="110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261" t="s">
        <v>69</v>
      </c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25"/>
      <c r="AY223" s="123"/>
      <c r="AZ223" s="123"/>
      <c r="BA223" s="262"/>
      <c r="BB223" s="262"/>
      <c r="BC223" s="108"/>
      <c r="BD223" s="109"/>
      <c r="BE223" s="109"/>
      <c r="BF223" s="129" t="s">
        <v>17</v>
      </c>
      <c r="BG223" s="187"/>
      <c r="BH223" s="187"/>
      <c r="BI223" s="187"/>
      <c r="BJ223" s="187"/>
      <c r="BK223" s="187"/>
      <c r="BL223" s="187"/>
      <c r="BM223" s="110"/>
      <c r="BN223" s="110"/>
      <c r="BO223" s="110"/>
      <c r="BP223" s="110"/>
      <c r="BQ223" s="125"/>
      <c r="BR223" s="112"/>
      <c r="BS223" s="92"/>
    </row>
    <row r="224" spans="1:71" ht="15.6" customHeight="1" x14ac:dyDescent="0.4">
      <c r="A224" s="92"/>
      <c r="B224" s="92"/>
      <c r="C224" s="101"/>
      <c r="D224" s="105" t="s">
        <v>18</v>
      </c>
      <c r="E224" s="106"/>
      <c r="F224" s="106"/>
      <c r="G224" s="106"/>
      <c r="H224" s="106"/>
      <c r="I224" s="106"/>
      <c r="J224" s="106"/>
      <c r="K224" s="106"/>
      <c r="L224" s="106"/>
      <c r="M224" s="107"/>
      <c r="N224" s="130" t="str">
        <f>IF([2]回答表!X47="●","●","")</f>
        <v/>
      </c>
      <c r="O224" s="131"/>
      <c r="P224" s="131"/>
      <c r="Q224" s="132"/>
      <c r="R224" s="119"/>
      <c r="S224" s="119"/>
      <c r="T224" s="119"/>
      <c r="U224" s="133" t="str">
        <f>IF([2]回答表!X47="●",[2]回答表!B356,IF([2]回答表!AA47="●",[2]回答表!B379,""))</f>
        <v/>
      </c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5"/>
      <c r="AK224" s="136"/>
      <c r="AL224" s="136"/>
      <c r="AM224" s="136"/>
      <c r="AN224" s="133" t="str">
        <f>IF([2]回答表!X47="●",[2]回答表!B362,"")</f>
        <v/>
      </c>
      <c r="AO224" s="263"/>
      <c r="AP224" s="263"/>
      <c r="AQ224" s="263"/>
      <c r="AR224" s="263"/>
      <c r="AS224" s="263"/>
      <c r="AT224" s="263"/>
      <c r="AU224" s="263"/>
      <c r="AV224" s="263"/>
      <c r="AW224" s="263"/>
      <c r="AX224" s="263"/>
      <c r="AY224" s="263"/>
      <c r="AZ224" s="263"/>
      <c r="BA224" s="263"/>
      <c r="BB224" s="264"/>
      <c r="BC224" s="120"/>
      <c r="BD224" s="109"/>
      <c r="BE224" s="109"/>
      <c r="BF224" s="138" t="str">
        <f>IF([2]回答表!X47="●",[2]回答表!B368,IF([2]回答表!AA47="●",[2]回答表!B385,""))</f>
        <v/>
      </c>
      <c r="BG224" s="139"/>
      <c r="BH224" s="139"/>
      <c r="BI224" s="139"/>
      <c r="BJ224" s="138"/>
      <c r="BK224" s="139"/>
      <c r="BL224" s="139"/>
      <c r="BM224" s="139"/>
      <c r="BN224" s="138"/>
      <c r="BO224" s="139"/>
      <c r="BP224" s="139"/>
      <c r="BQ224" s="140"/>
      <c r="BR224" s="112"/>
      <c r="BS224" s="92"/>
    </row>
    <row r="225" spans="1:71" ht="15.6" customHeight="1" x14ac:dyDescent="0.4">
      <c r="A225" s="92"/>
      <c r="B225" s="92"/>
      <c r="C225" s="101"/>
      <c r="D225" s="141"/>
      <c r="E225" s="142"/>
      <c r="F225" s="142"/>
      <c r="G225" s="142"/>
      <c r="H225" s="142"/>
      <c r="I225" s="142"/>
      <c r="J225" s="142"/>
      <c r="K225" s="142"/>
      <c r="L225" s="142"/>
      <c r="M225" s="143"/>
      <c r="N225" s="144"/>
      <c r="O225" s="145"/>
      <c r="P225" s="145"/>
      <c r="Q225" s="146"/>
      <c r="R225" s="119"/>
      <c r="S225" s="119"/>
      <c r="T225" s="119"/>
      <c r="U225" s="147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9"/>
      <c r="AK225" s="136"/>
      <c r="AL225" s="136"/>
      <c r="AM225" s="136"/>
      <c r="AN225" s="265"/>
      <c r="AO225" s="266"/>
      <c r="AP225" s="266"/>
      <c r="AQ225" s="266"/>
      <c r="AR225" s="266"/>
      <c r="AS225" s="266"/>
      <c r="AT225" s="266"/>
      <c r="AU225" s="266"/>
      <c r="AV225" s="266"/>
      <c r="AW225" s="266"/>
      <c r="AX225" s="266"/>
      <c r="AY225" s="266"/>
      <c r="AZ225" s="266"/>
      <c r="BA225" s="266"/>
      <c r="BB225" s="267"/>
      <c r="BC225" s="120"/>
      <c r="BD225" s="109"/>
      <c r="BE225" s="109"/>
      <c r="BF225" s="150"/>
      <c r="BG225" s="151"/>
      <c r="BH225" s="151"/>
      <c r="BI225" s="151"/>
      <c r="BJ225" s="150"/>
      <c r="BK225" s="151"/>
      <c r="BL225" s="151"/>
      <c r="BM225" s="151"/>
      <c r="BN225" s="150"/>
      <c r="BO225" s="151"/>
      <c r="BP225" s="151"/>
      <c r="BQ225" s="152"/>
      <c r="BR225" s="112"/>
      <c r="BS225" s="92"/>
    </row>
    <row r="226" spans="1:71" ht="15.6" customHeight="1" x14ac:dyDescent="0.4">
      <c r="A226" s="92"/>
      <c r="B226" s="92"/>
      <c r="C226" s="101"/>
      <c r="D226" s="141"/>
      <c r="E226" s="142"/>
      <c r="F226" s="142"/>
      <c r="G226" s="142"/>
      <c r="H226" s="142"/>
      <c r="I226" s="142"/>
      <c r="J226" s="142"/>
      <c r="K226" s="142"/>
      <c r="L226" s="142"/>
      <c r="M226" s="143"/>
      <c r="N226" s="144"/>
      <c r="O226" s="145"/>
      <c r="P226" s="145"/>
      <c r="Q226" s="146"/>
      <c r="R226" s="119"/>
      <c r="S226" s="119"/>
      <c r="T226" s="119"/>
      <c r="U226" s="147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9"/>
      <c r="AK226" s="136"/>
      <c r="AL226" s="136"/>
      <c r="AM226" s="136"/>
      <c r="AN226" s="265"/>
      <c r="AO226" s="266"/>
      <c r="AP226" s="266"/>
      <c r="AQ226" s="266"/>
      <c r="AR226" s="266"/>
      <c r="AS226" s="266"/>
      <c r="AT226" s="266"/>
      <c r="AU226" s="266"/>
      <c r="AV226" s="266"/>
      <c r="AW226" s="266"/>
      <c r="AX226" s="266"/>
      <c r="AY226" s="266"/>
      <c r="AZ226" s="266"/>
      <c r="BA226" s="266"/>
      <c r="BB226" s="267"/>
      <c r="BC226" s="120"/>
      <c r="BD226" s="109"/>
      <c r="BE226" s="109"/>
      <c r="BF226" s="150"/>
      <c r="BG226" s="151"/>
      <c r="BH226" s="151"/>
      <c r="BI226" s="151"/>
      <c r="BJ226" s="150"/>
      <c r="BK226" s="151"/>
      <c r="BL226" s="151"/>
      <c r="BM226" s="151"/>
      <c r="BN226" s="150"/>
      <c r="BO226" s="151"/>
      <c r="BP226" s="151"/>
      <c r="BQ226" s="152"/>
      <c r="BR226" s="112"/>
      <c r="BS226" s="92"/>
    </row>
    <row r="227" spans="1:71" ht="15.6" customHeight="1" x14ac:dyDescent="0.4">
      <c r="A227" s="92"/>
      <c r="B227" s="92"/>
      <c r="C227" s="101"/>
      <c r="D227" s="116"/>
      <c r="E227" s="117"/>
      <c r="F227" s="117"/>
      <c r="G227" s="117"/>
      <c r="H227" s="117"/>
      <c r="I227" s="117"/>
      <c r="J227" s="117"/>
      <c r="K227" s="117"/>
      <c r="L227" s="117"/>
      <c r="M227" s="118"/>
      <c r="N227" s="154"/>
      <c r="O227" s="155"/>
      <c r="P227" s="155"/>
      <c r="Q227" s="156"/>
      <c r="R227" s="119"/>
      <c r="S227" s="119"/>
      <c r="T227" s="119"/>
      <c r="U227" s="147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9"/>
      <c r="AK227" s="136"/>
      <c r="AL227" s="136"/>
      <c r="AM227" s="136"/>
      <c r="AN227" s="265"/>
      <c r="AO227" s="266"/>
      <c r="AP227" s="266"/>
      <c r="AQ227" s="266"/>
      <c r="AR227" s="266"/>
      <c r="AS227" s="266"/>
      <c r="AT227" s="266"/>
      <c r="AU227" s="266"/>
      <c r="AV227" s="266"/>
      <c r="AW227" s="266"/>
      <c r="AX227" s="266"/>
      <c r="AY227" s="266"/>
      <c r="AZ227" s="266"/>
      <c r="BA227" s="266"/>
      <c r="BB227" s="267"/>
      <c r="BC227" s="120"/>
      <c r="BD227" s="109"/>
      <c r="BE227" s="109"/>
      <c r="BF227" s="150" t="str">
        <f>IF([2]回答表!X47="●",[2]回答表!E368,IF([2]回答表!AA47="●",[2]回答表!E385,""))</f>
        <v/>
      </c>
      <c r="BG227" s="151"/>
      <c r="BH227" s="151"/>
      <c r="BI227" s="151"/>
      <c r="BJ227" s="150" t="str">
        <f>IF([2]回答表!X47="●",[2]回答表!E369,IF([2]回答表!AA47="●",[2]回答表!E386,""))</f>
        <v/>
      </c>
      <c r="BK227" s="151"/>
      <c r="BL227" s="151"/>
      <c r="BM227" s="152"/>
      <c r="BN227" s="150" t="str">
        <f>IF([2]回答表!X47="●",[2]回答表!E370,IF([2]回答表!AA47="●",[2]回答表!E387,""))</f>
        <v/>
      </c>
      <c r="BO227" s="151"/>
      <c r="BP227" s="151"/>
      <c r="BQ227" s="152"/>
      <c r="BR227" s="112"/>
      <c r="BS227" s="92"/>
    </row>
    <row r="228" spans="1:71" ht="15.6" customHeight="1" x14ac:dyDescent="0.4">
      <c r="A228" s="92"/>
      <c r="B228" s="92"/>
      <c r="C228" s="101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9"/>
      <c r="O228" s="159"/>
      <c r="P228" s="159"/>
      <c r="Q228" s="159"/>
      <c r="R228" s="159"/>
      <c r="S228" s="159"/>
      <c r="T228" s="159"/>
      <c r="U228" s="147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9"/>
      <c r="AK228" s="136"/>
      <c r="AL228" s="136"/>
      <c r="AM228" s="136"/>
      <c r="AN228" s="265"/>
      <c r="AO228" s="266"/>
      <c r="AP228" s="266"/>
      <c r="AQ228" s="266"/>
      <c r="AR228" s="266"/>
      <c r="AS228" s="266"/>
      <c r="AT228" s="266"/>
      <c r="AU228" s="266"/>
      <c r="AV228" s="266"/>
      <c r="AW228" s="266"/>
      <c r="AX228" s="266"/>
      <c r="AY228" s="266"/>
      <c r="AZ228" s="266"/>
      <c r="BA228" s="266"/>
      <c r="BB228" s="267"/>
      <c r="BC228" s="120"/>
      <c r="BD228" s="120"/>
      <c r="BE228" s="120"/>
      <c r="BF228" s="150"/>
      <c r="BG228" s="151"/>
      <c r="BH228" s="151"/>
      <c r="BI228" s="151"/>
      <c r="BJ228" s="150"/>
      <c r="BK228" s="151"/>
      <c r="BL228" s="151"/>
      <c r="BM228" s="152"/>
      <c r="BN228" s="150"/>
      <c r="BO228" s="151"/>
      <c r="BP228" s="151"/>
      <c r="BQ228" s="152"/>
      <c r="BR228" s="112"/>
      <c r="BS228" s="92"/>
    </row>
    <row r="229" spans="1:71" ht="15.6" customHeight="1" x14ac:dyDescent="0.4">
      <c r="A229" s="92"/>
      <c r="B229" s="92"/>
      <c r="C229" s="101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9"/>
      <c r="O229" s="159"/>
      <c r="P229" s="159"/>
      <c r="Q229" s="159"/>
      <c r="R229" s="159"/>
      <c r="S229" s="159"/>
      <c r="T229" s="159"/>
      <c r="U229" s="147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9"/>
      <c r="AK229" s="136"/>
      <c r="AL229" s="136"/>
      <c r="AM229" s="136"/>
      <c r="AN229" s="265"/>
      <c r="AO229" s="266"/>
      <c r="AP229" s="266"/>
      <c r="AQ229" s="266"/>
      <c r="AR229" s="266"/>
      <c r="AS229" s="266"/>
      <c r="AT229" s="266"/>
      <c r="AU229" s="266"/>
      <c r="AV229" s="266"/>
      <c r="AW229" s="266"/>
      <c r="AX229" s="266"/>
      <c r="AY229" s="266"/>
      <c r="AZ229" s="266"/>
      <c r="BA229" s="266"/>
      <c r="BB229" s="267"/>
      <c r="BC229" s="120"/>
      <c r="BD229" s="109"/>
      <c r="BE229" s="109"/>
      <c r="BF229" s="150"/>
      <c r="BG229" s="151"/>
      <c r="BH229" s="151"/>
      <c r="BI229" s="151"/>
      <c r="BJ229" s="150"/>
      <c r="BK229" s="151"/>
      <c r="BL229" s="151"/>
      <c r="BM229" s="152"/>
      <c r="BN229" s="150"/>
      <c r="BO229" s="151"/>
      <c r="BP229" s="151"/>
      <c r="BQ229" s="152"/>
      <c r="BR229" s="112"/>
      <c r="BS229" s="92"/>
    </row>
    <row r="230" spans="1:71" ht="15.6" customHeight="1" x14ac:dyDescent="0.4">
      <c r="A230" s="92"/>
      <c r="B230" s="92"/>
      <c r="C230" s="101"/>
      <c r="D230" s="166" t="s">
        <v>26</v>
      </c>
      <c r="E230" s="167"/>
      <c r="F230" s="167"/>
      <c r="G230" s="167"/>
      <c r="H230" s="167"/>
      <c r="I230" s="167"/>
      <c r="J230" s="167"/>
      <c r="K230" s="167"/>
      <c r="L230" s="167"/>
      <c r="M230" s="168"/>
      <c r="N230" s="130" t="str">
        <f>IF([2]回答表!AA47="●","●","")</f>
        <v/>
      </c>
      <c r="O230" s="131"/>
      <c r="P230" s="131"/>
      <c r="Q230" s="132"/>
      <c r="R230" s="119"/>
      <c r="S230" s="119"/>
      <c r="T230" s="119"/>
      <c r="U230" s="147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9"/>
      <c r="AK230" s="136"/>
      <c r="AL230" s="136"/>
      <c r="AM230" s="136"/>
      <c r="AN230" s="265"/>
      <c r="AO230" s="266"/>
      <c r="AP230" s="266"/>
      <c r="AQ230" s="266"/>
      <c r="AR230" s="266"/>
      <c r="AS230" s="266"/>
      <c r="AT230" s="266"/>
      <c r="AU230" s="266"/>
      <c r="AV230" s="266"/>
      <c r="AW230" s="266"/>
      <c r="AX230" s="266"/>
      <c r="AY230" s="266"/>
      <c r="AZ230" s="266"/>
      <c r="BA230" s="266"/>
      <c r="BB230" s="267"/>
      <c r="BC230" s="120"/>
      <c r="BD230" s="172"/>
      <c r="BE230" s="172"/>
      <c r="BF230" s="150"/>
      <c r="BG230" s="151"/>
      <c r="BH230" s="151"/>
      <c r="BI230" s="151"/>
      <c r="BJ230" s="150"/>
      <c r="BK230" s="151"/>
      <c r="BL230" s="151"/>
      <c r="BM230" s="152"/>
      <c r="BN230" s="150"/>
      <c r="BO230" s="151"/>
      <c r="BP230" s="151"/>
      <c r="BQ230" s="152"/>
      <c r="BR230" s="112"/>
      <c r="BS230" s="92"/>
    </row>
    <row r="231" spans="1:71" ht="15.6" customHeight="1" x14ac:dyDescent="0.4">
      <c r="A231" s="92"/>
      <c r="B231" s="92"/>
      <c r="C231" s="101"/>
      <c r="D231" s="173"/>
      <c r="E231" s="174"/>
      <c r="F231" s="174"/>
      <c r="G231" s="174"/>
      <c r="H231" s="174"/>
      <c r="I231" s="174"/>
      <c r="J231" s="174"/>
      <c r="K231" s="174"/>
      <c r="L231" s="174"/>
      <c r="M231" s="175"/>
      <c r="N231" s="144"/>
      <c r="O231" s="145"/>
      <c r="P231" s="145"/>
      <c r="Q231" s="146"/>
      <c r="R231" s="119"/>
      <c r="S231" s="119"/>
      <c r="T231" s="119"/>
      <c r="U231" s="147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9"/>
      <c r="AK231" s="136"/>
      <c r="AL231" s="136"/>
      <c r="AM231" s="136"/>
      <c r="AN231" s="265"/>
      <c r="AO231" s="266"/>
      <c r="AP231" s="266"/>
      <c r="AQ231" s="266"/>
      <c r="AR231" s="266"/>
      <c r="AS231" s="266"/>
      <c r="AT231" s="266"/>
      <c r="AU231" s="266"/>
      <c r="AV231" s="266"/>
      <c r="AW231" s="266"/>
      <c r="AX231" s="266"/>
      <c r="AY231" s="266"/>
      <c r="AZ231" s="266"/>
      <c r="BA231" s="266"/>
      <c r="BB231" s="267"/>
      <c r="BC231" s="120"/>
      <c r="BD231" s="172"/>
      <c r="BE231" s="172"/>
      <c r="BF231" s="150" t="s">
        <v>23</v>
      </c>
      <c r="BG231" s="151"/>
      <c r="BH231" s="151"/>
      <c r="BI231" s="151"/>
      <c r="BJ231" s="150" t="s">
        <v>24</v>
      </c>
      <c r="BK231" s="151"/>
      <c r="BL231" s="151"/>
      <c r="BM231" s="151"/>
      <c r="BN231" s="150" t="s">
        <v>25</v>
      </c>
      <c r="BO231" s="151"/>
      <c r="BP231" s="151"/>
      <c r="BQ231" s="152"/>
      <c r="BR231" s="112"/>
      <c r="BS231" s="92"/>
    </row>
    <row r="232" spans="1:71" ht="15.6" customHeight="1" x14ac:dyDescent="0.4">
      <c r="A232" s="92"/>
      <c r="B232" s="92"/>
      <c r="C232" s="101"/>
      <c r="D232" s="173"/>
      <c r="E232" s="174"/>
      <c r="F232" s="174"/>
      <c r="G232" s="174"/>
      <c r="H232" s="174"/>
      <c r="I232" s="174"/>
      <c r="J232" s="174"/>
      <c r="K232" s="174"/>
      <c r="L232" s="174"/>
      <c r="M232" s="175"/>
      <c r="N232" s="144"/>
      <c r="O232" s="145"/>
      <c r="P232" s="145"/>
      <c r="Q232" s="146"/>
      <c r="R232" s="119"/>
      <c r="S232" s="119"/>
      <c r="T232" s="119"/>
      <c r="U232" s="147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9"/>
      <c r="AK232" s="136"/>
      <c r="AL232" s="136"/>
      <c r="AM232" s="136"/>
      <c r="AN232" s="265"/>
      <c r="AO232" s="266"/>
      <c r="AP232" s="266"/>
      <c r="AQ232" s="266"/>
      <c r="AR232" s="266"/>
      <c r="AS232" s="266"/>
      <c r="AT232" s="266"/>
      <c r="AU232" s="266"/>
      <c r="AV232" s="266"/>
      <c r="AW232" s="266"/>
      <c r="AX232" s="266"/>
      <c r="AY232" s="266"/>
      <c r="AZ232" s="266"/>
      <c r="BA232" s="266"/>
      <c r="BB232" s="267"/>
      <c r="BC232" s="120"/>
      <c r="BD232" s="172"/>
      <c r="BE232" s="172"/>
      <c r="BF232" s="150"/>
      <c r="BG232" s="151"/>
      <c r="BH232" s="151"/>
      <c r="BI232" s="151"/>
      <c r="BJ232" s="150"/>
      <c r="BK232" s="151"/>
      <c r="BL232" s="151"/>
      <c r="BM232" s="151"/>
      <c r="BN232" s="150"/>
      <c r="BO232" s="151"/>
      <c r="BP232" s="151"/>
      <c r="BQ232" s="152"/>
      <c r="BR232" s="112"/>
      <c r="BS232" s="92"/>
    </row>
    <row r="233" spans="1:71" ht="15.6" customHeight="1" x14ac:dyDescent="0.4">
      <c r="A233" s="92"/>
      <c r="B233" s="92"/>
      <c r="C233" s="101"/>
      <c r="D233" s="176"/>
      <c r="E233" s="177"/>
      <c r="F233" s="177"/>
      <c r="G233" s="177"/>
      <c r="H233" s="177"/>
      <c r="I233" s="177"/>
      <c r="J233" s="177"/>
      <c r="K233" s="177"/>
      <c r="L233" s="177"/>
      <c r="M233" s="178"/>
      <c r="N233" s="154"/>
      <c r="O233" s="155"/>
      <c r="P233" s="155"/>
      <c r="Q233" s="156"/>
      <c r="R233" s="119"/>
      <c r="S233" s="119"/>
      <c r="T233" s="119"/>
      <c r="U233" s="179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  <c r="AH233" s="180"/>
      <c r="AI233" s="180"/>
      <c r="AJ233" s="181"/>
      <c r="AK233" s="136"/>
      <c r="AL233" s="136"/>
      <c r="AM233" s="136"/>
      <c r="AN233" s="268"/>
      <c r="AO233" s="269"/>
      <c r="AP233" s="269"/>
      <c r="AQ233" s="269"/>
      <c r="AR233" s="269"/>
      <c r="AS233" s="269"/>
      <c r="AT233" s="269"/>
      <c r="AU233" s="269"/>
      <c r="AV233" s="269"/>
      <c r="AW233" s="269"/>
      <c r="AX233" s="269"/>
      <c r="AY233" s="269"/>
      <c r="AZ233" s="269"/>
      <c r="BA233" s="269"/>
      <c r="BB233" s="270"/>
      <c r="BC233" s="120"/>
      <c r="BD233" s="172"/>
      <c r="BE233" s="172"/>
      <c r="BF233" s="189"/>
      <c r="BG233" s="190"/>
      <c r="BH233" s="190"/>
      <c r="BI233" s="190"/>
      <c r="BJ233" s="189"/>
      <c r="BK233" s="190"/>
      <c r="BL233" s="190"/>
      <c r="BM233" s="190"/>
      <c r="BN233" s="189"/>
      <c r="BO233" s="190"/>
      <c r="BP233" s="190"/>
      <c r="BQ233" s="191"/>
      <c r="BR233" s="112"/>
      <c r="BS233" s="92"/>
    </row>
    <row r="234" spans="1:71" ht="15.6" customHeight="1" x14ac:dyDescent="0.5">
      <c r="A234" s="92"/>
      <c r="B234" s="92"/>
      <c r="C234" s="101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68"/>
      <c r="Y234" s="68"/>
      <c r="Z234" s="68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112"/>
      <c r="BS234" s="92"/>
    </row>
    <row r="235" spans="1:71" ht="19.350000000000001" customHeight="1" x14ac:dyDescent="0.5">
      <c r="C235" s="101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19"/>
      <c r="O235" s="119"/>
      <c r="P235" s="119"/>
      <c r="Q235" s="119"/>
      <c r="R235" s="119"/>
      <c r="S235" s="119"/>
      <c r="T235" s="119"/>
      <c r="U235" s="123" t="s">
        <v>31</v>
      </c>
      <c r="V235" s="119"/>
      <c r="W235" s="119"/>
      <c r="X235" s="119"/>
      <c r="Y235" s="119"/>
      <c r="Z235" s="119"/>
      <c r="AA235" s="110"/>
      <c r="AB235" s="124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23" t="s">
        <v>32</v>
      </c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  <c r="BO235" s="109"/>
      <c r="BP235" s="109"/>
      <c r="BQ235" s="68"/>
      <c r="BR235" s="112"/>
      <c r="BS235" s="92"/>
    </row>
    <row r="236" spans="1:71" ht="15.6" customHeight="1" x14ac:dyDescent="0.4">
      <c r="C236" s="101"/>
      <c r="D236" s="105" t="s">
        <v>33</v>
      </c>
      <c r="E236" s="106"/>
      <c r="F236" s="106"/>
      <c r="G236" s="106"/>
      <c r="H236" s="106"/>
      <c r="I236" s="106"/>
      <c r="J236" s="106"/>
      <c r="K236" s="106"/>
      <c r="L236" s="106"/>
      <c r="M236" s="107"/>
      <c r="N236" s="130" t="str">
        <f>IF([2]回答表!AD47="●","●","")</f>
        <v/>
      </c>
      <c r="O236" s="131"/>
      <c r="P236" s="131"/>
      <c r="Q236" s="132"/>
      <c r="R236" s="119"/>
      <c r="S236" s="119"/>
      <c r="T236" s="119"/>
      <c r="U236" s="133" t="str">
        <f>IF([2]回答表!AD47="●",[2]回答表!B392,"")</f>
        <v/>
      </c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5"/>
      <c r="AK236" s="259"/>
      <c r="AL236" s="259"/>
      <c r="AM236" s="133" t="str">
        <f>IF([2]回答表!AD47="●",[2]回答表!B398,"")</f>
        <v/>
      </c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5"/>
      <c r="BR236" s="112"/>
      <c r="BS236" s="92"/>
    </row>
    <row r="237" spans="1:71" ht="15.6" customHeight="1" x14ac:dyDescent="0.4">
      <c r="C237" s="101"/>
      <c r="D237" s="141"/>
      <c r="E237" s="142"/>
      <c r="F237" s="142"/>
      <c r="G237" s="142"/>
      <c r="H237" s="142"/>
      <c r="I237" s="142"/>
      <c r="J237" s="142"/>
      <c r="K237" s="142"/>
      <c r="L237" s="142"/>
      <c r="M237" s="143"/>
      <c r="N237" s="144"/>
      <c r="O237" s="145"/>
      <c r="P237" s="145"/>
      <c r="Q237" s="146"/>
      <c r="R237" s="119"/>
      <c r="S237" s="119"/>
      <c r="T237" s="119"/>
      <c r="U237" s="147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9"/>
      <c r="AK237" s="259"/>
      <c r="AL237" s="259"/>
      <c r="AM237" s="147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  <c r="BI237" s="148"/>
      <c r="BJ237" s="148"/>
      <c r="BK237" s="148"/>
      <c r="BL237" s="148"/>
      <c r="BM237" s="148"/>
      <c r="BN237" s="148"/>
      <c r="BO237" s="148"/>
      <c r="BP237" s="148"/>
      <c r="BQ237" s="149"/>
      <c r="BR237" s="112"/>
      <c r="BS237" s="92"/>
    </row>
    <row r="238" spans="1:71" ht="15.6" customHeight="1" x14ac:dyDescent="0.4">
      <c r="C238" s="101"/>
      <c r="D238" s="141"/>
      <c r="E238" s="142"/>
      <c r="F238" s="142"/>
      <c r="G238" s="142"/>
      <c r="H238" s="142"/>
      <c r="I238" s="142"/>
      <c r="J238" s="142"/>
      <c r="K238" s="142"/>
      <c r="L238" s="142"/>
      <c r="M238" s="143"/>
      <c r="N238" s="144"/>
      <c r="O238" s="145"/>
      <c r="P238" s="145"/>
      <c r="Q238" s="146"/>
      <c r="R238" s="119"/>
      <c r="S238" s="119"/>
      <c r="T238" s="119"/>
      <c r="U238" s="147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9"/>
      <c r="AK238" s="259"/>
      <c r="AL238" s="259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8"/>
      <c r="BM238" s="148"/>
      <c r="BN238" s="148"/>
      <c r="BO238" s="148"/>
      <c r="BP238" s="148"/>
      <c r="BQ238" s="149"/>
      <c r="BR238" s="112"/>
      <c r="BS238" s="92"/>
    </row>
    <row r="239" spans="1:71" ht="15.6" customHeight="1" x14ac:dyDescent="0.4">
      <c r="C239" s="101"/>
      <c r="D239" s="116"/>
      <c r="E239" s="117"/>
      <c r="F239" s="117"/>
      <c r="G239" s="117"/>
      <c r="H239" s="117"/>
      <c r="I239" s="117"/>
      <c r="J239" s="117"/>
      <c r="K239" s="117"/>
      <c r="L239" s="117"/>
      <c r="M239" s="118"/>
      <c r="N239" s="154"/>
      <c r="O239" s="155"/>
      <c r="P239" s="155"/>
      <c r="Q239" s="156"/>
      <c r="R239" s="119"/>
      <c r="S239" s="119"/>
      <c r="T239" s="119"/>
      <c r="U239" s="179"/>
      <c r="V239" s="180"/>
      <c r="W239" s="180"/>
      <c r="X239" s="180"/>
      <c r="Y239" s="180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1"/>
      <c r="AK239" s="259"/>
      <c r="AL239" s="259"/>
      <c r="AM239" s="179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0"/>
      <c r="BO239" s="180"/>
      <c r="BP239" s="180"/>
      <c r="BQ239" s="181"/>
      <c r="BR239" s="112"/>
      <c r="BS239" s="92"/>
    </row>
    <row r="240" spans="1:71" ht="15.6" customHeight="1" x14ac:dyDescent="0.4">
      <c r="C240" s="184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6"/>
      <c r="BS240" s="92"/>
    </row>
    <row r="241" spans="1:71" ht="15.6" customHeight="1" x14ac:dyDescent="0.4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</row>
    <row r="242" spans="1:71" ht="15.6" customHeight="1" x14ac:dyDescent="0.4">
      <c r="C242" s="94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192"/>
      <c r="AS242" s="192"/>
      <c r="AT242" s="192"/>
      <c r="AU242" s="192"/>
      <c r="AV242" s="192"/>
      <c r="AW242" s="192"/>
      <c r="AX242" s="192"/>
      <c r="AY242" s="192"/>
      <c r="AZ242" s="192"/>
      <c r="BA242" s="192"/>
      <c r="BB242" s="192"/>
      <c r="BC242" s="97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8"/>
      <c r="BR242" s="99"/>
    </row>
    <row r="243" spans="1:71" ht="15.6" customHeight="1" x14ac:dyDescent="0.5">
      <c r="C243" s="10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68"/>
      <c r="Y243" s="68"/>
      <c r="Z243" s="68"/>
      <c r="AA243" s="109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11"/>
      <c r="AO243" s="120"/>
      <c r="AP243" s="121"/>
      <c r="AQ243" s="121"/>
      <c r="AR243" s="260"/>
      <c r="AS243" s="260"/>
      <c r="AT243" s="260"/>
      <c r="AU243" s="260"/>
      <c r="AV243" s="260"/>
      <c r="AW243" s="260"/>
      <c r="AX243" s="260"/>
      <c r="AY243" s="260"/>
      <c r="AZ243" s="260"/>
      <c r="BA243" s="260"/>
      <c r="BB243" s="260"/>
      <c r="BC243" s="108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10"/>
      <c r="BO243" s="110"/>
      <c r="BP243" s="110"/>
      <c r="BQ243" s="111"/>
      <c r="BR243" s="112"/>
    </row>
    <row r="244" spans="1:71" ht="15.6" customHeight="1" x14ac:dyDescent="0.5">
      <c r="C244" s="101"/>
      <c r="D244" s="102" t="s">
        <v>14</v>
      </c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4"/>
      <c r="R244" s="105" t="s">
        <v>70</v>
      </c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7"/>
      <c r="BC244" s="108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10"/>
      <c r="BO244" s="110"/>
      <c r="BP244" s="110"/>
      <c r="BQ244" s="111"/>
      <c r="BR244" s="112"/>
    </row>
    <row r="245" spans="1:71" ht="15.6" customHeight="1" x14ac:dyDescent="0.5">
      <c r="A245" s="92"/>
      <c r="B245" s="92"/>
      <c r="C245" s="101"/>
      <c r="D245" s="113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5"/>
      <c r="R245" s="116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8"/>
      <c r="BC245" s="108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10"/>
      <c r="BO245" s="110"/>
      <c r="BP245" s="110"/>
      <c r="BQ245" s="111"/>
      <c r="BR245" s="112"/>
      <c r="BS245" s="92"/>
    </row>
    <row r="246" spans="1:71" ht="15.6" customHeight="1" x14ac:dyDescent="0.5">
      <c r="A246" s="92"/>
      <c r="B246" s="92"/>
      <c r="C246" s="10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68"/>
      <c r="Y246" s="68"/>
      <c r="Z246" s="68"/>
      <c r="AA246" s="109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11"/>
      <c r="AO246" s="120"/>
      <c r="AP246" s="121"/>
      <c r="AQ246" s="121"/>
      <c r="AR246" s="122"/>
      <c r="AS246" s="122"/>
      <c r="AT246" s="122"/>
      <c r="AU246" s="122"/>
      <c r="AV246" s="122"/>
      <c r="AW246" s="122"/>
      <c r="AX246" s="122"/>
      <c r="AY246" s="122"/>
      <c r="AZ246" s="122"/>
      <c r="BA246" s="122"/>
      <c r="BB246" s="122"/>
      <c r="BC246" s="108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10"/>
      <c r="BO246" s="110"/>
      <c r="BP246" s="110"/>
      <c r="BQ246" s="111"/>
      <c r="BR246" s="112"/>
      <c r="BS246" s="92"/>
    </row>
    <row r="247" spans="1:71" ht="25.5" x14ac:dyDescent="0.5">
      <c r="A247" s="92"/>
      <c r="B247" s="92"/>
      <c r="C247" s="10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23" t="s">
        <v>35</v>
      </c>
      <c r="V247" s="119"/>
      <c r="W247" s="119"/>
      <c r="X247" s="119"/>
      <c r="Y247" s="119"/>
      <c r="Z247" s="119"/>
      <c r="AA247" s="110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3" t="s">
        <v>65</v>
      </c>
      <c r="AN247" s="125"/>
      <c r="AO247" s="124"/>
      <c r="AP247" s="126"/>
      <c r="AQ247" s="126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8"/>
      <c r="BD247" s="110"/>
      <c r="BE247" s="110"/>
      <c r="BF247" s="261" t="s">
        <v>71</v>
      </c>
      <c r="BG247" s="187"/>
      <c r="BH247" s="187"/>
      <c r="BI247" s="187"/>
      <c r="BJ247" s="187"/>
      <c r="BK247" s="187"/>
      <c r="BL247" s="187"/>
      <c r="BM247" s="110"/>
      <c r="BN247" s="110"/>
      <c r="BO247" s="110"/>
      <c r="BP247" s="110"/>
      <c r="BQ247" s="125"/>
      <c r="BR247" s="112"/>
      <c r="BS247" s="92"/>
    </row>
    <row r="248" spans="1:71" ht="15.6" customHeight="1" x14ac:dyDescent="0.4">
      <c r="A248" s="92"/>
      <c r="B248" s="92"/>
      <c r="C248" s="101"/>
      <c r="D248" s="105" t="s">
        <v>18</v>
      </c>
      <c r="E248" s="106"/>
      <c r="F248" s="106"/>
      <c r="G248" s="106"/>
      <c r="H248" s="106"/>
      <c r="I248" s="106"/>
      <c r="J248" s="106"/>
      <c r="K248" s="106"/>
      <c r="L248" s="106"/>
      <c r="M248" s="107"/>
      <c r="N248" s="130" t="str">
        <f>IF([2]回答表!X48="●","●","")</f>
        <v/>
      </c>
      <c r="O248" s="131"/>
      <c r="P248" s="131"/>
      <c r="Q248" s="132"/>
      <c r="R248" s="119"/>
      <c r="S248" s="119"/>
      <c r="T248" s="119"/>
      <c r="U248" s="133" t="str">
        <f>IF([2]回答表!X48="●",[2]回答表!B411,IF([2]回答表!AA48="●",[2]回答表!B425,""))</f>
        <v/>
      </c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5"/>
      <c r="AK248" s="136"/>
      <c r="AL248" s="136"/>
      <c r="AM248" s="271" t="s">
        <v>72</v>
      </c>
      <c r="AN248" s="271"/>
      <c r="AO248" s="271"/>
      <c r="AP248" s="271"/>
      <c r="AQ248" s="272" t="str">
        <f>IF([2]回答表!X48="●",[2]回答表!BC418,IF([2]回答表!AA48="●",[2]回答表!BC432,""))</f>
        <v/>
      </c>
      <c r="AR248" s="272"/>
      <c r="AS248" s="272"/>
      <c r="AT248" s="272"/>
      <c r="AU248" s="273" t="s">
        <v>73</v>
      </c>
      <c r="AV248" s="274"/>
      <c r="AW248" s="274"/>
      <c r="AX248" s="275"/>
      <c r="AY248" s="272" t="str">
        <f>IF([2]回答表!X48="●",[2]回答表!BC423,IF([2]回答表!AA48="●",[2]回答表!BC437,""))</f>
        <v/>
      </c>
      <c r="AZ248" s="272"/>
      <c r="BA248" s="272"/>
      <c r="BB248" s="272"/>
      <c r="BC248" s="120"/>
      <c r="BD248" s="109"/>
      <c r="BE248" s="109"/>
      <c r="BF248" s="138" t="str">
        <f>IF([2]回答表!X48="●",[2]回答表!S417,IF([2]回答表!AA48="●",[2]回答表!S431,""))</f>
        <v/>
      </c>
      <c r="BG248" s="139"/>
      <c r="BH248" s="139"/>
      <c r="BI248" s="139"/>
      <c r="BJ248" s="138"/>
      <c r="BK248" s="139"/>
      <c r="BL248" s="139"/>
      <c r="BM248" s="139"/>
      <c r="BN248" s="138"/>
      <c r="BO248" s="139"/>
      <c r="BP248" s="139"/>
      <c r="BQ248" s="140"/>
      <c r="BR248" s="112"/>
      <c r="BS248" s="92"/>
    </row>
    <row r="249" spans="1:71" ht="15.6" customHeight="1" x14ac:dyDescent="0.4">
      <c r="A249" s="92"/>
      <c r="B249" s="92"/>
      <c r="C249" s="101"/>
      <c r="D249" s="141"/>
      <c r="E249" s="142"/>
      <c r="F249" s="142"/>
      <c r="G249" s="142"/>
      <c r="H249" s="142"/>
      <c r="I249" s="142"/>
      <c r="J249" s="142"/>
      <c r="K249" s="142"/>
      <c r="L249" s="142"/>
      <c r="M249" s="143"/>
      <c r="N249" s="144"/>
      <c r="O249" s="145"/>
      <c r="P249" s="145"/>
      <c r="Q249" s="146"/>
      <c r="R249" s="119"/>
      <c r="S249" s="119"/>
      <c r="T249" s="119"/>
      <c r="U249" s="147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9"/>
      <c r="AK249" s="136"/>
      <c r="AL249" s="136"/>
      <c r="AM249" s="271"/>
      <c r="AN249" s="271"/>
      <c r="AO249" s="271"/>
      <c r="AP249" s="271"/>
      <c r="AQ249" s="272"/>
      <c r="AR249" s="272"/>
      <c r="AS249" s="272"/>
      <c r="AT249" s="272"/>
      <c r="AU249" s="276"/>
      <c r="AV249" s="277"/>
      <c r="AW249" s="277"/>
      <c r="AX249" s="278"/>
      <c r="AY249" s="272"/>
      <c r="AZ249" s="272"/>
      <c r="BA249" s="272"/>
      <c r="BB249" s="272"/>
      <c r="BC249" s="120"/>
      <c r="BD249" s="109"/>
      <c r="BE249" s="109"/>
      <c r="BF249" s="150"/>
      <c r="BG249" s="151"/>
      <c r="BH249" s="151"/>
      <c r="BI249" s="151"/>
      <c r="BJ249" s="150"/>
      <c r="BK249" s="151"/>
      <c r="BL249" s="151"/>
      <c r="BM249" s="151"/>
      <c r="BN249" s="150"/>
      <c r="BO249" s="151"/>
      <c r="BP249" s="151"/>
      <c r="BQ249" s="152"/>
      <c r="BR249" s="112"/>
      <c r="BS249" s="92"/>
    </row>
    <row r="250" spans="1:71" ht="15.6" customHeight="1" x14ac:dyDescent="0.4">
      <c r="A250" s="92"/>
      <c r="B250" s="92"/>
      <c r="C250" s="101"/>
      <c r="D250" s="141"/>
      <c r="E250" s="142"/>
      <c r="F250" s="142"/>
      <c r="G250" s="142"/>
      <c r="H250" s="142"/>
      <c r="I250" s="142"/>
      <c r="J250" s="142"/>
      <c r="K250" s="142"/>
      <c r="L250" s="142"/>
      <c r="M250" s="143"/>
      <c r="N250" s="144"/>
      <c r="O250" s="145"/>
      <c r="P250" s="145"/>
      <c r="Q250" s="146"/>
      <c r="R250" s="119"/>
      <c r="S250" s="119"/>
      <c r="T250" s="119"/>
      <c r="U250" s="147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9"/>
      <c r="AK250" s="136"/>
      <c r="AL250" s="136"/>
      <c r="AM250" s="271" t="s">
        <v>74</v>
      </c>
      <c r="AN250" s="271"/>
      <c r="AO250" s="271"/>
      <c r="AP250" s="271"/>
      <c r="AQ250" s="272" t="str">
        <f>IF([2]回答表!X48="●",[2]回答表!BC419,IF([2]回答表!AA48="●",[2]回答表!BC433,""))</f>
        <v/>
      </c>
      <c r="AR250" s="272"/>
      <c r="AS250" s="272"/>
      <c r="AT250" s="272"/>
      <c r="AU250" s="276"/>
      <c r="AV250" s="277"/>
      <c r="AW250" s="277"/>
      <c r="AX250" s="278"/>
      <c r="AY250" s="272"/>
      <c r="AZ250" s="272"/>
      <c r="BA250" s="272"/>
      <c r="BB250" s="272"/>
      <c r="BC250" s="120"/>
      <c r="BD250" s="109"/>
      <c r="BE250" s="109"/>
      <c r="BF250" s="150"/>
      <c r="BG250" s="151"/>
      <c r="BH250" s="151"/>
      <c r="BI250" s="151"/>
      <c r="BJ250" s="150"/>
      <c r="BK250" s="151"/>
      <c r="BL250" s="151"/>
      <c r="BM250" s="151"/>
      <c r="BN250" s="150"/>
      <c r="BO250" s="151"/>
      <c r="BP250" s="151"/>
      <c r="BQ250" s="152"/>
      <c r="BR250" s="112"/>
      <c r="BS250" s="92"/>
    </row>
    <row r="251" spans="1:71" ht="15.6" customHeight="1" x14ac:dyDescent="0.4">
      <c r="A251" s="92"/>
      <c r="B251" s="92"/>
      <c r="C251" s="101"/>
      <c r="D251" s="116"/>
      <c r="E251" s="117"/>
      <c r="F251" s="117"/>
      <c r="G251" s="117"/>
      <c r="H251" s="117"/>
      <c r="I251" s="117"/>
      <c r="J251" s="117"/>
      <c r="K251" s="117"/>
      <c r="L251" s="117"/>
      <c r="M251" s="118"/>
      <c r="N251" s="154"/>
      <c r="O251" s="155"/>
      <c r="P251" s="155"/>
      <c r="Q251" s="156"/>
      <c r="R251" s="119"/>
      <c r="S251" s="119"/>
      <c r="T251" s="119"/>
      <c r="U251" s="147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9"/>
      <c r="AK251" s="136"/>
      <c r="AL251" s="136"/>
      <c r="AM251" s="271"/>
      <c r="AN251" s="271"/>
      <c r="AO251" s="271"/>
      <c r="AP251" s="271"/>
      <c r="AQ251" s="272"/>
      <c r="AR251" s="272"/>
      <c r="AS251" s="272"/>
      <c r="AT251" s="272"/>
      <c r="AU251" s="276"/>
      <c r="AV251" s="277"/>
      <c r="AW251" s="277"/>
      <c r="AX251" s="278"/>
      <c r="AY251" s="272"/>
      <c r="AZ251" s="272"/>
      <c r="BA251" s="272"/>
      <c r="BB251" s="272"/>
      <c r="BC251" s="120"/>
      <c r="BD251" s="109"/>
      <c r="BE251" s="109"/>
      <c r="BF251" s="150" t="str">
        <f>IF([2]回答表!X48="●",[2]回答表!V417,IF([2]回答表!AA48="●",[2]回答表!V431,""))</f>
        <v/>
      </c>
      <c r="BG251" s="151"/>
      <c r="BH251" s="151"/>
      <c r="BI251" s="151"/>
      <c r="BJ251" s="150" t="str">
        <f>IF([2]回答表!X48="●",[2]回答表!V418,IF([2]回答表!AA48="●",[2]回答表!V432,""))</f>
        <v/>
      </c>
      <c r="BK251" s="151"/>
      <c r="BL251" s="151"/>
      <c r="BM251" s="152"/>
      <c r="BN251" s="150" t="str">
        <f>IF([2]回答表!X48="●",[2]回答表!V419,IF([2]回答表!AA48="●",[2]回答表!V433,""))</f>
        <v/>
      </c>
      <c r="BO251" s="151"/>
      <c r="BP251" s="151"/>
      <c r="BQ251" s="152"/>
      <c r="BR251" s="112"/>
      <c r="BS251" s="92"/>
    </row>
    <row r="252" spans="1:71" ht="15.6" customHeight="1" x14ac:dyDescent="0.4">
      <c r="A252" s="92"/>
      <c r="B252" s="92"/>
      <c r="C252" s="101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9"/>
      <c r="O252" s="159"/>
      <c r="P252" s="159"/>
      <c r="Q252" s="159"/>
      <c r="R252" s="159"/>
      <c r="S252" s="159"/>
      <c r="T252" s="159"/>
      <c r="U252" s="147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9"/>
      <c r="AK252" s="136"/>
      <c r="AL252" s="136"/>
      <c r="AM252" s="271" t="s">
        <v>75</v>
      </c>
      <c r="AN252" s="271"/>
      <c r="AO252" s="271"/>
      <c r="AP252" s="271"/>
      <c r="AQ252" s="272" t="str">
        <f>IF([2]回答表!X48="●",[2]回答表!BC420,IF([2]回答表!AA48="●",[2]回答表!BC434,""))</f>
        <v/>
      </c>
      <c r="AR252" s="272"/>
      <c r="AS252" s="272"/>
      <c r="AT252" s="272"/>
      <c r="AU252" s="279"/>
      <c r="AV252" s="280"/>
      <c r="AW252" s="280"/>
      <c r="AX252" s="281"/>
      <c r="AY252" s="272"/>
      <c r="AZ252" s="272"/>
      <c r="BA252" s="272"/>
      <c r="BB252" s="272"/>
      <c r="BC252" s="120"/>
      <c r="BD252" s="120"/>
      <c r="BE252" s="120"/>
      <c r="BF252" s="150"/>
      <c r="BG252" s="151"/>
      <c r="BH252" s="151"/>
      <c r="BI252" s="151"/>
      <c r="BJ252" s="150"/>
      <c r="BK252" s="151"/>
      <c r="BL252" s="151"/>
      <c r="BM252" s="152"/>
      <c r="BN252" s="150"/>
      <c r="BO252" s="151"/>
      <c r="BP252" s="151"/>
      <c r="BQ252" s="152"/>
      <c r="BR252" s="112"/>
      <c r="BS252" s="92"/>
    </row>
    <row r="253" spans="1:71" ht="15.6" customHeight="1" x14ac:dyDescent="0.4">
      <c r="A253" s="92"/>
      <c r="B253" s="92"/>
      <c r="C253" s="101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9"/>
      <c r="O253" s="159"/>
      <c r="P253" s="159"/>
      <c r="Q253" s="159"/>
      <c r="R253" s="159"/>
      <c r="S253" s="159"/>
      <c r="T253" s="159"/>
      <c r="U253" s="147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9"/>
      <c r="AK253" s="136"/>
      <c r="AL253" s="136"/>
      <c r="AM253" s="271"/>
      <c r="AN253" s="271"/>
      <c r="AO253" s="271"/>
      <c r="AP253" s="271"/>
      <c r="AQ253" s="272"/>
      <c r="AR253" s="272"/>
      <c r="AS253" s="272"/>
      <c r="AT253" s="272"/>
      <c r="AU253" s="224" t="s">
        <v>76</v>
      </c>
      <c r="AV253" s="225"/>
      <c r="AW253" s="225"/>
      <c r="AX253" s="226"/>
      <c r="AY253" s="282" t="str">
        <f>IF([2]回答表!X48="●",[2]回答表!BC424,IF([2]回答表!AA48="●",[2]回答表!BC438,""))</f>
        <v/>
      </c>
      <c r="AZ253" s="283"/>
      <c r="BA253" s="283"/>
      <c r="BB253" s="284"/>
      <c r="BC253" s="120"/>
      <c r="BD253" s="109"/>
      <c r="BE253" s="109"/>
      <c r="BF253" s="150"/>
      <c r="BG253" s="151"/>
      <c r="BH253" s="151"/>
      <c r="BI253" s="151"/>
      <c r="BJ253" s="150"/>
      <c r="BK253" s="151"/>
      <c r="BL253" s="151"/>
      <c r="BM253" s="152"/>
      <c r="BN253" s="150"/>
      <c r="BO253" s="151"/>
      <c r="BP253" s="151"/>
      <c r="BQ253" s="152"/>
      <c r="BR253" s="112"/>
      <c r="BS253" s="92"/>
    </row>
    <row r="254" spans="1:71" ht="15.6" customHeight="1" x14ac:dyDescent="0.4">
      <c r="A254" s="92"/>
      <c r="B254" s="92"/>
      <c r="C254" s="101"/>
      <c r="D254" s="166" t="s">
        <v>26</v>
      </c>
      <c r="E254" s="167"/>
      <c r="F254" s="167"/>
      <c r="G254" s="167"/>
      <c r="H254" s="167"/>
      <c r="I254" s="167"/>
      <c r="J254" s="167"/>
      <c r="K254" s="167"/>
      <c r="L254" s="167"/>
      <c r="M254" s="168"/>
      <c r="N254" s="130" t="str">
        <f>IF([2]回答表!AA48="●","●","")</f>
        <v/>
      </c>
      <c r="O254" s="131"/>
      <c r="P254" s="131"/>
      <c r="Q254" s="132"/>
      <c r="R254" s="119"/>
      <c r="S254" s="119"/>
      <c r="T254" s="119"/>
      <c r="U254" s="147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9"/>
      <c r="AK254" s="136"/>
      <c r="AL254" s="136"/>
      <c r="AM254" s="271" t="s">
        <v>77</v>
      </c>
      <c r="AN254" s="271"/>
      <c r="AO254" s="271"/>
      <c r="AP254" s="271"/>
      <c r="AQ254" s="285" t="str">
        <f>IF([2]回答表!X48="●",[2]回答表!BC421,IF([2]回答表!AA48="●",[2]回答表!BC435,""))</f>
        <v/>
      </c>
      <c r="AR254" s="272"/>
      <c r="AS254" s="272"/>
      <c r="AT254" s="272"/>
      <c r="AU254" s="286"/>
      <c r="AV254" s="287"/>
      <c r="AW254" s="287"/>
      <c r="AX254" s="288"/>
      <c r="AY254" s="289"/>
      <c r="AZ254" s="290"/>
      <c r="BA254" s="290"/>
      <c r="BB254" s="291"/>
      <c r="BC254" s="120"/>
      <c r="BD254" s="172"/>
      <c r="BE254" s="172"/>
      <c r="BF254" s="150"/>
      <c r="BG254" s="151"/>
      <c r="BH254" s="151"/>
      <c r="BI254" s="151"/>
      <c r="BJ254" s="150"/>
      <c r="BK254" s="151"/>
      <c r="BL254" s="151"/>
      <c r="BM254" s="152"/>
      <c r="BN254" s="150"/>
      <c r="BO254" s="151"/>
      <c r="BP254" s="151"/>
      <c r="BQ254" s="152"/>
      <c r="BR254" s="112"/>
      <c r="BS254" s="92"/>
    </row>
    <row r="255" spans="1:71" ht="15.6" customHeight="1" x14ac:dyDescent="0.4">
      <c r="A255" s="92"/>
      <c r="B255" s="92"/>
      <c r="C255" s="101"/>
      <c r="D255" s="173"/>
      <c r="E255" s="174"/>
      <c r="F255" s="174"/>
      <c r="G255" s="174"/>
      <c r="H255" s="174"/>
      <c r="I255" s="174"/>
      <c r="J255" s="174"/>
      <c r="K255" s="174"/>
      <c r="L255" s="174"/>
      <c r="M255" s="175"/>
      <c r="N255" s="144"/>
      <c r="O255" s="145"/>
      <c r="P255" s="145"/>
      <c r="Q255" s="146"/>
      <c r="R255" s="119"/>
      <c r="S255" s="119"/>
      <c r="T255" s="119"/>
      <c r="U255" s="147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9"/>
      <c r="AK255" s="136"/>
      <c r="AL255" s="136"/>
      <c r="AM255" s="271"/>
      <c r="AN255" s="271"/>
      <c r="AO255" s="271"/>
      <c r="AP255" s="271"/>
      <c r="AQ255" s="272"/>
      <c r="AR255" s="272"/>
      <c r="AS255" s="272"/>
      <c r="AT255" s="272"/>
      <c r="AU255" s="230"/>
      <c r="AV255" s="231"/>
      <c r="AW255" s="231"/>
      <c r="AX255" s="232"/>
      <c r="AY255" s="292"/>
      <c r="AZ255" s="293"/>
      <c r="BA255" s="293"/>
      <c r="BB255" s="294"/>
      <c r="BC255" s="120"/>
      <c r="BD255" s="172"/>
      <c r="BE255" s="172"/>
      <c r="BF255" s="150" t="s">
        <v>23</v>
      </c>
      <c r="BG255" s="151"/>
      <c r="BH255" s="151"/>
      <c r="BI255" s="151"/>
      <c r="BJ255" s="150" t="s">
        <v>24</v>
      </c>
      <c r="BK255" s="151"/>
      <c r="BL255" s="151"/>
      <c r="BM255" s="151"/>
      <c r="BN255" s="150" t="s">
        <v>25</v>
      </c>
      <c r="BO255" s="151"/>
      <c r="BP255" s="151"/>
      <c r="BQ255" s="152"/>
      <c r="BR255" s="112"/>
      <c r="BS255" s="92"/>
    </row>
    <row r="256" spans="1:71" ht="15.6" customHeight="1" x14ac:dyDescent="0.4">
      <c r="A256" s="92"/>
      <c r="B256" s="92"/>
      <c r="C256" s="101"/>
      <c r="D256" s="173"/>
      <c r="E256" s="174"/>
      <c r="F256" s="174"/>
      <c r="G256" s="174"/>
      <c r="H256" s="174"/>
      <c r="I256" s="174"/>
      <c r="J256" s="174"/>
      <c r="K256" s="174"/>
      <c r="L256" s="174"/>
      <c r="M256" s="175"/>
      <c r="N256" s="144"/>
      <c r="O256" s="145"/>
      <c r="P256" s="145"/>
      <c r="Q256" s="146"/>
      <c r="R256" s="119"/>
      <c r="S256" s="119"/>
      <c r="T256" s="119"/>
      <c r="U256" s="147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9"/>
      <c r="AK256" s="136"/>
      <c r="AL256" s="136"/>
      <c r="AM256" s="271" t="s">
        <v>78</v>
      </c>
      <c r="AN256" s="271"/>
      <c r="AO256" s="271"/>
      <c r="AP256" s="271"/>
      <c r="AQ256" s="272" t="str">
        <f>IF([2]回答表!X48="●",[2]回答表!BC422,IF([2]回答表!AA48="●",[2]回答表!BC436,""))</f>
        <v/>
      </c>
      <c r="AR256" s="272"/>
      <c r="AS256" s="272"/>
      <c r="AT256" s="272"/>
      <c r="AU256" s="224" t="s">
        <v>79</v>
      </c>
      <c r="AV256" s="225"/>
      <c r="AW256" s="225"/>
      <c r="AX256" s="226"/>
      <c r="AY256" s="282" t="str">
        <f>IF([2]回答表!X48="●",[2]回答表!BC425,IF([2]回答表!AA48="●",[2]回答表!BC439,""))</f>
        <v/>
      </c>
      <c r="AZ256" s="283"/>
      <c r="BA256" s="283"/>
      <c r="BB256" s="284"/>
      <c r="BC256" s="120"/>
      <c r="BD256" s="172"/>
      <c r="BE256" s="172"/>
      <c r="BF256" s="150"/>
      <c r="BG256" s="151"/>
      <c r="BH256" s="151"/>
      <c r="BI256" s="151"/>
      <c r="BJ256" s="150"/>
      <c r="BK256" s="151"/>
      <c r="BL256" s="151"/>
      <c r="BM256" s="151"/>
      <c r="BN256" s="150"/>
      <c r="BO256" s="151"/>
      <c r="BP256" s="151"/>
      <c r="BQ256" s="152"/>
      <c r="BR256" s="112"/>
      <c r="BS256" s="92"/>
    </row>
    <row r="257" spans="1:71" ht="15.6" customHeight="1" x14ac:dyDescent="0.4">
      <c r="A257" s="92"/>
      <c r="B257" s="92"/>
      <c r="C257" s="101"/>
      <c r="D257" s="176"/>
      <c r="E257" s="177"/>
      <c r="F257" s="177"/>
      <c r="G257" s="177"/>
      <c r="H257" s="177"/>
      <c r="I257" s="177"/>
      <c r="J257" s="177"/>
      <c r="K257" s="177"/>
      <c r="L257" s="177"/>
      <c r="M257" s="178"/>
      <c r="N257" s="154"/>
      <c r="O257" s="155"/>
      <c r="P257" s="155"/>
      <c r="Q257" s="156"/>
      <c r="R257" s="119"/>
      <c r="S257" s="119"/>
      <c r="T257" s="119"/>
      <c r="U257" s="179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1"/>
      <c r="AK257" s="136"/>
      <c r="AL257" s="136"/>
      <c r="AM257" s="271"/>
      <c r="AN257" s="271"/>
      <c r="AO257" s="271"/>
      <c r="AP257" s="271"/>
      <c r="AQ257" s="272"/>
      <c r="AR257" s="272"/>
      <c r="AS257" s="272"/>
      <c r="AT257" s="272"/>
      <c r="AU257" s="230"/>
      <c r="AV257" s="231"/>
      <c r="AW257" s="231"/>
      <c r="AX257" s="232"/>
      <c r="AY257" s="292"/>
      <c r="AZ257" s="293"/>
      <c r="BA257" s="293"/>
      <c r="BB257" s="294"/>
      <c r="BC257" s="120"/>
      <c r="BD257" s="172"/>
      <c r="BE257" s="172"/>
      <c r="BF257" s="189"/>
      <c r="BG257" s="190"/>
      <c r="BH257" s="190"/>
      <c r="BI257" s="190"/>
      <c r="BJ257" s="189"/>
      <c r="BK257" s="190"/>
      <c r="BL257" s="190"/>
      <c r="BM257" s="190"/>
      <c r="BN257" s="189"/>
      <c r="BO257" s="190"/>
      <c r="BP257" s="190"/>
      <c r="BQ257" s="191"/>
      <c r="BR257" s="112"/>
      <c r="BS257" s="92"/>
    </row>
    <row r="258" spans="1:71" ht="15.6" customHeight="1" x14ac:dyDescent="0.5">
      <c r="A258" s="92"/>
      <c r="B258" s="92"/>
      <c r="C258" s="101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68"/>
      <c r="Y258" s="68"/>
      <c r="Z258" s="68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112"/>
      <c r="BS258" s="92"/>
    </row>
    <row r="259" spans="1:71" ht="18.600000000000001" customHeight="1" x14ac:dyDescent="0.5">
      <c r="A259" s="92"/>
      <c r="B259" s="92"/>
      <c r="C259" s="101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19"/>
      <c r="O259" s="119"/>
      <c r="P259" s="119"/>
      <c r="Q259" s="119"/>
      <c r="R259" s="119"/>
      <c r="S259" s="119"/>
      <c r="T259" s="119"/>
      <c r="U259" s="123" t="s">
        <v>31</v>
      </c>
      <c r="V259" s="119"/>
      <c r="W259" s="119"/>
      <c r="X259" s="119"/>
      <c r="Y259" s="119"/>
      <c r="Z259" s="119"/>
      <c r="AA259" s="110"/>
      <c r="AB259" s="124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23" t="s">
        <v>32</v>
      </c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  <c r="BO259" s="109"/>
      <c r="BP259" s="109"/>
      <c r="BQ259" s="68"/>
      <c r="BR259" s="112"/>
      <c r="BS259" s="92"/>
    </row>
    <row r="260" spans="1:71" ht="15.6" customHeight="1" x14ac:dyDescent="0.4">
      <c r="A260" s="92"/>
      <c r="B260" s="92"/>
      <c r="C260" s="101"/>
      <c r="D260" s="105" t="s">
        <v>33</v>
      </c>
      <c r="E260" s="106"/>
      <c r="F260" s="106"/>
      <c r="G260" s="106"/>
      <c r="H260" s="106"/>
      <c r="I260" s="106"/>
      <c r="J260" s="106"/>
      <c r="K260" s="106"/>
      <c r="L260" s="106"/>
      <c r="M260" s="107"/>
      <c r="N260" s="130" t="str">
        <f>IF([2]回答表!AD48="●","●","")</f>
        <v/>
      </c>
      <c r="O260" s="131"/>
      <c r="P260" s="131"/>
      <c r="Q260" s="132"/>
      <c r="R260" s="119"/>
      <c r="S260" s="119"/>
      <c r="T260" s="119"/>
      <c r="U260" s="133" t="str">
        <f>IF([2]回答表!AD48="●",[2]回答表!B439,"")</f>
        <v/>
      </c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5"/>
      <c r="AK260" s="183"/>
      <c r="AL260" s="183"/>
      <c r="AM260" s="133" t="str">
        <f>IF([2]回答表!AD48="●",[2]回答表!B445,"")</f>
        <v/>
      </c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5"/>
      <c r="BR260" s="112"/>
      <c r="BS260" s="92"/>
    </row>
    <row r="261" spans="1:71" ht="15.6" customHeight="1" x14ac:dyDescent="0.4">
      <c r="C261" s="101"/>
      <c r="D261" s="141"/>
      <c r="E261" s="142"/>
      <c r="F261" s="142"/>
      <c r="G261" s="142"/>
      <c r="H261" s="142"/>
      <c r="I261" s="142"/>
      <c r="J261" s="142"/>
      <c r="K261" s="142"/>
      <c r="L261" s="142"/>
      <c r="M261" s="143"/>
      <c r="N261" s="144"/>
      <c r="O261" s="145"/>
      <c r="P261" s="145"/>
      <c r="Q261" s="146"/>
      <c r="R261" s="119"/>
      <c r="S261" s="119"/>
      <c r="T261" s="119"/>
      <c r="U261" s="147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9"/>
      <c r="AK261" s="183"/>
      <c r="AL261" s="183"/>
      <c r="AM261" s="147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9"/>
      <c r="BR261" s="112"/>
    </row>
    <row r="262" spans="1:71" ht="15.6" customHeight="1" x14ac:dyDescent="0.4">
      <c r="C262" s="101"/>
      <c r="D262" s="141"/>
      <c r="E262" s="142"/>
      <c r="F262" s="142"/>
      <c r="G262" s="142"/>
      <c r="H262" s="142"/>
      <c r="I262" s="142"/>
      <c r="J262" s="142"/>
      <c r="K262" s="142"/>
      <c r="L262" s="142"/>
      <c r="M262" s="143"/>
      <c r="N262" s="144"/>
      <c r="O262" s="145"/>
      <c r="P262" s="145"/>
      <c r="Q262" s="146"/>
      <c r="R262" s="119"/>
      <c r="S262" s="119"/>
      <c r="T262" s="119"/>
      <c r="U262" s="147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9"/>
      <c r="AK262" s="183"/>
      <c r="AL262" s="183"/>
      <c r="AM262" s="147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9"/>
      <c r="BR262" s="112"/>
    </row>
    <row r="263" spans="1:71" ht="15.6" customHeight="1" x14ac:dyDescent="0.4">
      <c r="C263" s="101"/>
      <c r="D263" s="116"/>
      <c r="E263" s="117"/>
      <c r="F263" s="117"/>
      <c r="G263" s="117"/>
      <c r="H263" s="117"/>
      <c r="I263" s="117"/>
      <c r="J263" s="117"/>
      <c r="K263" s="117"/>
      <c r="L263" s="117"/>
      <c r="M263" s="118"/>
      <c r="N263" s="154"/>
      <c r="O263" s="155"/>
      <c r="P263" s="155"/>
      <c r="Q263" s="156"/>
      <c r="R263" s="119"/>
      <c r="S263" s="119"/>
      <c r="T263" s="119"/>
      <c r="U263" s="179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1"/>
      <c r="AK263" s="183"/>
      <c r="AL263" s="183"/>
      <c r="AM263" s="179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1"/>
      <c r="BR263" s="112"/>
    </row>
    <row r="264" spans="1:71" ht="15.6" customHeight="1" x14ac:dyDescent="0.4">
      <c r="C264" s="184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5"/>
      <c r="AS264" s="185"/>
      <c r="AT264" s="185"/>
      <c r="AU264" s="185"/>
      <c r="AV264" s="185"/>
      <c r="AW264" s="185"/>
      <c r="AX264" s="185"/>
      <c r="AY264" s="185"/>
      <c r="AZ264" s="185"/>
      <c r="BA264" s="185"/>
      <c r="BB264" s="185"/>
      <c r="BC264" s="185"/>
      <c r="BD264" s="185"/>
      <c r="BE264" s="185"/>
      <c r="BF264" s="185"/>
      <c r="BG264" s="185"/>
      <c r="BH264" s="185"/>
      <c r="BI264" s="185"/>
      <c r="BJ264" s="185"/>
      <c r="BK264" s="185"/>
      <c r="BL264" s="185"/>
      <c r="BM264" s="185"/>
      <c r="BN264" s="185"/>
      <c r="BO264" s="185"/>
      <c r="BP264" s="185"/>
      <c r="BQ264" s="185"/>
      <c r="BR264" s="186"/>
    </row>
    <row r="265" spans="1:71" ht="15.6" customHeight="1" x14ac:dyDescent="0.4"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</row>
    <row r="266" spans="1:71" ht="15.6" customHeight="1" x14ac:dyDescent="0.4">
      <c r="C266" s="94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7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9"/>
    </row>
    <row r="267" spans="1:71" ht="15.6" customHeight="1" x14ac:dyDescent="0.5">
      <c r="C267" s="101"/>
      <c r="D267" s="102" t="s">
        <v>14</v>
      </c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4"/>
      <c r="R267" s="105" t="s">
        <v>80</v>
      </c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7"/>
      <c r="BC267" s="108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10"/>
      <c r="BO267" s="110"/>
      <c r="BP267" s="110"/>
      <c r="BQ267" s="111"/>
      <c r="BR267" s="112"/>
    </row>
    <row r="268" spans="1:71" ht="15.6" customHeight="1" x14ac:dyDescent="0.5">
      <c r="C268" s="101"/>
      <c r="D268" s="113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5"/>
      <c r="R268" s="116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8"/>
      <c r="BC268" s="108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10"/>
      <c r="BO268" s="110"/>
      <c r="BP268" s="110"/>
      <c r="BQ268" s="111"/>
      <c r="BR268" s="112"/>
    </row>
    <row r="269" spans="1:71" ht="15.6" customHeight="1" x14ac:dyDescent="0.5">
      <c r="C269" s="10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68"/>
      <c r="Y269" s="68"/>
      <c r="Z269" s="68"/>
      <c r="AA269" s="109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11"/>
      <c r="AO269" s="120"/>
      <c r="AP269" s="121"/>
      <c r="AQ269" s="121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08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10"/>
      <c r="BO269" s="110"/>
      <c r="BP269" s="110"/>
      <c r="BQ269" s="111"/>
      <c r="BR269" s="112"/>
    </row>
    <row r="270" spans="1:71" ht="19.350000000000001" customHeight="1" x14ac:dyDescent="0.5">
      <c r="A270" s="92"/>
      <c r="B270" s="92"/>
      <c r="C270" s="10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23" t="s">
        <v>35</v>
      </c>
      <c r="V270" s="119"/>
      <c r="W270" s="119"/>
      <c r="X270" s="119"/>
      <c r="Y270" s="119"/>
      <c r="Z270" s="119"/>
      <c r="AA270" s="110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  <c r="AL270" s="124"/>
      <c r="AM270" s="123" t="s">
        <v>81</v>
      </c>
      <c r="AN270" s="125"/>
      <c r="AO270" s="124"/>
      <c r="AP270" s="126"/>
      <c r="AQ270" s="126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8"/>
      <c r="BD270" s="110"/>
      <c r="BE270" s="110"/>
      <c r="BF270" s="129" t="s">
        <v>17</v>
      </c>
      <c r="BG270" s="187"/>
      <c r="BH270" s="187"/>
      <c r="BI270" s="187"/>
      <c r="BJ270" s="187"/>
      <c r="BK270" s="187"/>
      <c r="BL270" s="187"/>
      <c r="BM270" s="110"/>
      <c r="BN270" s="110"/>
      <c r="BO270" s="110"/>
      <c r="BP270" s="110"/>
      <c r="BQ270" s="125"/>
      <c r="BR270" s="112"/>
      <c r="BS270" s="92"/>
    </row>
    <row r="271" spans="1:71" ht="15.6" customHeight="1" x14ac:dyDescent="0.4">
      <c r="A271" s="92"/>
      <c r="B271" s="92"/>
      <c r="C271" s="101"/>
      <c r="D271" s="105" t="s">
        <v>18</v>
      </c>
      <c r="E271" s="106"/>
      <c r="F271" s="106"/>
      <c r="G271" s="106"/>
      <c r="H271" s="106"/>
      <c r="I271" s="106"/>
      <c r="J271" s="106"/>
      <c r="K271" s="106"/>
      <c r="L271" s="106"/>
      <c r="M271" s="107"/>
      <c r="N271" s="130" t="str">
        <f>IF([2]回答表!X49="●","●","")</f>
        <v/>
      </c>
      <c r="O271" s="131"/>
      <c r="P271" s="131"/>
      <c r="Q271" s="132"/>
      <c r="R271" s="119"/>
      <c r="S271" s="119"/>
      <c r="T271" s="119"/>
      <c r="U271" s="133" t="str">
        <f>IF([2]回答表!X49="●",[2]回答表!B458,IF([2]回答表!AA49="●",[2]回答表!B475,""))</f>
        <v/>
      </c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5"/>
      <c r="AK271" s="136"/>
      <c r="AL271" s="136"/>
      <c r="AM271" s="250" t="s">
        <v>82</v>
      </c>
      <c r="AN271" s="251"/>
      <c r="AO271" s="251"/>
      <c r="AP271" s="251"/>
      <c r="AQ271" s="251"/>
      <c r="AR271" s="251"/>
      <c r="AS271" s="251"/>
      <c r="AT271" s="252"/>
      <c r="AU271" s="250" t="s">
        <v>83</v>
      </c>
      <c r="AV271" s="251"/>
      <c r="AW271" s="251"/>
      <c r="AX271" s="251"/>
      <c r="AY271" s="251"/>
      <c r="AZ271" s="251"/>
      <c r="BA271" s="251"/>
      <c r="BB271" s="252"/>
      <c r="BC271" s="120"/>
      <c r="BD271" s="109"/>
      <c r="BE271" s="109"/>
      <c r="BF271" s="138" t="str">
        <f>IF([2]回答表!X49="●",[2]回答表!B468,IF([2]回答表!AA49="●",[2]回答表!B485,""))</f>
        <v/>
      </c>
      <c r="BG271" s="139"/>
      <c r="BH271" s="139"/>
      <c r="BI271" s="139"/>
      <c r="BJ271" s="138"/>
      <c r="BK271" s="139"/>
      <c r="BL271" s="139"/>
      <c r="BM271" s="139"/>
      <c r="BN271" s="138"/>
      <c r="BO271" s="139"/>
      <c r="BP271" s="139"/>
      <c r="BQ271" s="140"/>
      <c r="BR271" s="112"/>
      <c r="BS271" s="92"/>
    </row>
    <row r="272" spans="1:71" ht="15.6" customHeight="1" x14ac:dyDescent="0.4">
      <c r="A272" s="92"/>
      <c r="B272" s="92"/>
      <c r="C272" s="101"/>
      <c r="D272" s="141"/>
      <c r="E272" s="142"/>
      <c r="F272" s="142"/>
      <c r="G272" s="142"/>
      <c r="H272" s="142"/>
      <c r="I272" s="142"/>
      <c r="J272" s="142"/>
      <c r="K272" s="142"/>
      <c r="L272" s="142"/>
      <c r="M272" s="143"/>
      <c r="N272" s="144"/>
      <c r="O272" s="145"/>
      <c r="P272" s="145"/>
      <c r="Q272" s="146"/>
      <c r="R272" s="119"/>
      <c r="S272" s="119"/>
      <c r="T272" s="119"/>
      <c r="U272" s="147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9"/>
      <c r="AK272" s="136"/>
      <c r="AL272" s="136"/>
      <c r="AM272" s="256"/>
      <c r="AN272" s="257"/>
      <c r="AO272" s="257"/>
      <c r="AP272" s="257"/>
      <c r="AQ272" s="257"/>
      <c r="AR272" s="257"/>
      <c r="AS272" s="257"/>
      <c r="AT272" s="258"/>
      <c r="AU272" s="256"/>
      <c r="AV272" s="257"/>
      <c r="AW272" s="257"/>
      <c r="AX272" s="257"/>
      <c r="AY272" s="257"/>
      <c r="AZ272" s="257"/>
      <c r="BA272" s="257"/>
      <c r="BB272" s="258"/>
      <c r="BC272" s="120"/>
      <c r="BD272" s="109"/>
      <c r="BE272" s="109"/>
      <c r="BF272" s="150"/>
      <c r="BG272" s="151"/>
      <c r="BH272" s="151"/>
      <c r="BI272" s="151"/>
      <c r="BJ272" s="150"/>
      <c r="BK272" s="151"/>
      <c r="BL272" s="151"/>
      <c r="BM272" s="151"/>
      <c r="BN272" s="150"/>
      <c r="BO272" s="151"/>
      <c r="BP272" s="151"/>
      <c r="BQ272" s="152"/>
      <c r="BR272" s="112"/>
      <c r="BS272" s="92"/>
    </row>
    <row r="273" spans="1:71" ht="15.6" customHeight="1" x14ac:dyDescent="0.4">
      <c r="A273" s="92"/>
      <c r="B273" s="92"/>
      <c r="C273" s="101"/>
      <c r="D273" s="141"/>
      <c r="E273" s="142"/>
      <c r="F273" s="142"/>
      <c r="G273" s="142"/>
      <c r="H273" s="142"/>
      <c r="I273" s="142"/>
      <c r="J273" s="142"/>
      <c r="K273" s="142"/>
      <c r="L273" s="142"/>
      <c r="M273" s="143"/>
      <c r="N273" s="144"/>
      <c r="O273" s="145"/>
      <c r="P273" s="145"/>
      <c r="Q273" s="146"/>
      <c r="R273" s="119"/>
      <c r="S273" s="119"/>
      <c r="T273" s="119"/>
      <c r="U273" s="147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9"/>
      <c r="AK273" s="136"/>
      <c r="AL273" s="136"/>
      <c r="AM273" s="82" t="str">
        <f>IF([2]回答表!X49="●",[2]回答表!G464,IF([2]回答表!AA49="●",[2]回答表!G481,""))</f>
        <v/>
      </c>
      <c r="AN273" s="83"/>
      <c r="AO273" s="83"/>
      <c r="AP273" s="83"/>
      <c r="AQ273" s="83"/>
      <c r="AR273" s="83"/>
      <c r="AS273" s="83"/>
      <c r="AT273" s="153"/>
      <c r="AU273" s="82" t="str">
        <f>IF([2]回答表!X49="●",[2]回答表!G465,IF([2]回答表!AA49="●",[2]回答表!G482,""))</f>
        <v/>
      </c>
      <c r="AV273" s="83"/>
      <c r="AW273" s="83"/>
      <c r="AX273" s="83"/>
      <c r="AY273" s="83"/>
      <c r="AZ273" s="83"/>
      <c r="BA273" s="83"/>
      <c r="BB273" s="153"/>
      <c r="BC273" s="120"/>
      <c r="BD273" s="109"/>
      <c r="BE273" s="109"/>
      <c r="BF273" s="150"/>
      <c r="BG273" s="151"/>
      <c r="BH273" s="151"/>
      <c r="BI273" s="151"/>
      <c r="BJ273" s="150"/>
      <c r="BK273" s="151"/>
      <c r="BL273" s="151"/>
      <c r="BM273" s="151"/>
      <c r="BN273" s="150"/>
      <c r="BO273" s="151"/>
      <c r="BP273" s="151"/>
      <c r="BQ273" s="152"/>
      <c r="BR273" s="112"/>
      <c r="BS273" s="92"/>
    </row>
    <row r="274" spans="1:71" ht="15.6" customHeight="1" x14ac:dyDescent="0.4">
      <c r="A274" s="92"/>
      <c r="B274" s="92"/>
      <c r="C274" s="101"/>
      <c r="D274" s="116"/>
      <c r="E274" s="117"/>
      <c r="F274" s="117"/>
      <c r="G274" s="117"/>
      <c r="H274" s="117"/>
      <c r="I274" s="117"/>
      <c r="J274" s="117"/>
      <c r="K274" s="117"/>
      <c r="L274" s="117"/>
      <c r="M274" s="118"/>
      <c r="N274" s="154"/>
      <c r="O274" s="155"/>
      <c r="P274" s="155"/>
      <c r="Q274" s="156"/>
      <c r="R274" s="119"/>
      <c r="S274" s="119"/>
      <c r="T274" s="119"/>
      <c r="U274" s="147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9"/>
      <c r="AK274" s="136"/>
      <c r="AL274" s="136"/>
      <c r="AM274" s="79"/>
      <c r="AN274" s="80"/>
      <c r="AO274" s="80"/>
      <c r="AP274" s="80"/>
      <c r="AQ274" s="80"/>
      <c r="AR274" s="80"/>
      <c r="AS274" s="80"/>
      <c r="AT274" s="81"/>
      <c r="AU274" s="79"/>
      <c r="AV274" s="80"/>
      <c r="AW274" s="80"/>
      <c r="AX274" s="80"/>
      <c r="AY274" s="80"/>
      <c r="AZ274" s="80"/>
      <c r="BA274" s="80"/>
      <c r="BB274" s="81"/>
      <c r="BC274" s="120"/>
      <c r="BD274" s="109"/>
      <c r="BE274" s="109"/>
      <c r="BF274" s="150" t="str">
        <f>IF([2]回答表!X49="●",[2]回答表!E468,IF([2]回答表!AA49="●",[2]回答表!E485,""))</f>
        <v/>
      </c>
      <c r="BG274" s="151"/>
      <c r="BH274" s="151"/>
      <c r="BI274" s="151"/>
      <c r="BJ274" s="150" t="str">
        <f>IF([2]回答表!X49="●",[2]回答表!E469,IF([2]回答表!AA49="●",[2]回答表!E486,""))</f>
        <v/>
      </c>
      <c r="BK274" s="151"/>
      <c r="BL274" s="151"/>
      <c r="BM274" s="152"/>
      <c r="BN274" s="150" t="str">
        <f>IF([2]回答表!X49="●",[2]回答表!E470,IF([2]回答表!AA49="●",[2]回答表!E487,""))</f>
        <v/>
      </c>
      <c r="BO274" s="151"/>
      <c r="BP274" s="151"/>
      <c r="BQ274" s="152"/>
      <c r="BR274" s="112"/>
      <c r="BS274" s="92"/>
    </row>
    <row r="275" spans="1:71" ht="15.6" customHeight="1" x14ac:dyDescent="0.4">
      <c r="A275" s="92"/>
      <c r="B275" s="92"/>
      <c r="C275" s="101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9"/>
      <c r="O275" s="159"/>
      <c r="P275" s="159"/>
      <c r="Q275" s="159"/>
      <c r="R275" s="159"/>
      <c r="S275" s="159"/>
      <c r="T275" s="159"/>
      <c r="U275" s="147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9"/>
      <c r="AK275" s="136"/>
      <c r="AL275" s="136"/>
      <c r="AM275" s="85"/>
      <c r="AN275" s="86"/>
      <c r="AO275" s="86"/>
      <c r="AP275" s="86"/>
      <c r="AQ275" s="86"/>
      <c r="AR275" s="86"/>
      <c r="AS275" s="86"/>
      <c r="AT275" s="87"/>
      <c r="AU275" s="85"/>
      <c r="AV275" s="86"/>
      <c r="AW275" s="86"/>
      <c r="AX275" s="86"/>
      <c r="AY275" s="86"/>
      <c r="AZ275" s="86"/>
      <c r="BA275" s="86"/>
      <c r="BB275" s="87"/>
      <c r="BC275" s="120"/>
      <c r="BD275" s="120"/>
      <c r="BE275" s="120"/>
      <c r="BF275" s="150"/>
      <c r="BG275" s="151"/>
      <c r="BH275" s="151"/>
      <c r="BI275" s="151"/>
      <c r="BJ275" s="150"/>
      <c r="BK275" s="151"/>
      <c r="BL275" s="151"/>
      <c r="BM275" s="152"/>
      <c r="BN275" s="150"/>
      <c r="BO275" s="151"/>
      <c r="BP275" s="151"/>
      <c r="BQ275" s="152"/>
      <c r="BR275" s="112"/>
      <c r="BS275" s="92"/>
    </row>
    <row r="276" spans="1:71" ht="15.6" customHeight="1" x14ac:dyDescent="0.4">
      <c r="A276" s="92"/>
      <c r="B276" s="92"/>
      <c r="C276" s="101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9"/>
      <c r="O276" s="159"/>
      <c r="P276" s="159"/>
      <c r="Q276" s="159"/>
      <c r="R276" s="159"/>
      <c r="S276" s="159"/>
      <c r="T276" s="159"/>
      <c r="U276" s="147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9"/>
      <c r="AK276" s="136"/>
      <c r="AL276" s="136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20"/>
      <c r="BD276" s="109"/>
      <c r="BE276" s="109"/>
      <c r="BF276" s="150"/>
      <c r="BG276" s="151"/>
      <c r="BH276" s="151"/>
      <c r="BI276" s="151"/>
      <c r="BJ276" s="150"/>
      <c r="BK276" s="151"/>
      <c r="BL276" s="151"/>
      <c r="BM276" s="152"/>
      <c r="BN276" s="150"/>
      <c r="BO276" s="151"/>
      <c r="BP276" s="151"/>
      <c r="BQ276" s="152"/>
      <c r="BR276" s="112"/>
      <c r="BS276" s="92"/>
    </row>
    <row r="277" spans="1:71" ht="15.6" customHeight="1" x14ac:dyDescent="0.4">
      <c r="A277" s="92"/>
      <c r="B277" s="92"/>
      <c r="C277" s="101"/>
      <c r="D277" s="166" t="s">
        <v>26</v>
      </c>
      <c r="E277" s="167"/>
      <c r="F277" s="167"/>
      <c r="G277" s="167"/>
      <c r="H277" s="167"/>
      <c r="I277" s="167"/>
      <c r="J277" s="167"/>
      <c r="K277" s="167"/>
      <c r="L277" s="167"/>
      <c r="M277" s="168"/>
      <c r="N277" s="130" t="str">
        <f>IF([2]回答表!AA49="●","●","")</f>
        <v/>
      </c>
      <c r="O277" s="131"/>
      <c r="P277" s="131"/>
      <c r="Q277" s="132"/>
      <c r="R277" s="119"/>
      <c r="S277" s="119"/>
      <c r="T277" s="119"/>
      <c r="U277" s="147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9"/>
      <c r="AK277" s="136"/>
      <c r="AL277" s="136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20"/>
      <c r="BD277" s="172"/>
      <c r="BE277" s="172"/>
      <c r="BF277" s="150"/>
      <c r="BG277" s="151"/>
      <c r="BH277" s="151"/>
      <c r="BI277" s="151"/>
      <c r="BJ277" s="150"/>
      <c r="BK277" s="151"/>
      <c r="BL277" s="151"/>
      <c r="BM277" s="152"/>
      <c r="BN277" s="150"/>
      <c r="BO277" s="151"/>
      <c r="BP277" s="151"/>
      <c r="BQ277" s="152"/>
      <c r="BR277" s="112"/>
      <c r="BS277" s="92"/>
    </row>
    <row r="278" spans="1:71" ht="15.6" customHeight="1" x14ac:dyDescent="0.4">
      <c r="A278" s="92"/>
      <c r="B278" s="92"/>
      <c r="C278" s="101"/>
      <c r="D278" s="173"/>
      <c r="E278" s="174"/>
      <c r="F278" s="174"/>
      <c r="G278" s="174"/>
      <c r="H278" s="174"/>
      <c r="I278" s="174"/>
      <c r="J278" s="174"/>
      <c r="K278" s="174"/>
      <c r="L278" s="174"/>
      <c r="M278" s="175"/>
      <c r="N278" s="144"/>
      <c r="O278" s="145"/>
      <c r="P278" s="145"/>
      <c r="Q278" s="146"/>
      <c r="R278" s="119"/>
      <c r="S278" s="119"/>
      <c r="T278" s="119"/>
      <c r="U278" s="147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9"/>
      <c r="AK278" s="136"/>
      <c r="AL278" s="136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20"/>
      <c r="BD278" s="172"/>
      <c r="BE278" s="172"/>
      <c r="BF278" s="150" t="s">
        <v>23</v>
      </c>
      <c r="BG278" s="151"/>
      <c r="BH278" s="151"/>
      <c r="BI278" s="151"/>
      <c r="BJ278" s="150" t="s">
        <v>24</v>
      </c>
      <c r="BK278" s="151"/>
      <c r="BL278" s="151"/>
      <c r="BM278" s="151"/>
      <c r="BN278" s="150" t="s">
        <v>25</v>
      </c>
      <c r="BO278" s="151"/>
      <c r="BP278" s="151"/>
      <c r="BQ278" s="152"/>
      <c r="BR278" s="112"/>
      <c r="BS278" s="92"/>
    </row>
    <row r="279" spans="1:71" ht="15.6" customHeight="1" x14ac:dyDescent="0.4">
      <c r="A279" s="92"/>
      <c r="B279" s="92"/>
      <c r="C279" s="101"/>
      <c r="D279" s="173"/>
      <c r="E279" s="174"/>
      <c r="F279" s="174"/>
      <c r="G279" s="174"/>
      <c r="H279" s="174"/>
      <c r="I279" s="174"/>
      <c r="J279" s="174"/>
      <c r="K279" s="174"/>
      <c r="L279" s="174"/>
      <c r="M279" s="175"/>
      <c r="N279" s="144"/>
      <c r="O279" s="145"/>
      <c r="P279" s="145"/>
      <c r="Q279" s="146"/>
      <c r="R279" s="119"/>
      <c r="S279" s="119"/>
      <c r="T279" s="119"/>
      <c r="U279" s="147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9"/>
      <c r="AK279" s="136"/>
      <c r="AL279" s="136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20"/>
      <c r="BD279" s="172"/>
      <c r="BE279" s="172"/>
      <c r="BF279" s="150"/>
      <c r="BG279" s="151"/>
      <c r="BH279" s="151"/>
      <c r="BI279" s="151"/>
      <c r="BJ279" s="150"/>
      <c r="BK279" s="151"/>
      <c r="BL279" s="151"/>
      <c r="BM279" s="151"/>
      <c r="BN279" s="150"/>
      <c r="BO279" s="151"/>
      <c r="BP279" s="151"/>
      <c r="BQ279" s="152"/>
      <c r="BR279" s="112"/>
      <c r="BS279" s="92"/>
    </row>
    <row r="280" spans="1:71" ht="15.6" customHeight="1" x14ac:dyDescent="0.4">
      <c r="A280" s="92"/>
      <c r="B280" s="92"/>
      <c r="C280" s="101"/>
      <c r="D280" s="176"/>
      <c r="E280" s="177"/>
      <c r="F280" s="177"/>
      <c r="G280" s="177"/>
      <c r="H280" s="177"/>
      <c r="I280" s="177"/>
      <c r="J280" s="177"/>
      <c r="K280" s="177"/>
      <c r="L280" s="177"/>
      <c r="M280" s="178"/>
      <c r="N280" s="154"/>
      <c r="O280" s="155"/>
      <c r="P280" s="155"/>
      <c r="Q280" s="156"/>
      <c r="R280" s="119"/>
      <c r="S280" s="119"/>
      <c r="T280" s="119"/>
      <c r="U280" s="179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1"/>
      <c r="AK280" s="136"/>
      <c r="AL280" s="136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20"/>
      <c r="BD280" s="172"/>
      <c r="BE280" s="172"/>
      <c r="BF280" s="189"/>
      <c r="BG280" s="190"/>
      <c r="BH280" s="190"/>
      <c r="BI280" s="190"/>
      <c r="BJ280" s="189"/>
      <c r="BK280" s="190"/>
      <c r="BL280" s="190"/>
      <c r="BM280" s="190"/>
      <c r="BN280" s="189"/>
      <c r="BO280" s="190"/>
      <c r="BP280" s="190"/>
      <c r="BQ280" s="191"/>
      <c r="BR280" s="112"/>
      <c r="BS280" s="92"/>
    </row>
    <row r="281" spans="1:71" ht="15.6" customHeight="1" x14ac:dyDescent="0.5">
      <c r="A281" s="92"/>
      <c r="B281" s="92"/>
      <c r="C281" s="101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68"/>
      <c r="Y281" s="68"/>
      <c r="Z281" s="68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112"/>
      <c r="BS281" s="92"/>
    </row>
    <row r="282" spans="1:71" ht="19.350000000000001" customHeight="1" x14ac:dyDescent="0.5">
      <c r="A282" s="92"/>
      <c r="B282" s="92"/>
      <c r="C282" s="101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19"/>
      <c r="O282" s="119"/>
      <c r="P282" s="119"/>
      <c r="Q282" s="119"/>
      <c r="R282" s="119"/>
      <c r="S282" s="119"/>
      <c r="T282" s="119"/>
      <c r="U282" s="123" t="s">
        <v>31</v>
      </c>
      <c r="V282" s="119"/>
      <c r="W282" s="119"/>
      <c r="X282" s="119"/>
      <c r="Y282" s="119"/>
      <c r="Z282" s="119"/>
      <c r="AA282" s="110"/>
      <c r="AB282" s="124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23" t="s">
        <v>32</v>
      </c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  <c r="BO282" s="109"/>
      <c r="BP282" s="109"/>
      <c r="BQ282" s="68"/>
      <c r="BR282" s="112"/>
      <c r="BS282" s="92"/>
    </row>
    <row r="283" spans="1:71" ht="15.6" customHeight="1" x14ac:dyDescent="0.4">
      <c r="A283" s="92"/>
      <c r="B283" s="92"/>
      <c r="C283" s="101"/>
      <c r="D283" s="105" t="s">
        <v>33</v>
      </c>
      <c r="E283" s="106"/>
      <c r="F283" s="106"/>
      <c r="G283" s="106"/>
      <c r="H283" s="106"/>
      <c r="I283" s="106"/>
      <c r="J283" s="106"/>
      <c r="K283" s="106"/>
      <c r="L283" s="106"/>
      <c r="M283" s="107"/>
      <c r="N283" s="130" t="str">
        <f>IF([2]回答表!AD49="●","●","")</f>
        <v/>
      </c>
      <c r="O283" s="131"/>
      <c r="P283" s="131"/>
      <c r="Q283" s="132"/>
      <c r="R283" s="119"/>
      <c r="S283" s="119"/>
      <c r="T283" s="119"/>
      <c r="U283" s="133" t="str">
        <f>IF([2]回答表!AD49="●",[2]回答表!B492,"")</f>
        <v/>
      </c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/>
      <c r="AF283" s="134"/>
      <c r="AG283" s="134"/>
      <c r="AH283" s="134"/>
      <c r="AI283" s="134"/>
      <c r="AJ283" s="135"/>
      <c r="AK283" s="136"/>
      <c r="AL283" s="136"/>
      <c r="AM283" s="133" t="str">
        <f>IF([2]回答表!AD49="●",[2]回答表!B498,"")</f>
        <v/>
      </c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134"/>
      <c r="BL283" s="134"/>
      <c r="BM283" s="134"/>
      <c r="BN283" s="134"/>
      <c r="BO283" s="134"/>
      <c r="BP283" s="134"/>
      <c r="BQ283" s="135"/>
      <c r="BR283" s="112"/>
      <c r="BS283" s="92"/>
    </row>
    <row r="284" spans="1:71" ht="15.6" customHeight="1" x14ac:dyDescent="0.4">
      <c r="A284" s="92"/>
      <c r="B284" s="92"/>
      <c r="C284" s="101"/>
      <c r="D284" s="141"/>
      <c r="E284" s="142"/>
      <c r="F284" s="142"/>
      <c r="G284" s="142"/>
      <c r="H284" s="142"/>
      <c r="I284" s="142"/>
      <c r="J284" s="142"/>
      <c r="K284" s="142"/>
      <c r="L284" s="142"/>
      <c r="M284" s="143"/>
      <c r="N284" s="144"/>
      <c r="O284" s="145"/>
      <c r="P284" s="145"/>
      <c r="Q284" s="146"/>
      <c r="R284" s="119"/>
      <c r="S284" s="119"/>
      <c r="T284" s="119"/>
      <c r="U284" s="147"/>
      <c r="V284" s="148"/>
      <c r="W284" s="148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9"/>
      <c r="AK284" s="136"/>
      <c r="AL284" s="136"/>
      <c r="AM284" s="147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148"/>
      <c r="BN284" s="148"/>
      <c r="BO284" s="148"/>
      <c r="BP284" s="148"/>
      <c r="BQ284" s="149"/>
      <c r="BR284" s="112"/>
      <c r="BS284" s="92"/>
    </row>
    <row r="285" spans="1:71" ht="15.6" customHeight="1" x14ac:dyDescent="0.4">
      <c r="A285" s="92"/>
      <c r="B285" s="92"/>
      <c r="C285" s="101"/>
      <c r="D285" s="141"/>
      <c r="E285" s="142"/>
      <c r="F285" s="142"/>
      <c r="G285" s="142"/>
      <c r="H285" s="142"/>
      <c r="I285" s="142"/>
      <c r="J285" s="142"/>
      <c r="K285" s="142"/>
      <c r="L285" s="142"/>
      <c r="M285" s="143"/>
      <c r="N285" s="144"/>
      <c r="O285" s="145"/>
      <c r="P285" s="145"/>
      <c r="Q285" s="146"/>
      <c r="R285" s="119"/>
      <c r="S285" s="119"/>
      <c r="T285" s="119"/>
      <c r="U285" s="147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9"/>
      <c r="AK285" s="136"/>
      <c r="AL285" s="136"/>
      <c r="AM285" s="147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148"/>
      <c r="BN285" s="148"/>
      <c r="BO285" s="148"/>
      <c r="BP285" s="148"/>
      <c r="BQ285" s="149"/>
      <c r="BR285" s="112"/>
      <c r="BS285" s="92"/>
    </row>
    <row r="286" spans="1:71" ht="15.6" customHeight="1" x14ac:dyDescent="0.4">
      <c r="C286" s="101"/>
      <c r="D286" s="116"/>
      <c r="E286" s="117"/>
      <c r="F286" s="117"/>
      <c r="G286" s="117"/>
      <c r="H286" s="117"/>
      <c r="I286" s="117"/>
      <c r="J286" s="117"/>
      <c r="K286" s="117"/>
      <c r="L286" s="117"/>
      <c r="M286" s="118"/>
      <c r="N286" s="154"/>
      <c r="O286" s="155"/>
      <c r="P286" s="155"/>
      <c r="Q286" s="156"/>
      <c r="R286" s="119"/>
      <c r="S286" s="119"/>
      <c r="T286" s="119"/>
      <c r="U286" s="179"/>
      <c r="V286" s="180"/>
      <c r="W286" s="180"/>
      <c r="X286" s="180"/>
      <c r="Y286" s="180"/>
      <c r="Z286" s="180"/>
      <c r="AA286" s="180"/>
      <c r="AB286" s="180"/>
      <c r="AC286" s="180"/>
      <c r="AD286" s="180"/>
      <c r="AE286" s="180"/>
      <c r="AF286" s="180"/>
      <c r="AG286" s="180"/>
      <c r="AH286" s="180"/>
      <c r="AI286" s="180"/>
      <c r="AJ286" s="181"/>
      <c r="AK286" s="136"/>
      <c r="AL286" s="136"/>
      <c r="AM286" s="179"/>
      <c r="AN286" s="180"/>
      <c r="AO286" s="180"/>
      <c r="AP286" s="180"/>
      <c r="AQ286" s="180"/>
      <c r="AR286" s="180"/>
      <c r="AS286" s="180"/>
      <c r="AT286" s="180"/>
      <c r="AU286" s="180"/>
      <c r="AV286" s="180"/>
      <c r="AW286" s="180"/>
      <c r="AX286" s="180"/>
      <c r="AY286" s="180"/>
      <c r="AZ286" s="180"/>
      <c r="BA286" s="180"/>
      <c r="BB286" s="180"/>
      <c r="BC286" s="180"/>
      <c r="BD286" s="180"/>
      <c r="BE286" s="180"/>
      <c r="BF286" s="180"/>
      <c r="BG286" s="180"/>
      <c r="BH286" s="180"/>
      <c r="BI286" s="180"/>
      <c r="BJ286" s="180"/>
      <c r="BK286" s="180"/>
      <c r="BL286" s="180"/>
      <c r="BM286" s="180"/>
      <c r="BN286" s="180"/>
      <c r="BO286" s="180"/>
      <c r="BP286" s="180"/>
      <c r="BQ286" s="181"/>
      <c r="BR286" s="112"/>
    </row>
    <row r="287" spans="1:71" ht="15.6" customHeight="1" x14ac:dyDescent="0.4">
      <c r="C287" s="184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6"/>
    </row>
    <row r="288" spans="1:71" ht="15.6" customHeight="1" x14ac:dyDescent="0.4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</row>
    <row r="289" spans="3:70" ht="15.6" customHeight="1" x14ac:dyDescent="0.4"/>
    <row r="290" spans="3:70" ht="15.6" customHeight="1" x14ac:dyDescent="0.4"/>
    <row r="291" spans="3:70" ht="15.6" customHeight="1" x14ac:dyDescent="0.4"/>
    <row r="292" spans="3:70" ht="21.95" customHeight="1" x14ac:dyDescent="0.4">
      <c r="C292" s="295" t="s">
        <v>84</v>
      </c>
      <c r="D292" s="295"/>
      <c r="E292" s="295"/>
      <c r="F292" s="295"/>
      <c r="G292" s="295"/>
      <c r="H292" s="295"/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  <c r="AJ292" s="295"/>
      <c r="AK292" s="295"/>
      <c r="AL292" s="295"/>
      <c r="AM292" s="295"/>
      <c r="AN292" s="295"/>
      <c r="AO292" s="295"/>
      <c r="AP292" s="295"/>
      <c r="AQ292" s="295"/>
      <c r="AR292" s="295"/>
      <c r="AS292" s="295"/>
      <c r="AT292" s="295"/>
      <c r="AU292" s="295"/>
      <c r="AV292" s="295"/>
      <c r="AW292" s="295"/>
      <c r="AX292" s="295"/>
      <c r="AY292" s="295"/>
      <c r="AZ292" s="295"/>
      <c r="BA292" s="295"/>
      <c r="BB292" s="295"/>
      <c r="BC292" s="295"/>
      <c r="BD292" s="295"/>
      <c r="BE292" s="295"/>
      <c r="BF292" s="295"/>
      <c r="BG292" s="295"/>
      <c r="BH292" s="295"/>
      <c r="BI292" s="295"/>
      <c r="BJ292" s="295"/>
      <c r="BK292" s="295"/>
      <c r="BL292" s="295"/>
      <c r="BM292" s="295"/>
      <c r="BN292" s="295"/>
      <c r="BO292" s="295"/>
      <c r="BP292" s="295"/>
      <c r="BQ292" s="295"/>
      <c r="BR292" s="295"/>
    </row>
    <row r="293" spans="3:70" ht="21.95" customHeight="1" x14ac:dyDescent="0.4">
      <c r="C293" s="295"/>
      <c r="D293" s="295"/>
      <c r="E293" s="295"/>
      <c r="F293" s="295"/>
      <c r="G293" s="295"/>
      <c r="H293" s="295"/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  <c r="AJ293" s="295"/>
      <c r="AK293" s="295"/>
      <c r="AL293" s="295"/>
      <c r="AM293" s="295"/>
      <c r="AN293" s="295"/>
      <c r="AO293" s="295"/>
      <c r="AP293" s="295"/>
      <c r="AQ293" s="295"/>
      <c r="AR293" s="295"/>
      <c r="AS293" s="295"/>
      <c r="AT293" s="295"/>
      <c r="AU293" s="295"/>
      <c r="AV293" s="295"/>
      <c r="AW293" s="295"/>
      <c r="AX293" s="295"/>
      <c r="AY293" s="295"/>
      <c r="AZ293" s="295"/>
      <c r="BA293" s="295"/>
      <c r="BB293" s="295"/>
      <c r="BC293" s="295"/>
      <c r="BD293" s="295"/>
      <c r="BE293" s="295"/>
      <c r="BF293" s="295"/>
      <c r="BG293" s="295"/>
      <c r="BH293" s="295"/>
      <c r="BI293" s="295"/>
      <c r="BJ293" s="295"/>
      <c r="BK293" s="295"/>
      <c r="BL293" s="295"/>
      <c r="BM293" s="295"/>
      <c r="BN293" s="295"/>
      <c r="BO293" s="295"/>
      <c r="BP293" s="295"/>
      <c r="BQ293" s="295"/>
      <c r="BR293" s="295"/>
    </row>
    <row r="294" spans="3:70" ht="21.95" customHeight="1" x14ac:dyDescent="0.4">
      <c r="C294" s="295"/>
      <c r="D294" s="295"/>
      <c r="E294" s="295"/>
      <c r="F294" s="295"/>
      <c r="G294" s="295"/>
      <c r="H294" s="295"/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  <c r="AJ294" s="295"/>
      <c r="AK294" s="295"/>
      <c r="AL294" s="295"/>
      <c r="AM294" s="295"/>
      <c r="AN294" s="295"/>
      <c r="AO294" s="295"/>
      <c r="AP294" s="295"/>
      <c r="AQ294" s="295"/>
      <c r="AR294" s="295"/>
      <c r="AS294" s="295"/>
      <c r="AT294" s="295"/>
      <c r="AU294" s="295"/>
      <c r="AV294" s="295"/>
      <c r="AW294" s="295"/>
      <c r="AX294" s="295"/>
      <c r="AY294" s="295"/>
      <c r="AZ294" s="295"/>
      <c r="BA294" s="295"/>
      <c r="BB294" s="295"/>
      <c r="BC294" s="295"/>
      <c r="BD294" s="295"/>
      <c r="BE294" s="295"/>
      <c r="BF294" s="295"/>
      <c r="BG294" s="295"/>
      <c r="BH294" s="295"/>
      <c r="BI294" s="295"/>
      <c r="BJ294" s="295"/>
      <c r="BK294" s="295"/>
      <c r="BL294" s="295"/>
      <c r="BM294" s="295"/>
      <c r="BN294" s="295"/>
      <c r="BO294" s="295"/>
      <c r="BP294" s="295"/>
      <c r="BQ294" s="295"/>
      <c r="BR294" s="295"/>
    </row>
    <row r="295" spans="3:70" ht="15.6" customHeight="1" x14ac:dyDescent="0.4">
      <c r="C295" s="296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82"/>
      <c r="BF295" s="182"/>
      <c r="BG295" s="182"/>
      <c r="BH295" s="182"/>
      <c r="BI295" s="182"/>
      <c r="BJ295" s="182"/>
      <c r="BK295" s="182"/>
      <c r="BL295" s="182"/>
      <c r="BM295" s="182"/>
      <c r="BN295" s="182"/>
      <c r="BO295" s="182"/>
      <c r="BP295" s="182"/>
      <c r="BQ295" s="182"/>
      <c r="BR295" s="298"/>
    </row>
    <row r="296" spans="3:70" ht="18.95" customHeight="1" x14ac:dyDescent="0.4">
      <c r="C296" s="299"/>
      <c r="D296" s="300" t="str">
        <f>IF([2]回答表!R50="●",[2]回答表!B511,"")</f>
        <v/>
      </c>
      <c r="E296" s="301"/>
      <c r="F296" s="301"/>
      <c r="G296" s="301"/>
      <c r="H296" s="301"/>
      <c r="I296" s="301"/>
      <c r="J296" s="301"/>
      <c r="K296" s="301"/>
      <c r="L296" s="301"/>
      <c r="M296" s="301"/>
      <c r="N296" s="301"/>
      <c r="O296" s="301"/>
      <c r="P296" s="301"/>
      <c r="Q296" s="301"/>
      <c r="R296" s="301"/>
      <c r="S296" s="301"/>
      <c r="T296" s="301"/>
      <c r="U296" s="301"/>
      <c r="V296" s="301"/>
      <c r="W296" s="301"/>
      <c r="X296" s="301"/>
      <c r="Y296" s="301"/>
      <c r="Z296" s="301"/>
      <c r="AA296" s="301"/>
      <c r="AB296" s="301"/>
      <c r="AC296" s="301"/>
      <c r="AD296" s="301"/>
      <c r="AE296" s="301"/>
      <c r="AF296" s="301"/>
      <c r="AG296" s="301"/>
      <c r="AH296" s="301"/>
      <c r="AI296" s="301"/>
      <c r="AJ296" s="301"/>
      <c r="AK296" s="301"/>
      <c r="AL296" s="301"/>
      <c r="AM296" s="301"/>
      <c r="AN296" s="301"/>
      <c r="AO296" s="301"/>
      <c r="AP296" s="301"/>
      <c r="AQ296" s="301"/>
      <c r="AR296" s="301"/>
      <c r="AS296" s="301"/>
      <c r="AT296" s="301"/>
      <c r="AU296" s="301"/>
      <c r="AV296" s="301"/>
      <c r="AW296" s="301"/>
      <c r="AX296" s="301"/>
      <c r="AY296" s="301"/>
      <c r="AZ296" s="301"/>
      <c r="BA296" s="301"/>
      <c r="BB296" s="301"/>
      <c r="BC296" s="301"/>
      <c r="BD296" s="301"/>
      <c r="BE296" s="301"/>
      <c r="BF296" s="301"/>
      <c r="BG296" s="301"/>
      <c r="BH296" s="301"/>
      <c r="BI296" s="301"/>
      <c r="BJ296" s="301"/>
      <c r="BK296" s="301"/>
      <c r="BL296" s="301"/>
      <c r="BM296" s="301"/>
      <c r="BN296" s="301"/>
      <c r="BO296" s="301"/>
      <c r="BP296" s="301"/>
      <c r="BQ296" s="302"/>
      <c r="BR296" s="303"/>
    </row>
    <row r="297" spans="3:70" ht="23.45" customHeight="1" x14ac:dyDescent="0.4">
      <c r="C297" s="299"/>
      <c r="D297" s="304"/>
      <c r="E297" s="305"/>
      <c r="F297" s="305"/>
      <c r="G297" s="305"/>
      <c r="H297" s="305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  <c r="AJ297" s="305"/>
      <c r="AK297" s="305"/>
      <c r="AL297" s="305"/>
      <c r="AM297" s="305"/>
      <c r="AN297" s="305"/>
      <c r="AO297" s="305"/>
      <c r="AP297" s="305"/>
      <c r="AQ297" s="305"/>
      <c r="AR297" s="305"/>
      <c r="AS297" s="305"/>
      <c r="AT297" s="305"/>
      <c r="AU297" s="305"/>
      <c r="AV297" s="305"/>
      <c r="AW297" s="305"/>
      <c r="AX297" s="305"/>
      <c r="AY297" s="305"/>
      <c r="AZ297" s="305"/>
      <c r="BA297" s="305"/>
      <c r="BB297" s="305"/>
      <c r="BC297" s="305"/>
      <c r="BD297" s="305"/>
      <c r="BE297" s="305"/>
      <c r="BF297" s="305"/>
      <c r="BG297" s="305"/>
      <c r="BH297" s="305"/>
      <c r="BI297" s="305"/>
      <c r="BJ297" s="305"/>
      <c r="BK297" s="305"/>
      <c r="BL297" s="305"/>
      <c r="BM297" s="305"/>
      <c r="BN297" s="305"/>
      <c r="BO297" s="305"/>
      <c r="BP297" s="305"/>
      <c r="BQ297" s="306"/>
      <c r="BR297" s="303"/>
    </row>
    <row r="298" spans="3:70" ht="23.45" customHeight="1" x14ac:dyDescent="0.4">
      <c r="C298" s="299"/>
      <c r="D298" s="304"/>
      <c r="E298" s="305"/>
      <c r="F298" s="305"/>
      <c r="G298" s="305"/>
      <c r="H298" s="305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  <c r="AJ298" s="305"/>
      <c r="AK298" s="305"/>
      <c r="AL298" s="305"/>
      <c r="AM298" s="305"/>
      <c r="AN298" s="305"/>
      <c r="AO298" s="305"/>
      <c r="AP298" s="305"/>
      <c r="AQ298" s="305"/>
      <c r="AR298" s="305"/>
      <c r="AS298" s="305"/>
      <c r="AT298" s="305"/>
      <c r="AU298" s="305"/>
      <c r="AV298" s="305"/>
      <c r="AW298" s="305"/>
      <c r="AX298" s="305"/>
      <c r="AY298" s="305"/>
      <c r="AZ298" s="305"/>
      <c r="BA298" s="305"/>
      <c r="BB298" s="305"/>
      <c r="BC298" s="305"/>
      <c r="BD298" s="305"/>
      <c r="BE298" s="305"/>
      <c r="BF298" s="305"/>
      <c r="BG298" s="305"/>
      <c r="BH298" s="305"/>
      <c r="BI298" s="305"/>
      <c r="BJ298" s="305"/>
      <c r="BK298" s="305"/>
      <c r="BL298" s="305"/>
      <c r="BM298" s="305"/>
      <c r="BN298" s="305"/>
      <c r="BO298" s="305"/>
      <c r="BP298" s="305"/>
      <c r="BQ298" s="306"/>
      <c r="BR298" s="303"/>
    </row>
    <row r="299" spans="3:70" ht="23.45" customHeight="1" x14ac:dyDescent="0.4">
      <c r="C299" s="299"/>
      <c r="D299" s="304"/>
      <c r="E299" s="305"/>
      <c r="F299" s="305"/>
      <c r="G299" s="305"/>
      <c r="H299" s="305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  <c r="AJ299" s="305"/>
      <c r="AK299" s="305"/>
      <c r="AL299" s="305"/>
      <c r="AM299" s="305"/>
      <c r="AN299" s="305"/>
      <c r="AO299" s="305"/>
      <c r="AP299" s="305"/>
      <c r="AQ299" s="305"/>
      <c r="AR299" s="305"/>
      <c r="AS299" s="305"/>
      <c r="AT299" s="305"/>
      <c r="AU299" s="305"/>
      <c r="AV299" s="305"/>
      <c r="AW299" s="305"/>
      <c r="AX299" s="305"/>
      <c r="AY299" s="305"/>
      <c r="AZ299" s="305"/>
      <c r="BA299" s="305"/>
      <c r="BB299" s="305"/>
      <c r="BC299" s="305"/>
      <c r="BD299" s="305"/>
      <c r="BE299" s="305"/>
      <c r="BF299" s="305"/>
      <c r="BG299" s="305"/>
      <c r="BH299" s="305"/>
      <c r="BI299" s="305"/>
      <c r="BJ299" s="305"/>
      <c r="BK299" s="305"/>
      <c r="BL299" s="305"/>
      <c r="BM299" s="305"/>
      <c r="BN299" s="305"/>
      <c r="BO299" s="305"/>
      <c r="BP299" s="305"/>
      <c r="BQ299" s="306"/>
      <c r="BR299" s="303"/>
    </row>
    <row r="300" spans="3:70" ht="23.45" customHeight="1" x14ac:dyDescent="0.4">
      <c r="C300" s="299"/>
      <c r="D300" s="304"/>
      <c r="E300" s="305"/>
      <c r="F300" s="305"/>
      <c r="G300" s="305"/>
      <c r="H300" s="305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  <c r="AJ300" s="305"/>
      <c r="AK300" s="305"/>
      <c r="AL300" s="305"/>
      <c r="AM300" s="305"/>
      <c r="AN300" s="305"/>
      <c r="AO300" s="305"/>
      <c r="AP300" s="305"/>
      <c r="AQ300" s="305"/>
      <c r="AR300" s="305"/>
      <c r="AS300" s="305"/>
      <c r="AT300" s="305"/>
      <c r="AU300" s="305"/>
      <c r="AV300" s="305"/>
      <c r="AW300" s="305"/>
      <c r="AX300" s="305"/>
      <c r="AY300" s="305"/>
      <c r="AZ300" s="305"/>
      <c r="BA300" s="305"/>
      <c r="BB300" s="305"/>
      <c r="BC300" s="305"/>
      <c r="BD300" s="305"/>
      <c r="BE300" s="305"/>
      <c r="BF300" s="305"/>
      <c r="BG300" s="305"/>
      <c r="BH300" s="305"/>
      <c r="BI300" s="305"/>
      <c r="BJ300" s="305"/>
      <c r="BK300" s="305"/>
      <c r="BL300" s="305"/>
      <c r="BM300" s="305"/>
      <c r="BN300" s="305"/>
      <c r="BO300" s="305"/>
      <c r="BP300" s="305"/>
      <c r="BQ300" s="306"/>
      <c r="BR300" s="303"/>
    </row>
    <row r="301" spans="3:70" ht="23.45" customHeight="1" x14ac:dyDescent="0.4">
      <c r="C301" s="299"/>
      <c r="D301" s="304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  <c r="AJ301" s="305"/>
      <c r="AK301" s="305"/>
      <c r="AL301" s="305"/>
      <c r="AM301" s="305"/>
      <c r="AN301" s="305"/>
      <c r="AO301" s="305"/>
      <c r="AP301" s="305"/>
      <c r="AQ301" s="305"/>
      <c r="AR301" s="305"/>
      <c r="AS301" s="305"/>
      <c r="AT301" s="305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305"/>
      <c r="BG301" s="305"/>
      <c r="BH301" s="305"/>
      <c r="BI301" s="305"/>
      <c r="BJ301" s="305"/>
      <c r="BK301" s="305"/>
      <c r="BL301" s="305"/>
      <c r="BM301" s="305"/>
      <c r="BN301" s="305"/>
      <c r="BO301" s="305"/>
      <c r="BP301" s="305"/>
      <c r="BQ301" s="306"/>
      <c r="BR301" s="303"/>
    </row>
    <row r="302" spans="3:70" ht="23.45" customHeight="1" x14ac:dyDescent="0.4">
      <c r="C302" s="299"/>
      <c r="D302" s="304"/>
      <c r="E302" s="305"/>
      <c r="F302" s="305"/>
      <c r="G302" s="305"/>
      <c r="H302" s="305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  <c r="AJ302" s="305"/>
      <c r="AK302" s="305"/>
      <c r="AL302" s="305"/>
      <c r="AM302" s="305"/>
      <c r="AN302" s="305"/>
      <c r="AO302" s="305"/>
      <c r="AP302" s="305"/>
      <c r="AQ302" s="305"/>
      <c r="AR302" s="305"/>
      <c r="AS302" s="305"/>
      <c r="AT302" s="305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305"/>
      <c r="BG302" s="305"/>
      <c r="BH302" s="305"/>
      <c r="BI302" s="305"/>
      <c r="BJ302" s="305"/>
      <c r="BK302" s="305"/>
      <c r="BL302" s="305"/>
      <c r="BM302" s="305"/>
      <c r="BN302" s="305"/>
      <c r="BO302" s="305"/>
      <c r="BP302" s="305"/>
      <c r="BQ302" s="306"/>
      <c r="BR302" s="303"/>
    </row>
    <row r="303" spans="3:70" ht="23.45" customHeight="1" x14ac:dyDescent="0.4">
      <c r="C303" s="299"/>
      <c r="D303" s="304"/>
      <c r="E303" s="305"/>
      <c r="F303" s="305"/>
      <c r="G303" s="305"/>
      <c r="H303" s="305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  <c r="AJ303" s="305"/>
      <c r="AK303" s="305"/>
      <c r="AL303" s="305"/>
      <c r="AM303" s="305"/>
      <c r="AN303" s="305"/>
      <c r="AO303" s="305"/>
      <c r="AP303" s="305"/>
      <c r="AQ303" s="305"/>
      <c r="AR303" s="305"/>
      <c r="AS303" s="305"/>
      <c r="AT303" s="305"/>
      <c r="AU303" s="305"/>
      <c r="AV303" s="305"/>
      <c r="AW303" s="305"/>
      <c r="AX303" s="305"/>
      <c r="AY303" s="305"/>
      <c r="AZ303" s="305"/>
      <c r="BA303" s="305"/>
      <c r="BB303" s="305"/>
      <c r="BC303" s="305"/>
      <c r="BD303" s="305"/>
      <c r="BE303" s="305"/>
      <c r="BF303" s="305"/>
      <c r="BG303" s="305"/>
      <c r="BH303" s="305"/>
      <c r="BI303" s="305"/>
      <c r="BJ303" s="305"/>
      <c r="BK303" s="305"/>
      <c r="BL303" s="305"/>
      <c r="BM303" s="305"/>
      <c r="BN303" s="305"/>
      <c r="BO303" s="305"/>
      <c r="BP303" s="305"/>
      <c r="BQ303" s="306"/>
      <c r="BR303" s="303"/>
    </row>
    <row r="304" spans="3:70" ht="23.45" customHeight="1" x14ac:dyDescent="0.4">
      <c r="C304" s="299"/>
      <c r="D304" s="304"/>
      <c r="E304" s="305"/>
      <c r="F304" s="305"/>
      <c r="G304" s="305"/>
      <c r="H304" s="305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  <c r="AJ304" s="305"/>
      <c r="AK304" s="305"/>
      <c r="AL304" s="305"/>
      <c r="AM304" s="305"/>
      <c r="AN304" s="305"/>
      <c r="AO304" s="305"/>
      <c r="AP304" s="305"/>
      <c r="AQ304" s="305"/>
      <c r="AR304" s="305"/>
      <c r="AS304" s="305"/>
      <c r="AT304" s="305"/>
      <c r="AU304" s="305"/>
      <c r="AV304" s="305"/>
      <c r="AW304" s="305"/>
      <c r="AX304" s="305"/>
      <c r="AY304" s="305"/>
      <c r="AZ304" s="305"/>
      <c r="BA304" s="305"/>
      <c r="BB304" s="305"/>
      <c r="BC304" s="305"/>
      <c r="BD304" s="305"/>
      <c r="BE304" s="305"/>
      <c r="BF304" s="305"/>
      <c r="BG304" s="305"/>
      <c r="BH304" s="305"/>
      <c r="BI304" s="305"/>
      <c r="BJ304" s="305"/>
      <c r="BK304" s="305"/>
      <c r="BL304" s="305"/>
      <c r="BM304" s="305"/>
      <c r="BN304" s="305"/>
      <c r="BO304" s="305"/>
      <c r="BP304" s="305"/>
      <c r="BQ304" s="306"/>
      <c r="BR304" s="303"/>
    </row>
    <row r="305" spans="3:70" ht="23.45" customHeight="1" x14ac:dyDescent="0.4">
      <c r="C305" s="299"/>
      <c r="D305" s="304"/>
      <c r="E305" s="305"/>
      <c r="F305" s="305"/>
      <c r="G305" s="305"/>
      <c r="H305" s="305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  <c r="AJ305" s="305"/>
      <c r="AK305" s="305"/>
      <c r="AL305" s="305"/>
      <c r="AM305" s="305"/>
      <c r="AN305" s="305"/>
      <c r="AO305" s="305"/>
      <c r="AP305" s="305"/>
      <c r="AQ305" s="305"/>
      <c r="AR305" s="305"/>
      <c r="AS305" s="305"/>
      <c r="AT305" s="305"/>
      <c r="AU305" s="305"/>
      <c r="AV305" s="305"/>
      <c r="AW305" s="305"/>
      <c r="AX305" s="305"/>
      <c r="AY305" s="305"/>
      <c r="AZ305" s="305"/>
      <c r="BA305" s="305"/>
      <c r="BB305" s="305"/>
      <c r="BC305" s="305"/>
      <c r="BD305" s="305"/>
      <c r="BE305" s="305"/>
      <c r="BF305" s="305"/>
      <c r="BG305" s="305"/>
      <c r="BH305" s="305"/>
      <c r="BI305" s="305"/>
      <c r="BJ305" s="305"/>
      <c r="BK305" s="305"/>
      <c r="BL305" s="305"/>
      <c r="BM305" s="305"/>
      <c r="BN305" s="305"/>
      <c r="BO305" s="305"/>
      <c r="BP305" s="305"/>
      <c r="BQ305" s="306"/>
      <c r="BR305" s="303"/>
    </row>
    <row r="306" spans="3:70" ht="23.45" customHeight="1" x14ac:dyDescent="0.4">
      <c r="C306" s="299"/>
      <c r="D306" s="304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  <c r="AJ306" s="305"/>
      <c r="AK306" s="305"/>
      <c r="AL306" s="305"/>
      <c r="AM306" s="305"/>
      <c r="AN306" s="305"/>
      <c r="AO306" s="305"/>
      <c r="AP306" s="305"/>
      <c r="AQ306" s="305"/>
      <c r="AR306" s="305"/>
      <c r="AS306" s="305"/>
      <c r="AT306" s="305"/>
      <c r="AU306" s="305"/>
      <c r="AV306" s="305"/>
      <c r="AW306" s="305"/>
      <c r="AX306" s="305"/>
      <c r="AY306" s="305"/>
      <c r="AZ306" s="305"/>
      <c r="BA306" s="305"/>
      <c r="BB306" s="305"/>
      <c r="BC306" s="305"/>
      <c r="BD306" s="305"/>
      <c r="BE306" s="305"/>
      <c r="BF306" s="305"/>
      <c r="BG306" s="305"/>
      <c r="BH306" s="305"/>
      <c r="BI306" s="305"/>
      <c r="BJ306" s="305"/>
      <c r="BK306" s="305"/>
      <c r="BL306" s="305"/>
      <c r="BM306" s="305"/>
      <c r="BN306" s="305"/>
      <c r="BO306" s="305"/>
      <c r="BP306" s="305"/>
      <c r="BQ306" s="306"/>
      <c r="BR306" s="303"/>
    </row>
    <row r="307" spans="3:70" ht="23.45" customHeight="1" x14ac:dyDescent="0.4">
      <c r="C307" s="299"/>
      <c r="D307" s="304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  <c r="AJ307" s="305"/>
      <c r="AK307" s="305"/>
      <c r="AL307" s="305"/>
      <c r="AM307" s="305"/>
      <c r="AN307" s="305"/>
      <c r="AO307" s="305"/>
      <c r="AP307" s="305"/>
      <c r="AQ307" s="305"/>
      <c r="AR307" s="305"/>
      <c r="AS307" s="305"/>
      <c r="AT307" s="305"/>
      <c r="AU307" s="305"/>
      <c r="AV307" s="305"/>
      <c r="AW307" s="305"/>
      <c r="AX307" s="305"/>
      <c r="AY307" s="305"/>
      <c r="AZ307" s="305"/>
      <c r="BA307" s="305"/>
      <c r="BB307" s="305"/>
      <c r="BC307" s="305"/>
      <c r="BD307" s="305"/>
      <c r="BE307" s="305"/>
      <c r="BF307" s="305"/>
      <c r="BG307" s="305"/>
      <c r="BH307" s="305"/>
      <c r="BI307" s="305"/>
      <c r="BJ307" s="305"/>
      <c r="BK307" s="305"/>
      <c r="BL307" s="305"/>
      <c r="BM307" s="305"/>
      <c r="BN307" s="305"/>
      <c r="BO307" s="305"/>
      <c r="BP307" s="305"/>
      <c r="BQ307" s="306"/>
      <c r="BR307" s="303"/>
    </row>
    <row r="308" spans="3:70" ht="23.45" customHeight="1" x14ac:dyDescent="0.4">
      <c r="C308" s="299"/>
      <c r="D308" s="304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J308" s="305"/>
      <c r="AK308" s="305"/>
      <c r="AL308" s="305"/>
      <c r="AM308" s="305"/>
      <c r="AN308" s="305"/>
      <c r="AO308" s="305"/>
      <c r="AP308" s="305"/>
      <c r="AQ308" s="305"/>
      <c r="AR308" s="305"/>
      <c r="AS308" s="305"/>
      <c r="AT308" s="305"/>
      <c r="AU308" s="305"/>
      <c r="AV308" s="305"/>
      <c r="AW308" s="305"/>
      <c r="AX308" s="305"/>
      <c r="AY308" s="305"/>
      <c r="AZ308" s="305"/>
      <c r="BA308" s="305"/>
      <c r="BB308" s="305"/>
      <c r="BC308" s="305"/>
      <c r="BD308" s="305"/>
      <c r="BE308" s="305"/>
      <c r="BF308" s="305"/>
      <c r="BG308" s="305"/>
      <c r="BH308" s="305"/>
      <c r="BI308" s="305"/>
      <c r="BJ308" s="305"/>
      <c r="BK308" s="305"/>
      <c r="BL308" s="305"/>
      <c r="BM308" s="305"/>
      <c r="BN308" s="305"/>
      <c r="BO308" s="305"/>
      <c r="BP308" s="305"/>
      <c r="BQ308" s="306"/>
      <c r="BR308" s="303"/>
    </row>
    <row r="309" spans="3:70" ht="23.45" customHeight="1" x14ac:dyDescent="0.4">
      <c r="C309" s="299"/>
      <c r="D309" s="304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J309" s="305"/>
      <c r="AK309" s="305"/>
      <c r="AL309" s="305"/>
      <c r="AM309" s="305"/>
      <c r="AN309" s="305"/>
      <c r="AO309" s="305"/>
      <c r="AP309" s="305"/>
      <c r="AQ309" s="305"/>
      <c r="AR309" s="305"/>
      <c r="AS309" s="305"/>
      <c r="AT309" s="305"/>
      <c r="AU309" s="305"/>
      <c r="AV309" s="305"/>
      <c r="AW309" s="305"/>
      <c r="AX309" s="305"/>
      <c r="AY309" s="305"/>
      <c r="AZ309" s="305"/>
      <c r="BA309" s="305"/>
      <c r="BB309" s="305"/>
      <c r="BC309" s="305"/>
      <c r="BD309" s="305"/>
      <c r="BE309" s="305"/>
      <c r="BF309" s="305"/>
      <c r="BG309" s="305"/>
      <c r="BH309" s="305"/>
      <c r="BI309" s="305"/>
      <c r="BJ309" s="305"/>
      <c r="BK309" s="305"/>
      <c r="BL309" s="305"/>
      <c r="BM309" s="305"/>
      <c r="BN309" s="305"/>
      <c r="BO309" s="305"/>
      <c r="BP309" s="305"/>
      <c r="BQ309" s="306"/>
      <c r="BR309" s="303"/>
    </row>
    <row r="310" spans="3:70" ht="23.45" customHeight="1" x14ac:dyDescent="0.4">
      <c r="C310" s="299"/>
      <c r="D310" s="304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J310" s="305"/>
      <c r="AK310" s="305"/>
      <c r="AL310" s="305"/>
      <c r="AM310" s="305"/>
      <c r="AN310" s="305"/>
      <c r="AO310" s="305"/>
      <c r="AP310" s="305"/>
      <c r="AQ310" s="305"/>
      <c r="AR310" s="305"/>
      <c r="AS310" s="305"/>
      <c r="AT310" s="305"/>
      <c r="AU310" s="305"/>
      <c r="AV310" s="305"/>
      <c r="AW310" s="305"/>
      <c r="AX310" s="305"/>
      <c r="AY310" s="305"/>
      <c r="AZ310" s="305"/>
      <c r="BA310" s="305"/>
      <c r="BB310" s="305"/>
      <c r="BC310" s="305"/>
      <c r="BD310" s="305"/>
      <c r="BE310" s="305"/>
      <c r="BF310" s="305"/>
      <c r="BG310" s="305"/>
      <c r="BH310" s="305"/>
      <c r="BI310" s="305"/>
      <c r="BJ310" s="305"/>
      <c r="BK310" s="305"/>
      <c r="BL310" s="305"/>
      <c r="BM310" s="305"/>
      <c r="BN310" s="305"/>
      <c r="BO310" s="305"/>
      <c r="BP310" s="305"/>
      <c r="BQ310" s="306"/>
      <c r="BR310" s="303"/>
    </row>
    <row r="311" spans="3:70" ht="23.45" customHeight="1" x14ac:dyDescent="0.4">
      <c r="C311" s="299"/>
      <c r="D311" s="304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J311" s="305"/>
      <c r="AK311" s="305"/>
      <c r="AL311" s="305"/>
      <c r="AM311" s="305"/>
      <c r="AN311" s="305"/>
      <c r="AO311" s="305"/>
      <c r="AP311" s="305"/>
      <c r="AQ311" s="305"/>
      <c r="AR311" s="305"/>
      <c r="AS311" s="305"/>
      <c r="AT311" s="305"/>
      <c r="AU311" s="305"/>
      <c r="AV311" s="305"/>
      <c r="AW311" s="305"/>
      <c r="AX311" s="305"/>
      <c r="AY311" s="305"/>
      <c r="AZ311" s="305"/>
      <c r="BA311" s="305"/>
      <c r="BB311" s="305"/>
      <c r="BC311" s="305"/>
      <c r="BD311" s="305"/>
      <c r="BE311" s="305"/>
      <c r="BF311" s="305"/>
      <c r="BG311" s="305"/>
      <c r="BH311" s="305"/>
      <c r="BI311" s="305"/>
      <c r="BJ311" s="305"/>
      <c r="BK311" s="305"/>
      <c r="BL311" s="305"/>
      <c r="BM311" s="305"/>
      <c r="BN311" s="305"/>
      <c r="BO311" s="305"/>
      <c r="BP311" s="305"/>
      <c r="BQ311" s="306"/>
      <c r="BR311" s="303"/>
    </row>
    <row r="312" spans="3:70" ht="23.45" customHeight="1" x14ac:dyDescent="0.4">
      <c r="C312" s="299"/>
      <c r="D312" s="304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J312" s="305"/>
      <c r="AK312" s="305"/>
      <c r="AL312" s="305"/>
      <c r="AM312" s="305"/>
      <c r="AN312" s="305"/>
      <c r="AO312" s="305"/>
      <c r="AP312" s="305"/>
      <c r="AQ312" s="305"/>
      <c r="AR312" s="305"/>
      <c r="AS312" s="305"/>
      <c r="AT312" s="305"/>
      <c r="AU312" s="305"/>
      <c r="AV312" s="305"/>
      <c r="AW312" s="305"/>
      <c r="AX312" s="305"/>
      <c r="AY312" s="305"/>
      <c r="AZ312" s="305"/>
      <c r="BA312" s="305"/>
      <c r="BB312" s="305"/>
      <c r="BC312" s="305"/>
      <c r="BD312" s="305"/>
      <c r="BE312" s="305"/>
      <c r="BF312" s="305"/>
      <c r="BG312" s="305"/>
      <c r="BH312" s="305"/>
      <c r="BI312" s="305"/>
      <c r="BJ312" s="305"/>
      <c r="BK312" s="305"/>
      <c r="BL312" s="305"/>
      <c r="BM312" s="305"/>
      <c r="BN312" s="305"/>
      <c r="BO312" s="305"/>
      <c r="BP312" s="305"/>
      <c r="BQ312" s="306"/>
      <c r="BR312" s="303"/>
    </row>
    <row r="313" spans="3:70" ht="23.45" customHeight="1" x14ac:dyDescent="0.4">
      <c r="C313" s="299"/>
      <c r="D313" s="304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J313" s="305"/>
      <c r="AK313" s="305"/>
      <c r="AL313" s="305"/>
      <c r="AM313" s="305"/>
      <c r="AN313" s="305"/>
      <c r="AO313" s="305"/>
      <c r="AP313" s="305"/>
      <c r="AQ313" s="305"/>
      <c r="AR313" s="305"/>
      <c r="AS313" s="305"/>
      <c r="AT313" s="305"/>
      <c r="AU313" s="305"/>
      <c r="AV313" s="305"/>
      <c r="AW313" s="305"/>
      <c r="AX313" s="305"/>
      <c r="AY313" s="305"/>
      <c r="AZ313" s="305"/>
      <c r="BA313" s="305"/>
      <c r="BB313" s="305"/>
      <c r="BC313" s="305"/>
      <c r="BD313" s="305"/>
      <c r="BE313" s="305"/>
      <c r="BF313" s="305"/>
      <c r="BG313" s="305"/>
      <c r="BH313" s="305"/>
      <c r="BI313" s="305"/>
      <c r="BJ313" s="305"/>
      <c r="BK313" s="305"/>
      <c r="BL313" s="305"/>
      <c r="BM313" s="305"/>
      <c r="BN313" s="305"/>
      <c r="BO313" s="305"/>
      <c r="BP313" s="305"/>
      <c r="BQ313" s="306"/>
      <c r="BR313" s="303"/>
    </row>
    <row r="314" spans="3:70" ht="23.45" customHeight="1" x14ac:dyDescent="0.4">
      <c r="C314" s="299"/>
      <c r="D314" s="307"/>
      <c r="E314" s="308"/>
      <c r="F314" s="308"/>
      <c r="G314" s="308"/>
      <c r="H314" s="308"/>
      <c r="I314" s="308"/>
      <c r="J314" s="308"/>
      <c r="K314" s="308"/>
      <c r="L314" s="308"/>
      <c r="M314" s="308"/>
      <c r="N314" s="308"/>
      <c r="O314" s="308"/>
      <c r="P314" s="308"/>
      <c r="Q314" s="308"/>
      <c r="R314" s="308"/>
      <c r="S314" s="308"/>
      <c r="T314" s="308"/>
      <c r="U314" s="308"/>
      <c r="V314" s="308"/>
      <c r="W314" s="308"/>
      <c r="X314" s="308"/>
      <c r="Y314" s="308"/>
      <c r="Z314" s="308"/>
      <c r="AA314" s="308"/>
      <c r="AB314" s="308"/>
      <c r="AC314" s="308"/>
      <c r="AD314" s="308"/>
      <c r="AE314" s="308"/>
      <c r="AF314" s="308"/>
      <c r="AG314" s="308"/>
      <c r="AH314" s="308"/>
      <c r="AI314" s="308"/>
      <c r="AJ314" s="308"/>
      <c r="AK314" s="308"/>
      <c r="AL314" s="308"/>
      <c r="AM314" s="308"/>
      <c r="AN314" s="308"/>
      <c r="AO314" s="308"/>
      <c r="AP314" s="308"/>
      <c r="AQ314" s="308"/>
      <c r="AR314" s="308"/>
      <c r="AS314" s="308"/>
      <c r="AT314" s="308"/>
      <c r="AU314" s="308"/>
      <c r="AV314" s="308"/>
      <c r="AW314" s="308"/>
      <c r="AX314" s="308"/>
      <c r="AY314" s="308"/>
      <c r="AZ314" s="308"/>
      <c r="BA314" s="308"/>
      <c r="BB314" s="308"/>
      <c r="BC314" s="308"/>
      <c r="BD314" s="308"/>
      <c r="BE314" s="308"/>
      <c r="BF314" s="308"/>
      <c r="BG314" s="308"/>
      <c r="BH314" s="308"/>
      <c r="BI314" s="308"/>
      <c r="BJ314" s="308"/>
      <c r="BK314" s="308"/>
      <c r="BL314" s="308"/>
      <c r="BM314" s="308"/>
      <c r="BN314" s="308"/>
      <c r="BO314" s="308"/>
      <c r="BP314" s="308"/>
      <c r="BQ314" s="309"/>
      <c r="BR314" s="112"/>
    </row>
    <row r="315" spans="3:70" ht="12.6" customHeight="1" x14ac:dyDescent="0.4">
      <c r="C315" s="310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311"/>
      <c r="Q315" s="311"/>
      <c r="R315" s="311"/>
      <c r="S315" s="311"/>
      <c r="T315" s="311"/>
      <c r="U315" s="311"/>
      <c r="V315" s="311"/>
      <c r="W315" s="311"/>
      <c r="X315" s="311"/>
      <c r="Y315" s="311"/>
      <c r="Z315" s="311"/>
      <c r="AA315" s="311"/>
      <c r="AB315" s="311"/>
      <c r="AC315" s="311"/>
      <c r="AD315" s="311"/>
      <c r="AE315" s="311"/>
      <c r="AF315" s="311"/>
      <c r="AG315" s="311"/>
      <c r="AH315" s="311"/>
      <c r="AI315" s="311"/>
      <c r="AJ315" s="311"/>
      <c r="AK315" s="311"/>
      <c r="AL315" s="311"/>
      <c r="AM315" s="311"/>
      <c r="AN315" s="311"/>
      <c r="AO315" s="311"/>
      <c r="AP315" s="311"/>
      <c r="AQ315" s="311"/>
      <c r="AR315" s="311"/>
      <c r="AS315" s="311"/>
      <c r="AT315" s="311"/>
      <c r="AU315" s="311"/>
      <c r="AV315" s="311"/>
      <c r="AW315" s="311"/>
      <c r="AX315" s="311"/>
      <c r="AY315" s="311"/>
      <c r="AZ315" s="311"/>
      <c r="BA315" s="311"/>
      <c r="BB315" s="311"/>
      <c r="BC315" s="311"/>
      <c r="BD315" s="311"/>
      <c r="BE315" s="311"/>
      <c r="BF315" s="311"/>
      <c r="BG315" s="311"/>
      <c r="BH315" s="311"/>
      <c r="BI315" s="311"/>
      <c r="BJ315" s="311"/>
      <c r="BK315" s="311"/>
      <c r="BL315" s="311"/>
      <c r="BM315" s="311"/>
      <c r="BN315" s="311"/>
      <c r="BO315" s="311"/>
      <c r="BP315" s="311"/>
      <c r="BQ315" s="311"/>
      <c r="BR315" s="312"/>
    </row>
  </sheetData>
  <mergeCells count="326">
    <mergeCell ref="C292:BR294"/>
    <mergeCell ref="D296:BQ314"/>
    <mergeCell ref="BJ278:BM280"/>
    <mergeCell ref="BN278:BQ280"/>
    <mergeCell ref="D283:M286"/>
    <mergeCell ref="N283:Q286"/>
    <mergeCell ref="U283:AJ286"/>
    <mergeCell ref="AM283:BQ286"/>
    <mergeCell ref="BJ271:BM273"/>
    <mergeCell ref="BN271:BQ273"/>
    <mergeCell ref="AM273:AT275"/>
    <mergeCell ref="AU273:BB275"/>
    <mergeCell ref="BF274:BI277"/>
    <mergeCell ref="BJ274:BM277"/>
    <mergeCell ref="BN274:BQ277"/>
    <mergeCell ref="D271:M274"/>
    <mergeCell ref="N271:Q274"/>
    <mergeCell ref="U271:AJ280"/>
    <mergeCell ref="AM271:AT272"/>
    <mergeCell ref="AU271:BB272"/>
    <mergeCell ref="BF271:BI273"/>
    <mergeCell ref="D277:M280"/>
    <mergeCell ref="N277:Q280"/>
    <mergeCell ref="BF278:BI280"/>
    <mergeCell ref="D260:M263"/>
    <mergeCell ref="N260:Q263"/>
    <mergeCell ref="U260:AJ263"/>
    <mergeCell ref="AM260:BQ263"/>
    <mergeCell ref="AR266:BB266"/>
    <mergeCell ref="D267:Q268"/>
    <mergeCell ref="R267:BB268"/>
    <mergeCell ref="BF255:BI257"/>
    <mergeCell ref="BJ255:BM257"/>
    <mergeCell ref="BN255:BQ257"/>
    <mergeCell ref="AM256:AP257"/>
    <mergeCell ref="AQ256:AT257"/>
    <mergeCell ref="AU256:AX257"/>
    <mergeCell ref="AY256:BB257"/>
    <mergeCell ref="AU253:AX255"/>
    <mergeCell ref="AY253:BB255"/>
    <mergeCell ref="D254:M257"/>
    <mergeCell ref="N254:Q257"/>
    <mergeCell ref="AM254:AP255"/>
    <mergeCell ref="AQ254:AT255"/>
    <mergeCell ref="BF248:BI250"/>
    <mergeCell ref="BJ248:BM250"/>
    <mergeCell ref="BN248:BQ250"/>
    <mergeCell ref="AM250:AP251"/>
    <mergeCell ref="AQ250:AT251"/>
    <mergeCell ref="BF251:BI254"/>
    <mergeCell ref="BJ251:BM254"/>
    <mergeCell ref="BN251:BQ254"/>
    <mergeCell ref="AM252:AP253"/>
    <mergeCell ref="AQ252:AT253"/>
    <mergeCell ref="AR242:BB243"/>
    <mergeCell ref="D244:Q245"/>
    <mergeCell ref="R244:BB245"/>
    <mergeCell ref="D248:M251"/>
    <mergeCell ref="N248:Q251"/>
    <mergeCell ref="U248:AJ257"/>
    <mergeCell ref="AM248:AP249"/>
    <mergeCell ref="AQ248:AT249"/>
    <mergeCell ref="AU248:AX252"/>
    <mergeCell ref="AY248:BB252"/>
    <mergeCell ref="BF231:BI233"/>
    <mergeCell ref="BJ231:BM233"/>
    <mergeCell ref="BN231:BQ233"/>
    <mergeCell ref="D236:M239"/>
    <mergeCell ref="N236:Q239"/>
    <mergeCell ref="U236:AJ239"/>
    <mergeCell ref="AM236:BQ239"/>
    <mergeCell ref="BF224:BI226"/>
    <mergeCell ref="BJ224:BM226"/>
    <mergeCell ref="BN224:BQ226"/>
    <mergeCell ref="BF227:BI230"/>
    <mergeCell ref="BJ227:BM230"/>
    <mergeCell ref="BN227:BQ230"/>
    <mergeCell ref="AR218:BB219"/>
    <mergeCell ref="D220:Q221"/>
    <mergeCell ref="R220:BB221"/>
    <mergeCell ref="D224:M227"/>
    <mergeCell ref="N224:Q227"/>
    <mergeCell ref="U224:AJ233"/>
    <mergeCell ref="AN224:BB233"/>
    <mergeCell ref="D230:M233"/>
    <mergeCell ref="N230:Q233"/>
    <mergeCell ref="BF207:BI209"/>
    <mergeCell ref="BJ207:BM209"/>
    <mergeCell ref="BN207:BQ209"/>
    <mergeCell ref="D212:M215"/>
    <mergeCell ref="N212:Q215"/>
    <mergeCell ref="U212:AJ215"/>
    <mergeCell ref="AM212:BQ215"/>
    <mergeCell ref="BF200:BI202"/>
    <mergeCell ref="BJ200:BM202"/>
    <mergeCell ref="BN200:BQ202"/>
    <mergeCell ref="AM203:AT205"/>
    <mergeCell ref="AU203:BB205"/>
    <mergeCell ref="BF203:BI206"/>
    <mergeCell ref="BJ203:BM206"/>
    <mergeCell ref="BN203:BQ206"/>
    <mergeCell ref="AR194:BB195"/>
    <mergeCell ref="D196:Q197"/>
    <mergeCell ref="R196:BB197"/>
    <mergeCell ref="D200:M203"/>
    <mergeCell ref="N200:Q203"/>
    <mergeCell ref="U200:AJ209"/>
    <mergeCell ref="AM200:AT202"/>
    <mergeCell ref="AU200:BB202"/>
    <mergeCell ref="D206:M209"/>
    <mergeCell ref="N206:Q209"/>
    <mergeCell ref="N182:Q185"/>
    <mergeCell ref="AM183:AP185"/>
    <mergeCell ref="AQ183:AT185"/>
    <mergeCell ref="AU183:AX185"/>
    <mergeCell ref="D188:M191"/>
    <mergeCell ref="N188:Q191"/>
    <mergeCell ref="U188:AJ191"/>
    <mergeCell ref="AM188:BQ191"/>
    <mergeCell ref="D176:M179"/>
    <mergeCell ref="N176:Q179"/>
    <mergeCell ref="U176:AJ185"/>
    <mergeCell ref="AM176:AP178"/>
    <mergeCell ref="AQ176:AT178"/>
    <mergeCell ref="AU176:AX178"/>
    <mergeCell ref="AM179:AP182"/>
    <mergeCell ref="AQ179:AT182"/>
    <mergeCell ref="AU179:AX182"/>
    <mergeCell ref="D182:M185"/>
    <mergeCell ref="D164:M167"/>
    <mergeCell ref="N164:Q167"/>
    <mergeCell ref="U164:AJ167"/>
    <mergeCell ref="AM164:BQ167"/>
    <mergeCell ref="AR170:BB171"/>
    <mergeCell ref="D172:Q173"/>
    <mergeCell ref="R172:BB173"/>
    <mergeCell ref="U157:AB158"/>
    <mergeCell ref="AC157:AJ158"/>
    <mergeCell ref="AK157:AR158"/>
    <mergeCell ref="D158:M161"/>
    <mergeCell ref="N158:Q161"/>
    <mergeCell ref="U159:AB161"/>
    <mergeCell ref="AC159:AJ161"/>
    <mergeCell ref="AK159:AR161"/>
    <mergeCell ref="AK151:AR152"/>
    <mergeCell ref="AS151:AZ152"/>
    <mergeCell ref="BA151:BH152"/>
    <mergeCell ref="U153:AB155"/>
    <mergeCell ref="AC153:AJ155"/>
    <mergeCell ref="AK153:AR155"/>
    <mergeCell ref="AS153:AZ155"/>
    <mergeCell ref="BA153:BH155"/>
    <mergeCell ref="BX142:CN151"/>
    <mergeCell ref="U145:AB146"/>
    <mergeCell ref="AC145:AJ146"/>
    <mergeCell ref="U147:AB149"/>
    <mergeCell ref="AC147:AJ149"/>
    <mergeCell ref="BF147:BI149"/>
    <mergeCell ref="BJ147:BM149"/>
    <mergeCell ref="BN147:BQ149"/>
    <mergeCell ref="U151:AB152"/>
    <mergeCell ref="AC151:AJ152"/>
    <mergeCell ref="BF139:BI141"/>
    <mergeCell ref="BJ139:BM141"/>
    <mergeCell ref="BN139:BQ141"/>
    <mergeCell ref="U141:AB143"/>
    <mergeCell ref="BF142:BI146"/>
    <mergeCell ref="BJ142:BM146"/>
    <mergeCell ref="BN142:BQ146"/>
    <mergeCell ref="AR133:BB134"/>
    <mergeCell ref="D135:Q136"/>
    <mergeCell ref="R135:BB136"/>
    <mergeCell ref="D139:M142"/>
    <mergeCell ref="N139:Q142"/>
    <mergeCell ref="U139:AB140"/>
    <mergeCell ref="AM139:BC148"/>
    <mergeCell ref="AS122:AX124"/>
    <mergeCell ref="AY122:BD124"/>
    <mergeCell ref="D127:M130"/>
    <mergeCell ref="N127:Q130"/>
    <mergeCell ref="U127:AJ130"/>
    <mergeCell ref="AM127:BQ130"/>
    <mergeCell ref="BJ117:BM119"/>
    <mergeCell ref="BN117:BQ119"/>
    <mergeCell ref="D119:M122"/>
    <mergeCell ref="N119:Q122"/>
    <mergeCell ref="U120:AJ121"/>
    <mergeCell ref="AM120:AR121"/>
    <mergeCell ref="AS120:AX121"/>
    <mergeCell ref="AY120:BD121"/>
    <mergeCell ref="U122:AJ124"/>
    <mergeCell ref="AM122:AR124"/>
    <mergeCell ref="BJ110:BM112"/>
    <mergeCell ref="BN110:BQ112"/>
    <mergeCell ref="D112:M115"/>
    <mergeCell ref="N112:Q115"/>
    <mergeCell ref="U112:AJ114"/>
    <mergeCell ref="BF113:BI116"/>
    <mergeCell ref="BJ113:BM116"/>
    <mergeCell ref="BN113:BQ116"/>
    <mergeCell ref="U115:AJ116"/>
    <mergeCell ref="AR104:BB105"/>
    <mergeCell ref="D106:Q107"/>
    <mergeCell ref="R106:BB107"/>
    <mergeCell ref="U110:AJ111"/>
    <mergeCell ref="AM110:BB118"/>
    <mergeCell ref="BF110:BI112"/>
    <mergeCell ref="U117:AJ119"/>
    <mergeCell ref="BF117:BI119"/>
    <mergeCell ref="U93:AB95"/>
    <mergeCell ref="AC93:AJ95"/>
    <mergeCell ref="BF93:BI95"/>
    <mergeCell ref="BJ93:BM95"/>
    <mergeCell ref="BN93:BQ95"/>
    <mergeCell ref="D98:M101"/>
    <mergeCell ref="N98:Q101"/>
    <mergeCell ref="U98:AJ101"/>
    <mergeCell ref="AM98:BQ101"/>
    <mergeCell ref="BF86:BI88"/>
    <mergeCell ref="BJ86:BM88"/>
    <mergeCell ref="BN86:BQ88"/>
    <mergeCell ref="U88:AB90"/>
    <mergeCell ref="AC88:AJ90"/>
    <mergeCell ref="BF89:BI92"/>
    <mergeCell ref="BJ89:BM92"/>
    <mergeCell ref="BN89:BQ92"/>
    <mergeCell ref="U91:AB92"/>
    <mergeCell ref="AC91:AJ92"/>
    <mergeCell ref="AR80:BB81"/>
    <mergeCell ref="D82:Q83"/>
    <mergeCell ref="R82:BB83"/>
    <mergeCell ref="D86:M89"/>
    <mergeCell ref="N86:Q89"/>
    <mergeCell ref="U86:AB87"/>
    <mergeCell ref="AC86:AJ87"/>
    <mergeCell ref="AM86:BC95"/>
    <mergeCell ref="D92:M95"/>
    <mergeCell ref="N92:Q95"/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AM65:AT67"/>
    <mergeCell ref="AU65:BB67"/>
    <mergeCell ref="BF65:BI68"/>
    <mergeCell ref="BJ65:BM68"/>
    <mergeCell ref="BN65:BQ68"/>
    <mergeCell ref="AR57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AO45:BB45"/>
    <mergeCell ref="AM46:AN46"/>
    <mergeCell ref="AO46:BB46"/>
    <mergeCell ref="AM47:AN47"/>
    <mergeCell ref="AO47:BB47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rowBreaks count="3" manualBreakCount="3">
    <brk id="79" max="69" man="1"/>
    <brk id="169" max="69" man="1"/>
    <brk id="265" max="6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F260-8DC8-42B5-A7C3-C7D418F9FDE4}">
  <sheetPr>
    <pageSetUpPr fitToPage="1"/>
  </sheetPr>
  <dimension ref="A1:CN315"/>
  <sheetViews>
    <sheetView showZeros="0" view="pageBreakPreview" zoomScale="60" zoomScaleNormal="55" workbookViewId="0">
      <selection activeCell="N51" sqref="N51:Q54"/>
    </sheetView>
  </sheetViews>
  <sheetFormatPr defaultColWidth="2.875" defaultRowHeight="12.6" customHeight="1" x14ac:dyDescent="0.4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4"/>
    <row r="2" spans="3:71" ht="15.6" customHeight="1" x14ac:dyDescent="0.4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4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4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4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4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4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4">
      <c r="C8" s="7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1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 t="s">
        <v>2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7" t="s">
        <v>3</v>
      </c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4"/>
    </row>
    <row r="9" spans="3:71" ht="15.6" customHeight="1" x14ac:dyDescent="0.4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7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</row>
    <row r="10" spans="3:71" ht="15.6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8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18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20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4"/>
    </row>
    <row r="11" spans="3:71" ht="15.6" customHeight="1" x14ac:dyDescent="0.4">
      <c r="C11" s="21" t="str">
        <f>IF(COUNTIF([3]回答表!K15,"*")&gt;0,[3]回答表!K15,"")</f>
        <v>五城目町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2" t="str">
        <f>IF(COUNTIF([3]回答表!F17,"*")&gt;0,[3]回答表!F17,"")</f>
        <v>下水道事業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0"/>
      <c r="AG11" s="10"/>
      <c r="AH11" s="10"/>
      <c r="AI11" s="10"/>
      <c r="AJ11" s="10"/>
      <c r="AK11" s="10"/>
      <c r="AL11" s="10"/>
      <c r="AM11" s="10"/>
      <c r="AN11" s="11"/>
      <c r="AO11" s="24" t="str">
        <f>IF(COUNTIF([3]回答表!W17,"*")&gt;0,[3]回答表!W17,"")</f>
        <v>公共下水道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21" t="str">
        <f>IF(COUNTIF([3]回答表!F19,"*")&gt;0,[3]回答表!F19,"")</f>
        <v>ー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5"/>
    </row>
    <row r="12" spans="3:71" ht="15.6" customHeight="1" x14ac:dyDescent="0.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6"/>
      <c r="AG12" s="16"/>
      <c r="AH12" s="16"/>
      <c r="AI12" s="16"/>
      <c r="AJ12" s="16"/>
      <c r="AK12" s="16"/>
      <c r="AL12" s="16"/>
      <c r="AM12" s="16"/>
      <c r="AN12" s="17"/>
      <c r="AO12" s="15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7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5"/>
    </row>
    <row r="13" spans="3:71" ht="15.6" customHeight="1" x14ac:dyDescent="0.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G13" s="19"/>
      <c r="AH13" s="19"/>
      <c r="AI13" s="19"/>
      <c r="AJ13" s="19"/>
      <c r="AK13" s="19"/>
      <c r="AL13" s="19"/>
      <c r="AM13" s="19"/>
      <c r="AN13" s="20"/>
      <c r="AO13" s="18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20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5"/>
    </row>
    <row r="14" spans="3:71" ht="15.6" customHeight="1" x14ac:dyDescent="0.4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 x14ac:dyDescent="0.4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 x14ac:dyDescent="0.4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3:84" ht="15.6" customHeight="1" x14ac:dyDescent="0.4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2"/>
      <c r="BS17" s="33"/>
    </row>
    <row r="18" spans="3:84" ht="15.6" customHeight="1" x14ac:dyDescent="0.4">
      <c r="C18" s="34"/>
      <c r="D18" s="35" t="s">
        <v>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7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S18" s="33"/>
    </row>
    <row r="19" spans="3:84" ht="15.6" customHeight="1" x14ac:dyDescent="0.4">
      <c r="C19" s="34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S19" s="33"/>
    </row>
    <row r="20" spans="3:84" ht="13.35" customHeight="1" x14ac:dyDescent="0.4">
      <c r="C20" s="34"/>
      <c r="D20" s="43" t="s">
        <v>5</v>
      </c>
      <c r="E20" s="44"/>
      <c r="F20" s="44"/>
      <c r="G20" s="44"/>
      <c r="H20" s="44"/>
      <c r="I20" s="44"/>
      <c r="J20" s="45"/>
      <c r="K20" s="43" t="s">
        <v>6</v>
      </c>
      <c r="L20" s="44"/>
      <c r="M20" s="44"/>
      <c r="N20" s="44"/>
      <c r="O20" s="44"/>
      <c r="P20" s="44"/>
      <c r="Q20" s="45"/>
      <c r="R20" s="43" t="s">
        <v>7</v>
      </c>
      <c r="S20" s="44"/>
      <c r="T20" s="44"/>
      <c r="U20" s="44"/>
      <c r="V20" s="44"/>
      <c r="W20" s="44"/>
      <c r="X20" s="45"/>
      <c r="Y20" s="46" t="s">
        <v>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50" t="s">
        <v>9</v>
      </c>
      <c r="BC20" s="51"/>
      <c r="BD20" s="51"/>
      <c r="BE20" s="51"/>
      <c r="BF20" s="51"/>
      <c r="BG20" s="51"/>
      <c r="BH20" s="51"/>
      <c r="BI20" s="51"/>
      <c r="BJ20" s="52"/>
      <c r="BK20" s="53"/>
      <c r="BL20" s="39"/>
      <c r="BS20" s="54"/>
    </row>
    <row r="21" spans="3:84" ht="13.35" customHeight="1" x14ac:dyDescent="0.4">
      <c r="C21" s="34"/>
      <c r="D21" s="55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7"/>
      <c r="R21" s="55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49"/>
      <c r="BB21" s="61"/>
      <c r="BC21" s="62"/>
      <c r="BD21" s="62"/>
      <c r="BE21" s="62"/>
      <c r="BF21" s="62"/>
      <c r="BG21" s="62"/>
      <c r="BH21" s="62"/>
      <c r="BI21" s="62"/>
      <c r="BJ21" s="63"/>
      <c r="BK21" s="64"/>
      <c r="BL21" s="39"/>
      <c r="BS21" s="54"/>
    </row>
    <row r="22" spans="3:84" ht="13.35" customHeight="1" x14ac:dyDescent="0.4">
      <c r="C22" s="34"/>
      <c r="D22" s="55"/>
      <c r="E22" s="56"/>
      <c r="F22" s="56"/>
      <c r="G22" s="56"/>
      <c r="H22" s="56"/>
      <c r="I22" s="56"/>
      <c r="J22" s="57"/>
      <c r="K22" s="55"/>
      <c r="L22" s="56"/>
      <c r="M22" s="56"/>
      <c r="N22" s="56"/>
      <c r="O22" s="56"/>
      <c r="P22" s="56"/>
      <c r="Q22" s="57"/>
      <c r="R22" s="55"/>
      <c r="S22" s="56"/>
      <c r="T22" s="56"/>
      <c r="U22" s="56"/>
      <c r="V22" s="56"/>
      <c r="W22" s="56"/>
      <c r="X22" s="5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1"/>
      <c r="BC22" s="62"/>
      <c r="BD22" s="62"/>
      <c r="BE22" s="62"/>
      <c r="BF22" s="62"/>
      <c r="BG22" s="62"/>
      <c r="BH22" s="62"/>
      <c r="BI22" s="62"/>
      <c r="BJ22" s="63"/>
      <c r="BK22" s="64"/>
      <c r="BL22" s="39"/>
      <c r="BS22" s="54"/>
    </row>
    <row r="23" spans="3:84" ht="31.35" customHeight="1" x14ac:dyDescent="0.4">
      <c r="C23" s="34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72" t="s">
        <v>10</v>
      </c>
      <c r="Z23" s="73"/>
      <c r="AA23" s="73"/>
      <c r="AB23" s="73"/>
      <c r="AC23" s="73"/>
      <c r="AD23" s="73"/>
      <c r="AE23" s="74"/>
      <c r="AF23" s="72" t="s">
        <v>11</v>
      </c>
      <c r="AG23" s="73"/>
      <c r="AH23" s="73"/>
      <c r="AI23" s="73"/>
      <c r="AJ23" s="73"/>
      <c r="AK23" s="73"/>
      <c r="AL23" s="74"/>
      <c r="AM23" s="72" t="s">
        <v>12</v>
      </c>
      <c r="AN23" s="73"/>
      <c r="AO23" s="73"/>
      <c r="AP23" s="73"/>
      <c r="AQ23" s="73"/>
      <c r="AR23" s="73"/>
      <c r="AS23" s="74"/>
      <c r="AT23" s="72" t="s">
        <v>13</v>
      </c>
      <c r="AU23" s="73"/>
      <c r="AV23" s="73"/>
      <c r="AW23" s="73"/>
      <c r="AX23" s="73"/>
      <c r="AY23" s="73"/>
      <c r="AZ23" s="74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39"/>
      <c r="BS23" s="54"/>
    </row>
    <row r="24" spans="3:84" ht="15.6" customHeight="1" x14ac:dyDescent="0.4">
      <c r="C24" s="34"/>
      <c r="D24" s="79" t="str">
        <f>IF([3]回答表!R43="●","●","")</f>
        <v/>
      </c>
      <c r="E24" s="80"/>
      <c r="F24" s="80"/>
      <c r="G24" s="80"/>
      <c r="H24" s="80"/>
      <c r="I24" s="80"/>
      <c r="J24" s="81"/>
      <c r="K24" s="79" t="str">
        <f>IF([3]回答表!R44="●","●","")</f>
        <v/>
      </c>
      <c r="L24" s="80"/>
      <c r="M24" s="80"/>
      <c r="N24" s="80"/>
      <c r="O24" s="80"/>
      <c r="P24" s="80"/>
      <c r="Q24" s="81"/>
      <c r="R24" s="79" t="str">
        <f>IF([3]回答表!R45="●","●","")</f>
        <v>●</v>
      </c>
      <c r="S24" s="80"/>
      <c r="T24" s="80"/>
      <c r="U24" s="80"/>
      <c r="V24" s="80"/>
      <c r="W24" s="80"/>
      <c r="X24" s="81"/>
      <c r="Y24" s="79" t="str">
        <f>IF([3]回答表!R46="●","●","")</f>
        <v/>
      </c>
      <c r="Z24" s="80"/>
      <c r="AA24" s="80"/>
      <c r="AB24" s="80"/>
      <c r="AC24" s="80"/>
      <c r="AD24" s="80"/>
      <c r="AE24" s="81"/>
      <c r="AF24" s="79" t="str">
        <f>IF([3]回答表!R47="●","●","")</f>
        <v>●</v>
      </c>
      <c r="AG24" s="80"/>
      <c r="AH24" s="80"/>
      <c r="AI24" s="80"/>
      <c r="AJ24" s="80"/>
      <c r="AK24" s="80"/>
      <c r="AL24" s="81"/>
      <c r="AM24" s="79" t="str">
        <f>IF([3]回答表!R48="●","●","")</f>
        <v/>
      </c>
      <c r="AN24" s="80"/>
      <c r="AO24" s="80"/>
      <c r="AP24" s="80"/>
      <c r="AQ24" s="80"/>
      <c r="AR24" s="80"/>
      <c r="AS24" s="81"/>
      <c r="AT24" s="79" t="str">
        <f>IF([3]回答表!R49="●","●","")</f>
        <v/>
      </c>
      <c r="AU24" s="80"/>
      <c r="AV24" s="80"/>
      <c r="AW24" s="80"/>
      <c r="AX24" s="80"/>
      <c r="AY24" s="80"/>
      <c r="AZ24" s="81"/>
      <c r="BA24" s="68"/>
      <c r="BB24" s="82" t="str">
        <f>IF([3]回答表!R50="●","●","")</f>
        <v/>
      </c>
      <c r="BC24" s="83"/>
      <c r="BD24" s="83"/>
      <c r="BE24" s="83"/>
      <c r="BF24" s="83"/>
      <c r="BG24" s="83"/>
      <c r="BH24" s="83"/>
      <c r="BI24" s="83"/>
      <c r="BJ24" s="52"/>
      <c r="BK24" s="53"/>
      <c r="BL24" s="39"/>
      <c r="BS24" s="54"/>
    </row>
    <row r="25" spans="3:84" ht="15.6" customHeight="1" x14ac:dyDescent="0.4">
      <c r="C25" s="34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4"/>
      <c r="BB25" s="79"/>
      <c r="BC25" s="80"/>
      <c r="BD25" s="80"/>
      <c r="BE25" s="80"/>
      <c r="BF25" s="80"/>
      <c r="BG25" s="80"/>
      <c r="BH25" s="80"/>
      <c r="BI25" s="80"/>
      <c r="BJ25" s="63"/>
      <c r="BK25" s="64"/>
      <c r="BL25" s="39"/>
      <c r="BS25" s="54"/>
    </row>
    <row r="26" spans="3:84" ht="15.6" customHeight="1" x14ac:dyDescent="0.4">
      <c r="C26" s="3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84"/>
      <c r="BB26" s="85"/>
      <c r="BC26" s="86"/>
      <c r="BD26" s="86"/>
      <c r="BE26" s="86"/>
      <c r="BF26" s="86"/>
      <c r="BG26" s="86"/>
      <c r="BH26" s="86"/>
      <c r="BI26" s="86"/>
      <c r="BJ26" s="77"/>
      <c r="BK26" s="78"/>
      <c r="BL26" s="39"/>
      <c r="BS26" s="54"/>
    </row>
    <row r="27" spans="3:84" ht="15.6" customHeight="1" x14ac:dyDescent="0.4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90"/>
      <c r="BL27" s="91"/>
      <c r="BS27" s="54"/>
    </row>
    <row r="28" spans="3:84" ht="15.6" customHeight="1" x14ac:dyDescent="0.4">
      <c r="BS28" s="92"/>
    </row>
    <row r="29" spans="3:84" ht="15.6" customHeight="1" x14ac:dyDescent="0.4">
      <c r="BS29" s="93"/>
    </row>
    <row r="30" spans="3:84" ht="15.6" customHeight="1" x14ac:dyDescent="0.4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92"/>
    </row>
    <row r="31" spans="3:84" ht="15.6" customHeight="1" x14ac:dyDescent="0.4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2"/>
      <c r="CF31" s="100"/>
    </row>
    <row r="32" spans="3:84" ht="15.6" customHeight="1" x14ac:dyDescent="0.5">
      <c r="C32" s="101"/>
      <c r="D32" s="102" t="s">
        <v>14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5" t="s">
        <v>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0"/>
      <c r="BO32" s="110"/>
      <c r="BP32" s="110"/>
      <c r="BQ32" s="111"/>
      <c r="BR32" s="112"/>
      <c r="BS32" s="92"/>
    </row>
    <row r="33" spans="1:71" ht="15.6" customHeight="1" x14ac:dyDescent="0.5">
      <c r="C33" s="101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6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0"/>
      <c r="BO33" s="110"/>
      <c r="BP33" s="110"/>
      <c r="BQ33" s="111"/>
      <c r="BR33" s="112"/>
      <c r="BS33" s="92"/>
    </row>
    <row r="34" spans="1:71" ht="15.6" customHeight="1" x14ac:dyDescent="0.5">
      <c r="C34" s="101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68"/>
      <c r="Y34" s="68"/>
      <c r="Z34" s="68"/>
      <c r="AA34" s="109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11"/>
      <c r="AO34" s="120"/>
      <c r="AP34" s="121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0"/>
      <c r="BO34" s="110"/>
      <c r="BP34" s="110"/>
      <c r="BQ34" s="111"/>
      <c r="BR34" s="112"/>
      <c r="BS34" s="92"/>
    </row>
    <row r="35" spans="1:71" ht="25.5" x14ac:dyDescent="0.5">
      <c r="A35" s="92"/>
      <c r="B35" s="92"/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3" t="s">
        <v>15</v>
      </c>
      <c r="V35" s="119"/>
      <c r="W35" s="119"/>
      <c r="X35" s="119"/>
      <c r="Y35" s="119"/>
      <c r="Z35" s="119"/>
      <c r="AA35" s="110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3" t="s">
        <v>16</v>
      </c>
      <c r="AN35" s="125"/>
      <c r="AO35" s="124"/>
      <c r="AP35" s="126"/>
      <c r="AQ35" s="126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8"/>
      <c r="BD35" s="110"/>
      <c r="BE35" s="110"/>
      <c r="BF35" s="129" t="s">
        <v>17</v>
      </c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1"/>
      <c r="BR35" s="112"/>
      <c r="BS35" s="92"/>
    </row>
    <row r="36" spans="1:71" ht="15.6" customHeight="1" x14ac:dyDescent="0.4">
      <c r="A36" s="92"/>
      <c r="B36" s="92"/>
      <c r="C36" s="101"/>
      <c r="D36" s="105" t="s">
        <v>18</v>
      </c>
      <c r="E36" s="106"/>
      <c r="F36" s="106"/>
      <c r="G36" s="106"/>
      <c r="H36" s="106"/>
      <c r="I36" s="106"/>
      <c r="J36" s="106"/>
      <c r="K36" s="106"/>
      <c r="L36" s="106"/>
      <c r="M36" s="107"/>
      <c r="N36" s="130" t="str">
        <f>IF([3]回答表!X43="●","●","")</f>
        <v/>
      </c>
      <c r="O36" s="131"/>
      <c r="P36" s="131"/>
      <c r="Q36" s="132"/>
      <c r="R36" s="119"/>
      <c r="S36" s="119"/>
      <c r="T36" s="119"/>
      <c r="U36" s="133" t="str">
        <f>IF([3]回答表!X43="●",[3]回答表!B59,IF([3]回答表!AA43="●",[3]回答表!B79,""))</f>
        <v/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36"/>
      <c r="AL36" s="136"/>
      <c r="AM36" s="137" t="s">
        <v>19</v>
      </c>
      <c r="AN36" s="137"/>
      <c r="AO36" s="137"/>
      <c r="AP36" s="137"/>
      <c r="AQ36" s="137"/>
      <c r="AR36" s="137"/>
      <c r="AS36" s="137"/>
      <c r="AT36" s="137"/>
      <c r="AU36" s="137" t="s">
        <v>20</v>
      </c>
      <c r="AV36" s="137"/>
      <c r="AW36" s="137"/>
      <c r="AX36" s="137"/>
      <c r="AY36" s="137"/>
      <c r="AZ36" s="137"/>
      <c r="BA36" s="137"/>
      <c r="BB36" s="137"/>
      <c r="BC36" s="120"/>
      <c r="BD36" s="109"/>
      <c r="BE36" s="109"/>
      <c r="BF36" s="138" t="str">
        <f>IF([3]回答表!X43="●",[3]回答表!S65,IF([3]回答表!AA43="●",[3]回答表!S85,""))</f>
        <v/>
      </c>
      <c r="BG36" s="139"/>
      <c r="BH36" s="139"/>
      <c r="BI36" s="139"/>
      <c r="BJ36" s="138"/>
      <c r="BK36" s="139"/>
      <c r="BL36" s="139"/>
      <c r="BM36" s="139"/>
      <c r="BN36" s="138"/>
      <c r="BO36" s="139"/>
      <c r="BP36" s="139"/>
      <c r="BQ36" s="140"/>
      <c r="BR36" s="112"/>
      <c r="BS36" s="92"/>
    </row>
    <row r="37" spans="1:71" ht="15.6" customHeight="1" x14ac:dyDescent="0.4">
      <c r="A37" s="92"/>
      <c r="B37" s="92"/>
      <c r="C37" s="101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19"/>
      <c r="S37" s="119"/>
      <c r="T37" s="119"/>
      <c r="U37" s="14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  <c r="AK37" s="136"/>
      <c r="AL37" s="136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20"/>
      <c r="BD37" s="109"/>
      <c r="BE37" s="109"/>
      <c r="BF37" s="150"/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2"/>
      <c r="BR37" s="112"/>
      <c r="BS37" s="92"/>
    </row>
    <row r="38" spans="1:71" ht="15.6" customHeight="1" x14ac:dyDescent="0.4">
      <c r="A38" s="92"/>
      <c r="B38" s="92"/>
      <c r="C38" s="101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19"/>
      <c r="S38" s="119"/>
      <c r="T38" s="11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136"/>
      <c r="AL38" s="136"/>
      <c r="AM38" s="82" t="str">
        <f>IF([3]回答表!X43="●",[3]回答表!G65,IF([3]回答表!AA43="●",[3]回答表!G85,""))</f>
        <v/>
      </c>
      <c r="AN38" s="83"/>
      <c r="AO38" s="83"/>
      <c r="AP38" s="83"/>
      <c r="AQ38" s="83"/>
      <c r="AR38" s="83"/>
      <c r="AS38" s="83"/>
      <c r="AT38" s="153"/>
      <c r="AU38" s="82" t="str">
        <f>IF([3]回答表!X43="●",[3]回答表!G66,IF([3]回答表!AA43="●",[3]回答表!G86,""))</f>
        <v/>
      </c>
      <c r="AV38" s="83"/>
      <c r="AW38" s="83"/>
      <c r="AX38" s="83"/>
      <c r="AY38" s="83"/>
      <c r="AZ38" s="83"/>
      <c r="BA38" s="83"/>
      <c r="BB38" s="153"/>
      <c r="BC38" s="120"/>
      <c r="BD38" s="109"/>
      <c r="BE38" s="109"/>
      <c r="BF38" s="150"/>
      <c r="BG38" s="151"/>
      <c r="BH38" s="151"/>
      <c r="BI38" s="151"/>
      <c r="BJ38" s="150"/>
      <c r="BK38" s="151"/>
      <c r="BL38" s="151"/>
      <c r="BM38" s="151"/>
      <c r="BN38" s="150"/>
      <c r="BO38" s="151"/>
      <c r="BP38" s="151"/>
      <c r="BQ38" s="152"/>
      <c r="BR38" s="112"/>
      <c r="BS38" s="92"/>
    </row>
    <row r="39" spans="1:71" ht="15.6" customHeight="1" x14ac:dyDescent="0.4">
      <c r="A39" s="92"/>
      <c r="B39" s="92"/>
      <c r="C39" s="101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54"/>
      <c r="O39" s="155"/>
      <c r="P39" s="155"/>
      <c r="Q39" s="156"/>
      <c r="R39" s="119"/>
      <c r="S39" s="119"/>
      <c r="T39" s="11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136"/>
      <c r="AL39" s="136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0"/>
      <c r="BD39" s="109"/>
      <c r="BE39" s="109"/>
      <c r="BF39" s="150" t="str">
        <f>IF([3]回答表!X43="●",[3]回答表!V65,IF([3]回答表!AA43="●",[3]回答表!V85,""))</f>
        <v/>
      </c>
      <c r="BG39" s="16"/>
      <c r="BH39" s="16"/>
      <c r="BI39" s="17"/>
      <c r="BJ39" s="150" t="str">
        <f>IF([3]回答表!X43="●",[3]回答表!V66,IF([3]回答表!AA43="●",[3]回答表!V86,""))</f>
        <v/>
      </c>
      <c r="BK39" s="16"/>
      <c r="BL39" s="16"/>
      <c r="BM39" s="17"/>
      <c r="BN39" s="150" t="str">
        <f>IF([3]回答表!X43="●",[3]回答表!V67,IF([3]回答表!AA43="●",[3]回答表!V87,""))</f>
        <v/>
      </c>
      <c r="BO39" s="16"/>
      <c r="BP39" s="16"/>
      <c r="BQ39" s="17"/>
      <c r="BR39" s="112"/>
      <c r="BS39" s="92"/>
    </row>
    <row r="40" spans="1:71" ht="15.6" customHeight="1" x14ac:dyDescent="0.4">
      <c r="A40" s="92"/>
      <c r="B40" s="92"/>
      <c r="C40" s="101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158"/>
      <c r="P40" s="158"/>
      <c r="Q40" s="158"/>
      <c r="R40" s="159"/>
      <c r="S40" s="159"/>
      <c r="T40" s="15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136"/>
      <c r="AL40" s="136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120"/>
      <c r="BD40" s="120"/>
      <c r="BE40" s="120"/>
      <c r="BF40" s="15"/>
      <c r="BG40" s="16"/>
      <c r="BH40" s="16"/>
      <c r="BI40" s="17"/>
      <c r="BJ40" s="15"/>
      <c r="BK40" s="16"/>
      <c r="BL40" s="16"/>
      <c r="BM40" s="17"/>
      <c r="BN40" s="15"/>
      <c r="BO40" s="16"/>
      <c r="BP40" s="16"/>
      <c r="BQ40" s="17"/>
      <c r="BR40" s="112"/>
      <c r="BS40" s="92"/>
    </row>
    <row r="41" spans="1:71" ht="15.6" customHeight="1" x14ac:dyDescent="0.4">
      <c r="A41" s="92"/>
      <c r="B41" s="92"/>
      <c r="C41" s="101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9"/>
      <c r="S41" s="159"/>
      <c r="T41" s="159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0"/>
      <c r="BD41" s="120"/>
      <c r="BE41" s="120"/>
      <c r="BF41" s="15"/>
      <c r="BG41" s="16"/>
      <c r="BH41" s="16"/>
      <c r="BI41" s="17"/>
      <c r="BJ41" s="15"/>
      <c r="BK41" s="16"/>
      <c r="BL41" s="16"/>
      <c r="BM41" s="17"/>
      <c r="BN41" s="15"/>
      <c r="BO41" s="16"/>
      <c r="BP41" s="16"/>
      <c r="BQ41" s="17"/>
      <c r="BR41" s="112"/>
      <c r="BS41" s="92"/>
    </row>
    <row r="42" spans="1:71" ht="15.6" customHeight="1" x14ac:dyDescent="0.4">
      <c r="A42" s="92"/>
      <c r="B42" s="92"/>
      <c r="C42" s="101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9"/>
      <c r="S42" s="159"/>
      <c r="T42" s="15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136"/>
      <c r="AL42" s="136"/>
      <c r="AM42" s="160" t="str">
        <f>IF([3]回答表!X43="●",[3]回答表!O71,IF([3]回答表!AA43="●",[3]回答表!O91,""))</f>
        <v/>
      </c>
      <c r="AN42" s="161"/>
      <c r="AO42" s="162" t="s">
        <v>21</v>
      </c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  <c r="BC42" s="120"/>
      <c r="BD42" s="120"/>
      <c r="BE42" s="120"/>
      <c r="BF42" s="15"/>
      <c r="BG42" s="16"/>
      <c r="BH42" s="16"/>
      <c r="BI42" s="17"/>
      <c r="BJ42" s="15"/>
      <c r="BK42" s="16"/>
      <c r="BL42" s="16"/>
      <c r="BM42" s="17"/>
      <c r="BN42" s="15"/>
      <c r="BO42" s="16"/>
      <c r="BP42" s="16"/>
      <c r="BQ42" s="17"/>
      <c r="BR42" s="112"/>
      <c r="BS42" s="92"/>
    </row>
    <row r="43" spans="1:71" ht="23.1" customHeight="1" x14ac:dyDescent="0.4">
      <c r="A43" s="92"/>
      <c r="B43" s="92"/>
      <c r="C43" s="101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9"/>
      <c r="S43" s="159"/>
      <c r="T43" s="15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136"/>
      <c r="AL43" s="136"/>
      <c r="AM43" s="160" t="str">
        <f>IF([3]回答表!X43="●",[3]回答表!O72,IF([3]回答表!AA43="●",[3]回答表!O92,""))</f>
        <v/>
      </c>
      <c r="AN43" s="161"/>
      <c r="AO43" s="164" t="s">
        <v>22</v>
      </c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5"/>
      <c r="BC43" s="120"/>
      <c r="BD43" s="109"/>
      <c r="BE43" s="109"/>
      <c r="BF43" s="150" t="s">
        <v>23</v>
      </c>
      <c r="BG43" s="16"/>
      <c r="BH43" s="16"/>
      <c r="BI43" s="17"/>
      <c r="BJ43" s="150" t="s">
        <v>24</v>
      </c>
      <c r="BK43" s="16"/>
      <c r="BL43" s="16"/>
      <c r="BM43" s="17"/>
      <c r="BN43" s="150" t="s">
        <v>25</v>
      </c>
      <c r="BO43" s="16"/>
      <c r="BP43" s="16"/>
      <c r="BQ43" s="17"/>
      <c r="BR43" s="112"/>
      <c r="BS43" s="92"/>
    </row>
    <row r="44" spans="1:71" ht="29.1" customHeight="1" x14ac:dyDescent="0.4">
      <c r="A44" s="92"/>
      <c r="B44" s="92"/>
      <c r="C44" s="101"/>
      <c r="D44" s="166" t="s">
        <v>26</v>
      </c>
      <c r="E44" s="167"/>
      <c r="F44" s="167"/>
      <c r="G44" s="167"/>
      <c r="H44" s="167"/>
      <c r="I44" s="167"/>
      <c r="J44" s="167"/>
      <c r="K44" s="167"/>
      <c r="L44" s="167"/>
      <c r="M44" s="168"/>
      <c r="N44" s="130" t="str">
        <f>IF([3]回答表!AA43="●","●","")</f>
        <v/>
      </c>
      <c r="O44" s="131"/>
      <c r="P44" s="131"/>
      <c r="Q44" s="132"/>
      <c r="R44" s="119"/>
      <c r="S44" s="119"/>
      <c r="T44" s="11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136"/>
      <c r="AL44" s="136"/>
      <c r="AM44" s="160" t="str">
        <f>IF([3]回答表!X43="●",[3]回答表!O73,IF([3]回答表!AA43="●",[3]回答表!O93,""))</f>
        <v/>
      </c>
      <c r="AN44" s="161"/>
      <c r="AO44" s="169" t="s">
        <v>27</v>
      </c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120"/>
      <c r="BD44" s="172"/>
      <c r="BE44" s="172"/>
      <c r="BF44" s="15"/>
      <c r="BG44" s="16"/>
      <c r="BH44" s="16"/>
      <c r="BI44" s="17"/>
      <c r="BJ44" s="15"/>
      <c r="BK44" s="16"/>
      <c r="BL44" s="16"/>
      <c r="BM44" s="17"/>
      <c r="BN44" s="15"/>
      <c r="BO44" s="16"/>
      <c r="BP44" s="16"/>
      <c r="BQ44" s="17"/>
      <c r="BR44" s="112"/>
      <c r="BS44" s="92"/>
    </row>
    <row r="45" spans="1:71" ht="15.6" customHeight="1" x14ac:dyDescent="0.4">
      <c r="A45" s="92"/>
      <c r="B45" s="92"/>
      <c r="C45" s="101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4"/>
      <c r="O45" s="145"/>
      <c r="P45" s="145"/>
      <c r="Q45" s="146"/>
      <c r="R45" s="119"/>
      <c r="S45" s="119"/>
      <c r="T45" s="11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136"/>
      <c r="AL45" s="136"/>
      <c r="AM45" s="160" t="str">
        <f>IF([3]回答表!X43="●",[3]回答表!O74,IF([3]回答表!AA43="●",[3]回答表!O94,""))</f>
        <v/>
      </c>
      <c r="AN45" s="161"/>
      <c r="AO45" s="162" t="s">
        <v>28</v>
      </c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  <c r="BC45" s="120"/>
      <c r="BD45" s="172"/>
      <c r="BE45" s="172"/>
      <c r="BF45" s="18"/>
      <c r="BG45" s="19"/>
      <c r="BH45" s="19"/>
      <c r="BI45" s="20"/>
      <c r="BJ45" s="18"/>
      <c r="BK45" s="19"/>
      <c r="BL45" s="19"/>
      <c r="BM45" s="20"/>
      <c r="BN45" s="18"/>
      <c r="BO45" s="19"/>
      <c r="BP45" s="19"/>
      <c r="BQ45" s="20"/>
      <c r="BR45" s="112"/>
      <c r="BS45" s="92"/>
    </row>
    <row r="46" spans="1:71" ht="15.6" customHeight="1" x14ac:dyDescent="0.4">
      <c r="A46" s="92"/>
      <c r="B46" s="92"/>
      <c r="C46" s="101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4"/>
      <c r="O46" s="145"/>
      <c r="P46" s="145"/>
      <c r="Q46" s="146"/>
      <c r="R46" s="119"/>
      <c r="S46" s="119"/>
      <c r="T46" s="119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136"/>
      <c r="AL46" s="136"/>
      <c r="AM46" s="160" t="str">
        <f>IF([3]回答表!X43="●",[3]回答表!AG71,IF([3]回答表!AA43="●",[3]回答表!AG91,""))</f>
        <v/>
      </c>
      <c r="AN46" s="161"/>
      <c r="AO46" s="162" t="s">
        <v>29</v>
      </c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  <c r="BC46" s="120"/>
      <c r="BD46" s="172"/>
      <c r="BE46" s="172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112"/>
      <c r="BS46" s="92"/>
    </row>
    <row r="47" spans="1:71" ht="15.6" customHeight="1" x14ac:dyDescent="0.4">
      <c r="A47" s="92"/>
      <c r="B47" s="92"/>
      <c r="C47" s="101"/>
      <c r="D47" s="176"/>
      <c r="E47" s="177"/>
      <c r="F47" s="177"/>
      <c r="G47" s="177"/>
      <c r="H47" s="177"/>
      <c r="I47" s="177"/>
      <c r="J47" s="177"/>
      <c r="K47" s="177"/>
      <c r="L47" s="177"/>
      <c r="M47" s="178"/>
      <c r="N47" s="154"/>
      <c r="O47" s="155"/>
      <c r="P47" s="155"/>
      <c r="Q47" s="156"/>
      <c r="R47" s="119"/>
      <c r="S47" s="119"/>
      <c r="T47" s="119"/>
      <c r="U47" s="179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1"/>
      <c r="AK47" s="136"/>
      <c r="AL47" s="136"/>
      <c r="AM47" s="160" t="str">
        <f>IF([3]回答表!X43="●",[3]回答表!AG72,IF([3]回答表!AA43="●",[3]回答表!AG92,""))</f>
        <v/>
      </c>
      <c r="AN47" s="161"/>
      <c r="AO47" s="162" t="s">
        <v>30</v>
      </c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  <c r="BC47" s="120"/>
      <c r="BD47" s="172"/>
      <c r="BE47" s="172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2"/>
      <c r="BS47" s="92"/>
    </row>
    <row r="48" spans="1:71" ht="15.6" customHeight="1" x14ac:dyDescent="0.4">
      <c r="A48" s="92"/>
      <c r="B48" s="92"/>
      <c r="C48" s="101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36"/>
      <c r="AL48" s="136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20"/>
      <c r="BD48" s="172"/>
      <c r="BE48" s="172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2"/>
      <c r="BS48" s="92"/>
    </row>
    <row r="49" spans="1:71" ht="6.95" customHeight="1" x14ac:dyDescent="0.5">
      <c r="A49" s="92"/>
      <c r="B49" s="92"/>
      <c r="C49" s="101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84"/>
      <c r="O49" s="84"/>
      <c r="P49" s="84"/>
      <c r="Q49" s="84"/>
      <c r="R49" s="119"/>
      <c r="S49" s="119"/>
      <c r="T49" s="119"/>
      <c r="U49" s="119"/>
      <c r="V49" s="119"/>
      <c r="W49" s="119"/>
      <c r="X49" s="68"/>
      <c r="Y49" s="68"/>
      <c r="Z49" s="68"/>
      <c r="AA49" s="110"/>
      <c r="AB49" s="110"/>
      <c r="AC49" s="110"/>
      <c r="AD49" s="110"/>
      <c r="AE49" s="110"/>
      <c r="AF49" s="110"/>
      <c r="AG49" s="110"/>
      <c r="AH49" s="110"/>
      <c r="AI49" s="110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112"/>
      <c r="BS49" s="92"/>
    </row>
    <row r="50" spans="1:71" ht="18.600000000000001" customHeight="1" x14ac:dyDescent="0.5">
      <c r="A50" s="92"/>
      <c r="B50" s="92"/>
      <c r="C50" s="101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84"/>
      <c r="O50" s="84"/>
      <c r="P50" s="84"/>
      <c r="Q50" s="84"/>
      <c r="R50" s="119"/>
      <c r="S50" s="119"/>
      <c r="T50" s="119"/>
      <c r="U50" s="123" t="s">
        <v>31</v>
      </c>
      <c r="V50" s="119"/>
      <c r="W50" s="119"/>
      <c r="X50" s="119"/>
      <c r="Y50" s="119"/>
      <c r="Z50" s="119"/>
      <c r="AA50" s="110"/>
      <c r="AB50" s="124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23" t="s">
        <v>32</v>
      </c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68"/>
      <c r="BR50" s="112"/>
      <c r="BS50" s="92"/>
    </row>
    <row r="51" spans="1:71" ht="15.6" customHeight="1" x14ac:dyDescent="0.4">
      <c r="A51" s="92"/>
      <c r="B51" s="92"/>
      <c r="C51" s="101"/>
      <c r="D51" s="105" t="s">
        <v>33</v>
      </c>
      <c r="E51" s="106"/>
      <c r="F51" s="106"/>
      <c r="G51" s="106"/>
      <c r="H51" s="106"/>
      <c r="I51" s="106"/>
      <c r="J51" s="106"/>
      <c r="K51" s="106"/>
      <c r="L51" s="106"/>
      <c r="M51" s="107"/>
      <c r="N51" s="130" t="str">
        <f>IF([3]回答表!AD43="●","●","")</f>
        <v/>
      </c>
      <c r="O51" s="131"/>
      <c r="P51" s="131"/>
      <c r="Q51" s="132"/>
      <c r="R51" s="119"/>
      <c r="S51" s="119"/>
      <c r="T51" s="119"/>
      <c r="U51" s="133" t="str">
        <f>IF([3]回答表!AD43="●",[3]回答表!B99,"")</f>
        <v/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183"/>
      <c r="AL51" s="183"/>
      <c r="AM51" s="133" t="str">
        <f>IF([3]回答表!AD43="●",[3]回答表!B104,"")</f>
        <v/>
      </c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  <c r="BR51" s="112"/>
      <c r="BS51" s="92"/>
    </row>
    <row r="52" spans="1:71" ht="15.6" customHeight="1" x14ac:dyDescent="0.4">
      <c r="A52" s="92"/>
      <c r="B52" s="92"/>
      <c r="C52" s="101"/>
      <c r="D52" s="141"/>
      <c r="E52" s="142"/>
      <c r="F52" s="142"/>
      <c r="G52" s="142"/>
      <c r="H52" s="142"/>
      <c r="I52" s="142"/>
      <c r="J52" s="142"/>
      <c r="K52" s="142"/>
      <c r="L52" s="142"/>
      <c r="M52" s="143"/>
      <c r="N52" s="144"/>
      <c r="O52" s="145"/>
      <c r="P52" s="145"/>
      <c r="Q52" s="146"/>
      <c r="R52" s="119"/>
      <c r="S52" s="119"/>
      <c r="T52" s="119"/>
      <c r="U52" s="147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83"/>
      <c r="AL52" s="183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112"/>
      <c r="BS52" s="92"/>
    </row>
    <row r="53" spans="1:71" ht="15.6" customHeight="1" x14ac:dyDescent="0.4">
      <c r="A53" s="92"/>
      <c r="B53" s="92"/>
      <c r="C53" s="101"/>
      <c r="D53" s="141"/>
      <c r="E53" s="142"/>
      <c r="F53" s="142"/>
      <c r="G53" s="142"/>
      <c r="H53" s="142"/>
      <c r="I53" s="142"/>
      <c r="J53" s="142"/>
      <c r="K53" s="142"/>
      <c r="L53" s="142"/>
      <c r="M53" s="143"/>
      <c r="N53" s="144"/>
      <c r="O53" s="145"/>
      <c r="P53" s="145"/>
      <c r="Q53" s="146"/>
      <c r="R53" s="119"/>
      <c r="S53" s="119"/>
      <c r="T53" s="119"/>
      <c r="U53" s="147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9"/>
      <c r="AK53" s="183"/>
      <c r="AL53" s="183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112"/>
      <c r="BS53" s="92"/>
    </row>
    <row r="54" spans="1:71" ht="15.6" customHeight="1" x14ac:dyDescent="0.4">
      <c r="C54" s="101"/>
      <c r="D54" s="116"/>
      <c r="E54" s="117"/>
      <c r="F54" s="117"/>
      <c r="G54" s="117"/>
      <c r="H54" s="117"/>
      <c r="I54" s="117"/>
      <c r="J54" s="117"/>
      <c r="K54" s="117"/>
      <c r="L54" s="117"/>
      <c r="M54" s="118"/>
      <c r="N54" s="154"/>
      <c r="O54" s="155"/>
      <c r="P54" s="155"/>
      <c r="Q54" s="156"/>
      <c r="R54" s="119"/>
      <c r="S54" s="119"/>
      <c r="T54" s="119"/>
      <c r="U54" s="179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1"/>
      <c r="AK54" s="183"/>
      <c r="AL54" s="183"/>
      <c r="AM54" s="179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1"/>
      <c r="BR54" s="112"/>
      <c r="BS54" s="92"/>
    </row>
    <row r="55" spans="1:71" ht="15.6" customHeight="1" x14ac:dyDescent="0.4">
      <c r="C55" s="184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6"/>
      <c r="BS55" s="92"/>
    </row>
    <row r="56" spans="1:71" ht="15.6" customHeight="1" x14ac:dyDescent="0.4"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</row>
    <row r="57" spans="1:71" ht="15.6" customHeight="1" x14ac:dyDescent="0.4"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7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9"/>
      <c r="BS57" s="92"/>
    </row>
    <row r="58" spans="1:71" ht="15.6" customHeight="1" x14ac:dyDescent="0.5">
      <c r="C58" s="101"/>
      <c r="D58" s="102" t="s">
        <v>14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05" t="s">
        <v>34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7"/>
      <c r="BC58" s="108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0"/>
      <c r="BO58" s="110"/>
      <c r="BP58" s="110"/>
      <c r="BQ58" s="111"/>
      <c r="BR58" s="112"/>
      <c r="BS58" s="92"/>
    </row>
    <row r="59" spans="1:71" ht="15.6" customHeight="1" x14ac:dyDescent="0.5">
      <c r="C59" s="101"/>
      <c r="D59" s="113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  <c r="R59" s="116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8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0"/>
      <c r="BO59" s="110"/>
      <c r="BP59" s="110"/>
      <c r="BQ59" s="111"/>
      <c r="BR59" s="112"/>
      <c r="BS59" s="92"/>
    </row>
    <row r="60" spans="1:71" ht="15.6" customHeight="1" x14ac:dyDescent="0.5">
      <c r="C60" s="101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68"/>
      <c r="Y60" s="68"/>
      <c r="Z60" s="68"/>
      <c r="AA60" s="109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11"/>
      <c r="AO60" s="120"/>
      <c r="AP60" s="121"/>
      <c r="AQ60" s="121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08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10"/>
      <c r="BO60" s="110"/>
      <c r="BP60" s="110"/>
      <c r="BQ60" s="111"/>
      <c r="BR60" s="112"/>
      <c r="BS60" s="92"/>
    </row>
    <row r="61" spans="1:71" ht="25.5" x14ac:dyDescent="0.5">
      <c r="C61" s="10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23" t="s">
        <v>35</v>
      </c>
      <c r="V61" s="119"/>
      <c r="W61" s="119"/>
      <c r="X61" s="119"/>
      <c r="Y61" s="119"/>
      <c r="Z61" s="119"/>
      <c r="AA61" s="110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3" t="s">
        <v>16</v>
      </c>
      <c r="AN61" s="125"/>
      <c r="AO61" s="124"/>
      <c r="AP61" s="126"/>
      <c r="AQ61" s="126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8"/>
      <c r="BD61" s="110"/>
      <c r="BE61" s="110"/>
      <c r="BF61" s="129" t="s">
        <v>17</v>
      </c>
      <c r="BG61" s="187"/>
      <c r="BH61" s="187"/>
      <c r="BI61" s="187"/>
      <c r="BJ61" s="187"/>
      <c r="BK61" s="187"/>
      <c r="BL61" s="187"/>
      <c r="BM61" s="110"/>
      <c r="BN61" s="110"/>
      <c r="BO61" s="110"/>
      <c r="BP61" s="110"/>
      <c r="BQ61" s="125"/>
      <c r="BR61" s="112"/>
      <c r="BS61" s="92"/>
    </row>
    <row r="62" spans="1:71" ht="15.6" customHeight="1" x14ac:dyDescent="0.4">
      <c r="C62" s="101"/>
      <c r="D62" s="105" t="s">
        <v>18</v>
      </c>
      <c r="E62" s="106"/>
      <c r="F62" s="106"/>
      <c r="G62" s="106"/>
      <c r="H62" s="106"/>
      <c r="I62" s="106"/>
      <c r="J62" s="106"/>
      <c r="K62" s="106"/>
      <c r="L62" s="106"/>
      <c r="M62" s="107"/>
      <c r="N62" s="130" t="str">
        <f>IF([3]回答表!X44="●","●","")</f>
        <v/>
      </c>
      <c r="O62" s="131"/>
      <c r="P62" s="131"/>
      <c r="Q62" s="132"/>
      <c r="R62" s="119"/>
      <c r="S62" s="119"/>
      <c r="T62" s="119"/>
      <c r="U62" s="133" t="str">
        <f>IF([3]回答表!X44="●",[3]回答表!B115,IF([3]回答表!AA44="●",[3]回答表!B127,""))</f>
        <v/>
      </c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5"/>
      <c r="AK62" s="136"/>
      <c r="AL62" s="136"/>
      <c r="AM62" s="188" t="s">
        <v>36</v>
      </c>
      <c r="AN62" s="188"/>
      <c r="AO62" s="188"/>
      <c r="AP62" s="188"/>
      <c r="AQ62" s="188"/>
      <c r="AR62" s="188"/>
      <c r="AS62" s="188"/>
      <c r="AT62" s="188"/>
      <c r="AU62" s="188" t="s">
        <v>37</v>
      </c>
      <c r="AV62" s="188"/>
      <c r="AW62" s="188"/>
      <c r="AX62" s="188"/>
      <c r="AY62" s="188"/>
      <c r="AZ62" s="188"/>
      <c r="BA62" s="188"/>
      <c r="BB62" s="188"/>
      <c r="BC62" s="120"/>
      <c r="BD62" s="109"/>
      <c r="BE62" s="109"/>
      <c r="BF62" s="138" t="str">
        <f>IF([3]回答表!X44="●",[3]回答表!S121,IF([3]回答表!AA44="●",[3]回答表!S133,""))</f>
        <v/>
      </c>
      <c r="BG62" s="139"/>
      <c r="BH62" s="139"/>
      <c r="BI62" s="139"/>
      <c r="BJ62" s="138"/>
      <c r="BK62" s="139"/>
      <c r="BL62" s="139"/>
      <c r="BM62" s="139"/>
      <c r="BN62" s="138"/>
      <c r="BO62" s="139"/>
      <c r="BP62" s="139"/>
      <c r="BQ62" s="140"/>
      <c r="BR62" s="112"/>
      <c r="BS62" s="92"/>
    </row>
    <row r="63" spans="1:71" ht="15.6" customHeight="1" x14ac:dyDescent="0.4">
      <c r="C63" s="101"/>
      <c r="D63" s="141"/>
      <c r="E63" s="142"/>
      <c r="F63" s="142"/>
      <c r="G63" s="142"/>
      <c r="H63" s="142"/>
      <c r="I63" s="142"/>
      <c r="J63" s="142"/>
      <c r="K63" s="142"/>
      <c r="L63" s="142"/>
      <c r="M63" s="143"/>
      <c r="N63" s="144"/>
      <c r="O63" s="145"/>
      <c r="P63" s="145"/>
      <c r="Q63" s="146"/>
      <c r="R63" s="119"/>
      <c r="S63" s="119"/>
      <c r="T63" s="119"/>
      <c r="U63" s="147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9"/>
      <c r="AK63" s="136"/>
      <c r="AL63" s="136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20"/>
      <c r="BD63" s="109"/>
      <c r="BE63" s="109"/>
      <c r="BF63" s="150"/>
      <c r="BG63" s="151"/>
      <c r="BH63" s="151"/>
      <c r="BI63" s="151"/>
      <c r="BJ63" s="150"/>
      <c r="BK63" s="151"/>
      <c r="BL63" s="151"/>
      <c r="BM63" s="151"/>
      <c r="BN63" s="150"/>
      <c r="BO63" s="151"/>
      <c r="BP63" s="151"/>
      <c r="BQ63" s="152"/>
      <c r="BR63" s="112"/>
      <c r="BS63" s="92"/>
    </row>
    <row r="64" spans="1:71" ht="15.6" customHeight="1" x14ac:dyDescent="0.4">
      <c r="C64" s="101"/>
      <c r="D64" s="141"/>
      <c r="E64" s="142"/>
      <c r="F64" s="142"/>
      <c r="G64" s="142"/>
      <c r="H64" s="142"/>
      <c r="I64" s="142"/>
      <c r="J64" s="142"/>
      <c r="K64" s="142"/>
      <c r="L64" s="142"/>
      <c r="M64" s="143"/>
      <c r="N64" s="144"/>
      <c r="O64" s="145"/>
      <c r="P64" s="145"/>
      <c r="Q64" s="146"/>
      <c r="R64" s="119"/>
      <c r="S64" s="119"/>
      <c r="T64" s="119"/>
      <c r="U64" s="147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9"/>
      <c r="AK64" s="136"/>
      <c r="AL64" s="136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20"/>
      <c r="BD64" s="109"/>
      <c r="BE64" s="109"/>
      <c r="BF64" s="150"/>
      <c r="BG64" s="151"/>
      <c r="BH64" s="151"/>
      <c r="BI64" s="151"/>
      <c r="BJ64" s="150"/>
      <c r="BK64" s="151"/>
      <c r="BL64" s="151"/>
      <c r="BM64" s="151"/>
      <c r="BN64" s="150"/>
      <c r="BO64" s="151"/>
      <c r="BP64" s="151"/>
      <c r="BQ64" s="152"/>
      <c r="BR64" s="112"/>
      <c r="BS64" s="92"/>
    </row>
    <row r="65" spans="1:71" ht="15.6" customHeight="1" x14ac:dyDescent="0.4">
      <c r="C65" s="101"/>
      <c r="D65" s="116"/>
      <c r="E65" s="117"/>
      <c r="F65" s="117"/>
      <c r="G65" s="117"/>
      <c r="H65" s="117"/>
      <c r="I65" s="117"/>
      <c r="J65" s="117"/>
      <c r="K65" s="117"/>
      <c r="L65" s="117"/>
      <c r="M65" s="118"/>
      <c r="N65" s="154"/>
      <c r="O65" s="155"/>
      <c r="P65" s="155"/>
      <c r="Q65" s="156"/>
      <c r="R65" s="119"/>
      <c r="S65" s="119"/>
      <c r="T65" s="119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  <c r="AK65" s="136"/>
      <c r="AL65" s="136"/>
      <c r="AM65" s="82" t="str">
        <f>IF([3]回答表!X44="●",[3]回答表!J121,IF([3]回答表!AA44="●",[3]回答表!J133,""))</f>
        <v/>
      </c>
      <c r="AN65" s="83"/>
      <c r="AO65" s="83"/>
      <c r="AP65" s="83"/>
      <c r="AQ65" s="83"/>
      <c r="AR65" s="83"/>
      <c r="AS65" s="83"/>
      <c r="AT65" s="153"/>
      <c r="AU65" s="82" t="str">
        <f>IF([3]回答表!X44="●",[3]回答表!J122,IF([3]回答表!AA44="●",[3]回答表!J134,""))</f>
        <v/>
      </c>
      <c r="AV65" s="83"/>
      <c r="AW65" s="83"/>
      <c r="AX65" s="83"/>
      <c r="AY65" s="83"/>
      <c r="AZ65" s="83"/>
      <c r="BA65" s="83"/>
      <c r="BB65" s="153"/>
      <c r="BC65" s="120"/>
      <c r="BD65" s="109"/>
      <c r="BE65" s="109"/>
      <c r="BF65" s="150" t="str">
        <f>IF([3]回答表!X44="●",[3]回答表!V121,IF([3]回答表!AA44="●",[3]回答表!V133,""))</f>
        <v/>
      </c>
      <c r="BG65" s="151"/>
      <c r="BH65" s="151"/>
      <c r="BI65" s="151"/>
      <c r="BJ65" s="150" t="str">
        <f>IF([3]回答表!X44="●",[3]回答表!V122,IF([3]回答表!AA44="●",[3]回答表!V134,""))</f>
        <v/>
      </c>
      <c r="BK65" s="151"/>
      <c r="BL65" s="151"/>
      <c r="BM65" s="151"/>
      <c r="BN65" s="150" t="str">
        <f>IF([3]回答表!X44="●",[3]回答表!V123,IF([3]回答表!AA44="●",[3]回答表!V135,""))</f>
        <v/>
      </c>
      <c r="BO65" s="151"/>
      <c r="BP65" s="151"/>
      <c r="BQ65" s="152"/>
      <c r="BR65" s="112"/>
      <c r="BS65" s="92"/>
    </row>
    <row r="66" spans="1:71" ht="15.6" customHeight="1" x14ac:dyDescent="0.4">
      <c r="C66" s="101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8"/>
      <c r="O66" s="158"/>
      <c r="P66" s="158"/>
      <c r="Q66" s="158"/>
      <c r="R66" s="159"/>
      <c r="S66" s="159"/>
      <c r="T66" s="159"/>
      <c r="U66" s="147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9"/>
      <c r="AK66" s="136"/>
      <c r="AL66" s="136"/>
      <c r="AM66" s="79"/>
      <c r="AN66" s="80"/>
      <c r="AO66" s="80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0"/>
      <c r="BA66" s="80"/>
      <c r="BB66" s="81"/>
      <c r="BC66" s="120"/>
      <c r="BD66" s="120"/>
      <c r="BE66" s="120"/>
      <c r="BF66" s="150"/>
      <c r="BG66" s="151"/>
      <c r="BH66" s="151"/>
      <c r="BI66" s="151"/>
      <c r="BJ66" s="150"/>
      <c r="BK66" s="151"/>
      <c r="BL66" s="151"/>
      <c r="BM66" s="151"/>
      <c r="BN66" s="150"/>
      <c r="BO66" s="151"/>
      <c r="BP66" s="151"/>
      <c r="BQ66" s="152"/>
      <c r="BR66" s="112"/>
      <c r="BS66" s="92"/>
    </row>
    <row r="67" spans="1:71" ht="15.6" customHeight="1" x14ac:dyDescent="0.4">
      <c r="C67" s="101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9"/>
      <c r="S67" s="159"/>
      <c r="T67" s="159"/>
      <c r="U67" s="147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9"/>
      <c r="AK67" s="136"/>
      <c r="AL67" s="136"/>
      <c r="AM67" s="85"/>
      <c r="AN67" s="86"/>
      <c r="AO67" s="86"/>
      <c r="AP67" s="86"/>
      <c r="AQ67" s="86"/>
      <c r="AR67" s="86"/>
      <c r="AS67" s="86"/>
      <c r="AT67" s="87"/>
      <c r="AU67" s="85"/>
      <c r="AV67" s="86"/>
      <c r="AW67" s="86"/>
      <c r="AX67" s="86"/>
      <c r="AY67" s="86"/>
      <c r="AZ67" s="86"/>
      <c r="BA67" s="86"/>
      <c r="BB67" s="87"/>
      <c r="BC67" s="120"/>
      <c r="BD67" s="109"/>
      <c r="BE67" s="109"/>
      <c r="BF67" s="150"/>
      <c r="BG67" s="151"/>
      <c r="BH67" s="151"/>
      <c r="BI67" s="151"/>
      <c r="BJ67" s="150"/>
      <c r="BK67" s="151"/>
      <c r="BL67" s="151"/>
      <c r="BM67" s="151"/>
      <c r="BN67" s="150"/>
      <c r="BO67" s="151"/>
      <c r="BP67" s="151"/>
      <c r="BQ67" s="152"/>
      <c r="BR67" s="112"/>
      <c r="BS67" s="92"/>
    </row>
    <row r="68" spans="1:71" ht="15.6" customHeight="1" x14ac:dyDescent="0.4">
      <c r="C68" s="101"/>
      <c r="D68" s="166" t="s">
        <v>26</v>
      </c>
      <c r="E68" s="167"/>
      <c r="F68" s="167"/>
      <c r="G68" s="167"/>
      <c r="H68" s="167"/>
      <c r="I68" s="167"/>
      <c r="J68" s="167"/>
      <c r="K68" s="167"/>
      <c r="L68" s="167"/>
      <c r="M68" s="168"/>
      <c r="N68" s="130" t="str">
        <f>IF([3]回答表!AA44="●","●","")</f>
        <v/>
      </c>
      <c r="O68" s="131"/>
      <c r="P68" s="131"/>
      <c r="Q68" s="132"/>
      <c r="R68" s="119"/>
      <c r="S68" s="119"/>
      <c r="T68" s="119"/>
      <c r="U68" s="147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9"/>
      <c r="AK68" s="136"/>
      <c r="AL68" s="136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20"/>
      <c r="BD68" s="172"/>
      <c r="BE68" s="172"/>
      <c r="BF68" s="150"/>
      <c r="BG68" s="151"/>
      <c r="BH68" s="151"/>
      <c r="BI68" s="151"/>
      <c r="BJ68" s="150"/>
      <c r="BK68" s="151"/>
      <c r="BL68" s="151"/>
      <c r="BM68" s="151"/>
      <c r="BN68" s="150"/>
      <c r="BO68" s="151"/>
      <c r="BP68" s="151"/>
      <c r="BQ68" s="152"/>
      <c r="BR68" s="112"/>
      <c r="BS68" s="92"/>
    </row>
    <row r="69" spans="1:71" ht="15.6" customHeight="1" x14ac:dyDescent="0.4">
      <c r="C69" s="101"/>
      <c r="D69" s="173"/>
      <c r="E69" s="174"/>
      <c r="F69" s="174"/>
      <c r="G69" s="174"/>
      <c r="H69" s="174"/>
      <c r="I69" s="174"/>
      <c r="J69" s="174"/>
      <c r="K69" s="174"/>
      <c r="L69" s="174"/>
      <c r="M69" s="175"/>
      <c r="N69" s="144"/>
      <c r="O69" s="145"/>
      <c r="P69" s="145"/>
      <c r="Q69" s="146"/>
      <c r="R69" s="119"/>
      <c r="S69" s="119"/>
      <c r="T69" s="119"/>
      <c r="U69" s="147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9"/>
      <c r="AK69" s="136"/>
      <c r="AL69" s="136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20"/>
      <c r="BD69" s="172"/>
      <c r="BE69" s="172"/>
      <c r="BF69" s="150" t="s">
        <v>23</v>
      </c>
      <c r="BG69" s="151"/>
      <c r="BH69" s="151"/>
      <c r="BI69" s="151"/>
      <c r="BJ69" s="150" t="s">
        <v>24</v>
      </c>
      <c r="BK69" s="151"/>
      <c r="BL69" s="151"/>
      <c r="BM69" s="151"/>
      <c r="BN69" s="150" t="s">
        <v>25</v>
      </c>
      <c r="BO69" s="151"/>
      <c r="BP69" s="151"/>
      <c r="BQ69" s="152"/>
      <c r="BR69" s="112"/>
      <c r="BS69" s="92"/>
    </row>
    <row r="70" spans="1:71" ht="15.6" customHeight="1" x14ac:dyDescent="0.4">
      <c r="C70" s="101"/>
      <c r="D70" s="173"/>
      <c r="E70" s="174"/>
      <c r="F70" s="174"/>
      <c r="G70" s="174"/>
      <c r="H70" s="174"/>
      <c r="I70" s="174"/>
      <c r="J70" s="174"/>
      <c r="K70" s="174"/>
      <c r="L70" s="174"/>
      <c r="M70" s="175"/>
      <c r="N70" s="144"/>
      <c r="O70" s="145"/>
      <c r="P70" s="145"/>
      <c r="Q70" s="146"/>
      <c r="R70" s="119"/>
      <c r="S70" s="119"/>
      <c r="T70" s="119"/>
      <c r="U70" s="147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9"/>
      <c r="AK70" s="136"/>
      <c r="AL70" s="136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20"/>
      <c r="BD70" s="172"/>
      <c r="BE70" s="172"/>
      <c r="BF70" s="150"/>
      <c r="BG70" s="151"/>
      <c r="BH70" s="151"/>
      <c r="BI70" s="151"/>
      <c r="BJ70" s="150"/>
      <c r="BK70" s="151"/>
      <c r="BL70" s="151"/>
      <c r="BM70" s="151"/>
      <c r="BN70" s="150"/>
      <c r="BO70" s="151"/>
      <c r="BP70" s="151"/>
      <c r="BQ70" s="152"/>
      <c r="BR70" s="112"/>
      <c r="BS70" s="92"/>
    </row>
    <row r="71" spans="1:71" ht="15.6" customHeight="1" x14ac:dyDescent="0.4">
      <c r="C71" s="101"/>
      <c r="D71" s="176"/>
      <c r="E71" s="177"/>
      <c r="F71" s="177"/>
      <c r="G71" s="177"/>
      <c r="H71" s="177"/>
      <c r="I71" s="177"/>
      <c r="J71" s="177"/>
      <c r="K71" s="177"/>
      <c r="L71" s="177"/>
      <c r="M71" s="178"/>
      <c r="N71" s="154"/>
      <c r="O71" s="155"/>
      <c r="P71" s="155"/>
      <c r="Q71" s="156"/>
      <c r="R71" s="119"/>
      <c r="S71" s="119"/>
      <c r="T71" s="119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136"/>
      <c r="AL71" s="136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20"/>
      <c r="BD71" s="172"/>
      <c r="BE71" s="172"/>
      <c r="BF71" s="189"/>
      <c r="BG71" s="190"/>
      <c r="BH71" s="190"/>
      <c r="BI71" s="190"/>
      <c r="BJ71" s="189"/>
      <c r="BK71" s="190"/>
      <c r="BL71" s="190"/>
      <c r="BM71" s="190"/>
      <c r="BN71" s="189"/>
      <c r="BO71" s="190"/>
      <c r="BP71" s="190"/>
      <c r="BQ71" s="191"/>
      <c r="BR71" s="112"/>
      <c r="BS71" s="92"/>
    </row>
    <row r="72" spans="1:71" ht="15.6" customHeight="1" x14ac:dyDescent="0.5">
      <c r="C72" s="101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84"/>
      <c r="O72" s="84"/>
      <c r="P72" s="84"/>
      <c r="Q72" s="84"/>
      <c r="R72" s="119"/>
      <c r="S72" s="119"/>
      <c r="T72" s="119"/>
      <c r="U72" s="119"/>
      <c r="V72" s="119"/>
      <c r="W72" s="119"/>
      <c r="X72" s="68"/>
      <c r="Y72" s="68"/>
      <c r="Z72" s="68"/>
      <c r="AA72" s="110"/>
      <c r="AB72" s="110"/>
      <c r="AC72" s="110"/>
      <c r="AD72" s="110"/>
      <c r="AE72" s="110"/>
      <c r="AF72" s="110"/>
      <c r="AG72" s="110"/>
      <c r="AH72" s="110"/>
      <c r="AI72" s="110"/>
      <c r="AJ72" s="68"/>
      <c r="AK72" s="68"/>
      <c r="AL72" s="68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112"/>
      <c r="BS72" s="92"/>
    </row>
    <row r="73" spans="1:71" ht="18.600000000000001" customHeight="1" x14ac:dyDescent="0.5">
      <c r="C73" s="101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84"/>
      <c r="O73" s="84"/>
      <c r="P73" s="84"/>
      <c r="Q73" s="84"/>
      <c r="R73" s="119"/>
      <c r="S73" s="119"/>
      <c r="T73" s="119"/>
      <c r="U73" s="123" t="s">
        <v>31</v>
      </c>
      <c r="V73" s="119"/>
      <c r="W73" s="119"/>
      <c r="X73" s="119"/>
      <c r="Y73" s="119"/>
      <c r="Z73" s="119"/>
      <c r="AA73" s="110"/>
      <c r="AB73" s="124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23" t="s">
        <v>32</v>
      </c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68"/>
      <c r="BR73" s="112"/>
      <c r="BS73" s="92"/>
    </row>
    <row r="74" spans="1:71" ht="15.6" customHeight="1" x14ac:dyDescent="0.4">
      <c r="C74" s="101"/>
      <c r="D74" s="105" t="s">
        <v>33</v>
      </c>
      <c r="E74" s="106"/>
      <c r="F74" s="106"/>
      <c r="G74" s="106"/>
      <c r="H74" s="106"/>
      <c r="I74" s="106"/>
      <c r="J74" s="106"/>
      <c r="K74" s="106"/>
      <c r="L74" s="106"/>
      <c r="M74" s="107"/>
      <c r="N74" s="130" t="str">
        <f>IF([3]回答表!AD44="●","●","")</f>
        <v/>
      </c>
      <c r="O74" s="131"/>
      <c r="P74" s="131"/>
      <c r="Q74" s="132"/>
      <c r="R74" s="119"/>
      <c r="S74" s="119"/>
      <c r="T74" s="119"/>
      <c r="U74" s="133" t="str">
        <f>IF([3]回答表!AD44="●",[3]回答表!B140,"")</f>
        <v/>
      </c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5"/>
      <c r="AK74" s="183"/>
      <c r="AL74" s="183"/>
      <c r="AM74" s="133" t="str">
        <f>IF([3]回答表!AD44="●",[3]回答表!B146,"")</f>
        <v/>
      </c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5"/>
      <c r="BR74" s="112"/>
      <c r="BS74" s="92"/>
    </row>
    <row r="75" spans="1:71" ht="15.6" customHeight="1" x14ac:dyDescent="0.4">
      <c r="C75" s="101"/>
      <c r="D75" s="141"/>
      <c r="E75" s="142"/>
      <c r="F75" s="142"/>
      <c r="G75" s="142"/>
      <c r="H75" s="142"/>
      <c r="I75" s="142"/>
      <c r="J75" s="142"/>
      <c r="K75" s="142"/>
      <c r="L75" s="142"/>
      <c r="M75" s="143"/>
      <c r="N75" s="144"/>
      <c r="O75" s="145"/>
      <c r="P75" s="145"/>
      <c r="Q75" s="146"/>
      <c r="R75" s="119"/>
      <c r="S75" s="119"/>
      <c r="T75" s="119"/>
      <c r="U75" s="147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9"/>
      <c r="AK75" s="183"/>
      <c r="AL75" s="183"/>
      <c r="AM75" s="147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9"/>
      <c r="BR75" s="112"/>
      <c r="BS75" s="92"/>
    </row>
    <row r="76" spans="1:71" ht="15.6" customHeight="1" x14ac:dyDescent="0.4">
      <c r="C76" s="101"/>
      <c r="D76" s="141"/>
      <c r="E76" s="142"/>
      <c r="F76" s="142"/>
      <c r="G76" s="142"/>
      <c r="H76" s="142"/>
      <c r="I76" s="142"/>
      <c r="J76" s="142"/>
      <c r="K76" s="142"/>
      <c r="L76" s="142"/>
      <c r="M76" s="143"/>
      <c r="N76" s="144"/>
      <c r="O76" s="145"/>
      <c r="P76" s="145"/>
      <c r="Q76" s="146"/>
      <c r="R76" s="119"/>
      <c r="S76" s="119"/>
      <c r="T76" s="119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9"/>
      <c r="AK76" s="183"/>
      <c r="AL76" s="183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9"/>
      <c r="BR76" s="112"/>
      <c r="BS76" s="92"/>
    </row>
    <row r="77" spans="1:71" ht="15.6" customHeight="1" x14ac:dyDescent="0.4">
      <c r="C77" s="101"/>
      <c r="D77" s="116"/>
      <c r="E77" s="117"/>
      <c r="F77" s="117"/>
      <c r="G77" s="117"/>
      <c r="H77" s="117"/>
      <c r="I77" s="117"/>
      <c r="J77" s="117"/>
      <c r="K77" s="117"/>
      <c r="L77" s="117"/>
      <c r="M77" s="118"/>
      <c r="N77" s="154"/>
      <c r="O77" s="155"/>
      <c r="P77" s="155"/>
      <c r="Q77" s="156"/>
      <c r="R77" s="119"/>
      <c r="S77" s="119"/>
      <c r="T77" s="119"/>
      <c r="U77" s="179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1"/>
      <c r="AK77" s="183"/>
      <c r="AL77" s="183"/>
      <c r="AM77" s="179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1"/>
      <c r="BR77" s="112"/>
      <c r="BS77" s="92"/>
    </row>
    <row r="78" spans="1:71" ht="15.6" customHeight="1" x14ac:dyDescent="0.4">
      <c r="C78" s="184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6"/>
      <c r="BS78" s="92"/>
    </row>
    <row r="79" spans="1:71" ht="15.6" customHeight="1" x14ac:dyDescent="0.4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</row>
    <row r="80" spans="1:71" ht="15.6" customHeight="1" x14ac:dyDescent="0.4"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97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9"/>
    </row>
    <row r="81" spans="3:70" ht="15.6" customHeight="1" x14ac:dyDescent="0.5">
      <c r="C81" s="101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68"/>
      <c r="Y81" s="68"/>
      <c r="Z81" s="68"/>
      <c r="AA81" s="109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11"/>
      <c r="AO81" s="120"/>
      <c r="AP81" s="121"/>
      <c r="AQ81" s="121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08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10"/>
      <c r="BO81" s="110"/>
      <c r="BP81" s="110"/>
      <c r="BQ81" s="111"/>
      <c r="BR81" s="112"/>
    </row>
    <row r="82" spans="3:70" ht="15.6" customHeight="1" x14ac:dyDescent="0.5">
      <c r="C82" s="101"/>
      <c r="D82" s="102" t="s">
        <v>14</v>
      </c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5" t="s">
        <v>38</v>
      </c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7"/>
      <c r="BC82" s="108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10"/>
      <c r="BO82" s="110"/>
      <c r="BP82" s="110"/>
      <c r="BQ82" s="111"/>
      <c r="BR82" s="112"/>
    </row>
    <row r="83" spans="3:70" ht="15.6" customHeight="1" x14ac:dyDescent="0.5">
      <c r="C83" s="101"/>
      <c r="D83" s="113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5"/>
      <c r="R83" s="116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8"/>
      <c r="BC83" s="108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10"/>
      <c r="BO83" s="110"/>
      <c r="BP83" s="110"/>
      <c r="BQ83" s="111"/>
      <c r="BR83" s="112"/>
    </row>
    <row r="84" spans="3:70" ht="15.6" customHeight="1" x14ac:dyDescent="0.5">
      <c r="C84" s="101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68"/>
      <c r="Y84" s="68"/>
      <c r="Z84" s="68"/>
      <c r="AA84" s="109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11"/>
      <c r="AO84" s="120"/>
      <c r="AP84" s="121"/>
      <c r="AQ84" s="121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08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10"/>
      <c r="BO84" s="110"/>
      <c r="BP84" s="110"/>
      <c r="BQ84" s="111"/>
      <c r="BR84" s="112"/>
    </row>
    <row r="85" spans="3:70" ht="25.5" x14ac:dyDescent="0.5">
      <c r="C85" s="101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23" t="s">
        <v>39</v>
      </c>
      <c r="V85" s="125"/>
      <c r="W85" s="124"/>
      <c r="X85" s="126"/>
      <c r="Y85" s="126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4"/>
      <c r="AL85" s="124"/>
      <c r="AM85" s="123" t="s">
        <v>35</v>
      </c>
      <c r="AN85" s="119"/>
      <c r="AO85" s="119"/>
      <c r="AP85" s="119"/>
      <c r="AQ85" s="119"/>
      <c r="AR85" s="119"/>
      <c r="AS85" s="110"/>
      <c r="AT85" s="124"/>
      <c r="AU85" s="124"/>
      <c r="AV85" s="124"/>
      <c r="AW85" s="124"/>
      <c r="AX85" s="124"/>
      <c r="AY85" s="124"/>
      <c r="AZ85" s="124"/>
      <c r="BA85" s="124"/>
      <c r="BB85" s="124"/>
      <c r="BC85" s="128"/>
      <c r="BD85" s="110"/>
      <c r="BE85" s="110"/>
      <c r="BF85" s="129" t="s">
        <v>17</v>
      </c>
      <c r="BG85" s="187"/>
      <c r="BH85" s="187"/>
      <c r="BI85" s="187"/>
      <c r="BJ85" s="187"/>
      <c r="BK85" s="187"/>
      <c r="BL85" s="187"/>
      <c r="BM85" s="110"/>
      <c r="BN85" s="110"/>
      <c r="BO85" s="110"/>
      <c r="BP85" s="110"/>
      <c r="BQ85" s="111"/>
      <c r="BR85" s="112"/>
    </row>
    <row r="86" spans="3:70" ht="19.350000000000001" customHeight="1" x14ac:dyDescent="0.4">
      <c r="C86" s="101"/>
      <c r="D86" s="194" t="s">
        <v>18</v>
      </c>
      <c r="E86" s="194"/>
      <c r="F86" s="194"/>
      <c r="G86" s="194"/>
      <c r="H86" s="194"/>
      <c r="I86" s="194"/>
      <c r="J86" s="194"/>
      <c r="K86" s="194"/>
      <c r="L86" s="194"/>
      <c r="M86" s="194"/>
      <c r="N86" s="130" t="str">
        <f>IF([3]回答表!F17="水道事業",IF([3]回答表!X45="●","●",""),"")</f>
        <v/>
      </c>
      <c r="O86" s="131"/>
      <c r="P86" s="131"/>
      <c r="Q86" s="132"/>
      <c r="R86" s="119"/>
      <c r="S86" s="119"/>
      <c r="T86" s="119"/>
      <c r="U86" s="195" t="s">
        <v>40</v>
      </c>
      <c r="V86" s="196"/>
      <c r="W86" s="196"/>
      <c r="X86" s="196"/>
      <c r="Y86" s="196"/>
      <c r="Z86" s="196"/>
      <c r="AA86" s="196"/>
      <c r="AB86" s="196"/>
      <c r="AC86" s="197" t="s">
        <v>41</v>
      </c>
      <c r="AD86" s="198"/>
      <c r="AE86" s="198"/>
      <c r="AF86" s="198"/>
      <c r="AG86" s="198"/>
      <c r="AH86" s="198"/>
      <c r="AI86" s="198"/>
      <c r="AJ86" s="199"/>
      <c r="AK86" s="136"/>
      <c r="AL86" s="136"/>
      <c r="AM86" s="200" t="str">
        <f>IF([3]回答表!F17="水道事業",IF([3]回答表!X45="●",[3]回答表!B158,IF([3]回答表!AA45="●",[3]回答表!B223,"")),"")</f>
        <v/>
      </c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2"/>
      <c r="BD86" s="109"/>
      <c r="BE86" s="109"/>
      <c r="BF86" s="138" t="str">
        <f>IF([3]回答表!F17="水道事業",IF([3]回答表!X45="●",[3]回答表!B212,IF([3]回答表!AA45="●",[3]回答表!B278,"")),"")</f>
        <v/>
      </c>
      <c r="BG86" s="139"/>
      <c r="BH86" s="139"/>
      <c r="BI86" s="139"/>
      <c r="BJ86" s="138"/>
      <c r="BK86" s="139"/>
      <c r="BL86" s="139"/>
      <c r="BM86" s="139"/>
      <c r="BN86" s="138"/>
      <c r="BO86" s="139"/>
      <c r="BP86" s="139"/>
      <c r="BQ86" s="140"/>
      <c r="BR86" s="112"/>
    </row>
    <row r="87" spans="3:70" ht="19.350000000000001" customHeight="1" x14ac:dyDescent="0.4">
      <c r="C87" s="101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44"/>
      <c r="O87" s="145"/>
      <c r="P87" s="145"/>
      <c r="Q87" s="146"/>
      <c r="R87" s="119"/>
      <c r="S87" s="119"/>
      <c r="T87" s="119"/>
      <c r="U87" s="203"/>
      <c r="V87" s="204"/>
      <c r="W87" s="204"/>
      <c r="X87" s="204"/>
      <c r="Y87" s="204"/>
      <c r="Z87" s="204"/>
      <c r="AA87" s="204"/>
      <c r="AB87" s="204"/>
      <c r="AC87" s="205"/>
      <c r="AD87" s="206"/>
      <c r="AE87" s="206"/>
      <c r="AF87" s="206"/>
      <c r="AG87" s="206"/>
      <c r="AH87" s="206"/>
      <c r="AI87" s="206"/>
      <c r="AJ87" s="207"/>
      <c r="AK87" s="136"/>
      <c r="AL87" s="136"/>
      <c r="AM87" s="208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10"/>
      <c r="BD87" s="109"/>
      <c r="BE87" s="109"/>
      <c r="BF87" s="150"/>
      <c r="BG87" s="151"/>
      <c r="BH87" s="151"/>
      <c r="BI87" s="151"/>
      <c r="BJ87" s="150"/>
      <c r="BK87" s="151"/>
      <c r="BL87" s="151"/>
      <c r="BM87" s="151"/>
      <c r="BN87" s="150"/>
      <c r="BO87" s="151"/>
      <c r="BP87" s="151"/>
      <c r="BQ87" s="152"/>
      <c r="BR87" s="112"/>
    </row>
    <row r="88" spans="3:70" ht="15.6" customHeight="1" x14ac:dyDescent="0.4">
      <c r="C88" s="101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44"/>
      <c r="O88" s="145"/>
      <c r="P88" s="145"/>
      <c r="Q88" s="146"/>
      <c r="R88" s="119"/>
      <c r="S88" s="119"/>
      <c r="T88" s="119"/>
      <c r="U88" s="82" t="str">
        <f>IF([3]回答表!F17="水道事業",IF([3]回答表!X45="●",[3]回答表!J166,IF([3]回答表!AA45="●",[3]回答表!J231,"")),"")</f>
        <v/>
      </c>
      <c r="V88" s="83"/>
      <c r="W88" s="83"/>
      <c r="X88" s="83"/>
      <c r="Y88" s="83"/>
      <c r="Z88" s="83"/>
      <c r="AA88" s="83"/>
      <c r="AB88" s="153"/>
      <c r="AC88" s="82" t="str">
        <f>IF([3]回答表!F17="水道事業",IF([3]回答表!X45="●",[3]回答表!J173,IF([3]回答表!AA45="●",[3]回答表!J238,"")),"")</f>
        <v/>
      </c>
      <c r="AD88" s="83"/>
      <c r="AE88" s="83"/>
      <c r="AF88" s="83"/>
      <c r="AG88" s="83"/>
      <c r="AH88" s="83"/>
      <c r="AI88" s="83"/>
      <c r="AJ88" s="153"/>
      <c r="AK88" s="136"/>
      <c r="AL88" s="136"/>
      <c r="AM88" s="208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10"/>
      <c r="BD88" s="109"/>
      <c r="BE88" s="109"/>
      <c r="BF88" s="150"/>
      <c r="BG88" s="151"/>
      <c r="BH88" s="151"/>
      <c r="BI88" s="151"/>
      <c r="BJ88" s="150"/>
      <c r="BK88" s="151"/>
      <c r="BL88" s="151"/>
      <c r="BM88" s="151"/>
      <c r="BN88" s="150"/>
      <c r="BO88" s="151"/>
      <c r="BP88" s="151"/>
      <c r="BQ88" s="152"/>
      <c r="BR88" s="112"/>
    </row>
    <row r="89" spans="3:70" ht="15.6" customHeight="1" x14ac:dyDescent="0.4">
      <c r="C89" s="101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54"/>
      <c r="O89" s="155"/>
      <c r="P89" s="155"/>
      <c r="Q89" s="156"/>
      <c r="R89" s="119"/>
      <c r="S89" s="119"/>
      <c r="T89" s="119"/>
      <c r="U89" s="79"/>
      <c r="V89" s="80"/>
      <c r="W89" s="80"/>
      <c r="X89" s="80"/>
      <c r="Y89" s="80"/>
      <c r="Z89" s="80"/>
      <c r="AA89" s="80"/>
      <c r="AB89" s="81"/>
      <c r="AC89" s="79"/>
      <c r="AD89" s="80"/>
      <c r="AE89" s="80"/>
      <c r="AF89" s="80"/>
      <c r="AG89" s="80"/>
      <c r="AH89" s="80"/>
      <c r="AI89" s="80"/>
      <c r="AJ89" s="81"/>
      <c r="AK89" s="136"/>
      <c r="AL89" s="136"/>
      <c r="AM89" s="208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10"/>
      <c r="BD89" s="109"/>
      <c r="BE89" s="109"/>
      <c r="BF89" s="150" t="str">
        <f>IF([3]回答表!F17="水道事業",IF([3]回答表!X45="●",[3]回答表!E212,IF([3]回答表!AA45="●",[3]回答表!E278,"")),"")</f>
        <v/>
      </c>
      <c r="BG89" s="151"/>
      <c r="BH89" s="151"/>
      <c r="BI89" s="151"/>
      <c r="BJ89" s="150" t="str">
        <f>IF([3]回答表!F17="水道事業",IF([3]回答表!X45="●",[3]回答表!E213,IF([3]回答表!AA45="●",[3]回答表!E279,"")),"")</f>
        <v/>
      </c>
      <c r="BK89" s="151"/>
      <c r="BL89" s="151"/>
      <c r="BM89" s="151"/>
      <c r="BN89" s="150" t="str">
        <f>IF([3]回答表!F17="水道事業",IF([3]回答表!X45="●",[3]回答表!E214,IF([3]回答表!AA45="●",[3]回答表!E280,"")),"")</f>
        <v/>
      </c>
      <c r="BO89" s="151"/>
      <c r="BP89" s="151"/>
      <c r="BQ89" s="152"/>
      <c r="BR89" s="112"/>
    </row>
    <row r="90" spans="3:70" ht="15.6" customHeight="1" x14ac:dyDescent="0.4">
      <c r="C90" s="101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8"/>
      <c r="O90" s="158"/>
      <c r="P90" s="158"/>
      <c r="Q90" s="158"/>
      <c r="R90" s="159"/>
      <c r="S90" s="159"/>
      <c r="T90" s="159"/>
      <c r="U90" s="85"/>
      <c r="V90" s="86"/>
      <c r="W90" s="86"/>
      <c r="X90" s="86"/>
      <c r="Y90" s="86"/>
      <c r="Z90" s="86"/>
      <c r="AA90" s="86"/>
      <c r="AB90" s="87"/>
      <c r="AC90" s="85"/>
      <c r="AD90" s="86"/>
      <c r="AE90" s="86"/>
      <c r="AF90" s="86"/>
      <c r="AG90" s="86"/>
      <c r="AH90" s="86"/>
      <c r="AI90" s="86"/>
      <c r="AJ90" s="87"/>
      <c r="AK90" s="136"/>
      <c r="AL90" s="136"/>
      <c r="AM90" s="208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10"/>
      <c r="BD90" s="120"/>
      <c r="BE90" s="120"/>
      <c r="BF90" s="150"/>
      <c r="BG90" s="151"/>
      <c r="BH90" s="151"/>
      <c r="BI90" s="151"/>
      <c r="BJ90" s="150"/>
      <c r="BK90" s="151"/>
      <c r="BL90" s="151"/>
      <c r="BM90" s="151"/>
      <c r="BN90" s="150"/>
      <c r="BO90" s="151"/>
      <c r="BP90" s="151"/>
      <c r="BQ90" s="152"/>
      <c r="BR90" s="112"/>
    </row>
    <row r="91" spans="3:70" ht="19.350000000000001" customHeight="1" x14ac:dyDescent="0.4">
      <c r="C91" s="101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9"/>
      <c r="S91" s="159"/>
      <c r="T91" s="159"/>
      <c r="U91" s="195" t="s">
        <v>42</v>
      </c>
      <c r="V91" s="196"/>
      <c r="W91" s="196"/>
      <c r="X91" s="196"/>
      <c r="Y91" s="196"/>
      <c r="Z91" s="196"/>
      <c r="AA91" s="196"/>
      <c r="AB91" s="196"/>
      <c r="AC91" s="195" t="s">
        <v>43</v>
      </c>
      <c r="AD91" s="196"/>
      <c r="AE91" s="196"/>
      <c r="AF91" s="196"/>
      <c r="AG91" s="196"/>
      <c r="AH91" s="196"/>
      <c r="AI91" s="196"/>
      <c r="AJ91" s="211"/>
      <c r="AK91" s="136"/>
      <c r="AL91" s="136"/>
      <c r="AM91" s="208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10"/>
      <c r="BD91" s="109"/>
      <c r="BE91" s="109"/>
      <c r="BF91" s="150"/>
      <c r="BG91" s="151"/>
      <c r="BH91" s="151"/>
      <c r="BI91" s="151"/>
      <c r="BJ91" s="150"/>
      <c r="BK91" s="151"/>
      <c r="BL91" s="151"/>
      <c r="BM91" s="151"/>
      <c r="BN91" s="150"/>
      <c r="BO91" s="151"/>
      <c r="BP91" s="151"/>
      <c r="BQ91" s="152"/>
      <c r="BR91" s="112"/>
    </row>
    <row r="92" spans="3:70" ht="19.350000000000001" customHeight="1" x14ac:dyDescent="0.4">
      <c r="C92" s="101"/>
      <c r="D92" s="212" t="s">
        <v>26</v>
      </c>
      <c r="E92" s="194"/>
      <c r="F92" s="194"/>
      <c r="G92" s="194"/>
      <c r="H92" s="194"/>
      <c r="I92" s="194"/>
      <c r="J92" s="194"/>
      <c r="K92" s="194"/>
      <c r="L92" s="194"/>
      <c r="M92" s="213"/>
      <c r="N92" s="130" t="str">
        <f>IF([3]回答表!F17="水道事業",IF([3]回答表!AA45="●","●",""),"")</f>
        <v/>
      </c>
      <c r="O92" s="131"/>
      <c r="P92" s="131"/>
      <c r="Q92" s="132"/>
      <c r="R92" s="119"/>
      <c r="S92" s="119"/>
      <c r="T92" s="119"/>
      <c r="U92" s="203"/>
      <c r="V92" s="204"/>
      <c r="W92" s="204"/>
      <c r="X92" s="204"/>
      <c r="Y92" s="204"/>
      <c r="Z92" s="204"/>
      <c r="AA92" s="204"/>
      <c r="AB92" s="204"/>
      <c r="AC92" s="203"/>
      <c r="AD92" s="204"/>
      <c r="AE92" s="204"/>
      <c r="AF92" s="204"/>
      <c r="AG92" s="204"/>
      <c r="AH92" s="204"/>
      <c r="AI92" s="204"/>
      <c r="AJ92" s="214"/>
      <c r="AK92" s="136"/>
      <c r="AL92" s="136"/>
      <c r="AM92" s="208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10"/>
      <c r="BD92" s="172"/>
      <c r="BE92" s="172"/>
      <c r="BF92" s="150"/>
      <c r="BG92" s="151"/>
      <c r="BH92" s="151"/>
      <c r="BI92" s="151"/>
      <c r="BJ92" s="150"/>
      <c r="BK92" s="151"/>
      <c r="BL92" s="151"/>
      <c r="BM92" s="151"/>
      <c r="BN92" s="150"/>
      <c r="BO92" s="151"/>
      <c r="BP92" s="151"/>
      <c r="BQ92" s="152"/>
      <c r="BR92" s="112"/>
    </row>
    <row r="93" spans="3:70" ht="15.6" customHeight="1" x14ac:dyDescent="0.4">
      <c r="C93" s="101"/>
      <c r="D93" s="194"/>
      <c r="E93" s="194"/>
      <c r="F93" s="194"/>
      <c r="G93" s="194"/>
      <c r="H93" s="194"/>
      <c r="I93" s="194"/>
      <c r="J93" s="194"/>
      <c r="K93" s="194"/>
      <c r="L93" s="194"/>
      <c r="M93" s="213"/>
      <c r="N93" s="144"/>
      <c r="O93" s="145"/>
      <c r="P93" s="145"/>
      <c r="Q93" s="146"/>
      <c r="R93" s="119"/>
      <c r="S93" s="119"/>
      <c r="T93" s="119"/>
      <c r="U93" s="82" t="str">
        <f>IF([3]回答表!F17="水道事業",IF([3]回答表!X45="●",[3]回答表!J176,IF([3]回答表!AA45="●",[3]回答表!J241,"")),"")</f>
        <v/>
      </c>
      <c r="V93" s="83"/>
      <c r="W93" s="83"/>
      <c r="X93" s="83"/>
      <c r="Y93" s="83"/>
      <c r="Z93" s="83"/>
      <c r="AA93" s="83"/>
      <c r="AB93" s="153"/>
      <c r="AC93" s="82" t="str">
        <f>IF([3]回答表!F17="水道事業",IF([3]回答表!X45="●",[3]回答表!J180,IF([3]回答表!AA45="●",[3]回答表!J245,"")),"")</f>
        <v/>
      </c>
      <c r="AD93" s="83"/>
      <c r="AE93" s="83"/>
      <c r="AF93" s="83"/>
      <c r="AG93" s="83"/>
      <c r="AH93" s="83"/>
      <c r="AI93" s="83"/>
      <c r="AJ93" s="153"/>
      <c r="AK93" s="136"/>
      <c r="AL93" s="136"/>
      <c r="AM93" s="208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10"/>
      <c r="BD93" s="172"/>
      <c r="BE93" s="172"/>
      <c r="BF93" s="150" t="s">
        <v>23</v>
      </c>
      <c r="BG93" s="151"/>
      <c r="BH93" s="151"/>
      <c r="BI93" s="151"/>
      <c r="BJ93" s="150" t="s">
        <v>24</v>
      </c>
      <c r="BK93" s="151"/>
      <c r="BL93" s="151"/>
      <c r="BM93" s="151"/>
      <c r="BN93" s="150" t="s">
        <v>25</v>
      </c>
      <c r="BO93" s="151"/>
      <c r="BP93" s="151"/>
      <c r="BQ93" s="152"/>
      <c r="BR93" s="112"/>
    </row>
    <row r="94" spans="3:70" ht="15.6" customHeight="1" x14ac:dyDescent="0.4">
      <c r="C94" s="101"/>
      <c r="D94" s="194"/>
      <c r="E94" s="194"/>
      <c r="F94" s="194"/>
      <c r="G94" s="194"/>
      <c r="H94" s="194"/>
      <c r="I94" s="194"/>
      <c r="J94" s="194"/>
      <c r="K94" s="194"/>
      <c r="L94" s="194"/>
      <c r="M94" s="213"/>
      <c r="N94" s="144"/>
      <c r="O94" s="145"/>
      <c r="P94" s="145"/>
      <c r="Q94" s="146"/>
      <c r="R94" s="119"/>
      <c r="S94" s="119"/>
      <c r="T94" s="119"/>
      <c r="U94" s="79"/>
      <c r="V94" s="80"/>
      <c r="W94" s="80"/>
      <c r="X94" s="80"/>
      <c r="Y94" s="80"/>
      <c r="Z94" s="80"/>
      <c r="AA94" s="80"/>
      <c r="AB94" s="81"/>
      <c r="AC94" s="79"/>
      <c r="AD94" s="80"/>
      <c r="AE94" s="80"/>
      <c r="AF94" s="80"/>
      <c r="AG94" s="80"/>
      <c r="AH94" s="80"/>
      <c r="AI94" s="80"/>
      <c r="AJ94" s="81"/>
      <c r="AK94" s="136"/>
      <c r="AL94" s="136"/>
      <c r="AM94" s="208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10"/>
      <c r="BD94" s="172"/>
      <c r="BE94" s="172"/>
      <c r="BF94" s="150"/>
      <c r="BG94" s="151"/>
      <c r="BH94" s="151"/>
      <c r="BI94" s="151"/>
      <c r="BJ94" s="150"/>
      <c r="BK94" s="151"/>
      <c r="BL94" s="151"/>
      <c r="BM94" s="151"/>
      <c r="BN94" s="150"/>
      <c r="BO94" s="151"/>
      <c r="BP94" s="151"/>
      <c r="BQ94" s="152"/>
      <c r="BR94" s="112"/>
    </row>
    <row r="95" spans="3:70" ht="15.6" customHeight="1" x14ac:dyDescent="0.4">
      <c r="C95" s="101"/>
      <c r="D95" s="194"/>
      <c r="E95" s="194"/>
      <c r="F95" s="194"/>
      <c r="G95" s="194"/>
      <c r="H95" s="194"/>
      <c r="I95" s="194"/>
      <c r="J95" s="194"/>
      <c r="K95" s="194"/>
      <c r="L95" s="194"/>
      <c r="M95" s="213"/>
      <c r="N95" s="154"/>
      <c r="O95" s="155"/>
      <c r="P95" s="155"/>
      <c r="Q95" s="156"/>
      <c r="R95" s="119"/>
      <c r="S95" s="119"/>
      <c r="T95" s="119"/>
      <c r="U95" s="85"/>
      <c r="V95" s="86"/>
      <c r="W95" s="86"/>
      <c r="X95" s="86"/>
      <c r="Y95" s="86"/>
      <c r="Z95" s="86"/>
      <c r="AA95" s="86"/>
      <c r="AB95" s="87"/>
      <c r="AC95" s="85"/>
      <c r="AD95" s="86"/>
      <c r="AE95" s="86"/>
      <c r="AF95" s="86"/>
      <c r="AG95" s="86"/>
      <c r="AH95" s="86"/>
      <c r="AI95" s="86"/>
      <c r="AJ95" s="87"/>
      <c r="AK95" s="136"/>
      <c r="AL95" s="136"/>
      <c r="AM95" s="215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7"/>
      <c r="BD95" s="172"/>
      <c r="BE95" s="172"/>
      <c r="BF95" s="189"/>
      <c r="BG95" s="190"/>
      <c r="BH95" s="190"/>
      <c r="BI95" s="190"/>
      <c r="BJ95" s="189"/>
      <c r="BK95" s="190"/>
      <c r="BL95" s="190"/>
      <c r="BM95" s="190"/>
      <c r="BN95" s="189"/>
      <c r="BO95" s="190"/>
      <c r="BP95" s="190"/>
      <c r="BQ95" s="191"/>
      <c r="BR95" s="112"/>
    </row>
    <row r="96" spans="3:70" ht="15.6" customHeight="1" x14ac:dyDescent="0.5">
      <c r="C96" s="101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84"/>
      <c r="O96" s="84"/>
      <c r="P96" s="84"/>
      <c r="Q96" s="84"/>
      <c r="R96" s="119"/>
      <c r="S96" s="119"/>
      <c r="T96" s="119"/>
      <c r="U96" s="119"/>
      <c r="V96" s="119"/>
      <c r="W96" s="119"/>
      <c r="X96" s="68"/>
      <c r="Y96" s="68"/>
      <c r="Z96" s="68"/>
      <c r="AA96" s="110"/>
      <c r="AB96" s="110"/>
      <c r="AC96" s="110"/>
      <c r="AD96" s="110"/>
      <c r="AE96" s="110"/>
      <c r="AF96" s="110"/>
      <c r="AG96" s="110"/>
      <c r="AH96" s="110"/>
      <c r="AI96" s="110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112"/>
    </row>
    <row r="97" spans="1:71" ht="18.600000000000001" customHeight="1" x14ac:dyDescent="0.5">
      <c r="C97" s="101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84"/>
      <c r="O97" s="84"/>
      <c r="P97" s="84"/>
      <c r="Q97" s="84"/>
      <c r="R97" s="119"/>
      <c r="S97" s="119"/>
      <c r="T97" s="119"/>
      <c r="U97" s="123" t="s">
        <v>31</v>
      </c>
      <c r="V97" s="119"/>
      <c r="W97" s="119"/>
      <c r="X97" s="119"/>
      <c r="Y97" s="119"/>
      <c r="Z97" s="119"/>
      <c r="AA97" s="110"/>
      <c r="AB97" s="124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23" t="s">
        <v>32</v>
      </c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68"/>
      <c r="BR97" s="112"/>
    </row>
    <row r="98" spans="1:71" ht="15.6" customHeight="1" x14ac:dyDescent="0.4">
      <c r="C98" s="101"/>
      <c r="D98" s="194" t="s">
        <v>33</v>
      </c>
      <c r="E98" s="194"/>
      <c r="F98" s="194"/>
      <c r="G98" s="194"/>
      <c r="H98" s="194"/>
      <c r="I98" s="194"/>
      <c r="J98" s="194"/>
      <c r="K98" s="194"/>
      <c r="L98" s="194"/>
      <c r="M98" s="213"/>
      <c r="N98" s="130" t="str">
        <f>IF([3]回答表!F17="水道事業",IF([3]回答表!AD45="●","●",""),"")</f>
        <v/>
      </c>
      <c r="O98" s="131"/>
      <c r="P98" s="131"/>
      <c r="Q98" s="132"/>
      <c r="R98" s="119"/>
      <c r="S98" s="119"/>
      <c r="T98" s="119"/>
      <c r="U98" s="133" t="str">
        <f>IF([3]回答表!F17="水道事業",IF([3]回答表!AD45="●",[3]回答表!B289,""),"")</f>
        <v/>
      </c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5"/>
      <c r="AK98" s="183"/>
      <c r="AL98" s="183"/>
      <c r="AM98" s="133" t="str">
        <f>IF([3]回答表!F17="水道事業",IF([3]回答表!AD45="●",[3]回答表!B295,""),"")</f>
        <v/>
      </c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12"/>
    </row>
    <row r="99" spans="1:71" ht="15.6" customHeight="1" x14ac:dyDescent="0.4">
      <c r="C99" s="101"/>
      <c r="D99" s="194"/>
      <c r="E99" s="194"/>
      <c r="F99" s="194"/>
      <c r="G99" s="194"/>
      <c r="H99" s="194"/>
      <c r="I99" s="194"/>
      <c r="J99" s="194"/>
      <c r="K99" s="194"/>
      <c r="L99" s="194"/>
      <c r="M99" s="213"/>
      <c r="N99" s="144"/>
      <c r="O99" s="145"/>
      <c r="P99" s="145"/>
      <c r="Q99" s="146"/>
      <c r="R99" s="119"/>
      <c r="S99" s="119"/>
      <c r="T99" s="119"/>
      <c r="U99" s="147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9"/>
      <c r="AK99" s="183"/>
      <c r="AL99" s="183"/>
      <c r="AM99" s="147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9"/>
      <c r="BR99" s="112"/>
    </row>
    <row r="100" spans="1:71" ht="15.6" customHeight="1" x14ac:dyDescent="0.4">
      <c r="C100" s="101"/>
      <c r="D100" s="194"/>
      <c r="E100" s="194"/>
      <c r="F100" s="194"/>
      <c r="G100" s="194"/>
      <c r="H100" s="194"/>
      <c r="I100" s="194"/>
      <c r="J100" s="194"/>
      <c r="K100" s="194"/>
      <c r="L100" s="194"/>
      <c r="M100" s="213"/>
      <c r="N100" s="144"/>
      <c r="O100" s="145"/>
      <c r="P100" s="145"/>
      <c r="Q100" s="146"/>
      <c r="R100" s="119"/>
      <c r="S100" s="119"/>
      <c r="T100" s="119"/>
      <c r="U100" s="14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9"/>
      <c r="AK100" s="183"/>
      <c r="AL100" s="183"/>
      <c r="AM100" s="147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9"/>
      <c r="BR100" s="112"/>
    </row>
    <row r="101" spans="1:71" ht="15.6" customHeight="1" x14ac:dyDescent="0.4">
      <c r="C101" s="101"/>
      <c r="D101" s="194"/>
      <c r="E101" s="194"/>
      <c r="F101" s="194"/>
      <c r="G101" s="194"/>
      <c r="H101" s="194"/>
      <c r="I101" s="194"/>
      <c r="J101" s="194"/>
      <c r="K101" s="194"/>
      <c r="L101" s="194"/>
      <c r="M101" s="213"/>
      <c r="N101" s="154"/>
      <c r="O101" s="155"/>
      <c r="P101" s="155"/>
      <c r="Q101" s="156"/>
      <c r="R101" s="119"/>
      <c r="S101" s="119"/>
      <c r="T101" s="119"/>
      <c r="U101" s="179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1"/>
      <c r="AK101" s="183"/>
      <c r="AL101" s="183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112"/>
    </row>
    <row r="102" spans="1:71" ht="15.6" customHeight="1" x14ac:dyDescent="0.4">
      <c r="C102" s="184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6"/>
    </row>
    <row r="103" spans="1:71" ht="15.6" customHeight="1" x14ac:dyDescent="0.4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</row>
    <row r="104" spans="1:71" ht="15.6" customHeight="1" x14ac:dyDescent="0.4">
      <c r="C104" s="94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97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9"/>
    </row>
    <row r="105" spans="1:71" ht="15.6" customHeight="1" x14ac:dyDescent="0.5">
      <c r="C105" s="10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68"/>
      <c r="Y105" s="68"/>
      <c r="Z105" s="68"/>
      <c r="AA105" s="109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11"/>
      <c r="AO105" s="120"/>
      <c r="AP105" s="121"/>
      <c r="AQ105" s="121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08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10"/>
      <c r="BO105" s="110"/>
      <c r="BP105" s="110"/>
      <c r="BQ105" s="111"/>
      <c r="BR105" s="112"/>
    </row>
    <row r="106" spans="1:71" ht="15.6" customHeight="1" x14ac:dyDescent="0.5">
      <c r="C106" s="101"/>
      <c r="D106" s="102" t="s">
        <v>14</v>
      </c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4"/>
      <c r="R106" s="105" t="s">
        <v>44</v>
      </c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7"/>
      <c r="BC106" s="108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10"/>
      <c r="BO106" s="110"/>
      <c r="BP106" s="110"/>
      <c r="BQ106" s="111"/>
      <c r="BR106" s="112"/>
    </row>
    <row r="107" spans="1:71" ht="15.6" customHeight="1" x14ac:dyDescent="0.5">
      <c r="C107" s="101"/>
      <c r="D107" s="113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5"/>
      <c r="R107" s="116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8"/>
      <c r="BC107" s="108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10"/>
      <c r="BO107" s="110"/>
      <c r="BP107" s="110"/>
      <c r="BQ107" s="111"/>
      <c r="BR107" s="112"/>
    </row>
    <row r="108" spans="1:71" ht="15.6" customHeight="1" x14ac:dyDescent="0.5">
      <c r="C108" s="10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68"/>
      <c r="Y108" s="68"/>
      <c r="Z108" s="68"/>
      <c r="AA108" s="109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11"/>
      <c r="AO108" s="120"/>
      <c r="AP108" s="121"/>
      <c r="AQ108" s="121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08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10"/>
      <c r="BO108" s="110"/>
      <c r="BP108" s="110"/>
      <c r="BQ108" s="111"/>
      <c r="BR108" s="112"/>
    </row>
    <row r="109" spans="1:71" ht="25.5" x14ac:dyDescent="0.5">
      <c r="C109" s="10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23" t="s">
        <v>39</v>
      </c>
      <c r="V109" s="125"/>
      <c r="W109" s="124"/>
      <c r="X109" s="126"/>
      <c r="Y109" s="126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4"/>
      <c r="AL109" s="124"/>
      <c r="AM109" s="123" t="s">
        <v>35</v>
      </c>
      <c r="AN109" s="119"/>
      <c r="AO109" s="119"/>
      <c r="AP109" s="119"/>
      <c r="AQ109" s="119"/>
      <c r="AR109" s="119"/>
      <c r="AS109" s="110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8"/>
      <c r="BD109" s="110"/>
      <c r="BE109" s="110"/>
      <c r="BF109" s="129" t="s">
        <v>17</v>
      </c>
      <c r="BG109" s="187"/>
      <c r="BH109" s="187"/>
      <c r="BI109" s="187"/>
      <c r="BJ109" s="187"/>
      <c r="BK109" s="187"/>
      <c r="BL109" s="187"/>
      <c r="BM109" s="110"/>
      <c r="BN109" s="110"/>
      <c r="BO109" s="110"/>
      <c r="BP109" s="110"/>
      <c r="BQ109" s="111"/>
      <c r="BR109" s="112"/>
    </row>
    <row r="110" spans="1:71" ht="19.350000000000001" customHeight="1" x14ac:dyDescent="0.4">
      <c r="C110" s="101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119"/>
      <c r="S110" s="119"/>
      <c r="T110" s="119"/>
      <c r="U110" s="195" t="s">
        <v>45</v>
      </c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211"/>
      <c r="AK110" s="136"/>
      <c r="AL110" s="136"/>
      <c r="AM110" s="200" t="str">
        <f>IF([3]回答表!F17="簡易水道事業",IF([3]回答表!X45="●",[3]回答表!B158,IF([3]回答表!AA45="●",[3]回答表!B223,"")),"")</f>
        <v/>
      </c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2"/>
      <c r="BC110" s="120"/>
      <c r="BD110" s="109"/>
      <c r="BE110" s="109"/>
      <c r="BF110" s="138" t="str">
        <f>IF([3]回答表!F17="簡易水道事業",IF([3]回答表!X45="●",[3]回答表!B212,IF([3]回答表!AA45="●",[3]回答表!B278,"")),"")</f>
        <v/>
      </c>
      <c r="BG110" s="139"/>
      <c r="BH110" s="139"/>
      <c r="BI110" s="139"/>
      <c r="BJ110" s="138"/>
      <c r="BK110" s="139"/>
      <c r="BL110" s="139"/>
      <c r="BM110" s="139"/>
      <c r="BN110" s="138"/>
      <c r="BO110" s="139"/>
      <c r="BP110" s="139"/>
      <c r="BQ110" s="140"/>
      <c r="BR110" s="112"/>
    </row>
    <row r="111" spans="1:71" ht="19.350000000000001" customHeight="1" x14ac:dyDescent="0.4">
      <c r="C111" s="101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119"/>
      <c r="S111" s="119"/>
      <c r="T111" s="119"/>
      <c r="U111" s="218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20"/>
      <c r="AK111" s="136"/>
      <c r="AL111" s="136"/>
      <c r="AM111" s="208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10"/>
      <c r="BC111" s="120"/>
      <c r="BD111" s="109"/>
      <c r="BE111" s="109"/>
      <c r="BF111" s="150"/>
      <c r="BG111" s="151"/>
      <c r="BH111" s="151"/>
      <c r="BI111" s="151"/>
      <c r="BJ111" s="150"/>
      <c r="BK111" s="151"/>
      <c r="BL111" s="151"/>
      <c r="BM111" s="151"/>
      <c r="BN111" s="150"/>
      <c r="BO111" s="151"/>
      <c r="BP111" s="151"/>
      <c r="BQ111" s="152"/>
      <c r="BR111" s="112"/>
    </row>
    <row r="112" spans="1:71" ht="15.6" customHeight="1" x14ac:dyDescent="0.4">
      <c r="C112" s="101"/>
      <c r="D112" s="105" t="s">
        <v>18</v>
      </c>
      <c r="E112" s="106"/>
      <c r="F112" s="106"/>
      <c r="G112" s="106"/>
      <c r="H112" s="106"/>
      <c r="I112" s="106"/>
      <c r="J112" s="106"/>
      <c r="K112" s="106"/>
      <c r="L112" s="106"/>
      <c r="M112" s="107"/>
      <c r="N112" s="130" t="str">
        <f>IF([3]回答表!F17="簡易水道事業",IF([3]回答表!X45="●","●",""),"")</f>
        <v/>
      </c>
      <c r="O112" s="131"/>
      <c r="P112" s="131"/>
      <c r="Q112" s="132"/>
      <c r="R112" s="119"/>
      <c r="S112" s="119"/>
      <c r="T112" s="119"/>
      <c r="U112" s="82" t="str">
        <f>IF([3]回答表!F17="簡易水道事業",IF([3]回答表!X45="●",[3]回答表!Y185,IF([3]回答表!AA45="●",[3]回答表!Y251,"")),"")</f>
        <v/>
      </c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153"/>
      <c r="AK112" s="136"/>
      <c r="AL112" s="136"/>
      <c r="AM112" s="208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10"/>
      <c r="BC112" s="120"/>
      <c r="BD112" s="109"/>
      <c r="BE112" s="109"/>
      <c r="BF112" s="150"/>
      <c r="BG112" s="151"/>
      <c r="BH112" s="151"/>
      <c r="BI112" s="151"/>
      <c r="BJ112" s="150"/>
      <c r="BK112" s="151"/>
      <c r="BL112" s="151"/>
      <c r="BM112" s="151"/>
      <c r="BN112" s="150"/>
      <c r="BO112" s="151"/>
      <c r="BP112" s="151"/>
      <c r="BQ112" s="152"/>
      <c r="BR112" s="112"/>
    </row>
    <row r="113" spans="3:70" ht="15.6" customHeight="1" x14ac:dyDescent="0.4">
      <c r="C113" s="101"/>
      <c r="D113" s="141"/>
      <c r="E113" s="142"/>
      <c r="F113" s="142"/>
      <c r="G113" s="142"/>
      <c r="H113" s="142"/>
      <c r="I113" s="142"/>
      <c r="J113" s="142"/>
      <c r="K113" s="142"/>
      <c r="L113" s="142"/>
      <c r="M113" s="143"/>
      <c r="N113" s="144"/>
      <c r="O113" s="145"/>
      <c r="P113" s="145"/>
      <c r="Q113" s="146"/>
      <c r="R113" s="119"/>
      <c r="S113" s="119"/>
      <c r="T113" s="119"/>
      <c r="U113" s="79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136"/>
      <c r="AL113" s="136"/>
      <c r="AM113" s="208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10"/>
      <c r="BC113" s="120"/>
      <c r="BD113" s="109"/>
      <c r="BE113" s="109"/>
      <c r="BF113" s="150" t="str">
        <f>IF([3]回答表!F17="簡易水道事業",IF([3]回答表!X45="●",[3]回答表!E212,IF([3]回答表!AA45="●",[3]回答表!E278,"")),"")</f>
        <v/>
      </c>
      <c r="BG113" s="151"/>
      <c r="BH113" s="151"/>
      <c r="BI113" s="151"/>
      <c r="BJ113" s="150" t="str">
        <f>IF([3]回答表!F17="簡易水道事業",IF([3]回答表!X45="●",[3]回答表!E213,IF([3]回答表!AA45="●",[3]回答表!E279,"")),"")</f>
        <v/>
      </c>
      <c r="BK113" s="151"/>
      <c r="BL113" s="151"/>
      <c r="BM113" s="151"/>
      <c r="BN113" s="150" t="str">
        <f>IF([3]回答表!F17="簡易水道事業",IF([3]回答表!X45="●",[3]回答表!E214,IF([3]回答表!AA45="●",[3]回答表!E280,"")),"")</f>
        <v/>
      </c>
      <c r="BO113" s="151"/>
      <c r="BP113" s="151"/>
      <c r="BQ113" s="152"/>
      <c r="BR113" s="112"/>
    </row>
    <row r="114" spans="3:70" ht="15.6" customHeight="1" x14ac:dyDescent="0.4">
      <c r="C114" s="101"/>
      <c r="D114" s="141"/>
      <c r="E114" s="142"/>
      <c r="F114" s="142"/>
      <c r="G114" s="142"/>
      <c r="H114" s="142"/>
      <c r="I114" s="142"/>
      <c r="J114" s="142"/>
      <c r="K114" s="142"/>
      <c r="L114" s="142"/>
      <c r="M114" s="143"/>
      <c r="N114" s="144"/>
      <c r="O114" s="145"/>
      <c r="P114" s="145"/>
      <c r="Q114" s="146"/>
      <c r="R114" s="159"/>
      <c r="S114" s="159"/>
      <c r="T114" s="159"/>
      <c r="U114" s="85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7"/>
      <c r="AK114" s="136"/>
      <c r="AL114" s="136"/>
      <c r="AM114" s="208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10"/>
      <c r="BC114" s="120"/>
      <c r="BD114" s="120"/>
      <c r="BE114" s="120"/>
      <c r="BF114" s="150"/>
      <c r="BG114" s="151"/>
      <c r="BH114" s="151"/>
      <c r="BI114" s="151"/>
      <c r="BJ114" s="150"/>
      <c r="BK114" s="151"/>
      <c r="BL114" s="151"/>
      <c r="BM114" s="151"/>
      <c r="BN114" s="150"/>
      <c r="BO114" s="151"/>
      <c r="BP114" s="151"/>
      <c r="BQ114" s="152"/>
      <c r="BR114" s="112"/>
    </row>
    <row r="115" spans="3:70" ht="19.350000000000001" customHeight="1" x14ac:dyDescent="0.4">
      <c r="C115" s="101"/>
      <c r="D115" s="116"/>
      <c r="E115" s="117"/>
      <c r="F115" s="117"/>
      <c r="G115" s="117"/>
      <c r="H115" s="117"/>
      <c r="I115" s="117"/>
      <c r="J115" s="117"/>
      <c r="K115" s="117"/>
      <c r="L115" s="117"/>
      <c r="M115" s="118"/>
      <c r="N115" s="154"/>
      <c r="O115" s="155"/>
      <c r="P115" s="155"/>
      <c r="Q115" s="156"/>
      <c r="R115" s="159"/>
      <c r="S115" s="159"/>
      <c r="T115" s="159"/>
      <c r="U115" s="195" t="s">
        <v>46</v>
      </c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211"/>
      <c r="AK115" s="136"/>
      <c r="AL115" s="136"/>
      <c r="AM115" s="208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10"/>
      <c r="BC115" s="120"/>
      <c r="BD115" s="109"/>
      <c r="BE115" s="109"/>
      <c r="BF115" s="150"/>
      <c r="BG115" s="151"/>
      <c r="BH115" s="151"/>
      <c r="BI115" s="151"/>
      <c r="BJ115" s="150"/>
      <c r="BK115" s="151"/>
      <c r="BL115" s="151"/>
      <c r="BM115" s="151"/>
      <c r="BN115" s="150"/>
      <c r="BO115" s="151"/>
      <c r="BP115" s="151"/>
      <c r="BQ115" s="152"/>
      <c r="BR115" s="112"/>
    </row>
    <row r="116" spans="3:70" ht="19.350000000000001" customHeight="1" x14ac:dyDescent="0.4">
      <c r="C116" s="10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218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20"/>
      <c r="AK116" s="136"/>
      <c r="AL116" s="136"/>
      <c r="AM116" s="208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10"/>
      <c r="BC116" s="120"/>
      <c r="BD116" s="172"/>
      <c r="BE116" s="172"/>
      <c r="BF116" s="150"/>
      <c r="BG116" s="151"/>
      <c r="BH116" s="151"/>
      <c r="BI116" s="151"/>
      <c r="BJ116" s="150"/>
      <c r="BK116" s="151"/>
      <c r="BL116" s="151"/>
      <c r="BM116" s="151"/>
      <c r="BN116" s="150"/>
      <c r="BO116" s="151"/>
      <c r="BP116" s="151"/>
      <c r="BQ116" s="152"/>
      <c r="BR116" s="112"/>
    </row>
    <row r="117" spans="3:70" ht="15.6" customHeight="1" x14ac:dyDescent="0.4">
      <c r="C117" s="101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119"/>
      <c r="S117" s="119"/>
      <c r="T117" s="119"/>
      <c r="U117" s="82" t="str">
        <f>IF([3]回答表!F17="簡易水道事業",IF([3]回答表!X45="●",[3]回答表!Y186,IF([3]回答表!AA45="●",[3]回答表!Y252,"")),"")</f>
        <v/>
      </c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153"/>
      <c r="AK117" s="136"/>
      <c r="AL117" s="136"/>
      <c r="AM117" s="208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10"/>
      <c r="BC117" s="120"/>
      <c r="BD117" s="172"/>
      <c r="BE117" s="172"/>
      <c r="BF117" s="150" t="s">
        <v>23</v>
      </c>
      <c r="BG117" s="151"/>
      <c r="BH117" s="151"/>
      <c r="BI117" s="151"/>
      <c r="BJ117" s="150" t="s">
        <v>24</v>
      </c>
      <c r="BK117" s="151"/>
      <c r="BL117" s="151"/>
      <c r="BM117" s="151"/>
      <c r="BN117" s="150" t="s">
        <v>25</v>
      </c>
      <c r="BO117" s="151"/>
      <c r="BP117" s="151"/>
      <c r="BQ117" s="152"/>
      <c r="BR117" s="112"/>
    </row>
    <row r="118" spans="3:70" ht="15.6" customHeight="1" x14ac:dyDescent="0.4">
      <c r="C118" s="101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119"/>
      <c r="S118" s="119"/>
      <c r="T118" s="119"/>
      <c r="U118" s="79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1"/>
      <c r="AK118" s="136"/>
      <c r="AL118" s="136"/>
      <c r="AM118" s="215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7"/>
      <c r="BC118" s="120"/>
      <c r="BD118" s="172"/>
      <c r="BE118" s="172"/>
      <c r="BF118" s="150"/>
      <c r="BG118" s="151"/>
      <c r="BH118" s="151"/>
      <c r="BI118" s="151"/>
      <c r="BJ118" s="150"/>
      <c r="BK118" s="151"/>
      <c r="BL118" s="151"/>
      <c r="BM118" s="151"/>
      <c r="BN118" s="150"/>
      <c r="BO118" s="151"/>
      <c r="BP118" s="151"/>
      <c r="BQ118" s="152"/>
      <c r="BR118" s="112"/>
    </row>
    <row r="119" spans="3:70" ht="15.6" customHeight="1" x14ac:dyDescent="0.4">
      <c r="C119" s="101"/>
      <c r="D119" s="166" t="s">
        <v>26</v>
      </c>
      <c r="E119" s="167"/>
      <c r="F119" s="167"/>
      <c r="G119" s="167"/>
      <c r="H119" s="167"/>
      <c r="I119" s="167"/>
      <c r="J119" s="167"/>
      <c r="K119" s="167"/>
      <c r="L119" s="167"/>
      <c r="M119" s="168"/>
      <c r="N119" s="130" t="str">
        <f>IF([3]回答表!F17="簡易水道事業",IF([3]回答表!AA45="●","●",""),"")</f>
        <v/>
      </c>
      <c r="O119" s="131"/>
      <c r="P119" s="131"/>
      <c r="Q119" s="132"/>
      <c r="R119" s="119"/>
      <c r="S119" s="119"/>
      <c r="T119" s="119"/>
      <c r="U119" s="85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7"/>
      <c r="AK119" s="136"/>
      <c r="AL119" s="136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120"/>
      <c r="BD119" s="172"/>
      <c r="BE119" s="172"/>
      <c r="BF119" s="189"/>
      <c r="BG119" s="190"/>
      <c r="BH119" s="190"/>
      <c r="BI119" s="190"/>
      <c r="BJ119" s="189"/>
      <c r="BK119" s="190"/>
      <c r="BL119" s="190"/>
      <c r="BM119" s="190"/>
      <c r="BN119" s="189"/>
      <c r="BO119" s="190"/>
      <c r="BP119" s="190"/>
      <c r="BQ119" s="191"/>
      <c r="BR119" s="112"/>
    </row>
    <row r="120" spans="3:70" ht="15.6" customHeight="1" x14ac:dyDescent="0.4">
      <c r="C120" s="101"/>
      <c r="D120" s="173"/>
      <c r="E120" s="174"/>
      <c r="F120" s="174"/>
      <c r="G120" s="174"/>
      <c r="H120" s="174"/>
      <c r="I120" s="174"/>
      <c r="J120" s="174"/>
      <c r="K120" s="174"/>
      <c r="L120" s="174"/>
      <c r="M120" s="175"/>
      <c r="N120" s="144"/>
      <c r="O120" s="145"/>
      <c r="P120" s="145"/>
      <c r="Q120" s="146"/>
      <c r="R120" s="119"/>
      <c r="S120" s="119"/>
      <c r="T120" s="119"/>
      <c r="U120" s="195" t="s">
        <v>47</v>
      </c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211"/>
      <c r="AK120" s="68"/>
      <c r="AL120" s="68"/>
      <c r="AM120" s="221" t="s">
        <v>48</v>
      </c>
      <c r="AN120" s="222"/>
      <c r="AO120" s="222"/>
      <c r="AP120" s="222"/>
      <c r="AQ120" s="222"/>
      <c r="AR120" s="223"/>
      <c r="AS120" s="221" t="s">
        <v>49</v>
      </c>
      <c r="AT120" s="222"/>
      <c r="AU120" s="222"/>
      <c r="AV120" s="222"/>
      <c r="AW120" s="222"/>
      <c r="AX120" s="223"/>
      <c r="AY120" s="224" t="s">
        <v>50</v>
      </c>
      <c r="AZ120" s="225"/>
      <c r="BA120" s="225"/>
      <c r="BB120" s="225"/>
      <c r="BC120" s="225"/>
      <c r="BD120" s="226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112"/>
    </row>
    <row r="121" spans="3:70" ht="15.6" customHeight="1" x14ac:dyDescent="0.4">
      <c r="C121" s="101"/>
      <c r="D121" s="173"/>
      <c r="E121" s="174"/>
      <c r="F121" s="174"/>
      <c r="G121" s="174"/>
      <c r="H121" s="174"/>
      <c r="I121" s="174"/>
      <c r="J121" s="174"/>
      <c r="K121" s="174"/>
      <c r="L121" s="174"/>
      <c r="M121" s="175"/>
      <c r="N121" s="144"/>
      <c r="O121" s="145"/>
      <c r="P121" s="145"/>
      <c r="Q121" s="146"/>
      <c r="R121" s="119"/>
      <c r="S121" s="119"/>
      <c r="T121" s="119"/>
      <c r="U121" s="218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20"/>
      <c r="AK121" s="68"/>
      <c r="AL121" s="68"/>
      <c r="AM121" s="227"/>
      <c r="AN121" s="228"/>
      <c r="AO121" s="228"/>
      <c r="AP121" s="228"/>
      <c r="AQ121" s="228"/>
      <c r="AR121" s="229"/>
      <c r="AS121" s="227"/>
      <c r="AT121" s="228"/>
      <c r="AU121" s="228"/>
      <c r="AV121" s="228"/>
      <c r="AW121" s="228"/>
      <c r="AX121" s="229"/>
      <c r="AY121" s="230"/>
      <c r="AZ121" s="231"/>
      <c r="BA121" s="231"/>
      <c r="BB121" s="231"/>
      <c r="BC121" s="231"/>
      <c r="BD121" s="232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112"/>
    </row>
    <row r="122" spans="3:70" ht="15.6" customHeight="1" x14ac:dyDescent="0.4">
      <c r="C122" s="101"/>
      <c r="D122" s="176"/>
      <c r="E122" s="177"/>
      <c r="F122" s="177"/>
      <c r="G122" s="177"/>
      <c r="H122" s="177"/>
      <c r="I122" s="177"/>
      <c r="J122" s="177"/>
      <c r="K122" s="177"/>
      <c r="L122" s="177"/>
      <c r="M122" s="178"/>
      <c r="N122" s="154"/>
      <c r="O122" s="155"/>
      <c r="P122" s="155"/>
      <c r="Q122" s="156"/>
      <c r="R122" s="119"/>
      <c r="S122" s="119"/>
      <c r="T122" s="119"/>
      <c r="U122" s="82" t="str">
        <f>IF([3]回答表!F17="簡易水道事業",IF([3]回答表!X45="●",[3]回答表!Y187,IF([3]回答表!AA45="●",[3]回答表!Y253,"")),"")</f>
        <v/>
      </c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153"/>
      <c r="AK122" s="68"/>
      <c r="AL122" s="68"/>
      <c r="AM122" s="233" t="str">
        <f>IF([3]回答表!F17="簡易水道事業",IF([3]回答表!X45="●",[3]回答表!Y189,IF([3]回答表!AA45="●",[3]回答表!Y255,"")),"")</f>
        <v/>
      </c>
      <c r="AN122" s="233"/>
      <c r="AO122" s="233"/>
      <c r="AP122" s="233"/>
      <c r="AQ122" s="233"/>
      <c r="AR122" s="233"/>
      <c r="AS122" s="233" t="str">
        <f>IF([3]回答表!F17="簡易水道事業",IF([3]回答表!X45="●",[3]回答表!Y190,IF([3]回答表!AA45="●",[3]回答表!Y256,"")),"")</f>
        <v/>
      </c>
      <c r="AT122" s="233"/>
      <c r="AU122" s="233"/>
      <c r="AV122" s="233"/>
      <c r="AW122" s="233"/>
      <c r="AX122" s="233"/>
      <c r="AY122" s="233" t="str">
        <f>IF([3]回答表!F17="簡易水道事業",IF([3]回答表!X45="●",[3]回答表!Y191,IF([3]回答表!AA45="●",[3]回答表!Y257,"")),"")</f>
        <v/>
      </c>
      <c r="AZ122" s="233"/>
      <c r="BA122" s="233"/>
      <c r="BB122" s="233"/>
      <c r="BC122" s="233"/>
      <c r="BD122" s="233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112"/>
    </row>
    <row r="123" spans="3:70" ht="15.6" customHeight="1" x14ac:dyDescent="0.4">
      <c r="C123" s="10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119"/>
      <c r="S123" s="119"/>
      <c r="T123" s="119"/>
      <c r="U123" s="79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1"/>
      <c r="AK123" s="68"/>
      <c r="AL123" s="68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Y123" s="233"/>
      <c r="AZ123" s="233"/>
      <c r="BA123" s="233"/>
      <c r="BB123" s="233"/>
      <c r="BC123" s="233"/>
      <c r="BD123" s="233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112"/>
    </row>
    <row r="124" spans="3:70" ht="15.6" customHeight="1" x14ac:dyDescent="0.4">
      <c r="C124" s="101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84"/>
      <c r="O124" s="84"/>
      <c r="P124" s="84"/>
      <c r="Q124" s="84"/>
      <c r="R124" s="119"/>
      <c r="S124" s="119"/>
      <c r="T124" s="234"/>
      <c r="U124" s="85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7"/>
      <c r="AK124" s="68"/>
      <c r="AL124" s="112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33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112"/>
    </row>
    <row r="125" spans="3:70" ht="15.6" customHeight="1" x14ac:dyDescent="0.4">
      <c r="C125" s="101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108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2"/>
    </row>
    <row r="126" spans="3:70" ht="18.600000000000001" customHeight="1" x14ac:dyDescent="0.5">
      <c r="C126" s="101"/>
      <c r="D126" s="235"/>
      <c r="E126" s="157"/>
      <c r="F126" s="157"/>
      <c r="G126" s="157"/>
      <c r="H126" s="157"/>
      <c r="I126" s="157"/>
      <c r="J126" s="157"/>
      <c r="K126" s="157"/>
      <c r="L126" s="157"/>
      <c r="M126" s="157"/>
      <c r="N126" s="84"/>
      <c r="O126" s="84"/>
      <c r="P126" s="84"/>
      <c r="Q126" s="84"/>
      <c r="R126" s="119"/>
      <c r="S126" s="119"/>
      <c r="T126" s="119"/>
      <c r="U126" s="123" t="s">
        <v>31</v>
      </c>
      <c r="V126" s="119"/>
      <c r="W126" s="119"/>
      <c r="X126" s="119"/>
      <c r="Y126" s="119"/>
      <c r="Z126" s="119"/>
      <c r="AA126" s="110"/>
      <c r="AB126" s="124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23" t="s">
        <v>32</v>
      </c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68"/>
      <c r="BR126" s="112"/>
    </row>
    <row r="127" spans="3:70" ht="15.6" customHeight="1" x14ac:dyDescent="0.4">
      <c r="C127" s="101"/>
      <c r="D127" s="194" t="s">
        <v>33</v>
      </c>
      <c r="E127" s="194"/>
      <c r="F127" s="194"/>
      <c r="G127" s="194"/>
      <c r="H127" s="194"/>
      <c r="I127" s="194"/>
      <c r="J127" s="194"/>
      <c r="K127" s="194"/>
      <c r="L127" s="194"/>
      <c r="M127" s="213"/>
      <c r="N127" s="130" t="str">
        <f>IF([3]回答表!F17="簡易水道事業",IF([3]回答表!AD45="●","●",""),"")</f>
        <v/>
      </c>
      <c r="O127" s="131"/>
      <c r="P127" s="131"/>
      <c r="Q127" s="132"/>
      <c r="R127" s="119"/>
      <c r="S127" s="119"/>
      <c r="T127" s="119"/>
      <c r="U127" s="133" t="str">
        <f>IF([3]回答表!F17="簡易水道事業",IF([3]回答表!AD45="●",[3]回答表!B289,""),"")</f>
        <v/>
      </c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5"/>
      <c r="AK127" s="183"/>
      <c r="AL127" s="183"/>
      <c r="AM127" s="133" t="str">
        <f>IF([3]回答表!F17="簡易水道事業",IF([3]回答表!AD45="●",[3]回答表!B295,""),"")</f>
        <v/>
      </c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5"/>
      <c r="BR127" s="112"/>
    </row>
    <row r="128" spans="3:70" ht="15.6" customHeight="1" x14ac:dyDescent="0.4">
      <c r="C128" s="101"/>
      <c r="D128" s="194"/>
      <c r="E128" s="194"/>
      <c r="F128" s="194"/>
      <c r="G128" s="194"/>
      <c r="H128" s="194"/>
      <c r="I128" s="194"/>
      <c r="J128" s="194"/>
      <c r="K128" s="194"/>
      <c r="L128" s="194"/>
      <c r="M128" s="213"/>
      <c r="N128" s="144"/>
      <c r="O128" s="145"/>
      <c r="P128" s="145"/>
      <c r="Q128" s="146"/>
      <c r="R128" s="119"/>
      <c r="S128" s="119"/>
      <c r="T128" s="119"/>
      <c r="U128" s="147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9"/>
      <c r="AK128" s="183"/>
      <c r="AL128" s="183"/>
      <c r="AM128" s="147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9"/>
      <c r="BR128" s="112"/>
    </row>
    <row r="129" spans="3:92" ht="15.6" customHeight="1" x14ac:dyDescent="0.4">
      <c r="C129" s="101"/>
      <c r="D129" s="194"/>
      <c r="E129" s="194"/>
      <c r="F129" s="194"/>
      <c r="G129" s="194"/>
      <c r="H129" s="194"/>
      <c r="I129" s="194"/>
      <c r="J129" s="194"/>
      <c r="K129" s="194"/>
      <c r="L129" s="194"/>
      <c r="M129" s="213"/>
      <c r="N129" s="144"/>
      <c r="O129" s="145"/>
      <c r="P129" s="145"/>
      <c r="Q129" s="146"/>
      <c r="R129" s="119"/>
      <c r="S129" s="119"/>
      <c r="T129" s="119"/>
      <c r="U129" s="147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9"/>
      <c r="AK129" s="183"/>
      <c r="AL129" s="183"/>
      <c r="AM129" s="147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9"/>
      <c r="BR129" s="112"/>
    </row>
    <row r="130" spans="3:92" ht="15.6" customHeight="1" x14ac:dyDescent="0.4">
      <c r="C130" s="101"/>
      <c r="D130" s="194"/>
      <c r="E130" s="194"/>
      <c r="F130" s="194"/>
      <c r="G130" s="194"/>
      <c r="H130" s="194"/>
      <c r="I130" s="194"/>
      <c r="J130" s="194"/>
      <c r="K130" s="194"/>
      <c r="L130" s="194"/>
      <c r="M130" s="213"/>
      <c r="N130" s="154"/>
      <c r="O130" s="155"/>
      <c r="P130" s="155"/>
      <c r="Q130" s="156"/>
      <c r="R130" s="119"/>
      <c r="S130" s="119"/>
      <c r="T130" s="119"/>
      <c r="U130" s="179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1"/>
      <c r="AK130" s="183"/>
      <c r="AL130" s="183"/>
      <c r="AM130" s="179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1"/>
      <c r="BR130" s="112"/>
    </row>
    <row r="131" spans="3:92" ht="15.6" customHeight="1" x14ac:dyDescent="0.4">
      <c r="C131" s="184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6"/>
    </row>
    <row r="132" spans="3:92" ht="15.6" customHeight="1" x14ac:dyDescent="0.4"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</row>
    <row r="133" spans="3:92" ht="15.6" customHeight="1" x14ac:dyDescent="0.4">
      <c r="C133" s="94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C133" s="97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9"/>
    </row>
    <row r="134" spans="3:92" ht="15.6" customHeight="1" x14ac:dyDescent="0.5">
      <c r="C134" s="10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68"/>
      <c r="Y134" s="68"/>
      <c r="Z134" s="68"/>
      <c r="AA134" s="109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11"/>
      <c r="AO134" s="120"/>
      <c r="AP134" s="121"/>
      <c r="AQ134" s="121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08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10"/>
      <c r="BO134" s="110"/>
      <c r="BP134" s="110"/>
      <c r="BQ134" s="111"/>
      <c r="BR134" s="112"/>
    </row>
    <row r="135" spans="3:92" ht="15.6" customHeight="1" x14ac:dyDescent="0.5">
      <c r="C135" s="101"/>
      <c r="D135" s="102" t="s">
        <v>14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4"/>
      <c r="R135" s="105" t="s">
        <v>51</v>
      </c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7"/>
      <c r="BC135" s="108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10"/>
      <c r="BO135" s="110"/>
      <c r="BP135" s="110"/>
      <c r="BQ135" s="111"/>
      <c r="BR135" s="112"/>
    </row>
    <row r="136" spans="3:92" ht="15.6" customHeight="1" x14ac:dyDescent="0.5">
      <c r="C136" s="101"/>
      <c r="D136" s="113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5"/>
      <c r="R136" s="116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8"/>
      <c r="BC136" s="108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10"/>
      <c r="BO136" s="110"/>
      <c r="BP136" s="110"/>
      <c r="BQ136" s="111"/>
      <c r="BR136" s="112"/>
    </row>
    <row r="137" spans="3:92" ht="15.6" customHeight="1" x14ac:dyDescent="0.5">
      <c r="C137" s="10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68"/>
      <c r="Y137" s="68"/>
      <c r="Z137" s="68"/>
      <c r="AA137" s="109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11"/>
      <c r="AO137" s="120"/>
      <c r="AP137" s="121"/>
      <c r="AQ137" s="121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08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10"/>
      <c r="BO137" s="110"/>
      <c r="BP137" s="110"/>
      <c r="BQ137" s="111"/>
      <c r="BR137" s="112"/>
    </row>
    <row r="138" spans="3:92" ht="25.5" x14ac:dyDescent="0.5">
      <c r="C138" s="10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23" t="s">
        <v>39</v>
      </c>
      <c r="V138" s="125"/>
      <c r="W138" s="124"/>
      <c r="X138" s="126"/>
      <c r="Y138" s="126"/>
      <c r="Z138" s="127"/>
      <c r="AA138" s="127"/>
      <c r="AB138" s="127"/>
      <c r="AC138" s="128"/>
      <c r="AD138" s="128"/>
      <c r="AE138" s="128"/>
      <c r="AF138" s="128"/>
      <c r="AG138" s="128"/>
      <c r="AH138" s="128"/>
      <c r="AI138" s="128"/>
      <c r="AJ138" s="128"/>
      <c r="AK138" s="124"/>
      <c r="AL138" s="124"/>
      <c r="AM138" s="123" t="s">
        <v>35</v>
      </c>
      <c r="AN138" s="119"/>
      <c r="AO138" s="119"/>
      <c r="AP138" s="119"/>
      <c r="AQ138" s="119"/>
      <c r="AR138" s="119"/>
      <c r="AS138" s="110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8"/>
      <c r="BD138" s="110"/>
      <c r="BE138" s="110"/>
      <c r="BF138" s="129" t="s">
        <v>17</v>
      </c>
      <c r="BG138" s="187"/>
      <c r="BH138" s="187"/>
      <c r="BI138" s="187"/>
      <c r="BJ138" s="187"/>
      <c r="BK138" s="187"/>
      <c r="BL138" s="187"/>
      <c r="BM138" s="110"/>
      <c r="BN138" s="110"/>
      <c r="BO138" s="110"/>
      <c r="BP138" s="110"/>
      <c r="BQ138" s="111"/>
      <c r="BR138" s="112"/>
    </row>
    <row r="139" spans="3:92" ht="19.350000000000001" customHeight="1" x14ac:dyDescent="0.4">
      <c r="C139" s="101"/>
      <c r="D139" s="194" t="s">
        <v>18</v>
      </c>
      <c r="E139" s="194"/>
      <c r="F139" s="194"/>
      <c r="G139" s="194"/>
      <c r="H139" s="194"/>
      <c r="I139" s="194"/>
      <c r="J139" s="194"/>
      <c r="K139" s="194"/>
      <c r="L139" s="194"/>
      <c r="M139" s="194"/>
      <c r="N139" s="130" t="str">
        <f>IF([3]回答表!F17="下水道事業",IF([3]回答表!X45="●","●",""),"")</f>
        <v/>
      </c>
      <c r="O139" s="131"/>
      <c r="P139" s="131"/>
      <c r="Q139" s="132"/>
      <c r="R139" s="119"/>
      <c r="S139" s="119"/>
      <c r="T139" s="119"/>
      <c r="U139" s="197" t="s">
        <v>52</v>
      </c>
      <c r="V139" s="198"/>
      <c r="W139" s="198"/>
      <c r="X139" s="198"/>
      <c r="Y139" s="198"/>
      <c r="Z139" s="198"/>
      <c r="AA139" s="198"/>
      <c r="AB139" s="198"/>
      <c r="AC139" s="101"/>
      <c r="AD139" s="68"/>
      <c r="AE139" s="68"/>
      <c r="AF139" s="68"/>
      <c r="AG139" s="68"/>
      <c r="AH139" s="68"/>
      <c r="AI139" s="68"/>
      <c r="AJ139" s="68"/>
      <c r="AK139" s="136"/>
      <c r="AL139" s="68"/>
      <c r="AM139" s="200" t="str">
        <f>IF([3]回答表!F17="下水道事業",IF([3]回答表!X45="●",[3]回答表!B158,IF([3]回答表!AA45="●",[3]回答表!B223,"")),"")</f>
        <v/>
      </c>
      <c r="AN139" s="201"/>
      <c r="AO139" s="201"/>
      <c r="AP139" s="201"/>
      <c r="AQ139" s="201"/>
      <c r="AR139" s="201"/>
      <c r="AS139" s="201"/>
      <c r="AT139" s="201"/>
      <c r="AU139" s="201"/>
      <c r="AV139" s="201"/>
      <c r="AW139" s="201"/>
      <c r="AX139" s="201"/>
      <c r="AY139" s="201"/>
      <c r="AZ139" s="201"/>
      <c r="BA139" s="201"/>
      <c r="BB139" s="201"/>
      <c r="BC139" s="202"/>
      <c r="BD139" s="109"/>
      <c r="BE139" s="109"/>
      <c r="BF139" s="138" t="str">
        <f>IF([3]回答表!F17="下水道事業",IF([3]回答表!X45="●",[3]回答表!B212,IF([3]回答表!AA45="●",[3]回答表!B278,"")),"")</f>
        <v/>
      </c>
      <c r="BG139" s="139"/>
      <c r="BH139" s="139"/>
      <c r="BI139" s="139"/>
      <c r="BJ139" s="138"/>
      <c r="BK139" s="139"/>
      <c r="BL139" s="139"/>
      <c r="BM139" s="139"/>
      <c r="BN139" s="138"/>
      <c r="BO139" s="139"/>
      <c r="BP139" s="139"/>
      <c r="BQ139" s="140"/>
      <c r="BR139" s="112"/>
    </row>
    <row r="140" spans="3:92" ht="19.350000000000001" customHeight="1" x14ac:dyDescent="0.4">
      <c r="C140" s="101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44"/>
      <c r="O140" s="145"/>
      <c r="P140" s="145"/>
      <c r="Q140" s="146"/>
      <c r="R140" s="119"/>
      <c r="S140" s="119"/>
      <c r="T140" s="119"/>
      <c r="U140" s="205"/>
      <c r="V140" s="206"/>
      <c r="W140" s="206"/>
      <c r="X140" s="206"/>
      <c r="Y140" s="206"/>
      <c r="Z140" s="206"/>
      <c r="AA140" s="206"/>
      <c r="AB140" s="206"/>
      <c r="AC140" s="101"/>
      <c r="AD140" s="68"/>
      <c r="AE140" s="68"/>
      <c r="AF140" s="68"/>
      <c r="AG140" s="68"/>
      <c r="AH140" s="68"/>
      <c r="AI140" s="68"/>
      <c r="AJ140" s="68"/>
      <c r="AK140" s="136"/>
      <c r="AL140" s="68"/>
      <c r="AM140" s="208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10"/>
      <c r="BD140" s="109"/>
      <c r="BE140" s="109"/>
      <c r="BF140" s="150"/>
      <c r="BG140" s="151"/>
      <c r="BH140" s="151"/>
      <c r="BI140" s="151"/>
      <c r="BJ140" s="150"/>
      <c r="BK140" s="151"/>
      <c r="BL140" s="151"/>
      <c r="BM140" s="151"/>
      <c r="BN140" s="150"/>
      <c r="BO140" s="151"/>
      <c r="BP140" s="151"/>
      <c r="BQ140" s="152"/>
      <c r="BR140" s="112"/>
    </row>
    <row r="141" spans="3:92" ht="15.6" customHeight="1" x14ac:dyDescent="0.4">
      <c r="C141" s="101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44"/>
      <c r="O141" s="145"/>
      <c r="P141" s="145"/>
      <c r="Q141" s="146"/>
      <c r="R141" s="119"/>
      <c r="S141" s="119"/>
      <c r="T141" s="119"/>
      <c r="U141" s="82" t="str">
        <f>IF([3]回答表!F17="下水道事業",IF([3]回答表!X45="●",[3]回答表!Y193,IF([3]回答表!AA45="●",[3]回答表!Y259,"")),"")</f>
        <v/>
      </c>
      <c r="V141" s="83"/>
      <c r="W141" s="83"/>
      <c r="X141" s="83"/>
      <c r="Y141" s="83"/>
      <c r="Z141" s="83"/>
      <c r="AA141" s="83"/>
      <c r="AB141" s="153"/>
      <c r="AC141" s="68"/>
      <c r="AD141" s="68"/>
      <c r="AE141" s="68"/>
      <c r="AF141" s="68"/>
      <c r="AG141" s="68"/>
      <c r="AH141" s="68"/>
      <c r="AI141" s="68"/>
      <c r="AJ141" s="68"/>
      <c r="AK141" s="136"/>
      <c r="AL141" s="68"/>
      <c r="AM141" s="208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10"/>
      <c r="BD141" s="109"/>
      <c r="BE141" s="109"/>
      <c r="BF141" s="150"/>
      <c r="BG141" s="151"/>
      <c r="BH141" s="151"/>
      <c r="BI141" s="151"/>
      <c r="BJ141" s="150"/>
      <c r="BK141" s="151"/>
      <c r="BL141" s="151"/>
      <c r="BM141" s="151"/>
      <c r="BN141" s="150"/>
      <c r="BO141" s="151"/>
      <c r="BP141" s="151"/>
      <c r="BQ141" s="152"/>
      <c r="BR141" s="112"/>
    </row>
    <row r="142" spans="3:92" ht="15.6" customHeight="1" x14ac:dyDescent="0.5">
      <c r="C142" s="101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54"/>
      <c r="O142" s="155"/>
      <c r="P142" s="155"/>
      <c r="Q142" s="156"/>
      <c r="R142" s="119"/>
      <c r="S142" s="119"/>
      <c r="T142" s="119"/>
      <c r="U142" s="79"/>
      <c r="V142" s="80"/>
      <c r="W142" s="80"/>
      <c r="X142" s="80"/>
      <c r="Y142" s="80"/>
      <c r="Z142" s="80"/>
      <c r="AA142" s="80"/>
      <c r="AB142" s="81"/>
      <c r="AC142" s="109"/>
      <c r="AD142" s="109"/>
      <c r="AE142" s="109"/>
      <c r="AF142" s="109"/>
      <c r="AG142" s="109"/>
      <c r="AH142" s="109"/>
      <c r="AI142" s="109"/>
      <c r="AJ142" s="110"/>
      <c r="AK142" s="136"/>
      <c r="AL142" s="68"/>
      <c r="AM142" s="208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10"/>
      <c r="BD142" s="109"/>
      <c r="BE142" s="109"/>
      <c r="BF142" s="150" t="str">
        <f>IF([3]回答表!F17="下水道事業",IF([3]回答表!X45="●",[3]回答表!E212,IF([3]回答表!AA45="●",[3]回答表!E278,"")),"")</f>
        <v/>
      </c>
      <c r="BG142" s="151"/>
      <c r="BH142" s="151"/>
      <c r="BI142" s="151"/>
      <c r="BJ142" s="150" t="str">
        <f>IF([3]回答表!F17="下水道事業",IF([3]回答表!X45="●",[3]回答表!E213,IF([3]回答表!AA45="●",[3]回答表!E279,"")),"")</f>
        <v/>
      </c>
      <c r="BK142" s="151"/>
      <c r="BL142" s="151"/>
      <c r="BM142" s="151"/>
      <c r="BN142" s="150" t="str">
        <f>IF([3]回答表!F17="下水道事業",IF([3]回答表!X45="●",[3]回答表!E214,IF([3]回答表!AA45="●",[3]回答表!E280,"")),"")</f>
        <v/>
      </c>
      <c r="BO142" s="151"/>
      <c r="BP142" s="151"/>
      <c r="BQ142" s="152"/>
      <c r="BR142" s="112"/>
      <c r="BX142" s="200" t="str">
        <f>IF([3]回答表!AQ20="下水道事業",IF([3]回答表!BI48="○",[3]回答表!AM161,IF([3]回答表!BL48="○",[3]回答表!AM226,"")),"")</f>
        <v/>
      </c>
      <c r="BY142" s="201"/>
      <c r="BZ142" s="201"/>
      <c r="CA142" s="201"/>
      <c r="CB142" s="201"/>
      <c r="CC142" s="201"/>
      <c r="CD142" s="201"/>
      <c r="CE142" s="201"/>
      <c r="CF142" s="201"/>
      <c r="CG142" s="201"/>
      <c r="CH142" s="201"/>
      <c r="CI142" s="201"/>
      <c r="CJ142" s="201"/>
      <c r="CK142" s="201"/>
      <c r="CL142" s="201"/>
      <c r="CM142" s="201"/>
      <c r="CN142" s="202"/>
    </row>
    <row r="143" spans="3:92" ht="15.6" customHeight="1" x14ac:dyDescent="0.5">
      <c r="C143" s="101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8"/>
      <c r="O143" s="158"/>
      <c r="P143" s="158"/>
      <c r="Q143" s="158"/>
      <c r="R143" s="159"/>
      <c r="S143" s="159"/>
      <c r="T143" s="159"/>
      <c r="U143" s="85"/>
      <c r="V143" s="86"/>
      <c r="W143" s="86"/>
      <c r="X143" s="86"/>
      <c r="Y143" s="86"/>
      <c r="Z143" s="86"/>
      <c r="AA143" s="86"/>
      <c r="AB143" s="87"/>
      <c r="AC143" s="109"/>
      <c r="AD143" s="109"/>
      <c r="AE143" s="109"/>
      <c r="AF143" s="109"/>
      <c r="AG143" s="109"/>
      <c r="AH143" s="109"/>
      <c r="AI143" s="109"/>
      <c r="AJ143" s="110"/>
      <c r="AK143" s="136"/>
      <c r="AL143" s="109"/>
      <c r="AM143" s="208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10"/>
      <c r="BD143" s="120"/>
      <c r="BE143" s="120"/>
      <c r="BF143" s="150"/>
      <c r="BG143" s="151"/>
      <c r="BH143" s="151"/>
      <c r="BI143" s="151"/>
      <c r="BJ143" s="150"/>
      <c r="BK143" s="151"/>
      <c r="BL143" s="151"/>
      <c r="BM143" s="151"/>
      <c r="BN143" s="150"/>
      <c r="BO143" s="151"/>
      <c r="BP143" s="151"/>
      <c r="BQ143" s="152"/>
      <c r="BR143" s="112"/>
      <c r="BX143" s="208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10"/>
    </row>
    <row r="144" spans="3:92" ht="18" customHeight="1" x14ac:dyDescent="0.4">
      <c r="C144" s="101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109"/>
      <c r="Q144" s="109"/>
      <c r="R144" s="119"/>
      <c r="S144" s="119"/>
      <c r="T144" s="119"/>
      <c r="U144" s="68"/>
      <c r="V144" s="68"/>
      <c r="W144" s="68"/>
      <c r="X144" s="68"/>
      <c r="Y144" s="68"/>
      <c r="Z144" s="68"/>
      <c r="AA144" s="68"/>
      <c r="AB144" s="68"/>
      <c r="AC144" s="68"/>
      <c r="AD144" s="108"/>
      <c r="AE144" s="109"/>
      <c r="AF144" s="109"/>
      <c r="AG144" s="109"/>
      <c r="AH144" s="109"/>
      <c r="AI144" s="109"/>
      <c r="AJ144" s="109"/>
      <c r="AK144" s="109"/>
      <c r="AL144" s="109"/>
      <c r="AM144" s="208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10"/>
      <c r="BD144" s="68"/>
      <c r="BE144" s="68"/>
      <c r="BF144" s="150"/>
      <c r="BG144" s="151"/>
      <c r="BH144" s="151"/>
      <c r="BI144" s="151"/>
      <c r="BJ144" s="150"/>
      <c r="BK144" s="151"/>
      <c r="BL144" s="151"/>
      <c r="BM144" s="151"/>
      <c r="BN144" s="150"/>
      <c r="BO144" s="151"/>
      <c r="BP144" s="151"/>
      <c r="BQ144" s="152"/>
      <c r="BR144" s="112"/>
      <c r="BS144" s="92"/>
      <c r="BT144" s="68"/>
      <c r="BU144" s="68"/>
      <c r="BV144" s="68"/>
      <c r="BW144" s="68"/>
      <c r="BX144" s="208"/>
      <c r="BY144" s="209"/>
      <c r="BZ144" s="209"/>
      <c r="CA144" s="209"/>
      <c r="CB144" s="209"/>
      <c r="CC144" s="209"/>
      <c r="CD144" s="209"/>
      <c r="CE144" s="209"/>
      <c r="CF144" s="209"/>
      <c r="CG144" s="209"/>
      <c r="CH144" s="209"/>
      <c r="CI144" s="209"/>
      <c r="CJ144" s="209"/>
      <c r="CK144" s="209"/>
      <c r="CL144" s="209"/>
      <c r="CM144" s="209"/>
      <c r="CN144" s="210"/>
    </row>
    <row r="145" spans="3:92" ht="19.350000000000001" customHeight="1" x14ac:dyDescent="0.4">
      <c r="C145" s="101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8"/>
      <c r="O145" s="158"/>
      <c r="P145" s="158"/>
      <c r="Q145" s="158"/>
      <c r="R145" s="159"/>
      <c r="S145" s="159"/>
      <c r="T145" s="159"/>
      <c r="U145" s="197" t="s">
        <v>53</v>
      </c>
      <c r="V145" s="198"/>
      <c r="W145" s="198"/>
      <c r="X145" s="198"/>
      <c r="Y145" s="198"/>
      <c r="Z145" s="198"/>
      <c r="AA145" s="198"/>
      <c r="AB145" s="198"/>
      <c r="AC145" s="197" t="s">
        <v>54</v>
      </c>
      <c r="AD145" s="198"/>
      <c r="AE145" s="198"/>
      <c r="AF145" s="198"/>
      <c r="AG145" s="198"/>
      <c r="AH145" s="198"/>
      <c r="AI145" s="198"/>
      <c r="AJ145" s="199"/>
      <c r="AK145" s="136"/>
      <c r="AL145" s="109"/>
      <c r="AM145" s="208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10"/>
      <c r="BD145" s="109"/>
      <c r="BE145" s="109"/>
      <c r="BF145" s="150"/>
      <c r="BG145" s="151"/>
      <c r="BH145" s="151"/>
      <c r="BI145" s="151"/>
      <c r="BJ145" s="150"/>
      <c r="BK145" s="151"/>
      <c r="BL145" s="151"/>
      <c r="BM145" s="151"/>
      <c r="BN145" s="150"/>
      <c r="BO145" s="151"/>
      <c r="BP145" s="151"/>
      <c r="BQ145" s="152"/>
      <c r="BR145" s="112"/>
      <c r="BX145" s="208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09"/>
      <c r="CI145" s="209"/>
      <c r="CJ145" s="209"/>
      <c r="CK145" s="209"/>
      <c r="CL145" s="209"/>
      <c r="CM145" s="209"/>
      <c r="CN145" s="210"/>
    </row>
    <row r="146" spans="3:92" ht="19.350000000000001" customHeight="1" x14ac:dyDescent="0.4">
      <c r="C146" s="101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109"/>
      <c r="Q146" s="109"/>
      <c r="R146" s="109"/>
      <c r="S146" s="119"/>
      <c r="T146" s="119"/>
      <c r="U146" s="205"/>
      <c r="V146" s="206"/>
      <c r="W146" s="206"/>
      <c r="X146" s="206"/>
      <c r="Y146" s="206"/>
      <c r="Z146" s="206"/>
      <c r="AA146" s="206"/>
      <c r="AB146" s="206"/>
      <c r="AC146" s="236"/>
      <c r="AD146" s="237"/>
      <c r="AE146" s="237"/>
      <c r="AF146" s="237"/>
      <c r="AG146" s="237"/>
      <c r="AH146" s="237"/>
      <c r="AI146" s="237"/>
      <c r="AJ146" s="238"/>
      <c r="AK146" s="136"/>
      <c r="AL146" s="109"/>
      <c r="AM146" s="208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10"/>
      <c r="BD146" s="172"/>
      <c r="BE146" s="172"/>
      <c r="BF146" s="150"/>
      <c r="BG146" s="151"/>
      <c r="BH146" s="151"/>
      <c r="BI146" s="151"/>
      <c r="BJ146" s="150"/>
      <c r="BK146" s="151"/>
      <c r="BL146" s="151"/>
      <c r="BM146" s="151"/>
      <c r="BN146" s="150"/>
      <c r="BO146" s="151"/>
      <c r="BP146" s="151"/>
      <c r="BQ146" s="152"/>
      <c r="BR146" s="112"/>
      <c r="BX146" s="208"/>
      <c r="BY146" s="209"/>
      <c r="BZ146" s="209"/>
      <c r="CA146" s="209"/>
      <c r="CB146" s="209"/>
      <c r="CC146" s="209"/>
      <c r="CD146" s="209"/>
      <c r="CE146" s="209"/>
      <c r="CF146" s="209"/>
      <c r="CG146" s="209"/>
      <c r="CH146" s="209"/>
      <c r="CI146" s="209"/>
      <c r="CJ146" s="209"/>
      <c r="CK146" s="209"/>
      <c r="CL146" s="209"/>
      <c r="CM146" s="209"/>
      <c r="CN146" s="210"/>
    </row>
    <row r="147" spans="3:92" ht="15.6" customHeight="1" x14ac:dyDescent="0.4">
      <c r="C147" s="101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109"/>
      <c r="Q147" s="109"/>
      <c r="R147" s="109"/>
      <c r="S147" s="119"/>
      <c r="T147" s="119"/>
      <c r="U147" s="82" t="str">
        <f>IF([3]回答表!F17="下水道事業",IF([3]回答表!X45="●",[3]回答表!Y195,IF([3]回答表!AA45="●",[3]回答表!Y261,"")),"")</f>
        <v/>
      </c>
      <c r="V147" s="83"/>
      <c r="W147" s="83"/>
      <c r="X147" s="83"/>
      <c r="Y147" s="83"/>
      <c r="Z147" s="83"/>
      <c r="AA147" s="83"/>
      <c r="AB147" s="153"/>
      <c r="AC147" s="82" t="str">
        <f>IF([3]回答表!F17="下水道事業",IF([3]回答表!X45="●",[3]回答表!Y196,IF([3]回答表!AA45="●",[3]回答表!Y262,"")),"")</f>
        <v/>
      </c>
      <c r="AD147" s="83"/>
      <c r="AE147" s="83"/>
      <c r="AF147" s="83"/>
      <c r="AG147" s="83"/>
      <c r="AH147" s="83"/>
      <c r="AI147" s="83"/>
      <c r="AJ147" s="153"/>
      <c r="AK147" s="136"/>
      <c r="AL147" s="109"/>
      <c r="AM147" s="208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10"/>
      <c r="BD147" s="172"/>
      <c r="BE147" s="172"/>
      <c r="BF147" s="150" t="s">
        <v>23</v>
      </c>
      <c r="BG147" s="151"/>
      <c r="BH147" s="151"/>
      <c r="BI147" s="151"/>
      <c r="BJ147" s="150" t="s">
        <v>24</v>
      </c>
      <c r="BK147" s="151"/>
      <c r="BL147" s="151"/>
      <c r="BM147" s="151"/>
      <c r="BN147" s="150" t="s">
        <v>25</v>
      </c>
      <c r="BO147" s="151"/>
      <c r="BP147" s="151"/>
      <c r="BQ147" s="152"/>
      <c r="BR147" s="112"/>
      <c r="BX147" s="208"/>
      <c r="BY147" s="209"/>
      <c r="BZ147" s="209"/>
      <c r="CA147" s="209"/>
      <c r="CB147" s="209"/>
      <c r="CC147" s="209"/>
      <c r="CD147" s="209"/>
      <c r="CE147" s="209"/>
      <c r="CF147" s="209"/>
      <c r="CG147" s="209"/>
      <c r="CH147" s="209"/>
      <c r="CI147" s="209"/>
      <c r="CJ147" s="209"/>
      <c r="CK147" s="209"/>
      <c r="CL147" s="209"/>
      <c r="CM147" s="209"/>
      <c r="CN147" s="210"/>
    </row>
    <row r="148" spans="3:92" ht="15.6" customHeight="1" x14ac:dyDescent="0.4">
      <c r="C148" s="101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109"/>
      <c r="Q148" s="109"/>
      <c r="R148" s="109"/>
      <c r="S148" s="119"/>
      <c r="T148" s="119"/>
      <c r="U148" s="79"/>
      <c r="V148" s="80"/>
      <c r="W148" s="80"/>
      <c r="X148" s="80"/>
      <c r="Y148" s="80"/>
      <c r="Z148" s="80"/>
      <c r="AA148" s="80"/>
      <c r="AB148" s="81"/>
      <c r="AC148" s="79"/>
      <c r="AD148" s="80"/>
      <c r="AE148" s="80"/>
      <c r="AF148" s="80"/>
      <c r="AG148" s="80"/>
      <c r="AH148" s="80"/>
      <c r="AI148" s="80"/>
      <c r="AJ148" s="81"/>
      <c r="AK148" s="136"/>
      <c r="AL148" s="109"/>
      <c r="AM148" s="215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7"/>
      <c r="BD148" s="172"/>
      <c r="BE148" s="172"/>
      <c r="BF148" s="150"/>
      <c r="BG148" s="151"/>
      <c r="BH148" s="151"/>
      <c r="BI148" s="151"/>
      <c r="BJ148" s="150"/>
      <c r="BK148" s="151"/>
      <c r="BL148" s="151"/>
      <c r="BM148" s="151"/>
      <c r="BN148" s="150"/>
      <c r="BO148" s="151"/>
      <c r="BP148" s="151"/>
      <c r="BQ148" s="152"/>
      <c r="BR148" s="112"/>
      <c r="BX148" s="208"/>
      <c r="BY148" s="209"/>
      <c r="BZ148" s="209"/>
      <c r="CA148" s="209"/>
      <c r="CB148" s="209"/>
      <c r="CC148" s="209"/>
      <c r="CD148" s="209"/>
      <c r="CE148" s="209"/>
      <c r="CF148" s="209"/>
      <c r="CG148" s="209"/>
      <c r="CH148" s="209"/>
      <c r="CI148" s="209"/>
      <c r="CJ148" s="209"/>
      <c r="CK148" s="209"/>
      <c r="CL148" s="209"/>
      <c r="CM148" s="209"/>
      <c r="CN148" s="210"/>
    </row>
    <row r="149" spans="3:92" ht="15.6" customHeight="1" x14ac:dyDescent="0.4">
      <c r="C149" s="101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109"/>
      <c r="Q149" s="109"/>
      <c r="R149" s="109"/>
      <c r="S149" s="119"/>
      <c r="T149" s="119"/>
      <c r="U149" s="85"/>
      <c r="V149" s="86"/>
      <c r="W149" s="86"/>
      <c r="X149" s="86"/>
      <c r="Y149" s="86"/>
      <c r="Z149" s="86"/>
      <c r="AA149" s="86"/>
      <c r="AB149" s="87"/>
      <c r="AC149" s="85"/>
      <c r="AD149" s="86"/>
      <c r="AE149" s="86"/>
      <c r="AF149" s="86"/>
      <c r="AG149" s="86"/>
      <c r="AH149" s="86"/>
      <c r="AI149" s="86"/>
      <c r="AJ149" s="87"/>
      <c r="AK149" s="136"/>
      <c r="AL149" s="109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120"/>
      <c r="BD149" s="172"/>
      <c r="BE149" s="172"/>
      <c r="BF149" s="189"/>
      <c r="BG149" s="190"/>
      <c r="BH149" s="190"/>
      <c r="BI149" s="190"/>
      <c r="BJ149" s="189"/>
      <c r="BK149" s="190"/>
      <c r="BL149" s="190"/>
      <c r="BM149" s="190"/>
      <c r="BN149" s="189"/>
      <c r="BO149" s="190"/>
      <c r="BP149" s="190"/>
      <c r="BQ149" s="191"/>
      <c r="BR149" s="112"/>
      <c r="BX149" s="208"/>
      <c r="BY149" s="209"/>
      <c r="BZ149" s="209"/>
      <c r="CA149" s="209"/>
      <c r="CB149" s="209"/>
      <c r="CC149" s="209"/>
      <c r="CD149" s="209"/>
      <c r="CE149" s="209"/>
      <c r="CF149" s="209"/>
      <c r="CG149" s="209"/>
      <c r="CH149" s="209"/>
      <c r="CI149" s="209"/>
      <c r="CJ149" s="209"/>
      <c r="CK149" s="209"/>
      <c r="CL149" s="209"/>
      <c r="CM149" s="209"/>
      <c r="CN149" s="210"/>
    </row>
    <row r="150" spans="3:92" ht="18" customHeight="1" x14ac:dyDescent="0.5">
      <c r="C150" s="101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109"/>
      <c r="Q150" s="109"/>
      <c r="R150" s="119"/>
      <c r="S150" s="119"/>
      <c r="T150" s="119"/>
      <c r="U150" s="68"/>
      <c r="V150" s="68"/>
      <c r="W150" s="68"/>
      <c r="X150" s="68"/>
      <c r="Y150" s="68"/>
      <c r="Z150" s="68"/>
      <c r="AA150" s="68"/>
      <c r="AB150" s="68"/>
      <c r="AC150" s="68"/>
      <c r="AD150" s="108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10"/>
      <c r="AO150" s="110"/>
      <c r="AP150" s="110"/>
      <c r="AQ150" s="111"/>
      <c r="AR150" s="68"/>
      <c r="AS150" s="185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112"/>
      <c r="BS150" s="92"/>
      <c r="BT150" s="68"/>
      <c r="BU150" s="68"/>
      <c r="BV150" s="68"/>
      <c r="BW150" s="68"/>
      <c r="BX150" s="208"/>
      <c r="BY150" s="209"/>
      <c r="BZ150" s="209"/>
      <c r="CA150" s="209"/>
      <c r="CB150" s="209"/>
      <c r="CC150" s="209"/>
      <c r="CD150" s="209"/>
      <c r="CE150" s="209"/>
      <c r="CF150" s="209"/>
      <c r="CG150" s="209"/>
      <c r="CH150" s="209"/>
      <c r="CI150" s="209"/>
      <c r="CJ150" s="209"/>
      <c r="CK150" s="209"/>
      <c r="CL150" s="209"/>
      <c r="CM150" s="209"/>
      <c r="CN150" s="210"/>
    </row>
    <row r="151" spans="3:92" ht="18.95" customHeight="1" x14ac:dyDescent="0.4">
      <c r="C151" s="101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8"/>
      <c r="O151" s="158"/>
      <c r="P151" s="158"/>
      <c r="Q151" s="158"/>
      <c r="R151" s="119"/>
      <c r="S151" s="119"/>
      <c r="T151" s="119"/>
      <c r="U151" s="221" t="s">
        <v>55</v>
      </c>
      <c r="V151" s="222"/>
      <c r="W151" s="222"/>
      <c r="X151" s="222"/>
      <c r="Y151" s="222"/>
      <c r="Z151" s="222"/>
      <c r="AA151" s="222"/>
      <c r="AB151" s="222"/>
      <c r="AC151" s="221" t="s">
        <v>56</v>
      </c>
      <c r="AD151" s="222"/>
      <c r="AE151" s="222"/>
      <c r="AF151" s="222"/>
      <c r="AG151" s="222"/>
      <c r="AH151" s="222"/>
      <c r="AI151" s="222"/>
      <c r="AJ151" s="223"/>
      <c r="AK151" s="221" t="s">
        <v>57</v>
      </c>
      <c r="AL151" s="222"/>
      <c r="AM151" s="222"/>
      <c r="AN151" s="222"/>
      <c r="AO151" s="222"/>
      <c r="AP151" s="222"/>
      <c r="AQ151" s="222"/>
      <c r="AR151" s="222"/>
      <c r="AS151" s="221" t="s">
        <v>58</v>
      </c>
      <c r="AT151" s="222"/>
      <c r="AU151" s="222"/>
      <c r="AV151" s="222"/>
      <c r="AW151" s="222"/>
      <c r="AX151" s="222"/>
      <c r="AY151" s="222"/>
      <c r="AZ151" s="223"/>
      <c r="BA151" s="221" t="s">
        <v>59</v>
      </c>
      <c r="BB151" s="222"/>
      <c r="BC151" s="222"/>
      <c r="BD151" s="222"/>
      <c r="BE151" s="222"/>
      <c r="BF151" s="222"/>
      <c r="BG151" s="222"/>
      <c r="BH151" s="223"/>
      <c r="BI151" s="68"/>
      <c r="BJ151" s="68"/>
      <c r="BK151" s="68"/>
      <c r="BL151" s="68"/>
      <c r="BM151" s="68"/>
      <c r="BN151" s="68"/>
      <c r="BO151" s="68"/>
      <c r="BP151" s="68"/>
      <c r="BQ151" s="68"/>
      <c r="BR151" s="112"/>
      <c r="BS151" s="92"/>
      <c r="BT151" s="68"/>
      <c r="BU151" s="68"/>
      <c r="BV151" s="68"/>
      <c r="BW151" s="68"/>
      <c r="BX151" s="215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7"/>
    </row>
    <row r="152" spans="3:92" ht="15.6" customHeight="1" x14ac:dyDescent="0.4">
      <c r="C152" s="101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109"/>
      <c r="Q152" s="109"/>
      <c r="R152" s="119"/>
      <c r="S152" s="119"/>
      <c r="T152" s="119"/>
      <c r="U152" s="239"/>
      <c r="V152" s="240"/>
      <c r="W152" s="240"/>
      <c r="X152" s="240"/>
      <c r="Y152" s="240"/>
      <c r="Z152" s="240"/>
      <c r="AA152" s="240"/>
      <c r="AB152" s="240"/>
      <c r="AC152" s="239"/>
      <c r="AD152" s="240"/>
      <c r="AE152" s="240"/>
      <c r="AF152" s="240"/>
      <c r="AG152" s="240"/>
      <c r="AH152" s="240"/>
      <c r="AI152" s="240"/>
      <c r="AJ152" s="241"/>
      <c r="AK152" s="239"/>
      <c r="AL152" s="240"/>
      <c r="AM152" s="240"/>
      <c r="AN152" s="240"/>
      <c r="AO152" s="240"/>
      <c r="AP152" s="240"/>
      <c r="AQ152" s="240"/>
      <c r="AR152" s="240"/>
      <c r="AS152" s="239"/>
      <c r="AT152" s="240"/>
      <c r="AU152" s="240"/>
      <c r="AV152" s="240"/>
      <c r="AW152" s="240"/>
      <c r="AX152" s="240"/>
      <c r="AY152" s="240"/>
      <c r="AZ152" s="241"/>
      <c r="BA152" s="239"/>
      <c r="BB152" s="240"/>
      <c r="BC152" s="240"/>
      <c r="BD152" s="240"/>
      <c r="BE152" s="240"/>
      <c r="BF152" s="240"/>
      <c r="BG152" s="240"/>
      <c r="BH152" s="241"/>
      <c r="BI152" s="68"/>
      <c r="BJ152" s="68"/>
      <c r="BK152" s="68"/>
      <c r="BL152" s="68"/>
      <c r="BM152" s="68"/>
      <c r="BN152" s="68"/>
      <c r="BO152" s="68"/>
      <c r="BP152" s="68"/>
      <c r="BQ152" s="68"/>
      <c r="BR152" s="112"/>
      <c r="BS152" s="92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112"/>
    </row>
    <row r="153" spans="3:92" ht="15.6" customHeight="1" x14ac:dyDescent="0.4">
      <c r="C153" s="101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109"/>
      <c r="Q153" s="109"/>
      <c r="R153" s="119"/>
      <c r="S153" s="119"/>
      <c r="T153" s="119"/>
      <c r="U153" s="82" t="str">
        <f>IF([3]回答表!F17="下水道事業",IF([3]回答表!X45="●",[3]回答表!Y198,IF([3]回答表!AA45="●",[3]回答表!Y264,"")),"")</f>
        <v/>
      </c>
      <c r="V153" s="83"/>
      <c r="W153" s="83"/>
      <c r="X153" s="83"/>
      <c r="Y153" s="83"/>
      <c r="Z153" s="83"/>
      <c r="AA153" s="83"/>
      <c r="AB153" s="153"/>
      <c r="AC153" s="82" t="str">
        <f>IF([3]回答表!F17="下水道事業",IF([3]回答表!X45="●",[3]回答表!Y199,IF([3]回答表!AA45="●",[3]回答表!Y265,"")),"")</f>
        <v/>
      </c>
      <c r="AD153" s="83"/>
      <c r="AE153" s="83"/>
      <c r="AF153" s="83"/>
      <c r="AG153" s="83"/>
      <c r="AH153" s="83"/>
      <c r="AI153" s="83"/>
      <c r="AJ153" s="153"/>
      <c r="AK153" s="82" t="str">
        <f>IF([3]回答表!F17="下水道事業",IF([3]回答表!X45="●",[3]回答表!Y200,IF([3]回答表!AA45="●",[3]回答表!Y266,"")),"")</f>
        <v/>
      </c>
      <c r="AL153" s="83"/>
      <c r="AM153" s="83"/>
      <c r="AN153" s="83"/>
      <c r="AO153" s="83"/>
      <c r="AP153" s="83"/>
      <c r="AQ153" s="83"/>
      <c r="AR153" s="153"/>
      <c r="AS153" s="82" t="str">
        <f>IF([3]回答表!F17="下水道事業",IF([3]回答表!X45="●",[3]回答表!Y201,IF([3]回答表!AA45="●",[3]回答表!Y267,"")),"")</f>
        <v/>
      </c>
      <c r="AT153" s="83"/>
      <c r="AU153" s="83"/>
      <c r="AV153" s="83"/>
      <c r="AW153" s="83"/>
      <c r="AX153" s="83"/>
      <c r="AY153" s="83"/>
      <c r="AZ153" s="153"/>
      <c r="BA153" s="82" t="str">
        <f>IF([3]回答表!F17="下水道事業",IF([3]回答表!X45="●",[3]回答表!Y202,IF([3]回答表!AA45="●",[3]回答表!Y268,"")),"")</f>
        <v/>
      </c>
      <c r="BB153" s="83"/>
      <c r="BC153" s="83"/>
      <c r="BD153" s="83"/>
      <c r="BE153" s="83"/>
      <c r="BF153" s="83"/>
      <c r="BG153" s="83"/>
      <c r="BH153" s="153"/>
      <c r="BI153" s="68"/>
      <c r="BJ153" s="68"/>
      <c r="BK153" s="68"/>
      <c r="BL153" s="68"/>
      <c r="BM153" s="68"/>
      <c r="BN153" s="68"/>
      <c r="BO153" s="68"/>
      <c r="BP153" s="68"/>
      <c r="BQ153" s="68"/>
      <c r="BR153" s="112"/>
      <c r="BS153" s="92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112"/>
    </row>
    <row r="154" spans="3:92" ht="15.6" customHeight="1" x14ac:dyDescent="0.4">
      <c r="C154" s="101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109"/>
      <c r="Q154" s="109"/>
      <c r="R154" s="119"/>
      <c r="S154" s="119"/>
      <c r="T154" s="119"/>
      <c r="U154" s="79"/>
      <c r="V154" s="80"/>
      <c r="W154" s="80"/>
      <c r="X154" s="80"/>
      <c r="Y154" s="80"/>
      <c r="Z154" s="80"/>
      <c r="AA154" s="80"/>
      <c r="AB154" s="81"/>
      <c r="AC154" s="79"/>
      <c r="AD154" s="80"/>
      <c r="AE154" s="80"/>
      <c r="AF154" s="80"/>
      <c r="AG154" s="80"/>
      <c r="AH154" s="80"/>
      <c r="AI154" s="80"/>
      <c r="AJ154" s="81"/>
      <c r="AK154" s="79"/>
      <c r="AL154" s="80"/>
      <c r="AM154" s="80"/>
      <c r="AN154" s="80"/>
      <c r="AO154" s="80"/>
      <c r="AP154" s="80"/>
      <c r="AQ154" s="80"/>
      <c r="AR154" s="81"/>
      <c r="AS154" s="79"/>
      <c r="AT154" s="80"/>
      <c r="AU154" s="80"/>
      <c r="AV154" s="80"/>
      <c r="AW154" s="80"/>
      <c r="AX154" s="80"/>
      <c r="AY154" s="80"/>
      <c r="AZ154" s="81"/>
      <c r="BA154" s="79"/>
      <c r="BB154" s="80"/>
      <c r="BC154" s="80"/>
      <c r="BD154" s="80"/>
      <c r="BE154" s="80"/>
      <c r="BF154" s="80"/>
      <c r="BG154" s="80"/>
      <c r="BH154" s="81"/>
      <c r="BI154" s="68"/>
      <c r="BJ154" s="68"/>
      <c r="BK154" s="68"/>
      <c r="BL154" s="68"/>
      <c r="BM154" s="68"/>
      <c r="BN154" s="68"/>
      <c r="BO154" s="68"/>
      <c r="BP154" s="68"/>
      <c r="BQ154" s="68"/>
      <c r="BR154" s="112"/>
      <c r="BS154" s="92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112"/>
    </row>
    <row r="155" spans="3:92" ht="15.6" customHeight="1" x14ac:dyDescent="0.4">
      <c r="C155" s="101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109"/>
      <c r="Q155" s="109"/>
      <c r="R155" s="119"/>
      <c r="S155" s="119"/>
      <c r="T155" s="119"/>
      <c r="U155" s="85"/>
      <c r="V155" s="86"/>
      <c r="W155" s="86"/>
      <c r="X155" s="86"/>
      <c r="Y155" s="86"/>
      <c r="Z155" s="86"/>
      <c r="AA155" s="86"/>
      <c r="AB155" s="87"/>
      <c r="AC155" s="85"/>
      <c r="AD155" s="86"/>
      <c r="AE155" s="86"/>
      <c r="AF155" s="86"/>
      <c r="AG155" s="86"/>
      <c r="AH155" s="86"/>
      <c r="AI155" s="86"/>
      <c r="AJ155" s="87"/>
      <c r="AK155" s="85"/>
      <c r="AL155" s="86"/>
      <c r="AM155" s="86"/>
      <c r="AN155" s="86"/>
      <c r="AO155" s="86"/>
      <c r="AP155" s="86"/>
      <c r="AQ155" s="86"/>
      <c r="AR155" s="87"/>
      <c r="AS155" s="85"/>
      <c r="AT155" s="86"/>
      <c r="AU155" s="86"/>
      <c r="AV155" s="86"/>
      <c r="AW155" s="86"/>
      <c r="AX155" s="86"/>
      <c r="AY155" s="86"/>
      <c r="AZ155" s="87"/>
      <c r="BA155" s="85"/>
      <c r="BB155" s="86"/>
      <c r="BC155" s="86"/>
      <c r="BD155" s="86"/>
      <c r="BE155" s="86"/>
      <c r="BF155" s="86"/>
      <c r="BG155" s="86"/>
      <c r="BH155" s="87"/>
      <c r="BI155" s="68"/>
      <c r="BJ155" s="68"/>
      <c r="BK155" s="68"/>
      <c r="BL155" s="68"/>
      <c r="BM155" s="68"/>
      <c r="BN155" s="68"/>
      <c r="BO155" s="68"/>
      <c r="BP155" s="68"/>
      <c r="BQ155" s="68"/>
      <c r="BR155" s="112"/>
      <c r="BS155" s="92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112"/>
    </row>
    <row r="156" spans="3:92" ht="29.45" customHeight="1" x14ac:dyDescent="0.5">
      <c r="C156" s="101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109"/>
      <c r="Q156" s="109"/>
      <c r="R156" s="119"/>
      <c r="S156" s="119"/>
      <c r="T156" s="119"/>
      <c r="U156" s="68"/>
      <c r="V156" s="68"/>
      <c r="W156" s="68"/>
      <c r="X156" s="68"/>
      <c r="Y156" s="68"/>
      <c r="Z156" s="68"/>
      <c r="AA156" s="68"/>
      <c r="AB156" s="68"/>
      <c r="AC156" s="68"/>
      <c r="AD156" s="108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10"/>
      <c r="AO156" s="110"/>
      <c r="AP156" s="110"/>
      <c r="AQ156" s="111"/>
      <c r="AR156" s="68"/>
      <c r="AS156" s="95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112"/>
      <c r="BS156" s="92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</row>
    <row r="157" spans="3:92" ht="15.6" customHeight="1" x14ac:dyDescent="0.5">
      <c r="C157" s="101"/>
      <c r="D157" s="109"/>
      <c r="E157" s="109"/>
      <c r="F157" s="109"/>
      <c r="G157" s="109"/>
      <c r="H157" s="109"/>
      <c r="I157" s="109"/>
      <c r="J157" s="109"/>
      <c r="K157" s="109"/>
      <c r="L157" s="110"/>
      <c r="M157" s="110"/>
      <c r="N157" s="110"/>
      <c r="O157" s="111"/>
      <c r="P157" s="84"/>
      <c r="Q157" s="84"/>
      <c r="R157" s="119"/>
      <c r="S157" s="119"/>
      <c r="T157" s="119"/>
      <c r="U157" s="242" t="s">
        <v>60</v>
      </c>
      <c r="V157" s="243"/>
      <c r="W157" s="243"/>
      <c r="X157" s="243"/>
      <c r="Y157" s="243"/>
      <c r="Z157" s="243"/>
      <c r="AA157" s="243"/>
      <c r="AB157" s="243"/>
      <c r="AC157" s="242" t="s">
        <v>61</v>
      </c>
      <c r="AD157" s="243"/>
      <c r="AE157" s="243"/>
      <c r="AF157" s="243"/>
      <c r="AG157" s="243"/>
      <c r="AH157" s="243"/>
      <c r="AI157" s="243"/>
      <c r="AJ157" s="243"/>
      <c r="AK157" s="242" t="s">
        <v>62</v>
      </c>
      <c r="AL157" s="243"/>
      <c r="AM157" s="243"/>
      <c r="AN157" s="243"/>
      <c r="AO157" s="243"/>
      <c r="AP157" s="243"/>
      <c r="AQ157" s="243"/>
      <c r="AR157" s="244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108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10"/>
      <c r="BO157" s="110"/>
      <c r="BP157" s="110"/>
      <c r="BQ157" s="111"/>
      <c r="BR157" s="112"/>
    </row>
    <row r="158" spans="3:92" ht="15.6" customHeight="1" x14ac:dyDescent="0.5">
      <c r="C158" s="101"/>
      <c r="D158" s="212" t="s">
        <v>26</v>
      </c>
      <c r="E158" s="194"/>
      <c r="F158" s="194"/>
      <c r="G158" s="194"/>
      <c r="H158" s="194"/>
      <c r="I158" s="194"/>
      <c r="J158" s="194"/>
      <c r="K158" s="194"/>
      <c r="L158" s="194"/>
      <c r="M158" s="213"/>
      <c r="N158" s="130" t="str">
        <f>IF([3]回答表!F17="下水道事業",IF([3]回答表!AA45="●","●",""),"")</f>
        <v/>
      </c>
      <c r="O158" s="131"/>
      <c r="P158" s="131"/>
      <c r="Q158" s="132"/>
      <c r="R158" s="119"/>
      <c r="S158" s="119"/>
      <c r="T158" s="119"/>
      <c r="U158" s="245"/>
      <c r="V158" s="246"/>
      <c r="W158" s="246"/>
      <c r="X158" s="246"/>
      <c r="Y158" s="246"/>
      <c r="Z158" s="246"/>
      <c r="AA158" s="246"/>
      <c r="AB158" s="246"/>
      <c r="AC158" s="245"/>
      <c r="AD158" s="246"/>
      <c r="AE158" s="246"/>
      <c r="AF158" s="246"/>
      <c r="AG158" s="246"/>
      <c r="AH158" s="246"/>
      <c r="AI158" s="246"/>
      <c r="AJ158" s="246"/>
      <c r="AK158" s="247"/>
      <c r="AL158" s="248"/>
      <c r="AM158" s="248"/>
      <c r="AN158" s="248"/>
      <c r="AO158" s="248"/>
      <c r="AP158" s="248"/>
      <c r="AQ158" s="248"/>
      <c r="AR158" s="249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108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10"/>
      <c r="BO158" s="110"/>
      <c r="BP158" s="110"/>
      <c r="BQ158" s="111"/>
      <c r="BR158" s="112"/>
    </row>
    <row r="159" spans="3:92" ht="15.6" customHeight="1" x14ac:dyDescent="0.5">
      <c r="C159" s="101"/>
      <c r="D159" s="194"/>
      <c r="E159" s="194"/>
      <c r="F159" s="194"/>
      <c r="G159" s="194"/>
      <c r="H159" s="194"/>
      <c r="I159" s="194"/>
      <c r="J159" s="194"/>
      <c r="K159" s="194"/>
      <c r="L159" s="194"/>
      <c r="M159" s="213"/>
      <c r="N159" s="144"/>
      <c r="O159" s="145"/>
      <c r="P159" s="145"/>
      <c r="Q159" s="146"/>
      <c r="R159" s="119"/>
      <c r="S159" s="119"/>
      <c r="T159" s="119"/>
      <c r="U159" s="82" t="str">
        <f>IF([3]回答表!F17="下水道事業",IF([3]回答表!X45="●",[3]回答表!Y207,IF([3]回答表!AA45="●",[3]回答表!Y273,"")),"")</f>
        <v/>
      </c>
      <c r="V159" s="83"/>
      <c r="W159" s="83"/>
      <c r="X159" s="83"/>
      <c r="Y159" s="83"/>
      <c r="Z159" s="83"/>
      <c r="AA159" s="83"/>
      <c r="AB159" s="153"/>
      <c r="AC159" s="82" t="str">
        <f>IF([3]回答表!F17="下水道事業",IF([3]回答表!X45="●",[3]回答表!Y208,IF([3]回答表!AA45="●",[3]回答表!Y274,"")),"")</f>
        <v/>
      </c>
      <c r="AD159" s="83"/>
      <c r="AE159" s="83"/>
      <c r="AF159" s="83"/>
      <c r="AG159" s="83"/>
      <c r="AH159" s="83"/>
      <c r="AI159" s="83"/>
      <c r="AJ159" s="153"/>
      <c r="AK159" s="82" t="str">
        <f>IF([3]回答表!F17="下水道事業",IF([3]回答表!X45="●",[3]回答表!Y209,IF([3]回答表!AA45="●",[3]回答表!Y275,"")),"")</f>
        <v/>
      </c>
      <c r="AL159" s="83"/>
      <c r="AM159" s="83"/>
      <c r="AN159" s="83"/>
      <c r="AO159" s="83"/>
      <c r="AP159" s="83"/>
      <c r="AQ159" s="83"/>
      <c r="AR159" s="153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108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10"/>
      <c r="BO159" s="110"/>
      <c r="BP159" s="110"/>
      <c r="BQ159" s="111"/>
      <c r="BR159" s="112"/>
    </row>
    <row r="160" spans="3:92" ht="15.6" customHeight="1" x14ac:dyDescent="0.5">
      <c r="C160" s="101"/>
      <c r="D160" s="194"/>
      <c r="E160" s="194"/>
      <c r="F160" s="194"/>
      <c r="G160" s="194"/>
      <c r="H160" s="194"/>
      <c r="I160" s="194"/>
      <c r="J160" s="194"/>
      <c r="K160" s="194"/>
      <c r="L160" s="194"/>
      <c r="M160" s="213"/>
      <c r="N160" s="144"/>
      <c r="O160" s="145"/>
      <c r="P160" s="145"/>
      <c r="Q160" s="146"/>
      <c r="R160" s="119"/>
      <c r="S160" s="119"/>
      <c r="T160" s="119"/>
      <c r="U160" s="79"/>
      <c r="V160" s="80"/>
      <c r="W160" s="80"/>
      <c r="X160" s="80"/>
      <c r="Y160" s="80"/>
      <c r="Z160" s="80"/>
      <c r="AA160" s="80"/>
      <c r="AB160" s="81"/>
      <c r="AC160" s="79"/>
      <c r="AD160" s="80"/>
      <c r="AE160" s="80"/>
      <c r="AF160" s="80"/>
      <c r="AG160" s="80"/>
      <c r="AH160" s="80"/>
      <c r="AI160" s="80"/>
      <c r="AJ160" s="81"/>
      <c r="AK160" s="79"/>
      <c r="AL160" s="80"/>
      <c r="AM160" s="80"/>
      <c r="AN160" s="80"/>
      <c r="AO160" s="80"/>
      <c r="AP160" s="80"/>
      <c r="AQ160" s="80"/>
      <c r="AR160" s="81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108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10"/>
      <c r="BO160" s="110"/>
      <c r="BP160" s="110"/>
      <c r="BQ160" s="111"/>
      <c r="BR160" s="112"/>
    </row>
    <row r="161" spans="3:70" ht="15.6" customHeight="1" x14ac:dyDescent="0.5">
      <c r="C161" s="101"/>
      <c r="D161" s="194"/>
      <c r="E161" s="194"/>
      <c r="F161" s="194"/>
      <c r="G161" s="194"/>
      <c r="H161" s="194"/>
      <c r="I161" s="194"/>
      <c r="J161" s="194"/>
      <c r="K161" s="194"/>
      <c r="L161" s="194"/>
      <c r="M161" s="213"/>
      <c r="N161" s="154"/>
      <c r="O161" s="155"/>
      <c r="P161" s="155"/>
      <c r="Q161" s="156"/>
      <c r="R161" s="119"/>
      <c r="S161" s="119"/>
      <c r="T161" s="119"/>
      <c r="U161" s="85"/>
      <c r="V161" s="86"/>
      <c r="W161" s="86"/>
      <c r="X161" s="86"/>
      <c r="Y161" s="86"/>
      <c r="Z161" s="86"/>
      <c r="AA161" s="86"/>
      <c r="AB161" s="87"/>
      <c r="AC161" s="85"/>
      <c r="AD161" s="86"/>
      <c r="AE161" s="86"/>
      <c r="AF161" s="86"/>
      <c r="AG161" s="86"/>
      <c r="AH161" s="86"/>
      <c r="AI161" s="86"/>
      <c r="AJ161" s="87"/>
      <c r="AK161" s="85"/>
      <c r="AL161" s="86"/>
      <c r="AM161" s="86"/>
      <c r="AN161" s="86"/>
      <c r="AO161" s="86"/>
      <c r="AP161" s="86"/>
      <c r="AQ161" s="86"/>
      <c r="AR161" s="87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108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10"/>
      <c r="BO161" s="110"/>
      <c r="BP161" s="110"/>
      <c r="BQ161" s="111"/>
      <c r="BR161" s="112"/>
    </row>
    <row r="162" spans="3:70" ht="15.6" customHeight="1" x14ac:dyDescent="0.5">
      <c r="C162" s="10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68"/>
      <c r="V162" s="68"/>
      <c r="W162" s="68"/>
      <c r="X162" s="68"/>
      <c r="Y162" s="68"/>
      <c r="Z162" s="108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21"/>
      <c r="AK162" s="68"/>
      <c r="AL162" s="120"/>
      <c r="AM162" s="120"/>
      <c r="AN162" s="111"/>
      <c r="AO162" s="120"/>
      <c r="AP162" s="121"/>
      <c r="AQ162" s="121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108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10"/>
      <c r="BO162" s="110"/>
      <c r="BP162" s="110"/>
      <c r="BQ162" s="111"/>
      <c r="BR162" s="112"/>
    </row>
    <row r="163" spans="3:70" ht="33.6" customHeight="1" x14ac:dyDescent="0.5">
      <c r="C163" s="101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84"/>
      <c r="O163" s="84"/>
      <c r="P163" s="84"/>
      <c r="Q163" s="84"/>
      <c r="R163" s="119"/>
      <c r="S163" s="119"/>
      <c r="T163" s="119"/>
      <c r="U163" s="123" t="s">
        <v>31</v>
      </c>
      <c r="V163" s="119"/>
      <c r="W163" s="119"/>
      <c r="X163" s="119"/>
      <c r="Y163" s="119"/>
      <c r="Z163" s="119"/>
      <c r="AA163" s="110"/>
      <c r="AB163" s="124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23" t="s">
        <v>32</v>
      </c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68"/>
      <c r="BR163" s="112"/>
    </row>
    <row r="164" spans="3:70" ht="15.6" customHeight="1" x14ac:dyDescent="0.4">
      <c r="C164" s="101"/>
      <c r="D164" s="194" t="s">
        <v>33</v>
      </c>
      <c r="E164" s="194"/>
      <c r="F164" s="194"/>
      <c r="G164" s="194"/>
      <c r="H164" s="194"/>
      <c r="I164" s="194"/>
      <c r="J164" s="194"/>
      <c r="K164" s="194"/>
      <c r="L164" s="194"/>
      <c r="M164" s="213"/>
      <c r="N164" s="130" t="str">
        <f>IF([3]回答表!F17="下水道事業",IF([3]回答表!AD45="●","●",""),"")</f>
        <v>●</v>
      </c>
      <c r="O164" s="131"/>
      <c r="P164" s="131"/>
      <c r="Q164" s="132"/>
      <c r="R164" s="119"/>
      <c r="S164" s="119"/>
      <c r="T164" s="119"/>
      <c r="U164" s="133" t="str">
        <f>IF([3]回答表!F17="下水道事業",IF([3]回答表!AD45="●",[3]回答表!B289,""),"")</f>
        <v>流域下水道（臨海処理区）の構成市町村による維持管理業務。</v>
      </c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5"/>
      <c r="AK164" s="183"/>
      <c r="AL164" s="183"/>
      <c r="AM164" s="133" t="str">
        <f>IF([3]回答表!F17="下水道事業",IF([3]回答表!AD45="●",[3]回答表!B295,""),"")</f>
        <v>構成市町村の参加意向。業務の範囲。スケールメリットの検討。</v>
      </c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5"/>
      <c r="BR164" s="112"/>
    </row>
    <row r="165" spans="3:70" ht="15.6" customHeight="1" x14ac:dyDescent="0.4">
      <c r="C165" s="101"/>
      <c r="D165" s="194"/>
      <c r="E165" s="194"/>
      <c r="F165" s="194"/>
      <c r="G165" s="194"/>
      <c r="H165" s="194"/>
      <c r="I165" s="194"/>
      <c r="J165" s="194"/>
      <c r="K165" s="194"/>
      <c r="L165" s="194"/>
      <c r="M165" s="213"/>
      <c r="N165" s="144"/>
      <c r="O165" s="145"/>
      <c r="P165" s="145"/>
      <c r="Q165" s="146"/>
      <c r="R165" s="119"/>
      <c r="S165" s="119"/>
      <c r="T165" s="119"/>
      <c r="U165" s="147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9"/>
      <c r="AK165" s="183"/>
      <c r="AL165" s="183"/>
      <c r="AM165" s="147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9"/>
      <c r="BR165" s="112"/>
    </row>
    <row r="166" spans="3:70" ht="15.6" customHeight="1" x14ac:dyDescent="0.4">
      <c r="C166" s="101"/>
      <c r="D166" s="194"/>
      <c r="E166" s="194"/>
      <c r="F166" s="194"/>
      <c r="G166" s="194"/>
      <c r="H166" s="194"/>
      <c r="I166" s="194"/>
      <c r="J166" s="194"/>
      <c r="K166" s="194"/>
      <c r="L166" s="194"/>
      <c r="M166" s="213"/>
      <c r="N166" s="144"/>
      <c r="O166" s="145"/>
      <c r="P166" s="145"/>
      <c r="Q166" s="146"/>
      <c r="R166" s="119"/>
      <c r="S166" s="119"/>
      <c r="T166" s="119"/>
      <c r="U166" s="147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9"/>
      <c r="AK166" s="183"/>
      <c r="AL166" s="183"/>
      <c r="AM166" s="147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9"/>
      <c r="BR166" s="112"/>
    </row>
    <row r="167" spans="3:70" ht="15.6" customHeight="1" x14ac:dyDescent="0.4">
      <c r="C167" s="101"/>
      <c r="D167" s="194"/>
      <c r="E167" s="194"/>
      <c r="F167" s="194"/>
      <c r="G167" s="194"/>
      <c r="H167" s="194"/>
      <c r="I167" s="194"/>
      <c r="J167" s="194"/>
      <c r="K167" s="194"/>
      <c r="L167" s="194"/>
      <c r="M167" s="213"/>
      <c r="N167" s="154"/>
      <c r="O167" s="155"/>
      <c r="P167" s="155"/>
      <c r="Q167" s="156"/>
      <c r="R167" s="119"/>
      <c r="S167" s="119"/>
      <c r="T167" s="119"/>
      <c r="U167" s="179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1"/>
      <c r="AK167" s="183"/>
      <c r="AL167" s="183"/>
      <c r="AM167" s="179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1"/>
      <c r="BR167" s="112"/>
    </row>
    <row r="168" spans="3:70" ht="15.6" customHeight="1" x14ac:dyDescent="0.4">
      <c r="C168" s="184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6"/>
    </row>
    <row r="169" spans="3:70" ht="15.6" customHeight="1" x14ac:dyDescent="0.4"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</row>
    <row r="170" spans="3:70" ht="15.6" customHeight="1" x14ac:dyDescent="0.4">
      <c r="C170" s="94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192"/>
      <c r="AS170" s="192"/>
      <c r="AT170" s="192"/>
      <c r="AU170" s="192"/>
      <c r="AV170" s="192"/>
      <c r="AW170" s="192"/>
      <c r="AX170" s="192"/>
      <c r="AY170" s="192"/>
      <c r="AZ170" s="192"/>
      <c r="BA170" s="192"/>
      <c r="BB170" s="192"/>
      <c r="BC170" s="97"/>
      <c r="BD170" s="98"/>
      <c r="BE170" s="98"/>
      <c r="BF170" s="98"/>
      <c r="BG170" s="98"/>
      <c r="BH170" s="98"/>
      <c r="BI170" s="98"/>
      <c r="BJ170" s="98"/>
      <c r="BK170" s="98"/>
      <c r="BL170" s="98"/>
      <c r="BM170" s="98"/>
      <c r="BN170" s="98"/>
      <c r="BO170" s="98"/>
      <c r="BP170" s="98"/>
      <c r="BQ170" s="98"/>
      <c r="BR170" s="99"/>
    </row>
    <row r="171" spans="3:70" ht="15.6" customHeight="1" x14ac:dyDescent="0.5">
      <c r="C171" s="10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68"/>
      <c r="Y171" s="68"/>
      <c r="Z171" s="68"/>
      <c r="AA171" s="109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11"/>
      <c r="AO171" s="120"/>
      <c r="AP171" s="121"/>
      <c r="AQ171" s="121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08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10"/>
      <c r="BO171" s="110"/>
      <c r="BP171" s="110"/>
      <c r="BQ171" s="111"/>
      <c r="BR171" s="112"/>
    </row>
    <row r="172" spans="3:70" ht="15.6" customHeight="1" x14ac:dyDescent="0.5">
      <c r="C172" s="101"/>
      <c r="D172" s="102" t="s">
        <v>14</v>
      </c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4"/>
      <c r="R172" s="105" t="s">
        <v>63</v>
      </c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7"/>
      <c r="BC172" s="108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10"/>
      <c r="BO172" s="110"/>
      <c r="BP172" s="110"/>
      <c r="BQ172" s="111"/>
      <c r="BR172" s="112"/>
    </row>
    <row r="173" spans="3:70" ht="15.6" customHeight="1" x14ac:dyDescent="0.5">
      <c r="C173" s="101"/>
      <c r="D173" s="113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5"/>
      <c r="R173" s="116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8"/>
      <c r="BC173" s="108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10"/>
      <c r="BO173" s="110"/>
      <c r="BP173" s="110"/>
      <c r="BQ173" s="111"/>
      <c r="BR173" s="112"/>
    </row>
    <row r="174" spans="3:70" ht="15.6" customHeight="1" x14ac:dyDescent="0.5">
      <c r="C174" s="10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68"/>
      <c r="Y174" s="68"/>
      <c r="Z174" s="68"/>
      <c r="AA174" s="109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11"/>
      <c r="AO174" s="120"/>
      <c r="AP174" s="121"/>
      <c r="AQ174" s="121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08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10"/>
      <c r="BO174" s="110"/>
      <c r="BP174" s="110"/>
      <c r="BQ174" s="111"/>
      <c r="BR174" s="112"/>
    </row>
    <row r="175" spans="3:70" ht="25.5" x14ac:dyDescent="0.5">
      <c r="C175" s="10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23" t="s">
        <v>35</v>
      </c>
      <c r="V175" s="119"/>
      <c r="W175" s="119"/>
      <c r="X175" s="119"/>
      <c r="Y175" s="119"/>
      <c r="Z175" s="119"/>
      <c r="AA175" s="110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9" t="s">
        <v>17</v>
      </c>
      <c r="AN175" s="187"/>
      <c r="AO175" s="187"/>
      <c r="AP175" s="187"/>
      <c r="AQ175" s="187"/>
      <c r="AR175" s="187"/>
      <c r="AS175" s="187"/>
      <c r="AT175" s="110"/>
      <c r="AU175" s="110"/>
      <c r="AV175" s="110"/>
      <c r="AW175" s="110"/>
      <c r="AX175" s="111"/>
      <c r="AY175" s="128"/>
      <c r="AZ175" s="128"/>
      <c r="BA175" s="128"/>
      <c r="BB175" s="128"/>
      <c r="BC175" s="128"/>
      <c r="BD175" s="110"/>
      <c r="BE175" s="110"/>
      <c r="BF175" s="129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1"/>
      <c r="BR175" s="112"/>
    </row>
    <row r="176" spans="3:70" ht="19.350000000000001" customHeight="1" x14ac:dyDescent="0.5">
      <c r="C176" s="101"/>
      <c r="D176" s="194" t="s">
        <v>18</v>
      </c>
      <c r="E176" s="194"/>
      <c r="F176" s="194"/>
      <c r="G176" s="194"/>
      <c r="H176" s="194"/>
      <c r="I176" s="194"/>
      <c r="J176" s="194"/>
      <c r="K176" s="194"/>
      <c r="L176" s="194"/>
      <c r="M176" s="194"/>
      <c r="N176" s="130" t="str">
        <f>IF([3]回答表!BD17="●",IF([3]回答表!X45="●","●",""),"")</f>
        <v/>
      </c>
      <c r="O176" s="131"/>
      <c r="P176" s="131"/>
      <c r="Q176" s="132"/>
      <c r="R176" s="119"/>
      <c r="S176" s="119"/>
      <c r="T176" s="119"/>
      <c r="U176" s="133" t="str">
        <f>IF([3]回答表!BD17="●",IF([3]回答表!X45="●",[3]回答表!B158,IF([3]回答表!AA45="●",[3]回答表!B223,"")),"")</f>
        <v/>
      </c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5"/>
      <c r="AK176" s="136"/>
      <c r="AL176" s="136"/>
      <c r="AM176" s="138" t="str">
        <f>IF([3]回答表!BD17="●",IF([3]回答表!X45="●",[3]回答表!B212,IF([3]回答表!AA45="●",[3]回答表!B278,"")),"")</f>
        <v/>
      </c>
      <c r="AN176" s="139"/>
      <c r="AO176" s="139"/>
      <c r="AP176" s="139"/>
      <c r="AQ176" s="138"/>
      <c r="AR176" s="139"/>
      <c r="AS176" s="139"/>
      <c r="AT176" s="139"/>
      <c r="AU176" s="138"/>
      <c r="AV176" s="139"/>
      <c r="AW176" s="139"/>
      <c r="AX176" s="140"/>
      <c r="AY176" s="128"/>
      <c r="AZ176" s="128"/>
      <c r="BA176" s="128"/>
      <c r="BB176" s="128"/>
      <c r="BC176" s="128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12"/>
    </row>
    <row r="177" spans="3:70" ht="19.350000000000001" customHeight="1" x14ac:dyDescent="0.5">
      <c r="C177" s="101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44"/>
      <c r="O177" s="145"/>
      <c r="P177" s="145"/>
      <c r="Q177" s="146"/>
      <c r="R177" s="119"/>
      <c r="S177" s="119"/>
      <c r="T177" s="119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9"/>
      <c r="AK177" s="136"/>
      <c r="AL177" s="136"/>
      <c r="AM177" s="150"/>
      <c r="AN177" s="151"/>
      <c r="AO177" s="151"/>
      <c r="AP177" s="151"/>
      <c r="AQ177" s="150"/>
      <c r="AR177" s="151"/>
      <c r="AS177" s="151"/>
      <c r="AT177" s="151"/>
      <c r="AU177" s="150"/>
      <c r="AV177" s="151"/>
      <c r="AW177" s="151"/>
      <c r="AX177" s="152"/>
      <c r="AY177" s="128"/>
      <c r="AZ177" s="128"/>
      <c r="BA177" s="128"/>
      <c r="BB177" s="128"/>
      <c r="BC177" s="128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12"/>
    </row>
    <row r="178" spans="3:70" ht="15.6" customHeight="1" x14ac:dyDescent="0.5">
      <c r="C178" s="101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44"/>
      <c r="O178" s="145"/>
      <c r="P178" s="145"/>
      <c r="Q178" s="146"/>
      <c r="R178" s="119"/>
      <c r="S178" s="119"/>
      <c r="T178" s="119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9"/>
      <c r="AK178" s="136"/>
      <c r="AL178" s="136"/>
      <c r="AM178" s="150"/>
      <c r="AN178" s="151"/>
      <c r="AO178" s="151"/>
      <c r="AP178" s="151"/>
      <c r="AQ178" s="150"/>
      <c r="AR178" s="151"/>
      <c r="AS178" s="151"/>
      <c r="AT178" s="151"/>
      <c r="AU178" s="150"/>
      <c r="AV178" s="151"/>
      <c r="AW178" s="151"/>
      <c r="AX178" s="152"/>
      <c r="AY178" s="128"/>
      <c r="AZ178" s="128"/>
      <c r="BA178" s="128"/>
      <c r="BB178" s="128"/>
      <c r="BC178" s="128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12"/>
    </row>
    <row r="179" spans="3:70" ht="15.6" customHeight="1" x14ac:dyDescent="0.5">
      <c r="C179" s="101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54"/>
      <c r="O179" s="155"/>
      <c r="P179" s="155"/>
      <c r="Q179" s="156"/>
      <c r="R179" s="119"/>
      <c r="S179" s="119"/>
      <c r="T179" s="119"/>
      <c r="U179" s="147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9"/>
      <c r="AK179" s="136"/>
      <c r="AL179" s="136"/>
      <c r="AM179" s="150" t="str">
        <f>IF([3]回答表!BD17="●",IF([3]回答表!X45="●",[3]回答表!E212,IF([3]回答表!AA45="●",[3]回答表!E278,"")),"")</f>
        <v/>
      </c>
      <c r="AN179" s="151"/>
      <c r="AO179" s="151"/>
      <c r="AP179" s="151"/>
      <c r="AQ179" s="150" t="str">
        <f>IF([3]回答表!BD17="●",IF([3]回答表!X45="●",[3]回答表!E213,IF([3]回答表!AA45="●",[3]回答表!E279,"")),"")</f>
        <v/>
      </c>
      <c r="AR179" s="151"/>
      <c r="AS179" s="151"/>
      <c r="AT179" s="151"/>
      <c r="AU179" s="150" t="str">
        <f>IF([3]回答表!BD17="●",IF([3]回答表!X45="●",[3]回答表!E214,IF([3]回答表!AA45="●",[3]回答表!E280,"")),"")</f>
        <v/>
      </c>
      <c r="AV179" s="151"/>
      <c r="AW179" s="151"/>
      <c r="AX179" s="152"/>
      <c r="AY179" s="128"/>
      <c r="AZ179" s="128"/>
      <c r="BA179" s="128"/>
      <c r="BB179" s="128"/>
      <c r="BC179" s="128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12"/>
    </row>
    <row r="180" spans="3:70" ht="15.6" customHeight="1" x14ac:dyDescent="0.5">
      <c r="C180" s="101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8"/>
      <c r="O180" s="158"/>
      <c r="P180" s="158"/>
      <c r="Q180" s="158"/>
      <c r="R180" s="159"/>
      <c r="S180" s="159"/>
      <c r="T180" s="159"/>
      <c r="U180" s="147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9"/>
      <c r="AK180" s="136"/>
      <c r="AL180" s="136"/>
      <c r="AM180" s="150"/>
      <c r="AN180" s="151"/>
      <c r="AO180" s="151"/>
      <c r="AP180" s="151"/>
      <c r="AQ180" s="150"/>
      <c r="AR180" s="151"/>
      <c r="AS180" s="151"/>
      <c r="AT180" s="151"/>
      <c r="AU180" s="150"/>
      <c r="AV180" s="151"/>
      <c r="AW180" s="151"/>
      <c r="AX180" s="152"/>
      <c r="AY180" s="128"/>
      <c r="AZ180" s="128"/>
      <c r="BA180" s="128"/>
      <c r="BB180" s="128"/>
      <c r="BC180" s="128"/>
      <c r="BD180" s="120"/>
      <c r="BE180" s="120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12"/>
    </row>
    <row r="181" spans="3:70" ht="19.350000000000001" customHeight="1" x14ac:dyDescent="0.5">
      <c r="C181" s="101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8"/>
      <c r="O181" s="158"/>
      <c r="P181" s="158"/>
      <c r="Q181" s="158"/>
      <c r="R181" s="159"/>
      <c r="S181" s="159"/>
      <c r="T181" s="159"/>
      <c r="U181" s="147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9"/>
      <c r="AK181" s="136"/>
      <c r="AL181" s="136"/>
      <c r="AM181" s="150"/>
      <c r="AN181" s="151"/>
      <c r="AO181" s="151"/>
      <c r="AP181" s="151"/>
      <c r="AQ181" s="150"/>
      <c r="AR181" s="151"/>
      <c r="AS181" s="151"/>
      <c r="AT181" s="151"/>
      <c r="AU181" s="150"/>
      <c r="AV181" s="151"/>
      <c r="AW181" s="151"/>
      <c r="AX181" s="152"/>
      <c r="AY181" s="128"/>
      <c r="AZ181" s="128"/>
      <c r="BA181" s="128"/>
      <c r="BB181" s="128"/>
      <c r="BC181" s="128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12"/>
    </row>
    <row r="182" spans="3:70" ht="19.350000000000001" customHeight="1" x14ac:dyDescent="0.5">
      <c r="C182" s="101"/>
      <c r="D182" s="212" t="s">
        <v>26</v>
      </c>
      <c r="E182" s="194"/>
      <c r="F182" s="194"/>
      <c r="G182" s="194"/>
      <c r="H182" s="194"/>
      <c r="I182" s="194"/>
      <c r="J182" s="194"/>
      <c r="K182" s="194"/>
      <c r="L182" s="194"/>
      <c r="M182" s="213"/>
      <c r="N182" s="130" t="str">
        <f>IF([3]回答表!BD17="●",IF([3]回答表!AA45="●","●",""),"")</f>
        <v/>
      </c>
      <c r="O182" s="131"/>
      <c r="P182" s="131"/>
      <c r="Q182" s="132"/>
      <c r="R182" s="119"/>
      <c r="S182" s="119"/>
      <c r="T182" s="119"/>
      <c r="U182" s="147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9"/>
      <c r="AK182" s="136"/>
      <c r="AL182" s="136"/>
      <c r="AM182" s="150"/>
      <c r="AN182" s="151"/>
      <c r="AO182" s="151"/>
      <c r="AP182" s="151"/>
      <c r="AQ182" s="150"/>
      <c r="AR182" s="151"/>
      <c r="AS182" s="151"/>
      <c r="AT182" s="151"/>
      <c r="AU182" s="150"/>
      <c r="AV182" s="151"/>
      <c r="AW182" s="151"/>
      <c r="AX182" s="152"/>
      <c r="AY182" s="128"/>
      <c r="AZ182" s="128"/>
      <c r="BA182" s="128"/>
      <c r="BB182" s="128"/>
      <c r="BC182" s="128"/>
      <c r="BD182" s="172"/>
      <c r="BE182" s="172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12"/>
    </row>
    <row r="183" spans="3:70" ht="15.6" customHeight="1" x14ac:dyDescent="0.5">
      <c r="C183" s="101"/>
      <c r="D183" s="194"/>
      <c r="E183" s="194"/>
      <c r="F183" s="194"/>
      <c r="G183" s="194"/>
      <c r="H183" s="194"/>
      <c r="I183" s="194"/>
      <c r="J183" s="194"/>
      <c r="K183" s="194"/>
      <c r="L183" s="194"/>
      <c r="M183" s="213"/>
      <c r="N183" s="144"/>
      <c r="O183" s="145"/>
      <c r="P183" s="145"/>
      <c r="Q183" s="146"/>
      <c r="R183" s="119"/>
      <c r="S183" s="119"/>
      <c r="T183" s="119"/>
      <c r="U183" s="147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9"/>
      <c r="AK183" s="136"/>
      <c r="AL183" s="136"/>
      <c r="AM183" s="150" t="s">
        <v>23</v>
      </c>
      <c r="AN183" s="151"/>
      <c r="AO183" s="151"/>
      <c r="AP183" s="151"/>
      <c r="AQ183" s="150" t="s">
        <v>24</v>
      </c>
      <c r="AR183" s="151"/>
      <c r="AS183" s="151"/>
      <c r="AT183" s="151"/>
      <c r="AU183" s="150" t="s">
        <v>25</v>
      </c>
      <c r="AV183" s="151"/>
      <c r="AW183" s="151"/>
      <c r="AX183" s="152"/>
      <c r="AY183" s="128"/>
      <c r="AZ183" s="128"/>
      <c r="BA183" s="128"/>
      <c r="BB183" s="128"/>
      <c r="BC183" s="128"/>
      <c r="BD183" s="172"/>
      <c r="BE183" s="172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12"/>
    </row>
    <row r="184" spans="3:70" ht="15.6" customHeight="1" x14ac:dyDescent="0.5">
      <c r="C184" s="101"/>
      <c r="D184" s="194"/>
      <c r="E184" s="194"/>
      <c r="F184" s="194"/>
      <c r="G184" s="194"/>
      <c r="H184" s="194"/>
      <c r="I184" s="194"/>
      <c r="J184" s="194"/>
      <c r="K184" s="194"/>
      <c r="L184" s="194"/>
      <c r="M184" s="213"/>
      <c r="N184" s="144"/>
      <c r="O184" s="145"/>
      <c r="P184" s="145"/>
      <c r="Q184" s="146"/>
      <c r="R184" s="119"/>
      <c r="S184" s="119"/>
      <c r="T184" s="119"/>
      <c r="U184" s="147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9"/>
      <c r="AK184" s="136"/>
      <c r="AL184" s="136"/>
      <c r="AM184" s="150"/>
      <c r="AN184" s="151"/>
      <c r="AO184" s="151"/>
      <c r="AP184" s="151"/>
      <c r="AQ184" s="150"/>
      <c r="AR184" s="151"/>
      <c r="AS184" s="151"/>
      <c r="AT184" s="151"/>
      <c r="AU184" s="150"/>
      <c r="AV184" s="151"/>
      <c r="AW184" s="151"/>
      <c r="AX184" s="152"/>
      <c r="AY184" s="128"/>
      <c r="AZ184" s="128"/>
      <c r="BA184" s="128"/>
      <c r="BB184" s="128"/>
      <c r="BC184" s="128"/>
      <c r="BD184" s="172"/>
      <c r="BE184" s="172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12"/>
    </row>
    <row r="185" spans="3:70" ht="15.6" customHeight="1" x14ac:dyDescent="0.5">
      <c r="C185" s="101"/>
      <c r="D185" s="194"/>
      <c r="E185" s="194"/>
      <c r="F185" s="194"/>
      <c r="G185" s="194"/>
      <c r="H185" s="194"/>
      <c r="I185" s="194"/>
      <c r="J185" s="194"/>
      <c r="K185" s="194"/>
      <c r="L185" s="194"/>
      <c r="M185" s="213"/>
      <c r="N185" s="154"/>
      <c r="O185" s="155"/>
      <c r="P185" s="155"/>
      <c r="Q185" s="156"/>
      <c r="R185" s="119"/>
      <c r="S185" s="119"/>
      <c r="T185" s="119"/>
      <c r="U185" s="179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1"/>
      <c r="AK185" s="136"/>
      <c r="AL185" s="136"/>
      <c r="AM185" s="189"/>
      <c r="AN185" s="190"/>
      <c r="AO185" s="190"/>
      <c r="AP185" s="190"/>
      <c r="AQ185" s="189"/>
      <c r="AR185" s="190"/>
      <c r="AS185" s="190"/>
      <c r="AT185" s="190"/>
      <c r="AU185" s="189"/>
      <c r="AV185" s="190"/>
      <c r="AW185" s="190"/>
      <c r="AX185" s="191"/>
      <c r="AY185" s="128"/>
      <c r="AZ185" s="128"/>
      <c r="BA185" s="128"/>
      <c r="BB185" s="128"/>
      <c r="BC185" s="128"/>
      <c r="BD185" s="172"/>
      <c r="BE185" s="172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12"/>
    </row>
    <row r="186" spans="3:70" ht="15.6" customHeight="1" x14ac:dyDescent="0.5">
      <c r="C186" s="101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84"/>
      <c r="O186" s="84"/>
      <c r="P186" s="84"/>
      <c r="Q186" s="84"/>
      <c r="R186" s="119"/>
      <c r="S186" s="119"/>
      <c r="T186" s="119"/>
      <c r="U186" s="119"/>
      <c r="V186" s="119"/>
      <c r="W186" s="119"/>
      <c r="X186" s="68"/>
      <c r="Y186" s="68"/>
      <c r="Z186" s="68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112"/>
    </row>
    <row r="187" spans="3:70" ht="18.600000000000001" customHeight="1" x14ac:dyDescent="0.5">
      <c r="C187" s="101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84"/>
      <c r="O187" s="84"/>
      <c r="P187" s="84"/>
      <c r="Q187" s="84"/>
      <c r="R187" s="119"/>
      <c r="S187" s="119"/>
      <c r="T187" s="119"/>
      <c r="U187" s="123" t="s">
        <v>31</v>
      </c>
      <c r="V187" s="119"/>
      <c r="W187" s="119"/>
      <c r="X187" s="119"/>
      <c r="Y187" s="119"/>
      <c r="Z187" s="119"/>
      <c r="AA187" s="110"/>
      <c r="AB187" s="124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23" t="s">
        <v>32</v>
      </c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68"/>
      <c r="BR187" s="112"/>
    </row>
    <row r="188" spans="3:70" ht="15.6" customHeight="1" x14ac:dyDescent="0.4">
      <c r="C188" s="101"/>
      <c r="D188" s="194" t="s">
        <v>33</v>
      </c>
      <c r="E188" s="194"/>
      <c r="F188" s="194"/>
      <c r="G188" s="194"/>
      <c r="H188" s="194"/>
      <c r="I188" s="194"/>
      <c r="J188" s="194"/>
      <c r="K188" s="194"/>
      <c r="L188" s="194"/>
      <c r="M188" s="213"/>
      <c r="N188" s="130" t="str">
        <f>IF([3]回答表!BD17="●",IF([3]回答表!AD45="●","●",""),"")</f>
        <v/>
      </c>
      <c r="O188" s="131"/>
      <c r="P188" s="131"/>
      <c r="Q188" s="132"/>
      <c r="R188" s="119"/>
      <c r="S188" s="119"/>
      <c r="T188" s="119"/>
      <c r="U188" s="133" t="str">
        <f>IF([3]回答表!BD17="●",IF([3]回答表!AD45="●",[3]回答表!B289,""),"")</f>
        <v/>
      </c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5"/>
      <c r="AK188" s="183"/>
      <c r="AL188" s="183"/>
      <c r="AM188" s="133" t="str">
        <f>IF([3]回答表!BD17="●",IF([3]回答表!AD45="●",[3]回答表!B295,""),"")</f>
        <v/>
      </c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5"/>
      <c r="BR188" s="112"/>
    </row>
    <row r="189" spans="3:70" ht="15.6" customHeight="1" x14ac:dyDescent="0.4">
      <c r="C189" s="101"/>
      <c r="D189" s="194"/>
      <c r="E189" s="194"/>
      <c r="F189" s="194"/>
      <c r="G189" s="194"/>
      <c r="H189" s="194"/>
      <c r="I189" s="194"/>
      <c r="J189" s="194"/>
      <c r="K189" s="194"/>
      <c r="L189" s="194"/>
      <c r="M189" s="213"/>
      <c r="N189" s="144"/>
      <c r="O189" s="145"/>
      <c r="P189" s="145"/>
      <c r="Q189" s="146"/>
      <c r="R189" s="119"/>
      <c r="S189" s="119"/>
      <c r="T189" s="119"/>
      <c r="U189" s="147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9"/>
      <c r="AK189" s="183"/>
      <c r="AL189" s="183"/>
      <c r="AM189" s="147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9"/>
      <c r="BR189" s="112"/>
    </row>
    <row r="190" spans="3:70" ht="15.6" customHeight="1" x14ac:dyDescent="0.4">
      <c r="C190" s="101"/>
      <c r="D190" s="194"/>
      <c r="E190" s="194"/>
      <c r="F190" s="194"/>
      <c r="G190" s="194"/>
      <c r="H190" s="194"/>
      <c r="I190" s="194"/>
      <c r="J190" s="194"/>
      <c r="K190" s="194"/>
      <c r="L190" s="194"/>
      <c r="M190" s="213"/>
      <c r="N190" s="144"/>
      <c r="O190" s="145"/>
      <c r="P190" s="145"/>
      <c r="Q190" s="146"/>
      <c r="R190" s="119"/>
      <c r="S190" s="119"/>
      <c r="T190" s="119"/>
      <c r="U190" s="147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9"/>
      <c r="AK190" s="183"/>
      <c r="AL190" s="183"/>
      <c r="AM190" s="147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9"/>
      <c r="BR190" s="112"/>
    </row>
    <row r="191" spans="3:70" ht="15.6" customHeight="1" x14ac:dyDescent="0.4">
      <c r="C191" s="101"/>
      <c r="D191" s="194"/>
      <c r="E191" s="194"/>
      <c r="F191" s="194"/>
      <c r="G191" s="194"/>
      <c r="H191" s="194"/>
      <c r="I191" s="194"/>
      <c r="J191" s="194"/>
      <c r="K191" s="194"/>
      <c r="L191" s="194"/>
      <c r="M191" s="213"/>
      <c r="N191" s="154"/>
      <c r="O191" s="155"/>
      <c r="P191" s="155"/>
      <c r="Q191" s="156"/>
      <c r="R191" s="119"/>
      <c r="S191" s="119"/>
      <c r="T191" s="119"/>
      <c r="U191" s="179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1"/>
      <c r="AK191" s="183"/>
      <c r="AL191" s="183"/>
      <c r="AM191" s="179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1"/>
      <c r="BR191" s="112"/>
    </row>
    <row r="192" spans="3:70" ht="15.6" customHeight="1" x14ac:dyDescent="0.4">
      <c r="C192" s="184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6"/>
    </row>
    <row r="193" spans="1:71" ht="15.6" customHeight="1" x14ac:dyDescent="0.4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</row>
    <row r="194" spans="1:71" ht="15.6" customHeight="1" x14ac:dyDescent="0.4">
      <c r="C194" s="94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97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9"/>
      <c r="BS194" s="92"/>
    </row>
    <row r="195" spans="1:71" ht="15.6" customHeight="1" x14ac:dyDescent="0.5">
      <c r="C195" s="10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68"/>
      <c r="Y195" s="68"/>
      <c r="Z195" s="68"/>
      <c r="AA195" s="109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11"/>
      <c r="AO195" s="120"/>
      <c r="AP195" s="121"/>
      <c r="AQ195" s="121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08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10"/>
      <c r="BO195" s="110"/>
      <c r="BP195" s="110"/>
      <c r="BQ195" s="111"/>
      <c r="BR195" s="112"/>
      <c r="BS195" s="92"/>
    </row>
    <row r="196" spans="1:71" ht="15.6" customHeight="1" x14ac:dyDescent="0.5">
      <c r="C196" s="101"/>
      <c r="D196" s="102" t="s">
        <v>14</v>
      </c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4"/>
      <c r="R196" s="105" t="s">
        <v>64</v>
      </c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7"/>
      <c r="BC196" s="108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10"/>
      <c r="BO196" s="110"/>
      <c r="BP196" s="110"/>
      <c r="BQ196" s="111"/>
      <c r="BR196" s="112"/>
      <c r="BS196" s="92"/>
    </row>
    <row r="197" spans="1:71" ht="15.6" customHeight="1" x14ac:dyDescent="0.5">
      <c r="C197" s="101"/>
      <c r="D197" s="113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5"/>
      <c r="R197" s="116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8"/>
      <c r="BC197" s="108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10"/>
      <c r="BO197" s="110"/>
      <c r="BP197" s="110"/>
      <c r="BQ197" s="111"/>
      <c r="BR197" s="112"/>
      <c r="BS197" s="92"/>
    </row>
    <row r="198" spans="1:71" ht="15.6" customHeight="1" x14ac:dyDescent="0.5">
      <c r="C198" s="10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68"/>
      <c r="Y198" s="68"/>
      <c r="Z198" s="68"/>
      <c r="AA198" s="109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11"/>
      <c r="AO198" s="120"/>
      <c r="AP198" s="121"/>
      <c r="AQ198" s="121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08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10"/>
      <c r="BO198" s="110"/>
      <c r="BP198" s="110"/>
      <c r="BQ198" s="111"/>
      <c r="BR198" s="112"/>
      <c r="BS198" s="92"/>
    </row>
    <row r="199" spans="1:71" ht="25.5" x14ac:dyDescent="0.5">
      <c r="C199" s="10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23" t="s">
        <v>35</v>
      </c>
      <c r="V199" s="119"/>
      <c r="W199" s="119"/>
      <c r="X199" s="119"/>
      <c r="Y199" s="119"/>
      <c r="Z199" s="119"/>
      <c r="AA199" s="110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3" t="s">
        <v>65</v>
      </c>
      <c r="AN199" s="125"/>
      <c r="AO199" s="124"/>
      <c r="AP199" s="126"/>
      <c r="AQ199" s="126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8"/>
      <c r="BD199" s="110"/>
      <c r="BE199" s="110"/>
      <c r="BF199" s="129" t="s">
        <v>17</v>
      </c>
      <c r="BG199" s="187"/>
      <c r="BH199" s="187"/>
      <c r="BI199" s="187"/>
      <c r="BJ199" s="187"/>
      <c r="BK199" s="187"/>
      <c r="BL199" s="187"/>
      <c r="BM199" s="110"/>
      <c r="BN199" s="110"/>
      <c r="BO199" s="110"/>
      <c r="BP199" s="110"/>
      <c r="BQ199" s="125"/>
      <c r="BR199" s="112"/>
      <c r="BS199" s="92"/>
    </row>
    <row r="200" spans="1:71" ht="15.6" customHeight="1" x14ac:dyDescent="0.4">
      <c r="C200" s="101"/>
      <c r="D200" s="194" t="s">
        <v>18</v>
      </c>
      <c r="E200" s="194"/>
      <c r="F200" s="194"/>
      <c r="G200" s="194"/>
      <c r="H200" s="194"/>
      <c r="I200" s="194"/>
      <c r="J200" s="194"/>
      <c r="K200" s="194"/>
      <c r="L200" s="194"/>
      <c r="M200" s="194"/>
      <c r="N200" s="130" t="str">
        <f>IF([3]回答表!X46="●","●","")</f>
        <v/>
      </c>
      <c r="O200" s="131"/>
      <c r="P200" s="131"/>
      <c r="Q200" s="132"/>
      <c r="R200" s="119"/>
      <c r="S200" s="119"/>
      <c r="T200" s="119"/>
      <c r="U200" s="133" t="str">
        <f>IF([3]回答表!X46="●",[3]回答表!B307,IF([3]回答表!AA46="●",[3]回答表!B324,""))</f>
        <v/>
      </c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5"/>
      <c r="AK200" s="136"/>
      <c r="AL200" s="136"/>
      <c r="AM200" s="250" t="s">
        <v>66</v>
      </c>
      <c r="AN200" s="251"/>
      <c r="AO200" s="251"/>
      <c r="AP200" s="251"/>
      <c r="AQ200" s="251"/>
      <c r="AR200" s="251"/>
      <c r="AS200" s="251"/>
      <c r="AT200" s="252"/>
      <c r="AU200" s="250" t="s">
        <v>67</v>
      </c>
      <c r="AV200" s="251"/>
      <c r="AW200" s="251"/>
      <c r="AX200" s="251"/>
      <c r="AY200" s="251"/>
      <c r="AZ200" s="251"/>
      <c r="BA200" s="251"/>
      <c r="BB200" s="252"/>
      <c r="BC200" s="120"/>
      <c r="BD200" s="109"/>
      <c r="BE200" s="109"/>
      <c r="BF200" s="138" t="str">
        <f>IF([3]回答表!X46="●",[3]回答表!U313,IF([3]回答表!AA46="●",[3]回答表!U330,""))</f>
        <v/>
      </c>
      <c r="BG200" s="139"/>
      <c r="BH200" s="139"/>
      <c r="BI200" s="139"/>
      <c r="BJ200" s="138"/>
      <c r="BK200" s="139"/>
      <c r="BL200" s="139"/>
      <c r="BM200" s="139"/>
      <c r="BN200" s="138"/>
      <c r="BO200" s="139"/>
      <c r="BP200" s="139"/>
      <c r="BQ200" s="140"/>
      <c r="BR200" s="112"/>
      <c r="BS200" s="92"/>
    </row>
    <row r="201" spans="1:71" ht="15.6" customHeight="1" x14ac:dyDescent="0.4">
      <c r="C201" s="101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44"/>
      <c r="O201" s="145"/>
      <c r="P201" s="145"/>
      <c r="Q201" s="146"/>
      <c r="R201" s="119"/>
      <c r="S201" s="119"/>
      <c r="T201" s="119"/>
      <c r="U201" s="147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9"/>
      <c r="AK201" s="136"/>
      <c r="AL201" s="136"/>
      <c r="AM201" s="253"/>
      <c r="AN201" s="254"/>
      <c r="AO201" s="254"/>
      <c r="AP201" s="254"/>
      <c r="AQ201" s="254"/>
      <c r="AR201" s="254"/>
      <c r="AS201" s="254"/>
      <c r="AT201" s="255"/>
      <c r="AU201" s="253"/>
      <c r="AV201" s="254"/>
      <c r="AW201" s="254"/>
      <c r="AX201" s="254"/>
      <c r="AY201" s="254"/>
      <c r="AZ201" s="254"/>
      <c r="BA201" s="254"/>
      <c r="BB201" s="255"/>
      <c r="BC201" s="120"/>
      <c r="BD201" s="109"/>
      <c r="BE201" s="109"/>
      <c r="BF201" s="150"/>
      <c r="BG201" s="151"/>
      <c r="BH201" s="151"/>
      <c r="BI201" s="151"/>
      <c r="BJ201" s="150"/>
      <c r="BK201" s="151"/>
      <c r="BL201" s="151"/>
      <c r="BM201" s="151"/>
      <c r="BN201" s="150"/>
      <c r="BO201" s="151"/>
      <c r="BP201" s="151"/>
      <c r="BQ201" s="152"/>
      <c r="BR201" s="112"/>
      <c r="BS201" s="92"/>
    </row>
    <row r="202" spans="1:71" ht="15.6" customHeight="1" x14ac:dyDescent="0.4">
      <c r="C202" s="101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44"/>
      <c r="O202" s="145"/>
      <c r="P202" s="145"/>
      <c r="Q202" s="146"/>
      <c r="R202" s="119"/>
      <c r="S202" s="119"/>
      <c r="T202" s="119"/>
      <c r="U202" s="147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9"/>
      <c r="AK202" s="136"/>
      <c r="AL202" s="136"/>
      <c r="AM202" s="256"/>
      <c r="AN202" s="257"/>
      <c r="AO202" s="257"/>
      <c r="AP202" s="257"/>
      <c r="AQ202" s="257"/>
      <c r="AR202" s="257"/>
      <c r="AS202" s="257"/>
      <c r="AT202" s="258"/>
      <c r="AU202" s="256"/>
      <c r="AV202" s="257"/>
      <c r="AW202" s="257"/>
      <c r="AX202" s="257"/>
      <c r="AY202" s="257"/>
      <c r="AZ202" s="257"/>
      <c r="BA202" s="257"/>
      <c r="BB202" s="258"/>
      <c r="BC202" s="120"/>
      <c r="BD202" s="109"/>
      <c r="BE202" s="109"/>
      <c r="BF202" s="150"/>
      <c r="BG202" s="151"/>
      <c r="BH202" s="151"/>
      <c r="BI202" s="151"/>
      <c r="BJ202" s="150"/>
      <c r="BK202" s="151"/>
      <c r="BL202" s="151"/>
      <c r="BM202" s="151"/>
      <c r="BN202" s="150"/>
      <c r="BO202" s="151"/>
      <c r="BP202" s="151"/>
      <c r="BQ202" s="152"/>
      <c r="BR202" s="112"/>
      <c r="BS202" s="92"/>
    </row>
    <row r="203" spans="1:71" ht="15.6" customHeight="1" x14ac:dyDescent="0.4">
      <c r="C203" s="101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54"/>
      <c r="O203" s="155"/>
      <c r="P203" s="155"/>
      <c r="Q203" s="156"/>
      <c r="R203" s="119"/>
      <c r="S203" s="119"/>
      <c r="T203" s="119"/>
      <c r="U203" s="147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9"/>
      <c r="AK203" s="136"/>
      <c r="AL203" s="136"/>
      <c r="AM203" s="82" t="str">
        <f>IF([3]回答表!X46="●",[3]回答表!G313,IF([3]回答表!AA46="●",[3]回答表!G330,""))</f>
        <v/>
      </c>
      <c r="AN203" s="83"/>
      <c r="AO203" s="83"/>
      <c r="AP203" s="83"/>
      <c r="AQ203" s="83"/>
      <c r="AR203" s="83"/>
      <c r="AS203" s="83"/>
      <c r="AT203" s="153"/>
      <c r="AU203" s="82" t="str">
        <f>IF([3]回答表!X46="●",[3]回答表!G314,IF([3]回答表!AA46="●",[3]回答表!G331,""))</f>
        <v/>
      </c>
      <c r="AV203" s="83"/>
      <c r="AW203" s="83"/>
      <c r="AX203" s="83"/>
      <c r="AY203" s="83"/>
      <c r="AZ203" s="83"/>
      <c r="BA203" s="83"/>
      <c r="BB203" s="153"/>
      <c r="BC203" s="120"/>
      <c r="BD203" s="109"/>
      <c r="BE203" s="109"/>
      <c r="BF203" s="150" t="str">
        <f>IF([3]回答表!X46="●",[3]回答表!X313,IF([3]回答表!AA46="●",[3]回答表!X330,""))</f>
        <v/>
      </c>
      <c r="BG203" s="151"/>
      <c r="BH203" s="151"/>
      <c r="BI203" s="151"/>
      <c r="BJ203" s="150" t="str">
        <f>IF([3]回答表!X46="●",[3]回答表!X314,IF([3]回答表!AA46="●",[3]回答表!X331,""))</f>
        <v/>
      </c>
      <c r="BK203" s="151"/>
      <c r="BL203" s="151"/>
      <c r="BM203" s="152"/>
      <c r="BN203" s="150" t="str">
        <f>IF([3]回答表!X46="●",[3]回答表!X315,IF([3]回答表!AA46="●",[3]回答表!X332,""))</f>
        <v/>
      </c>
      <c r="BO203" s="151"/>
      <c r="BP203" s="151"/>
      <c r="BQ203" s="152"/>
      <c r="BR203" s="112"/>
      <c r="BS203" s="92"/>
    </row>
    <row r="204" spans="1:71" ht="15.6" customHeight="1" x14ac:dyDescent="0.4">
      <c r="C204" s="101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9"/>
      <c r="O204" s="159"/>
      <c r="P204" s="159"/>
      <c r="Q204" s="159"/>
      <c r="R204" s="159"/>
      <c r="S204" s="159"/>
      <c r="T204" s="159"/>
      <c r="U204" s="147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9"/>
      <c r="AK204" s="136"/>
      <c r="AL204" s="136"/>
      <c r="AM204" s="79"/>
      <c r="AN204" s="80"/>
      <c r="AO204" s="80"/>
      <c r="AP204" s="80"/>
      <c r="AQ204" s="80"/>
      <c r="AR204" s="80"/>
      <c r="AS204" s="80"/>
      <c r="AT204" s="81"/>
      <c r="AU204" s="79"/>
      <c r="AV204" s="80"/>
      <c r="AW204" s="80"/>
      <c r="AX204" s="80"/>
      <c r="AY204" s="80"/>
      <c r="AZ204" s="80"/>
      <c r="BA204" s="80"/>
      <c r="BB204" s="81"/>
      <c r="BC204" s="120"/>
      <c r="BD204" s="120"/>
      <c r="BE204" s="120"/>
      <c r="BF204" s="150"/>
      <c r="BG204" s="151"/>
      <c r="BH204" s="151"/>
      <c r="BI204" s="151"/>
      <c r="BJ204" s="150"/>
      <c r="BK204" s="151"/>
      <c r="BL204" s="151"/>
      <c r="BM204" s="152"/>
      <c r="BN204" s="150"/>
      <c r="BO204" s="151"/>
      <c r="BP204" s="151"/>
      <c r="BQ204" s="152"/>
      <c r="BR204" s="112"/>
      <c r="BS204" s="92"/>
    </row>
    <row r="205" spans="1:71" ht="15.6" customHeight="1" x14ac:dyDescent="0.4">
      <c r="C205" s="101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9"/>
      <c r="O205" s="159"/>
      <c r="P205" s="159"/>
      <c r="Q205" s="159"/>
      <c r="R205" s="159"/>
      <c r="S205" s="159"/>
      <c r="T205" s="159"/>
      <c r="U205" s="147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9"/>
      <c r="AK205" s="136"/>
      <c r="AL205" s="136"/>
      <c r="AM205" s="85"/>
      <c r="AN205" s="86"/>
      <c r="AO205" s="86"/>
      <c r="AP205" s="86"/>
      <c r="AQ205" s="86"/>
      <c r="AR205" s="86"/>
      <c r="AS205" s="86"/>
      <c r="AT205" s="87"/>
      <c r="AU205" s="85"/>
      <c r="AV205" s="86"/>
      <c r="AW205" s="86"/>
      <c r="AX205" s="86"/>
      <c r="AY205" s="86"/>
      <c r="AZ205" s="86"/>
      <c r="BA205" s="86"/>
      <c r="BB205" s="87"/>
      <c r="BC205" s="120"/>
      <c r="BD205" s="109"/>
      <c r="BE205" s="109"/>
      <c r="BF205" s="150"/>
      <c r="BG205" s="151"/>
      <c r="BH205" s="151"/>
      <c r="BI205" s="151"/>
      <c r="BJ205" s="150"/>
      <c r="BK205" s="151"/>
      <c r="BL205" s="151"/>
      <c r="BM205" s="152"/>
      <c r="BN205" s="150"/>
      <c r="BO205" s="151"/>
      <c r="BP205" s="151"/>
      <c r="BQ205" s="152"/>
      <c r="BR205" s="112"/>
      <c r="BS205" s="92"/>
    </row>
    <row r="206" spans="1:71" ht="15.6" customHeight="1" x14ac:dyDescent="0.4">
      <c r="C206" s="101"/>
      <c r="D206" s="212" t="s">
        <v>26</v>
      </c>
      <c r="E206" s="194"/>
      <c r="F206" s="194"/>
      <c r="G206" s="194"/>
      <c r="H206" s="194"/>
      <c r="I206" s="194"/>
      <c r="J206" s="194"/>
      <c r="K206" s="194"/>
      <c r="L206" s="194"/>
      <c r="M206" s="213"/>
      <c r="N206" s="130" t="str">
        <f>IF([3]回答表!AA46="●","●","")</f>
        <v/>
      </c>
      <c r="O206" s="131"/>
      <c r="P206" s="131"/>
      <c r="Q206" s="132"/>
      <c r="R206" s="119"/>
      <c r="S206" s="119"/>
      <c r="T206" s="119"/>
      <c r="U206" s="147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9"/>
      <c r="AK206" s="136"/>
      <c r="AL206" s="136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20"/>
      <c r="BD206" s="172"/>
      <c r="BE206" s="172"/>
      <c r="BF206" s="150"/>
      <c r="BG206" s="151"/>
      <c r="BH206" s="151"/>
      <c r="BI206" s="151"/>
      <c r="BJ206" s="150"/>
      <c r="BK206" s="151"/>
      <c r="BL206" s="151"/>
      <c r="BM206" s="152"/>
      <c r="BN206" s="150"/>
      <c r="BO206" s="151"/>
      <c r="BP206" s="151"/>
      <c r="BQ206" s="152"/>
      <c r="BR206" s="112"/>
      <c r="BS206" s="92"/>
    </row>
    <row r="207" spans="1:71" ht="15.6" customHeight="1" x14ac:dyDescent="0.4">
      <c r="C207" s="101"/>
      <c r="D207" s="194"/>
      <c r="E207" s="194"/>
      <c r="F207" s="194"/>
      <c r="G207" s="194"/>
      <c r="H207" s="194"/>
      <c r="I207" s="194"/>
      <c r="J207" s="194"/>
      <c r="K207" s="194"/>
      <c r="L207" s="194"/>
      <c r="M207" s="213"/>
      <c r="N207" s="144"/>
      <c r="O207" s="145"/>
      <c r="P207" s="145"/>
      <c r="Q207" s="146"/>
      <c r="R207" s="119"/>
      <c r="S207" s="119"/>
      <c r="T207" s="119"/>
      <c r="U207" s="147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9"/>
      <c r="AK207" s="136"/>
      <c r="AL207" s="136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20"/>
      <c r="BD207" s="172"/>
      <c r="BE207" s="172"/>
      <c r="BF207" s="150" t="s">
        <v>23</v>
      </c>
      <c r="BG207" s="151"/>
      <c r="BH207" s="151"/>
      <c r="BI207" s="151"/>
      <c r="BJ207" s="150" t="s">
        <v>24</v>
      </c>
      <c r="BK207" s="151"/>
      <c r="BL207" s="151"/>
      <c r="BM207" s="151"/>
      <c r="BN207" s="150" t="s">
        <v>25</v>
      </c>
      <c r="BO207" s="151"/>
      <c r="BP207" s="151"/>
      <c r="BQ207" s="152"/>
      <c r="BR207" s="112"/>
      <c r="BS207" s="92"/>
    </row>
    <row r="208" spans="1:71" ht="15.6" customHeight="1" x14ac:dyDescent="0.4">
      <c r="C208" s="101"/>
      <c r="D208" s="194"/>
      <c r="E208" s="194"/>
      <c r="F208" s="194"/>
      <c r="G208" s="194"/>
      <c r="H208" s="194"/>
      <c r="I208" s="194"/>
      <c r="J208" s="194"/>
      <c r="K208" s="194"/>
      <c r="L208" s="194"/>
      <c r="M208" s="213"/>
      <c r="N208" s="144"/>
      <c r="O208" s="145"/>
      <c r="P208" s="145"/>
      <c r="Q208" s="146"/>
      <c r="R208" s="119"/>
      <c r="S208" s="119"/>
      <c r="T208" s="119"/>
      <c r="U208" s="147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9"/>
      <c r="AK208" s="136"/>
      <c r="AL208" s="136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20"/>
      <c r="BD208" s="172"/>
      <c r="BE208" s="172"/>
      <c r="BF208" s="150"/>
      <c r="BG208" s="151"/>
      <c r="BH208" s="151"/>
      <c r="BI208" s="151"/>
      <c r="BJ208" s="150"/>
      <c r="BK208" s="151"/>
      <c r="BL208" s="151"/>
      <c r="BM208" s="151"/>
      <c r="BN208" s="150"/>
      <c r="BO208" s="151"/>
      <c r="BP208" s="151"/>
      <c r="BQ208" s="152"/>
      <c r="BR208" s="112"/>
      <c r="BS208" s="92"/>
    </row>
    <row r="209" spans="1:71" ht="15.6" customHeight="1" x14ac:dyDescent="0.4">
      <c r="C209" s="101"/>
      <c r="D209" s="194"/>
      <c r="E209" s="194"/>
      <c r="F209" s="194"/>
      <c r="G209" s="194"/>
      <c r="H209" s="194"/>
      <c r="I209" s="194"/>
      <c r="J209" s="194"/>
      <c r="K209" s="194"/>
      <c r="L209" s="194"/>
      <c r="M209" s="213"/>
      <c r="N209" s="154"/>
      <c r="O209" s="155"/>
      <c r="P209" s="155"/>
      <c r="Q209" s="156"/>
      <c r="R209" s="119"/>
      <c r="S209" s="119"/>
      <c r="T209" s="119"/>
      <c r="U209" s="179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1"/>
      <c r="AK209" s="136"/>
      <c r="AL209" s="136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20"/>
      <c r="BD209" s="172"/>
      <c r="BE209" s="172"/>
      <c r="BF209" s="189"/>
      <c r="BG209" s="190"/>
      <c r="BH209" s="190"/>
      <c r="BI209" s="190"/>
      <c r="BJ209" s="189"/>
      <c r="BK209" s="190"/>
      <c r="BL209" s="190"/>
      <c r="BM209" s="190"/>
      <c r="BN209" s="189"/>
      <c r="BO209" s="190"/>
      <c r="BP209" s="190"/>
      <c r="BQ209" s="191"/>
      <c r="BR209" s="112"/>
      <c r="BS209" s="92"/>
    </row>
    <row r="210" spans="1:71" ht="15.6" customHeight="1" x14ac:dyDescent="0.5">
      <c r="C210" s="101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68"/>
      <c r="Y210" s="68"/>
      <c r="Z210" s="68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68"/>
      <c r="AK210" s="68"/>
      <c r="AL210" s="68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112"/>
      <c r="BS210" s="92"/>
    </row>
    <row r="211" spans="1:71" ht="18.600000000000001" customHeight="1" x14ac:dyDescent="0.5">
      <c r="C211" s="101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19"/>
      <c r="O211" s="119"/>
      <c r="P211" s="119"/>
      <c r="Q211" s="119"/>
      <c r="R211" s="119"/>
      <c r="S211" s="119"/>
      <c r="T211" s="119"/>
      <c r="U211" s="123" t="s">
        <v>31</v>
      </c>
      <c r="V211" s="119"/>
      <c r="W211" s="119"/>
      <c r="X211" s="119"/>
      <c r="Y211" s="119"/>
      <c r="Z211" s="119"/>
      <c r="AA211" s="110"/>
      <c r="AB211" s="124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23" t="s">
        <v>32</v>
      </c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68"/>
      <c r="BR211" s="112"/>
      <c r="BS211" s="92"/>
    </row>
    <row r="212" spans="1:71" ht="15.6" customHeight="1" x14ac:dyDescent="0.4">
      <c r="C212" s="101"/>
      <c r="D212" s="194" t="s">
        <v>33</v>
      </c>
      <c r="E212" s="194"/>
      <c r="F212" s="194"/>
      <c r="G212" s="194"/>
      <c r="H212" s="194"/>
      <c r="I212" s="194"/>
      <c r="J212" s="194"/>
      <c r="K212" s="194"/>
      <c r="L212" s="194"/>
      <c r="M212" s="213"/>
      <c r="N212" s="130" t="str">
        <f>IF([3]回答表!AD46="●","●","")</f>
        <v/>
      </c>
      <c r="O212" s="131"/>
      <c r="P212" s="131"/>
      <c r="Q212" s="132"/>
      <c r="R212" s="119"/>
      <c r="S212" s="119"/>
      <c r="T212" s="119"/>
      <c r="U212" s="133" t="str">
        <f>IF([3]回答表!AD46="●",[3]回答表!B337,"")</f>
        <v/>
      </c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5"/>
      <c r="AK212" s="259"/>
      <c r="AL212" s="259"/>
      <c r="AM212" s="133" t="str">
        <f>IF([3]回答表!AD46="●",[3]回答表!B343,"")</f>
        <v/>
      </c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5"/>
      <c r="BR212" s="112"/>
      <c r="BS212" s="92"/>
    </row>
    <row r="213" spans="1:71" ht="15.6" customHeight="1" x14ac:dyDescent="0.4">
      <c r="C213" s="101"/>
      <c r="D213" s="194"/>
      <c r="E213" s="194"/>
      <c r="F213" s="194"/>
      <c r="G213" s="194"/>
      <c r="H213" s="194"/>
      <c r="I213" s="194"/>
      <c r="J213" s="194"/>
      <c r="K213" s="194"/>
      <c r="L213" s="194"/>
      <c r="M213" s="213"/>
      <c r="N213" s="144"/>
      <c r="O213" s="145"/>
      <c r="P213" s="145"/>
      <c r="Q213" s="146"/>
      <c r="R213" s="119"/>
      <c r="S213" s="119"/>
      <c r="T213" s="119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9"/>
      <c r="AK213" s="259"/>
      <c r="AL213" s="259"/>
      <c r="AM213" s="147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9"/>
      <c r="BR213" s="112"/>
      <c r="BS213" s="92"/>
    </row>
    <row r="214" spans="1:71" ht="15.6" customHeight="1" x14ac:dyDescent="0.4">
      <c r="C214" s="101"/>
      <c r="D214" s="194"/>
      <c r="E214" s="194"/>
      <c r="F214" s="194"/>
      <c r="G214" s="194"/>
      <c r="H214" s="194"/>
      <c r="I214" s="194"/>
      <c r="J214" s="194"/>
      <c r="K214" s="194"/>
      <c r="L214" s="194"/>
      <c r="M214" s="213"/>
      <c r="N214" s="144"/>
      <c r="O214" s="145"/>
      <c r="P214" s="145"/>
      <c r="Q214" s="146"/>
      <c r="R214" s="119"/>
      <c r="S214" s="119"/>
      <c r="T214" s="119"/>
      <c r="U214" s="147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9"/>
      <c r="AK214" s="259"/>
      <c r="AL214" s="259"/>
      <c r="AM214" s="147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9"/>
      <c r="BR214" s="112"/>
      <c r="BS214" s="92"/>
    </row>
    <row r="215" spans="1:71" ht="15.6" customHeight="1" x14ac:dyDescent="0.4">
      <c r="C215" s="101"/>
      <c r="D215" s="194"/>
      <c r="E215" s="194"/>
      <c r="F215" s="194"/>
      <c r="G215" s="194"/>
      <c r="H215" s="194"/>
      <c r="I215" s="194"/>
      <c r="J215" s="194"/>
      <c r="K215" s="194"/>
      <c r="L215" s="194"/>
      <c r="M215" s="213"/>
      <c r="N215" s="154"/>
      <c r="O215" s="155"/>
      <c r="P215" s="155"/>
      <c r="Q215" s="156"/>
      <c r="R215" s="119"/>
      <c r="S215" s="119"/>
      <c r="T215" s="119"/>
      <c r="U215" s="179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1"/>
      <c r="AK215" s="259"/>
      <c r="AL215" s="259"/>
      <c r="AM215" s="179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1"/>
      <c r="BR215" s="112"/>
      <c r="BS215" s="92"/>
    </row>
    <row r="216" spans="1:71" ht="15.6" customHeight="1" x14ac:dyDescent="0.4">
      <c r="C216" s="184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6"/>
      <c r="BS216" s="92"/>
    </row>
    <row r="217" spans="1:71" ht="15.6" customHeight="1" x14ac:dyDescent="0.4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</row>
    <row r="218" spans="1:71" ht="15.6" customHeight="1" x14ac:dyDescent="0.4">
      <c r="C218" s="94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97"/>
      <c r="BD218" s="98"/>
      <c r="BE218" s="98"/>
      <c r="BF218" s="98"/>
      <c r="BG218" s="98"/>
      <c r="BH218" s="98"/>
      <c r="BI218" s="98"/>
      <c r="BJ218" s="98"/>
      <c r="BK218" s="98"/>
      <c r="BL218" s="98"/>
      <c r="BM218" s="98"/>
      <c r="BN218" s="98"/>
      <c r="BO218" s="98"/>
      <c r="BP218" s="98"/>
      <c r="BQ218" s="98"/>
      <c r="BR218" s="99"/>
      <c r="BS218" s="92"/>
    </row>
    <row r="219" spans="1:71" ht="15.6" customHeight="1" x14ac:dyDescent="0.5">
      <c r="A219" s="92"/>
      <c r="B219" s="92"/>
      <c r="C219" s="10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68"/>
      <c r="Y219" s="68"/>
      <c r="Z219" s="68"/>
      <c r="AA219" s="109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11"/>
      <c r="AO219" s="120"/>
      <c r="AP219" s="121"/>
      <c r="AQ219" s="121"/>
      <c r="AR219" s="260"/>
      <c r="AS219" s="260"/>
      <c r="AT219" s="260"/>
      <c r="AU219" s="260"/>
      <c r="AV219" s="260"/>
      <c r="AW219" s="260"/>
      <c r="AX219" s="260"/>
      <c r="AY219" s="260"/>
      <c r="AZ219" s="260"/>
      <c r="BA219" s="260"/>
      <c r="BB219" s="260"/>
      <c r="BC219" s="108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10"/>
      <c r="BO219" s="110"/>
      <c r="BP219" s="110"/>
      <c r="BQ219" s="111"/>
      <c r="BR219" s="112"/>
      <c r="BS219" s="92"/>
    </row>
    <row r="220" spans="1:71" ht="15.6" customHeight="1" x14ac:dyDescent="0.5">
      <c r="A220" s="92"/>
      <c r="B220" s="92"/>
      <c r="C220" s="101"/>
      <c r="D220" s="102" t="s">
        <v>14</v>
      </c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4"/>
      <c r="R220" s="105" t="s">
        <v>68</v>
      </c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7"/>
      <c r="BC220" s="108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10"/>
      <c r="BO220" s="110"/>
      <c r="BP220" s="110"/>
      <c r="BQ220" s="111"/>
      <c r="BR220" s="112"/>
      <c r="BS220" s="92"/>
    </row>
    <row r="221" spans="1:71" ht="15.6" customHeight="1" x14ac:dyDescent="0.5">
      <c r="A221" s="92"/>
      <c r="B221" s="92"/>
      <c r="C221" s="101"/>
      <c r="D221" s="113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5"/>
      <c r="R221" s="116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8"/>
      <c r="BC221" s="108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10"/>
      <c r="BO221" s="110"/>
      <c r="BP221" s="110"/>
      <c r="BQ221" s="111"/>
      <c r="BR221" s="112"/>
      <c r="BS221" s="92"/>
    </row>
    <row r="222" spans="1:71" ht="15.6" customHeight="1" x14ac:dyDescent="0.5">
      <c r="A222" s="92"/>
      <c r="B222" s="92"/>
      <c r="C222" s="10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68"/>
      <c r="Y222" s="68"/>
      <c r="Z222" s="68"/>
      <c r="AA222" s="109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11"/>
      <c r="AO222" s="120"/>
      <c r="AP222" s="121"/>
      <c r="AQ222" s="121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08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10"/>
      <c r="BO222" s="110"/>
      <c r="BP222" s="110"/>
      <c r="BQ222" s="111"/>
      <c r="BR222" s="112"/>
      <c r="BS222" s="92"/>
    </row>
    <row r="223" spans="1:71" ht="19.350000000000001" customHeight="1" x14ac:dyDescent="0.5">
      <c r="A223" s="92"/>
      <c r="B223" s="92"/>
      <c r="C223" s="10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23" t="s">
        <v>35</v>
      </c>
      <c r="V223" s="119"/>
      <c r="W223" s="119"/>
      <c r="X223" s="119"/>
      <c r="Y223" s="119"/>
      <c r="Z223" s="119"/>
      <c r="AA223" s="110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261" t="s">
        <v>69</v>
      </c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25"/>
      <c r="AY223" s="123"/>
      <c r="AZ223" s="123"/>
      <c r="BA223" s="262"/>
      <c r="BB223" s="262"/>
      <c r="BC223" s="108"/>
      <c r="BD223" s="109"/>
      <c r="BE223" s="109"/>
      <c r="BF223" s="129" t="s">
        <v>17</v>
      </c>
      <c r="BG223" s="187"/>
      <c r="BH223" s="187"/>
      <c r="BI223" s="187"/>
      <c r="BJ223" s="187"/>
      <c r="BK223" s="187"/>
      <c r="BL223" s="187"/>
      <c r="BM223" s="110"/>
      <c r="BN223" s="110"/>
      <c r="BO223" s="110"/>
      <c r="BP223" s="110"/>
      <c r="BQ223" s="125"/>
      <c r="BR223" s="112"/>
      <c r="BS223" s="92"/>
    </row>
    <row r="224" spans="1:71" ht="15.6" customHeight="1" x14ac:dyDescent="0.4">
      <c r="A224" s="92"/>
      <c r="B224" s="92"/>
      <c r="C224" s="101"/>
      <c r="D224" s="105" t="s">
        <v>18</v>
      </c>
      <c r="E224" s="106"/>
      <c r="F224" s="106"/>
      <c r="G224" s="106"/>
      <c r="H224" s="106"/>
      <c r="I224" s="106"/>
      <c r="J224" s="106"/>
      <c r="K224" s="106"/>
      <c r="L224" s="106"/>
      <c r="M224" s="107"/>
      <c r="N224" s="130" t="str">
        <f>IF([3]回答表!X47="●","●","")</f>
        <v/>
      </c>
      <c r="O224" s="131"/>
      <c r="P224" s="131"/>
      <c r="Q224" s="132"/>
      <c r="R224" s="119"/>
      <c r="S224" s="119"/>
      <c r="T224" s="119"/>
      <c r="U224" s="133" t="str">
        <f>IF([3]回答表!X47="●",[3]回答表!B356,IF([3]回答表!AA47="●",[3]回答表!B379,""))</f>
        <v/>
      </c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5"/>
      <c r="AK224" s="136"/>
      <c r="AL224" s="136"/>
      <c r="AM224" s="136"/>
      <c r="AN224" s="133" t="str">
        <f>IF([3]回答表!X47="●",[3]回答表!B362,"")</f>
        <v/>
      </c>
      <c r="AO224" s="263"/>
      <c r="AP224" s="263"/>
      <c r="AQ224" s="263"/>
      <c r="AR224" s="263"/>
      <c r="AS224" s="263"/>
      <c r="AT224" s="263"/>
      <c r="AU224" s="263"/>
      <c r="AV224" s="263"/>
      <c r="AW224" s="263"/>
      <c r="AX224" s="263"/>
      <c r="AY224" s="263"/>
      <c r="AZ224" s="263"/>
      <c r="BA224" s="263"/>
      <c r="BB224" s="264"/>
      <c r="BC224" s="120"/>
      <c r="BD224" s="109"/>
      <c r="BE224" s="109"/>
      <c r="BF224" s="138" t="str">
        <f>IF([3]回答表!X47="●",[3]回答表!B368,IF([3]回答表!AA47="●",[3]回答表!B385,""))</f>
        <v/>
      </c>
      <c r="BG224" s="139"/>
      <c r="BH224" s="139"/>
      <c r="BI224" s="139"/>
      <c r="BJ224" s="138"/>
      <c r="BK224" s="139"/>
      <c r="BL224" s="139"/>
      <c r="BM224" s="139"/>
      <c r="BN224" s="138"/>
      <c r="BO224" s="139"/>
      <c r="BP224" s="139"/>
      <c r="BQ224" s="140"/>
      <c r="BR224" s="112"/>
      <c r="BS224" s="92"/>
    </row>
    <row r="225" spans="1:71" ht="15.6" customHeight="1" x14ac:dyDescent="0.4">
      <c r="A225" s="92"/>
      <c r="B225" s="92"/>
      <c r="C225" s="101"/>
      <c r="D225" s="141"/>
      <c r="E225" s="142"/>
      <c r="F225" s="142"/>
      <c r="G225" s="142"/>
      <c r="H225" s="142"/>
      <c r="I225" s="142"/>
      <c r="J225" s="142"/>
      <c r="K225" s="142"/>
      <c r="L225" s="142"/>
      <c r="M225" s="143"/>
      <c r="N225" s="144"/>
      <c r="O225" s="145"/>
      <c r="P225" s="145"/>
      <c r="Q225" s="146"/>
      <c r="R225" s="119"/>
      <c r="S225" s="119"/>
      <c r="T225" s="119"/>
      <c r="U225" s="147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9"/>
      <c r="AK225" s="136"/>
      <c r="AL225" s="136"/>
      <c r="AM225" s="136"/>
      <c r="AN225" s="265"/>
      <c r="AO225" s="266"/>
      <c r="AP225" s="266"/>
      <c r="AQ225" s="266"/>
      <c r="AR225" s="266"/>
      <c r="AS225" s="266"/>
      <c r="AT225" s="266"/>
      <c r="AU225" s="266"/>
      <c r="AV225" s="266"/>
      <c r="AW225" s="266"/>
      <c r="AX225" s="266"/>
      <c r="AY225" s="266"/>
      <c r="AZ225" s="266"/>
      <c r="BA225" s="266"/>
      <c r="BB225" s="267"/>
      <c r="BC225" s="120"/>
      <c r="BD225" s="109"/>
      <c r="BE225" s="109"/>
      <c r="BF225" s="150"/>
      <c r="BG225" s="151"/>
      <c r="BH225" s="151"/>
      <c r="BI225" s="151"/>
      <c r="BJ225" s="150"/>
      <c r="BK225" s="151"/>
      <c r="BL225" s="151"/>
      <c r="BM225" s="151"/>
      <c r="BN225" s="150"/>
      <c r="BO225" s="151"/>
      <c r="BP225" s="151"/>
      <c r="BQ225" s="152"/>
      <c r="BR225" s="112"/>
      <c r="BS225" s="92"/>
    </row>
    <row r="226" spans="1:71" ht="15.6" customHeight="1" x14ac:dyDescent="0.4">
      <c r="A226" s="92"/>
      <c r="B226" s="92"/>
      <c r="C226" s="101"/>
      <c r="D226" s="141"/>
      <c r="E226" s="142"/>
      <c r="F226" s="142"/>
      <c r="G226" s="142"/>
      <c r="H226" s="142"/>
      <c r="I226" s="142"/>
      <c r="J226" s="142"/>
      <c r="K226" s="142"/>
      <c r="L226" s="142"/>
      <c r="M226" s="143"/>
      <c r="N226" s="144"/>
      <c r="O226" s="145"/>
      <c r="P226" s="145"/>
      <c r="Q226" s="146"/>
      <c r="R226" s="119"/>
      <c r="S226" s="119"/>
      <c r="T226" s="119"/>
      <c r="U226" s="147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9"/>
      <c r="AK226" s="136"/>
      <c r="AL226" s="136"/>
      <c r="AM226" s="136"/>
      <c r="AN226" s="265"/>
      <c r="AO226" s="266"/>
      <c r="AP226" s="266"/>
      <c r="AQ226" s="266"/>
      <c r="AR226" s="266"/>
      <c r="AS226" s="266"/>
      <c r="AT226" s="266"/>
      <c r="AU226" s="266"/>
      <c r="AV226" s="266"/>
      <c r="AW226" s="266"/>
      <c r="AX226" s="266"/>
      <c r="AY226" s="266"/>
      <c r="AZ226" s="266"/>
      <c r="BA226" s="266"/>
      <c r="BB226" s="267"/>
      <c r="BC226" s="120"/>
      <c r="BD226" s="109"/>
      <c r="BE226" s="109"/>
      <c r="BF226" s="150"/>
      <c r="BG226" s="151"/>
      <c r="BH226" s="151"/>
      <c r="BI226" s="151"/>
      <c r="BJ226" s="150"/>
      <c r="BK226" s="151"/>
      <c r="BL226" s="151"/>
      <c r="BM226" s="151"/>
      <c r="BN226" s="150"/>
      <c r="BO226" s="151"/>
      <c r="BP226" s="151"/>
      <c r="BQ226" s="152"/>
      <c r="BR226" s="112"/>
      <c r="BS226" s="92"/>
    </row>
    <row r="227" spans="1:71" ht="15.6" customHeight="1" x14ac:dyDescent="0.4">
      <c r="A227" s="92"/>
      <c r="B227" s="92"/>
      <c r="C227" s="101"/>
      <c r="D227" s="116"/>
      <c r="E227" s="117"/>
      <c r="F227" s="117"/>
      <c r="G227" s="117"/>
      <c r="H227" s="117"/>
      <c r="I227" s="117"/>
      <c r="J227" s="117"/>
      <c r="K227" s="117"/>
      <c r="L227" s="117"/>
      <c r="M227" s="118"/>
      <c r="N227" s="154"/>
      <c r="O227" s="155"/>
      <c r="P227" s="155"/>
      <c r="Q227" s="156"/>
      <c r="R227" s="119"/>
      <c r="S227" s="119"/>
      <c r="T227" s="119"/>
      <c r="U227" s="147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9"/>
      <c r="AK227" s="136"/>
      <c r="AL227" s="136"/>
      <c r="AM227" s="136"/>
      <c r="AN227" s="265"/>
      <c r="AO227" s="266"/>
      <c r="AP227" s="266"/>
      <c r="AQ227" s="266"/>
      <c r="AR227" s="266"/>
      <c r="AS227" s="266"/>
      <c r="AT227" s="266"/>
      <c r="AU227" s="266"/>
      <c r="AV227" s="266"/>
      <c r="AW227" s="266"/>
      <c r="AX227" s="266"/>
      <c r="AY227" s="266"/>
      <c r="AZ227" s="266"/>
      <c r="BA227" s="266"/>
      <c r="BB227" s="267"/>
      <c r="BC227" s="120"/>
      <c r="BD227" s="109"/>
      <c r="BE227" s="109"/>
      <c r="BF227" s="150" t="str">
        <f>IF([3]回答表!X47="●",[3]回答表!E368,IF([3]回答表!AA47="●",[3]回答表!E385,""))</f>
        <v/>
      </c>
      <c r="BG227" s="151"/>
      <c r="BH227" s="151"/>
      <c r="BI227" s="151"/>
      <c r="BJ227" s="150" t="str">
        <f>IF([3]回答表!X47="●",[3]回答表!E369,IF([3]回答表!AA47="●",[3]回答表!E386,""))</f>
        <v/>
      </c>
      <c r="BK227" s="151"/>
      <c r="BL227" s="151"/>
      <c r="BM227" s="152"/>
      <c r="BN227" s="150" t="str">
        <f>IF([3]回答表!X47="●",[3]回答表!E370,IF([3]回答表!AA47="●",[3]回答表!E387,""))</f>
        <v/>
      </c>
      <c r="BO227" s="151"/>
      <c r="BP227" s="151"/>
      <c r="BQ227" s="152"/>
      <c r="BR227" s="112"/>
      <c r="BS227" s="92"/>
    </row>
    <row r="228" spans="1:71" ht="15.6" customHeight="1" x14ac:dyDescent="0.4">
      <c r="A228" s="92"/>
      <c r="B228" s="92"/>
      <c r="C228" s="101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9"/>
      <c r="O228" s="159"/>
      <c r="P228" s="159"/>
      <c r="Q228" s="159"/>
      <c r="R228" s="159"/>
      <c r="S228" s="159"/>
      <c r="T228" s="159"/>
      <c r="U228" s="147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9"/>
      <c r="AK228" s="136"/>
      <c r="AL228" s="136"/>
      <c r="AM228" s="136"/>
      <c r="AN228" s="265"/>
      <c r="AO228" s="266"/>
      <c r="AP228" s="266"/>
      <c r="AQ228" s="266"/>
      <c r="AR228" s="266"/>
      <c r="AS228" s="266"/>
      <c r="AT228" s="266"/>
      <c r="AU228" s="266"/>
      <c r="AV228" s="266"/>
      <c r="AW228" s="266"/>
      <c r="AX228" s="266"/>
      <c r="AY228" s="266"/>
      <c r="AZ228" s="266"/>
      <c r="BA228" s="266"/>
      <c r="BB228" s="267"/>
      <c r="BC228" s="120"/>
      <c r="BD228" s="120"/>
      <c r="BE228" s="120"/>
      <c r="BF228" s="150"/>
      <c r="BG228" s="151"/>
      <c r="BH228" s="151"/>
      <c r="BI228" s="151"/>
      <c r="BJ228" s="150"/>
      <c r="BK228" s="151"/>
      <c r="BL228" s="151"/>
      <c r="BM228" s="152"/>
      <c r="BN228" s="150"/>
      <c r="BO228" s="151"/>
      <c r="BP228" s="151"/>
      <c r="BQ228" s="152"/>
      <c r="BR228" s="112"/>
      <c r="BS228" s="92"/>
    </row>
    <row r="229" spans="1:71" ht="15.6" customHeight="1" x14ac:dyDescent="0.4">
      <c r="A229" s="92"/>
      <c r="B229" s="92"/>
      <c r="C229" s="101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9"/>
      <c r="O229" s="159"/>
      <c r="P229" s="159"/>
      <c r="Q229" s="159"/>
      <c r="R229" s="159"/>
      <c r="S229" s="159"/>
      <c r="T229" s="159"/>
      <c r="U229" s="147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9"/>
      <c r="AK229" s="136"/>
      <c r="AL229" s="136"/>
      <c r="AM229" s="136"/>
      <c r="AN229" s="265"/>
      <c r="AO229" s="266"/>
      <c r="AP229" s="266"/>
      <c r="AQ229" s="266"/>
      <c r="AR229" s="266"/>
      <c r="AS229" s="266"/>
      <c r="AT229" s="266"/>
      <c r="AU229" s="266"/>
      <c r="AV229" s="266"/>
      <c r="AW229" s="266"/>
      <c r="AX229" s="266"/>
      <c r="AY229" s="266"/>
      <c r="AZ229" s="266"/>
      <c r="BA229" s="266"/>
      <c r="BB229" s="267"/>
      <c r="BC229" s="120"/>
      <c r="BD229" s="109"/>
      <c r="BE229" s="109"/>
      <c r="BF229" s="150"/>
      <c r="BG229" s="151"/>
      <c r="BH229" s="151"/>
      <c r="BI229" s="151"/>
      <c r="BJ229" s="150"/>
      <c r="BK229" s="151"/>
      <c r="BL229" s="151"/>
      <c r="BM229" s="152"/>
      <c r="BN229" s="150"/>
      <c r="BO229" s="151"/>
      <c r="BP229" s="151"/>
      <c r="BQ229" s="152"/>
      <c r="BR229" s="112"/>
      <c r="BS229" s="92"/>
    </row>
    <row r="230" spans="1:71" ht="15.6" customHeight="1" x14ac:dyDescent="0.4">
      <c r="A230" s="92"/>
      <c r="B230" s="92"/>
      <c r="C230" s="101"/>
      <c r="D230" s="166" t="s">
        <v>26</v>
      </c>
      <c r="E230" s="167"/>
      <c r="F230" s="167"/>
      <c r="G230" s="167"/>
      <c r="H230" s="167"/>
      <c r="I230" s="167"/>
      <c r="J230" s="167"/>
      <c r="K230" s="167"/>
      <c r="L230" s="167"/>
      <c r="M230" s="168"/>
      <c r="N230" s="130" t="str">
        <f>IF([3]回答表!AA47="●","●","")</f>
        <v/>
      </c>
      <c r="O230" s="131"/>
      <c r="P230" s="131"/>
      <c r="Q230" s="132"/>
      <c r="R230" s="119"/>
      <c r="S230" s="119"/>
      <c r="T230" s="119"/>
      <c r="U230" s="147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9"/>
      <c r="AK230" s="136"/>
      <c r="AL230" s="136"/>
      <c r="AM230" s="136"/>
      <c r="AN230" s="265"/>
      <c r="AO230" s="266"/>
      <c r="AP230" s="266"/>
      <c r="AQ230" s="266"/>
      <c r="AR230" s="266"/>
      <c r="AS230" s="266"/>
      <c r="AT230" s="266"/>
      <c r="AU230" s="266"/>
      <c r="AV230" s="266"/>
      <c r="AW230" s="266"/>
      <c r="AX230" s="266"/>
      <c r="AY230" s="266"/>
      <c r="AZ230" s="266"/>
      <c r="BA230" s="266"/>
      <c r="BB230" s="267"/>
      <c r="BC230" s="120"/>
      <c r="BD230" s="172"/>
      <c r="BE230" s="172"/>
      <c r="BF230" s="150"/>
      <c r="BG230" s="151"/>
      <c r="BH230" s="151"/>
      <c r="BI230" s="151"/>
      <c r="BJ230" s="150"/>
      <c r="BK230" s="151"/>
      <c r="BL230" s="151"/>
      <c r="BM230" s="152"/>
      <c r="BN230" s="150"/>
      <c r="BO230" s="151"/>
      <c r="BP230" s="151"/>
      <c r="BQ230" s="152"/>
      <c r="BR230" s="112"/>
      <c r="BS230" s="92"/>
    </row>
    <row r="231" spans="1:71" ht="15.6" customHeight="1" x14ac:dyDescent="0.4">
      <c r="A231" s="92"/>
      <c r="B231" s="92"/>
      <c r="C231" s="101"/>
      <c r="D231" s="173"/>
      <c r="E231" s="174"/>
      <c r="F231" s="174"/>
      <c r="G231" s="174"/>
      <c r="H231" s="174"/>
      <c r="I231" s="174"/>
      <c r="J231" s="174"/>
      <c r="K231" s="174"/>
      <c r="L231" s="174"/>
      <c r="M231" s="175"/>
      <c r="N231" s="144"/>
      <c r="O231" s="145"/>
      <c r="P231" s="145"/>
      <c r="Q231" s="146"/>
      <c r="R231" s="119"/>
      <c r="S231" s="119"/>
      <c r="T231" s="119"/>
      <c r="U231" s="147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9"/>
      <c r="AK231" s="136"/>
      <c r="AL231" s="136"/>
      <c r="AM231" s="136"/>
      <c r="AN231" s="265"/>
      <c r="AO231" s="266"/>
      <c r="AP231" s="266"/>
      <c r="AQ231" s="266"/>
      <c r="AR231" s="266"/>
      <c r="AS231" s="266"/>
      <c r="AT231" s="266"/>
      <c r="AU231" s="266"/>
      <c r="AV231" s="266"/>
      <c r="AW231" s="266"/>
      <c r="AX231" s="266"/>
      <c r="AY231" s="266"/>
      <c r="AZ231" s="266"/>
      <c r="BA231" s="266"/>
      <c r="BB231" s="267"/>
      <c r="BC231" s="120"/>
      <c r="BD231" s="172"/>
      <c r="BE231" s="172"/>
      <c r="BF231" s="150" t="s">
        <v>23</v>
      </c>
      <c r="BG231" s="151"/>
      <c r="BH231" s="151"/>
      <c r="BI231" s="151"/>
      <c r="BJ231" s="150" t="s">
        <v>24</v>
      </c>
      <c r="BK231" s="151"/>
      <c r="BL231" s="151"/>
      <c r="BM231" s="151"/>
      <c r="BN231" s="150" t="s">
        <v>25</v>
      </c>
      <c r="BO231" s="151"/>
      <c r="BP231" s="151"/>
      <c r="BQ231" s="152"/>
      <c r="BR231" s="112"/>
      <c r="BS231" s="92"/>
    </row>
    <row r="232" spans="1:71" ht="15.6" customHeight="1" x14ac:dyDescent="0.4">
      <c r="A232" s="92"/>
      <c r="B232" s="92"/>
      <c r="C232" s="101"/>
      <c r="D232" s="173"/>
      <c r="E232" s="174"/>
      <c r="F232" s="174"/>
      <c r="G232" s="174"/>
      <c r="H232" s="174"/>
      <c r="I232" s="174"/>
      <c r="J232" s="174"/>
      <c r="K232" s="174"/>
      <c r="L232" s="174"/>
      <c r="M232" s="175"/>
      <c r="N232" s="144"/>
      <c r="O232" s="145"/>
      <c r="P232" s="145"/>
      <c r="Q232" s="146"/>
      <c r="R232" s="119"/>
      <c r="S232" s="119"/>
      <c r="T232" s="119"/>
      <c r="U232" s="147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9"/>
      <c r="AK232" s="136"/>
      <c r="AL232" s="136"/>
      <c r="AM232" s="136"/>
      <c r="AN232" s="265"/>
      <c r="AO232" s="266"/>
      <c r="AP232" s="266"/>
      <c r="AQ232" s="266"/>
      <c r="AR232" s="266"/>
      <c r="AS232" s="266"/>
      <c r="AT232" s="266"/>
      <c r="AU232" s="266"/>
      <c r="AV232" s="266"/>
      <c r="AW232" s="266"/>
      <c r="AX232" s="266"/>
      <c r="AY232" s="266"/>
      <c r="AZ232" s="266"/>
      <c r="BA232" s="266"/>
      <c r="BB232" s="267"/>
      <c r="BC232" s="120"/>
      <c r="BD232" s="172"/>
      <c r="BE232" s="172"/>
      <c r="BF232" s="150"/>
      <c r="BG232" s="151"/>
      <c r="BH232" s="151"/>
      <c r="BI232" s="151"/>
      <c r="BJ232" s="150"/>
      <c r="BK232" s="151"/>
      <c r="BL232" s="151"/>
      <c r="BM232" s="151"/>
      <c r="BN232" s="150"/>
      <c r="BO232" s="151"/>
      <c r="BP232" s="151"/>
      <c r="BQ232" s="152"/>
      <c r="BR232" s="112"/>
      <c r="BS232" s="92"/>
    </row>
    <row r="233" spans="1:71" ht="15.6" customHeight="1" x14ac:dyDescent="0.4">
      <c r="A233" s="92"/>
      <c r="B233" s="92"/>
      <c r="C233" s="101"/>
      <c r="D233" s="176"/>
      <c r="E233" s="177"/>
      <c r="F233" s="177"/>
      <c r="G233" s="177"/>
      <c r="H233" s="177"/>
      <c r="I233" s="177"/>
      <c r="J233" s="177"/>
      <c r="K233" s="177"/>
      <c r="L233" s="177"/>
      <c r="M233" s="178"/>
      <c r="N233" s="154"/>
      <c r="O233" s="155"/>
      <c r="P233" s="155"/>
      <c r="Q233" s="156"/>
      <c r="R233" s="119"/>
      <c r="S233" s="119"/>
      <c r="T233" s="119"/>
      <c r="U233" s="179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  <c r="AH233" s="180"/>
      <c r="AI233" s="180"/>
      <c r="AJ233" s="181"/>
      <c r="AK233" s="136"/>
      <c r="AL233" s="136"/>
      <c r="AM233" s="136"/>
      <c r="AN233" s="268"/>
      <c r="AO233" s="269"/>
      <c r="AP233" s="269"/>
      <c r="AQ233" s="269"/>
      <c r="AR233" s="269"/>
      <c r="AS233" s="269"/>
      <c r="AT233" s="269"/>
      <c r="AU233" s="269"/>
      <c r="AV233" s="269"/>
      <c r="AW233" s="269"/>
      <c r="AX233" s="269"/>
      <c r="AY233" s="269"/>
      <c r="AZ233" s="269"/>
      <c r="BA233" s="269"/>
      <c r="BB233" s="270"/>
      <c r="BC233" s="120"/>
      <c r="BD233" s="172"/>
      <c r="BE233" s="172"/>
      <c r="BF233" s="189"/>
      <c r="BG233" s="190"/>
      <c r="BH233" s="190"/>
      <c r="BI233" s="190"/>
      <c r="BJ233" s="189"/>
      <c r="BK233" s="190"/>
      <c r="BL233" s="190"/>
      <c r="BM233" s="190"/>
      <c r="BN233" s="189"/>
      <c r="BO233" s="190"/>
      <c r="BP233" s="190"/>
      <c r="BQ233" s="191"/>
      <c r="BR233" s="112"/>
      <c r="BS233" s="92"/>
    </row>
    <row r="234" spans="1:71" ht="15.6" customHeight="1" x14ac:dyDescent="0.5">
      <c r="A234" s="92"/>
      <c r="B234" s="92"/>
      <c r="C234" s="101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68"/>
      <c r="Y234" s="68"/>
      <c r="Z234" s="68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112"/>
      <c r="BS234" s="92"/>
    </row>
    <row r="235" spans="1:71" ht="19.350000000000001" customHeight="1" x14ac:dyDescent="0.5">
      <c r="C235" s="101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19"/>
      <c r="O235" s="119"/>
      <c r="P235" s="119"/>
      <c r="Q235" s="119"/>
      <c r="R235" s="119"/>
      <c r="S235" s="119"/>
      <c r="T235" s="119"/>
      <c r="U235" s="123" t="s">
        <v>31</v>
      </c>
      <c r="V235" s="119"/>
      <c r="W235" s="119"/>
      <c r="X235" s="119"/>
      <c r="Y235" s="119"/>
      <c r="Z235" s="119"/>
      <c r="AA235" s="110"/>
      <c r="AB235" s="124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23" t="s">
        <v>32</v>
      </c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  <c r="BO235" s="109"/>
      <c r="BP235" s="109"/>
      <c r="BQ235" s="68"/>
      <c r="BR235" s="112"/>
      <c r="BS235" s="92"/>
    </row>
    <row r="236" spans="1:71" ht="15.6" customHeight="1" x14ac:dyDescent="0.4">
      <c r="C236" s="101"/>
      <c r="D236" s="105" t="s">
        <v>33</v>
      </c>
      <c r="E236" s="106"/>
      <c r="F236" s="106"/>
      <c r="G236" s="106"/>
      <c r="H236" s="106"/>
      <c r="I236" s="106"/>
      <c r="J236" s="106"/>
      <c r="K236" s="106"/>
      <c r="L236" s="106"/>
      <c r="M236" s="107"/>
      <c r="N236" s="130" t="str">
        <f>IF([3]回答表!AD47="●","●","")</f>
        <v>●</v>
      </c>
      <c r="O236" s="131"/>
      <c r="P236" s="131"/>
      <c r="Q236" s="132"/>
      <c r="R236" s="119"/>
      <c r="S236" s="119"/>
      <c r="T236" s="119"/>
      <c r="U236" s="133" t="str">
        <f>IF([3]回答表!AD47="●",[3]回答表!B392,"")</f>
        <v>管路施設維持管理業務。</v>
      </c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5"/>
      <c r="AK236" s="259"/>
      <c r="AL236" s="259"/>
      <c r="AM236" s="133" t="str">
        <f>IF([3]回答表!AD47="●",[3]回答表!B398,"")</f>
        <v>流域下水道（臨海処理区）の構成市町村との広域による維持管理業務の委託を検討。</v>
      </c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5"/>
      <c r="BR236" s="112"/>
      <c r="BS236" s="92"/>
    </row>
    <row r="237" spans="1:71" ht="15.6" customHeight="1" x14ac:dyDescent="0.4">
      <c r="C237" s="101"/>
      <c r="D237" s="141"/>
      <c r="E237" s="142"/>
      <c r="F237" s="142"/>
      <c r="G237" s="142"/>
      <c r="H237" s="142"/>
      <c r="I237" s="142"/>
      <c r="J237" s="142"/>
      <c r="K237" s="142"/>
      <c r="L237" s="142"/>
      <c r="M237" s="143"/>
      <c r="N237" s="144"/>
      <c r="O237" s="145"/>
      <c r="P237" s="145"/>
      <c r="Q237" s="146"/>
      <c r="R237" s="119"/>
      <c r="S237" s="119"/>
      <c r="T237" s="119"/>
      <c r="U237" s="147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9"/>
      <c r="AK237" s="259"/>
      <c r="AL237" s="259"/>
      <c r="AM237" s="147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  <c r="BI237" s="148"/>
      <c r="BJ237" s="148"/>
      <c r="BK237" s="148"/>
      <c r="BL237" s="148"/>
      <c r="BM237" s="148"/>
      <c r="BN237" s="148"/>
      <c r="BO237" s="148"/>
      <c r="BP237" s="148"/>
      <c r="BQ237" s="149"/>
      <c r="BR237" s="112"/>
      <c r="BS237" s="92"/>
    </row>
    <row r="238" spans="1:71" ht="15.6" customHeight="1" x14ac:dyDescent="0.4">
      <c r="C238" s="101"/>
      <c r="D238" s="141"/>
      <c r="E238" s="142"/>
      <c r="F238" s="142"/>
      <c r="G238" s="142"/>
      <c r="H238" s="142"/>
      <c r="I238" s="142"/>
      <c r="J238" s="142"/>
      <c r="K238" s="142"/>
      <c r="L238" s="142"/>
      <c r="M238" s="143"/>
      <c r="N238" s="144"/>
      <c r="O238" s="145"/>
      <c r="P238" s="145"/>
      <c r="Q238" s="146"/>
      <c r="R238" s="119"/>
      <c r="S238" s="119"/>
      <c r="T238" s="119"/>
      <c r="U238" s="147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9"/>
      <c r="AK238" s="259"/>
      <c r="AL238" s="259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8"/>
      <c r="BM238" s="148"/>
      <c r="BN238" s="148"/>
      <c r="BO238" s="148"/>
      <c r="BP238" s="148"/>
      <c r="BQ238" s="149"/>
      <c r="BR238" s="112"/>
      <c r="BS238" s="92"/>
    </row>
    <row r="239" spans="1:71" ht="15.6" customHeight="1" x14ac:dyDescent="0.4">
      <c r="C239" s="101"/>
      <c r="D239" s="116"/>
      <c r="E239" s="117"/>
      <c r="F239" s="117"/>
      <c r="G239" s="117"/>
      <c r="H239" s="117"/>
      <c r="I239" s="117"/>
      <c r="J239" s="117"/>
      <c r="K239" s="117"/>
      <c r="L239" s="117"/>
      <c r="M239" s="118"/>
      <c r="N239" s="154"/>
      <c r="O239" s="155"/>
      <c r="P239" s="155"/>
      <c r="Q239" s="156"/>
      <c r="R239" s="119"/>
      <c r="S239" s="119"/>
      <c r="T239" s="119"/>
      <c r="U239" s="179"/>
      <c r="V239" s="180"/>
      <c r="W239" s="180"/>
      <c r="X239" s="180"/>
      <c r="Y239" s="180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1"/>
      <c r="AK239" s="259"/>
      <c r="AL239" s="259"/>
      <c r="AM239" s="179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0"/>
      <c r="BO239" s="180"/>
      <c r="BP239" s="180"/>
      <c r="BQ239" s="181"/>
      <c r="BR239" s="112"/>
      <c r="BS239" s="92"/>
    </row>
    <row r="240" spans="1:71" ht="15.6" customHeight="1" x14ac:dyDescent="0.4">
      <c r="C240" s="184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6"/>
      <c r="BS240" s="92"/>
    </row>
    <row r="241" spans="1:71" ht="15.6" customHeight="1" x14ac:dyDescent="0.4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</row>
    <row r="242" spans="1:71" ht="15.6" customHeight="1" x14ac:dyDescent="0.4">
      <c r="C242" s="94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192"/>
      <c r="AS242" s="192"/>
      <c r="AT242" s="192"/>
      <c r="AU242" s="192"/>
      <c r="AV242" s="192"/>
      <c r="AW242" s="192"/>
      <c r="AX242" s="192"/>
      <c r="AY242" s="192"/>
      <c r="AZ242" s="192"/>
      <c r="BA242" s="192"/>
      <c r="BB242" s="192"/>
      <c r="BC242" s="97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8"/>
      <c r="BR242" s="99"/>
    </row>
    <row r="243" spans="1:71" ht="15.6" customHeight="1" x14ac:dyDescent="0.5">
      <c r="C243" s="10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68"/>
      <c r="Y243" s="68"/>
      <c r="Z243" s="68"/>
      <c r="AA243" s="109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11"/>
      <c r="AO243" s="120"/>
      <c r="AP243" s="121"/>
      <c r="AQ243" s="121"/>
      <c r="AR243" s="260"/>
      <c r="AS243" s="260"/>
      <c r="AT243" s="260"/>
      <c r="AU243" s="260"/>
      <c r="AV243" s="260"/>
      <c r="AW243" s="260"/>
      <c r="AX243" s="260"/>
      <c r="AY243" s="260"/>
      <c r="AZ243" s="260"/>
      <c r="BA243" s="260"/>
      <c r="BB243" s="260"/>
      <c r="BC243" s="108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10"/>
      <c r="BO243" s="110"/>
      <c r="BP243" s="110"/>
      <c r="BQ243" s="111"/>
      <c r="BR243" s="112"/>
    </row>
    <row r="244" spans="1:71" ht="15.6" customHeight="1" x14ac:dyDescent="0.5">
      <c r="C244" s="101"/>
      <c r="D244" s="102" t="s">
        <v>14</v>
      </c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4"/>
      <c r="R244" s="105" t="s">
        <v>70</v>
      </c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7"/>
      <c r="BC244" s="108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10"/>
      <c r="BO244" s="110"/>
      <c r="BP244" s="110"/>
      <c r="BQ244" s="111"/>
      <c r="BR244" s="112"/>
    </row>
    <row r="245" spans="1:71" ht="15.6" customHeight="1" x14ac:dyDescent="0.5">
      <c r="A245" s="92"/>
      <c r="B245" s="92"/>
      <c r="C245" s="101"/>
      <c r="D245" s="113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5"/>
      <c r="R245" s="116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8"/>
      <c r="BC245" s="108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10"/>
      <c r="BO245" s="110"/>
      <c r="BP245" s="110"/>
      <c r="BQ245" s="111"/>
      <c r="BR245" s="112"/>
      <c r="BS245" s="92"/>
    </row>
    <row r="246" spans="1:71" ht="15.6" customHeight="1" x14ac:dyDescent="0.5">
      <c r="A246" s="92"/>
      <c r="B246" s="92"/>
      <c r="C246" s="10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68"/>
      <c r="Y246" s="68"/>
      <c r="Z246" s="68"/>
      <c r="AA246" s="109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11"/>
      <c r="AO246" s="120"/>
      <c r="AP246" s="121"/>
      <c r="AQ246" s="121"/>
      <c r="AR246" s="122"/>
      <c r="AS246" s="122"/>
      <c r="AT246" s="122"/>
      <c r="AU246" s="122"/>
      <c r="AV246" s="122"/>
      <c r="AW246" s="122"/>
      <c r="AX246" s="122"/>
      <c r="AY246" s="122"/>
      <c r="AZ246" s="122"/>
      <c r="BA246" s="122"/>
      <c r="BB246" s="122"/>
      <c r="BC246" s="108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10"/>
      <c r="BO246" s="110"/>
      <c r="BP246" s="110"/>
      <c r="BQ246" s="111"/>
      <c r="BR246" s="112"/>
      <c r="BS246" s="92"/>
    </row>
    <row r="247" spans="1:71" ht="25.5" x14ac:dyDescent="0.5">
      <c r="A247" s="92"/>
      <c r="B247" s="92"/>
      <c r="C247" s="10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23" t="s">
        <v>35</v>
      </c>
      <c r="V247" s="119"/>
      <c r="W247" s="119"/>
      <c r="X247" s="119"/>
      <c r="Y247" s="119"/>
      <c r="Z247" s="119"/>
      <c r="AA247" s="110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3" t="s">
        <v>65</v>
      </c>
      <c r="AN247" s="125"/>
      <c r="AO247" s="124"/>
      <c r="AP247" s="126"/>
      <c r="AQ247" s="126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8"/>
      <c r="BD247" s="110"/>
      <c r="BE247" s="110"/>
      <c r="BF247" s="261" t="s">
        <v>71</v>
      </c>
      <c r="BG247" s="187"/>
      <c r="BH247" s="187"/>
      <c r="BI247" s="187"/>
      <c r="BJ247" s="187"/>
      <c r="BK247" s="187"/>
      <c r="BL247" s="187"/>
      <c r="BM247" s="110"/>
      <c r="BN247" s="110"/>
      <c r="BO247" s="110"/>
      <c r="BP247" s="110"/>
      <c r="BQ247" s="125"/>
      <c r="BR247" s="112"/>
      <c r="BS247" s="92"/>
    </row>
    <row r="248" spans="1:71" ht="15.6" customHeight="1" x14ac:dyDescent="0.4">
      <c r="A248" s="92"/>
      <c r="B248" s="92"/>
      <c r="C248" s="101"/>
      <c r="D248" s="105" t="s">
        <v>18</v>
      </c>
      <c r="E248" s="106"/>
      <c r="F248" s="106"/>
      <c r="G248" s="106"/>
      <c r="H248" s="106"/>
      <c r="I248" s="106"/>
      <c r="J248" s="106"/>
      <c r="K248" s="106"/>
      <c r="L248" s="106"/>
      <c r="M248" s="107"/>
      <c r="N248" s="130" t="str">
        <f>IF([3]回答表!X48="●","●","")</f>
        <v/>
      </c>
      <c r="O248" s="131"/>
      <c r="P248" s="131"/>
      <c r="Q248" s="132"/>
      <c r="R248" s="119"/>
      <c r="S248" s="119"/>
      <c r="T248" s="119"/>
      <c r="U248" s="133" t="str">
        <f>IF([3]回答表!X48="●",[3]回答表!B411,IF([3]回答表!AA48="●",[3]回答表!B425,""))</f>
        <v/>
      </c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5"/>
      <c r="AK248" s="136"/>
      <c r="AL248" s="136"/>
      <c r="AM248" s="271" t="s">
        <v>72</v>
      </c>
      <c r="AN248" s="271"/>
      <c r="AO248" s="271"/>
      <c r="AP248" s="271"/>
      <c r="AQ248" s="272" t="str">
        <f>IF([3]回答表!X48="●",[3]回答表!BC418,IF([3]回答表!AA48="●",[3]回答表!BC432,""))</f>
        <v/>
      </c>
      <c r="AR248" s="272"/>
      <c r="AS248" s="272"/>
      <c r="AT248" s="272"/>
      <c r="AU248" s="273" t="s">
        <v>73</v>
      </c>
      <c r="AV248" s="274"/>
      <c r="AW248" s="274"/>
      <c r="AX248" s="275"/>
      <c r="AY248" s="272" t="str">
        <f>IF([3]回答表!X48="●",[3]回答表!BC423,IF([3]回答表!AA48="●",[3]回答表!BC437,""))</f>
        <v/>
      </c>
      <c r="AZ248" s="272"/>
      <c r="BA248" s="272"/>
      <c r="BB248" s="272"/>
      <c r="BC248" s="120"/>
      <c r="BD248" s="109"/>
      <c r="BE248" s="109"/>
      <c r="BF248" s="138" t="str">
        <f>IF([3]回答表!X48="●",[3]回答表!S417,IF([3]回答表!AA48="●",[3]回答表!S431,""))</f>
        <v/>
      </c>
      <c r="BG248" s="139"/>
      <c r="BH248" s="139"/>
      <c r="BI248" s="139"/>
      <c r="BJ248" s="138"/>
      <c r="BK248" s="139"/>
      <c r="BL248" s="139"/>
      <c r="BM248" s="139"/>
      <c r="BN248" s="138"/>
      <c r="BO248" s="139"/>
      <c r="BP248" s="139"/>
      <c r="BQ248" s="140"/>
      <c r="BR248" s="112"/>
      <c r="BS248" s="92"/>
    </row>
    <row r="249" spans="1:71" ht="15.6" customHeight="1" x14ac:dyDescent="0.4">
      <c r="A249" s="92"/>
      <c r="B249" s="92"/>
      <c r="C249" s="101"/>
      <c r="D249" s="141"/>
      <c r="E249" s="142"/>
      <c r="F249" s="142"/>
      <c r="G249" s="142"/>
      <c r="H249" s="142"/>
      <c r="I249" s="142"/>
      <c r="J249" s="142"/>
      <c r="K249" s="142"/>
      <c r="L249" s="142"/>
      <c r="M249" s="143"/>
      <c r="N249" s="144"/>
      <c r="O249" s="145"/>
      <c r="P249" s="145"/>
      <c r="Q249" s="146"/>
      <c r="R249" s="119"/>
      <c r="S249" s="119"/>
      <c r="T249" s="119"/>
      <c r="U249" s="147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9"/>
      <c r="AK249" s="136"/>
      <c r="AL249" s="136"/>
      <c r="AM249" s="271"/>
      <c r="AN249" s="271"/>
      <c r="AO249" s="271"/>
      <c r="AP249" s="271"/>
      <c r="AQ249" s="272"/>
      <c r="AR249" s="272"/>
      <c r="AS249" s="272"/>
      <c r="AT249" s="272"/>
      <c r="AU249" s="276"/>
      <c r="AV249" s="277"/>
      <c r="AW249" s="277"/>
      <c r="AX249" s="278"/>
      <c r="AY249" s="272"/>
      <c r="AZ249" s="272"/>
      <c r="BA249" s="272"/>
      <c r="BB249" s="272"/>
      <c r="BC249" s="120"/>
      <c r="BD249" s="109"/>
      <c r="BE249" s="109"/>
      <c r="BF249" s="150"/>
      <c r="BG249" s="151"/>
      <c r="BH249" s="151"/>
      <c r="BI249" s="151"/>
      <c r="BJ249" s="150"/>
      <c r="BK249" s="151"/>
      <c r="BL249" s="151"/>
      <c r="BM249" s="151"/>
      <c r="BN249" s="150"/>
      <c r="BO249" s="151"/>
      <c r="BP249" s="151"/>
      <c r="BQ249" s="152"/>
      <c r="BR249" s="112"/>
      <c r="BS249" s="92"/>
    </row>
    <row r="250" spans="1:71" ht="15.6" customHeight="1" x14ac:dyDescent="0.4">
      <c r="A250" s="92"/>
      <c r="B250" s="92"/>
      <c r="C250" s="101"/>
      <c r="D250" s="141"/>
      <c r="E250" s="142"/>
      <c r="F250" s="142"/>
      <c r="G250" s="142"/>
      <c r="H250" s="142"/>
      <c r="I250" s="142"/>
      <c r="J250" s="142"/>
      <c r="K250" s="142"/>
      <c r="L250" s="142"/>
      <c r="M250" s="143"/>
      <c r="N250" s="144"/>
      <c r="O250" s="145"/>
      <c r="P250" s="145"/>
      <c r="Q250" s="146"/>
      <c r="R250" s="119"/>
      <c r="S250" s="119"/>
      <c r="T250" s="119"/>
      <c r="U250" s="147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9"/>
      <c r="AK250" s="136"/>
      <c r="AL250" s="136"/>
      <c r="AM250" s="271" t="s">
        <v>74</v>
      </c>
      <c r="AN250" s="271"/>
      <c r="AO250" s="271"/>
      <c r="AP250" s="271"/>
      <c r="AQ250" s="272" t="str">
        <f>IF([3]回答表!X48="●",[3]回答表!BC419,IF([3]回答表!AA48="●",[3]回答表!BC433,""))</f>
        <v/>
      </c>
      <c r="AR250" s="272"/>
      <c r="AS250" s="272"/>
      <c r="AT250" s="272"/>
      <c r="AU250" s="276"/>
      <c r="AV250" s="277"/>
      <c r="AW250" s="277"/>
      <c r="AX250" s="278"/>
      <c r="AY250" s="272"/>
      <c r="AZ250" s="272"/>
      <c r="BA250" s="272"/>
      <c r="BB250" s="272"/>
      <c r="BC250" s="120"/>
      <c r="BD250" s="109"/>
      <c r="BE250" s="109"/>
      <c r="BF250" s="150"/>
      <c r="BG250" s="151"/>
      <c r="BH250" s="151"/>
      <c r="BI250" s="151"/>
      <c r="BJ250" s="150"/>
      <c r="BK250" s="151"/>
      <c r="BL250" s="151"/>
      <c r="BM250" s="151"/>
      <c r="BN250" s="150"/>
      <c r="BO250" s="151"/>
      <c r="BP250" s="151"/>
      <c r="BQ250" s="152"/>
      <c r="BR250" s="112"/>
      <c r="BS250" s="92"/>
    </row>
    <row r="251" spans="1:71" ht="15.6" customHeight="1" x14ac:dyDescent="0.4">
      <c r="A251" s="92"/>
      <c r="B251" s="92"/>
      <c r="C251" s="101"/>
      <c r="D251" s="116"/>
      <c r="E251" s="117"/>
      <c r="F251" s="117"/>
      <c r="G251" s="117"/>
      <c r="H251" s="117"/>
      <c r="I251" s="117"/>
      <c r="J251" s="117"/>
      <c r="K251" s="117"/>
      <c r="L251" s="117"/>
      <c r="M251" s="118"/>
      <c r="N251" s="154"/>
      <c r="O251" s="155"/>
      <c r="P251" s="155"/>
      <c r="Q251" s="156"/>
      <c r="R251" s="119"/>
      <c r="S251" s="119"/>
      <c r="T251" s="119"/>
      <c r="U251" s="147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9"/>
      <c r="AK251" s="136"/>
      <c r="AL251" s="136"/>
      <c r="AM251" s="271"/>
      <c r="AN251" s="271"/>
      <c r="AO251" s="271"/>
      <c r="AP251" s="271"/>
      <c r="AQ251" s="272"/>
      <c r="AR251" s="272"/>
      <c r="AS251" s="272"/>
      <c r="AT251" s="272"/>
      <c r="AU251" s="276"/>
      <c r="AV251" s="277"/>
      <c r="AW251" s="277"/>
      <c r="AX251" s="278"/>
      <c r="AY251" s="272"/>
      <c r="AZ251" s="272"/>
      <c r="BA251" s="272"/>
      <c r="BB251" s="272"/>
      <c r="BC251" s="120"/>
      <c r="BD251" s="109"/>
      <c r="BE251" s="109"/>
      <c r="BF251" s="150" t="str">
        <f>IF([3]回答表!X48="●",[3]回答表!V417,IF([3]回答表!AA48="●",[3]回答表!V431,""))</f>
        <v/>
      </c>
      <c r="BG251" s="151"/>
      <c r="BH251" s="151"/>
      <c r="BI251" s="151"/>
      <c r="BJ251" s="150" t="str">
        <f>IF([3]回答表!X48="●",[3]回答表!V418,IF([3]回答表!AA48="●",[3]回答表!V432,""))</f>
        <v/>
      </c>
      <c r="BK251" s="151"/>
      <c r="BL251" s="151"/>
      <c r="BM251" s="152"/>
      <c r="BN251" s="150" t="str">
        <f>IF([3]回答表!X48="●",[3]回答表!V419,IF([3]回答表!AA48="●",[3]回答表!V433,""))</f>
        <v/>
      </c>
      <c r="BO251" s="151"/>
      <c r="BP251" s="151"/>
      <c r="BQ251" s="152"/>
      <c r="BR251" s="112"/>
      <c r="BS251" s="92"/>
    </row>
    <row r="252" spans="1:71" ht="15.6" customHeight="1" x14ac:dyDescent="0.4">
      <c r="A252" s="92"/>
      <c r="B252" s="92"/>
      <c r="C252" s="101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9"/>
      <c r="O252" s="159"/>
      <c r="P252" s="159"/>
      <c r="Q252" s="159"/>
      <c r="R252" s="159"/>
      <c r="S252" s="159"/>
      <c r="T252" s="159"/>
      <c r="U252" s="147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9"/>
      <c r="AK252" s="136"/>
      <c r="AL252" s="136"/>
      <c r="AM252" s="271" t="s">
        <v>75</v>
      </c>
      <c r="AN252" s="271"/>
      <c r="AO252" s="271"/>
      <c r="AP252" s="271"/>
      <c r="AQ252" s="272" t="str">
        <f>IF([3]回答表!X48="●",[3]回答表!BC420,IF([3]回答表!AA48="●",[3]回答表!BC434,""))</f>
        <v/>
      </c>
      <c r="AR252" s="272"/>
      <c r="AS252" s="272"/>
      <c r="AT252" s="272"/>
      <c r="AU252" s="279"/>
      <c r="AV252" s="280"/>
      <c r="AW252" s="280"/>
      <c r="AX252" s="281"/>
      <c r="AY252" s="272"/>
      <c r="AZ252" s="272"/>
      <c r="BA252" s="272"/>
      <c r="BB252" s="272"/>
      <c r="BC252" s="120"/>
      <c r="BD252" s="120"/>
      <c r="BE252" s="120"/>
      <c r="BF252" s="150"/>
      <c r="BG252" s="151"/>
      <c r="BH252" s="151"/>
      <c r="BI252" s="151"/>
      <c r="BJ252" s="150"/>
      <c r="BK252" s="151"/>
      <c r="BL252" s="151"/>
      <c r="BM252" s="152"/>
      <c r="BN252" s="150"/>
      <c r="BO252" s="151"/>
      <c r="BP252" s="151"/>
      <c r="BQ252" s="152"/>
      <c r="BR252" s="112"/>
      <c r="BS252" s="92"/>
    </row>
    <row r="253" spans="1:71" ht="15.6" customHeight="1" x14ac:dyDescent="0.4">
      <c r="A253" s="92"/>
      <c r="B253" s="92"/>
      <c r="C253" s="101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9"/>
      <c r="O253" s="159"/>
      <c r="P253" s="159"/>
      <c r="Q253" s="159"/>
      <c r="R253" s="159"/>
      <c r="S253" s="159"/>
      <c r="T253" s="159"/>
      <c r="U253" s="147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9"/>
      <c r="AK253" s="136"/>
      <c r="AL253" s="136"/>
      <c r="AM253" s="271"/>
      <c r="AN253" s="271"/>
      <c r="AO253" s="271"/>
      <c r="AP253" s="271"/>
      <c r="AQ253" s="272"/>
      <c r="AR253" s="272"/>
      <c r="AS253" s="272"/>
      <c r="AT253" s="272"/>
      <c r="AU253" s="224" t="s">
        <v>76</v>
      </c>
      <c r="AV253" s="225"/>
      <c r="AW253" s="225"/>
      <c r="AX253" s="226"/>
      <c r="AY253" s="282" t="str">
        <f>IF([3]回答表!X48="●",[3]回答表!BC424,IF([3]回答表!AA48="●",[3]回答表!BC438,""))</f>
        <v/>
      </c>
      <c r="AZ253" s="283"/>
      <c r="BA253" s="283"/>
      <c r="BB253" s="284"/>
      <c r="BC253" s="120"/>
      <c r="BD253" s="109"/>
      <c r="BE253" s="109"/>
      <c r="BF253" s="150"/>
      <c r="BG253" s="151"/>
      <c r="BH253" s="151"/>
      <c r="BI253" s="151"/>
      <c r="BJ253" s="150"/>
      <c r="BK253" s="151"/>
      <c r="BL253" s="151"/>
      <c r="BM253" s="152"/>
      <c r="BN253" s="150"/>
      <c r="BO253" s="151"/>
      <c r="BP253" s="151"/>
      <c r="BQ253" s="152"/>
      <c r="BR253" s="112"/>
      <c r="BS253" s="92"/>
    </row>
    <row r="254" spans="1:71" ht="15.6" customHeight="1" x14ac:dyDescent="0.4">
      <c r="A254" s="92"/>
      <c r="B254" s="92"/>
      <c r="C254" s="101"/>
      <c r="D254" s="166" t="s">
        <v>26</v>
      </c>
      <c r="E254" s="167"/>
      <c r="F254" s="167"/>
      <c r="G254" s="167"/>
      <c r="H254" s="167"/>
      <c r="I254" s="167"/>
      <c r="J254" s="167"/>
      <c r="K254" s="167"/>
      <c r="L254" s="167"/>
      <c r="M254" s="168"/>
      <c r="N254" s="130" t="str">
        <f>IF([3]回答表!AA48="●","●","")</f>
        <v/>
      </c>
      <c r="O254" s="131"/>
      <c r="P254" s="131"/>
      <c r="Q254" s="132"/>
      <c r="R254" s="119"/>
      <c r="S254" s="119"/>
      <c r="T254" s="119"/>
      <c r="U254" s="147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9"/>
      <c r="AK254" s="136"/>
      <c r="AL254" s="136"/>
      <c r="AM254" s="271" t="s">
        <v>77</v>
      </c>
      <c r="AN254" s="271"/>
      <c r="AO254" s="271"/>
      <c r="AP254" s="271"/>
      <c r="AQ254" s="285" t="str">
        <f>IF([3]回答表!X48="●",[3]回答表!BC421,IF([3]回答表!AA48="●",[3]回答表!BC435,""))</f>
        <v/>
      </c>
      <c r="AR254" s="272"/>
      <c r="AS254" s="272"/>
      <c r="AT254" s="272"/>
      <c r="AU254" s="286"/>
      <c r="AV254" s="287"/>
      <c r="AW254" s="287"/>
      <c r="AX254" s="288"/>
      <c r="AY254" s="289"/>
      <c r="AZ254" s="290"/>
      <c r="BA254" s="290"/>
      <c r="BB254" s="291"/>
      <c r="BC254" s="120"/>
      <c r="BD254" s="172"/>
      <c r="BE254" s="172"/>
      <c r="BF254" s="150"/>
      <c r="BG254" s="151"/>
      <c r="BH254" s="151"/>
      <c r="BI254" s="151"/>
      <c r="BJ254" s="150"/>
      <c r="BK254" s="151"/>
      <c r="BL254" s="151"/>
      <c r="BM254" s="152"/>
      <c r="BN254" s="150"/>
      <c r="BO254" s="151"/>
      <c r="BP254" s="151"/>
      <c r="BQ254" s="152"/>
      <c r="BR254" s="112"/>
      <c r="BS254" s="92"/>
    </row>
    <row r="255" spans="1:71" ht="15.6" customHeight="1" x14ac:dyDescent="0.4">
      <c r="A255" s="92"/>
      <c r="B255" s="92"/>
      <c r="C255" s="101"/>
      <c r="D255" s="173"/>
      <c r="E255" s="174"/>
      <c r="F255" s="174"/>
      <c r="G255" s="174"/>
      <c r="H255" s="174"/>
      <c r="I255" s="174"/>
      <c r="J255" s="174"/>
      <c r="K255" s="174"/>
      <c r="L255" s="174"/>
      <c r="M255" s="175"/>
      <c r="N255" s="144"/>
      <c r="O255" s="145"/>
      <c r="P255" s="145"/>
      <c r="Q255" s="146"/>
      <c r="R255" s="119"/>
      <c r="S255" s="119"/>
      <c r="T255" s="119"/>
      <c r="U255" s="147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9"/>
      <c r="AK255" s="136"/>
      <c r="AL255" s="136"/>
      <c r="AM255" s="271"/>
      <c r="AN255" s="271"/>
      <c r="AO255" s="271"/>
      <c r="AP255" s="271"/>
      <c r="AQ255" s="272"/>
      <c r="AR255" s="272"/>
      <c r="AS255" s="272"/>
      <c r="AT255" s="272"/>
      <c r="AU255" s="230"/>
      <c r="AV255" s="231"/>
      <c r="AW255" s="231"/>
      <c r="AX255" s="232"/>
      <c r="AY255" s="292"/>
      <c r="AZ255" s="293"/>
      <c r="BA255" s="293"/>
      <c r="BB255" s="294"/>
      <c r="BC255" s="120"/>
      <c r="BD255" s="172"/>
      <c r="BE255" s="172"/>
      <c r="BF255" s="150" t="s">
        <v>23</v>
      </c>
      <c r="BG255" s="151"/>
      <c r="BH255" s="151"/>
      <c r="BI255" s="151"/>
      <c r="BJ255" s="150" t="s">
        <v>24</v>
      </c>
      <c r="BK255" s="151"/>
      <c r="BL255" s="151"/>
      <c r="BM255" s="151"/>
      <c r="BN255" s="150" t="s">
        <v>25</v>
      </c>
      <c r="BO255" s="151"/>
      <c r="BP255" s="151"/>
      <c r="BQ255" s="152"/>
      <c r="BR255" s="112"/>
      <c r="BS255" s="92"/>
    </row>
    <row r="256" spans="1:71" ht="15.6" customHeight="1" x14ac:dyDescent="0.4">
      <c r="A256" s="92"/>
      <c r="B256" s="92"/>
      <c r="C256" s="101"/>
      <c r="D256" s="173"/>
      <c r="E256" s="174"/>
      <c r="F256" s="174"/>
      <c r="G256" s="174"/>
      <c r="H256" s="174"/>
      <c r="I256" s="174"/>
      <c r="J256" s="174"/>
      <c r="K256" s="174"/>
      <c r="L256" s="174"/>
      <c r="M256" s="175"/>
      <c r="N256" s="144"/>
      <c r="O256" s="145"/>
      <c r="P256" s="145"/>
      <c r="Q256" s="146"/>
      <c r="R256" s="119"/>
      <c r="S256" s="119"/>
      <c r="T256" s="119"/>
      <c r="U256" s="147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9"/>
      <c r="AK256" s="136"/>
      <c r="AL256" s="136"/>
      <c r="AM256" s="271" t="s">
        <v>78</v>
      </c>
      <c r="AN256" s="271"/>
      <c r="AO256" s="271"/>
      <c r="AP256" s="271"/>
      <c r="AQ256" s="272" t="str">
        <f>IF([3]回答表!X48="●",[3]回答表!BC422,IF([3]回答表!AA48="●",[3]回答表!BC436,""))</f>
        <v/>
      </c>
      <c r="AR256" s="272"/>
      <c r="AS256" s="272"/>
      <c r="AT256" s="272"/>
      <c r="AU256" s="224" t="s">
        <v>79</v>
      </c>
      <c r="AV256" s="225"/>
      <c r="AW256" s="225"/>
      <c r="AX256" s="226"/>
      <c r="AY256" s="282" t="str">
        <f>IF([3]回答表!X48="●",[3]回答表!BC425,IF([3]回答表!AA48="●",[3]回答表!BC439,""))</f>
        <v/>
      </c>
      <c r="AZ256" s="283"/>
      <c r="BA256" s="283"/>
      <c r="BB256" s="284"/>
      <c r="BC256" s="120"/>
      <c r="BD256" s="172"/>
      <c r="BE256" s="172"/>
      <c r="BF256" s="150"/>
      <c r="BG256" s="151"/>
      <c r="BH256" s="151"/>
      <c r="BI256" s="151"/>
      <c r="BJ256" s="150"/>
      <c r="BK256" s="151"/>
      <c r="BL256" s="151"/>
      <c r="BM256" s="151"/>
      <c r="BN256" s="150"/>
      <c r="BO256" s="151"/>
      <c r="BP256" s="151"/>
      <c r="BQ256" s="152"/>
      <c r="BR256" s="112"/>
      <c r="BS256" s="92"/>
    </row>
    <row r="257" spans="1:71" ht="15.6" customHeight="1" x14ac:dyDescent="0.4">
      <c r="A257" s="92"/>
      <c r="B257" s="92"/>
      <c r="C257" s="101"/>
      <c r="D257" s="176"/>
      <c r="E257" s="177"/>
      <c r="F257" s="177"/>
      <c r="G257" s="177"/>
      <c r="H257" s="177"/>
      <c r="I257" s="177"/>
      <c r="J257" s="177"/>
      <c r="K257" s="177"/>
      <c r="L257" s="177"/>
      <c r="M257" s="178"/>
      <c r="N257" s="154"/>
      <c r="O257" s="155"/>
      <c r="P257" s="155"/>
      <c r="Q257" s="156"/>
      <c r="R257" s="119"/>
      <c r="S257" s="119"/>
      <c r="T257" s="119"/>
      <c r="U257" s="179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1"/>
      <c r="AK257" s="136"/>
      <c r="AL257" s="136"/>
      <c r="AM257" s="271"/>
      <c r="AN257" s="271"/>
      <c r="AO257" s="271"/>
      <c r="AP257" s="271"/>
      <c r="AQ257" s="272"/>
      <c r="AR257" s="272"/>
      <c r="AS257" s="272"/>
      <c r="AT257" s="272"/>
      <c r="AU257" s="230"/>
      <c r="AV257" s="231"/>
      <c r="AW257" s="231"/>
      <c r="AX257" s="232"/>
      <c r="AY257" s="292"/>
      <c r="AZ257" s="293"/>
      <c r="BA257" s="293"/>
      <c r="BB257" s="294"/>
      <c r="BC257" s="120"/>
      <c r="BD257" s="172"/>
      <c r="BE257" s="172"/>
      <c r="BF257" s="189"/>
      <c r="BG257" s="190"/>
      <c r="BH257" s="190"/>
      <c r="BI257" s="190"/>
      <c r="BJ257" s="189"/>
      <c r="BK257" s="190"/>
      <c r="BL257" s="190"/>
      <c r="BM257" s="190"/>
      <c r="BN257" s="189"/>
      <c r="BO257" s="190"/>
      <c r="BP257" s="190"/>
      <c r="BQ257" s="191"/>
      <c r="BR257" s="112"/>
      <c r="BS257" s="92"/>
    </row>
    <row r="258" spans="1:71" ht="15.6" customHeight="1" x14ac:dyDescent="0.5">
      <c r="A258" s="92"/>
      <c r="B258" s="92"/>
      <c r="C258" s="101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68"/>
      <c r="Y258" s="68"/>
      <c r="Z258" s="68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112"/>
      <c r="BS258" s="92"/>
    </row>
    <row r="259" spans="1:71" ht="18.600000000000001" customHeight="1" x14ac:dyDescent="0.5">
      <c r="A259" s="92"/>
      <c r="B259" s="92"/>
      <c r="C259" s="101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19"/>
      <c r="O259" s="119"/>
      <c r="P259" s="119"/>
      <c r="Q259" s="119"/>
      <c r="R259" s="119"/>
      <c r="S259" s="119"/>
      <c r="T259" s="119"/>
      <c r="U259" s="123" t="s">
        <v>31</v>
      </c>
      <c r="V259" s="119"/>
      <c r="W259" s="119"/>
      <c r="X259" s="119"/>
      <c r="Y259" s="119"/>
      <c r="Z259" s="119"/>
      <c r="AA259" s="110"/>
      <c r="AB259" s="124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23" t="s">
        <v>32</v>
      </c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  <c r="BO259" s="109"/>
      <c r="BP259" s="109"/>
      <c r="BQ259" s="68"/>
      <c r="BR259" s="112"/>
      <c r="BS259" s="92"/>
    </row>
    <row r="260" spans="1:71" ht="15.6" customHeight="1" x14ac:dyDescent="0.4">
      <c r="A260" s="92"/>
      <c r="B260" s="92"/>
      <c r="C260" s="101"/>
      <c r="D260" s="105" t="s">
        <v>33</v>
      </c>
      <c r="E260" s="106"/>
      <c r="F260" s="106"/>
      <c r="G260" s="106"/>
      <c r="H260" s="106"/>
      <c r="I260" s="106"/>
      <c r="J260" s="106"/>
      <c r="K260" s="106"/>
      <c r="L260" s="106"/>
      <c r="M260" s="107"/>
      <c r="N260" s="130" t="str">
        <f>IF([3]回答表!AD48="●","●","")</f>
        <v/>
      </c>
      <c r="O260" s="131"/>
      <c r="P260" s="131"/>
      <c r="Q260" s="132"/>
      <c r="R260" s="119"/>
      <c r="S260" s="119"/>
      <c r="T260" s="119"/>
      <c r="U260" s="133" t="str">
        <f>IF([3]回答表!AD48="●",[3]回答表!B439,"")</f>
        <v/>
      </c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5"/>
      <c r="AK260" s="183"/>
      <c r="AL260" s="183"/>
      <c r="AM260" s="133" t="str">
        <f>IF([3]回答表!AD48="●",[3]回答表!B445,"")</f>
        <v/>
      </c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5"/>
      <c r="BR260" s="112"/>
      <c r="BS260" s="92"/>
    </row>
    <row r="261" spans="1:71" ht="15.6" customHeight="1" x14ac:dyDescent="0.4">
      <c r="C261" s="101"/>
      <c r="D261" s="141"/>
      <c r="E261" s="142"/>
      <c r="F261" s="142"/>
      <c r="G261" s="142"/>
      <c r="H261" s="142"/>
      <c r="I261" s="142"/>
      <c r="J261" s="142"/>
      <c r="K261" s="142"/>
      <c r="L261" s="142"/>
      <c r="M261" s="143"/>
      <c r="N261" s="144"/>
      <c r="O261" s="145"/>
      <c r="P261" s="145"/>
      <c r="Q261" s="146"/>
      <c r="R261" s="119"/>
      <c r="S261" s="119"/>
      <c r="T261" s="119"/>
      <c r="U261" s="147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9"/>
      <c r="AK261" s="183"/>
      <c r="AL261" s="183"/>
      <c r="AM261" s="147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9"/>
      <c r="BR261" s="112"/>
    </row>
    <row r="262" spans="1:71" ht="15.6" customHeight="1" x14ac:dyDescent="0.4">
      <c r="C262" s="101"/>
      <c r="D262" s="141"/>
      <c r="E262" s="142"/>
      <c r="F262" s="142"/>
      <c r="G262" s="142"/>
      <c r="H262" s="142"/>
      <c r="I262" s="142"/>
      <c r="J262" s="142"/>
      <c r="K262" s="142"/>
      <c r="L262" s="142"/>
      <c r="M262" s="143"/>
      <c r="N262" s="144"/>
      <c r="O262" s="145"/>
      <c r="P262" s="145"/>
      <c r="Q262" s="146"/>
      <c r="R262" s="119"/>
      <c r="S262" s="119"/>
      <c r="T262" s="119"/>
      <c r="U262" s="147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9"/>
      <c r="AK262" s="183"/>
      <c r="AL262" s="183"/>
      <c r="AM262" s="147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9"/>
      <c r="BR262" s="112"/>
    </row>
    <row r="263" spans="1:71" ht="15.6" customHeight="1" x14ac:dyDescent="0.4">
      <c r="C263" s="101"/>
      <c r="D263" s="116"/>
      <c r="E263" s="117"/>
      <c r="F263" s="117"/>
      <c r="G263" s="117"/>
      <c r="H263" s="117"/>
      <c r="I263" s="117"/>
      <c r="J263" s="117"/>
      <c r="K263" s="117"/>
      <c r="L263" s="117"/>
      <c r="M263" s="118"/>
      <c r="N263" s="154"/>
      <c r="O263" s="155"/>
      <c r="P263" s="155"/>
      <c r="Q263" s="156"/>
      <c r="R263" s="119"/>
      <c r="S263" s="119"/>
      <c r="T263" s="119"/>
      <c r="U263" s="179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1"/>
      <c r="AK263" s="183"/>
      <c r="AL263" s="183"/>
      <c r="AM263" s="179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1"/>
      <c r="BR263" s="112"/>
    </row>
    <row r="264" spans="1:71" ht="15.6" customHeight="1" x14ac:dyDescent="0.4">
      <c r="C264" s="184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5"/>
      <c r="AS264" s="185"/>
      <c r="AT264" s="185"/>
      <c r="AU264" s="185"/>
      <c r="AV264" s="185"/>
      <c r="AW264" s="185"/>
      <c r="AX264" s="185"/>
      <c r="AY264" s="185"/>
      <c r="AZ264" s="185"/>
      <c r="BA264" s="185"/>
      <c r="BB264" s="185"/>
      <c r="BC264" s="185"/>
      <c r="BD264" s="185"/>
      <c r="BE264" s="185"/>
      <c r="BF264" s="185"/>
      <c r="BG264" s="185"/>
      <c r="BH264" s="185"/>
      <c r="BI264" s="185"/>
      <c r="BJ264" s="185"/>
      <c r="BK264" s="185"/>
      <c r="BL264" s="185"/>
      <c r="BM264" s="185"/>
      <c r="BN264" s="185"/>
      <c r="BO264" s="185"/>
      <c r="BP264" s="185"/>
      <c r="BQ264" s="185"/>
      <c r="BR264" s="186"/>
    </row>
    <row r="265" spans="1:71" ht="15.6" customHeight="1" x14ac:dyDescent="0.4"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</row>
    <row r="266" spans="1:71" ht="15.6" customHeight="1" x14ac:dyDescent="0.4">
      <c r="C266" s="94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7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9"/>
    </row>
    <row r="267" spans="1:71" ht="15.6" customHeight="1" x14ac:dyDescent="0.5">
      <c r="C267" s="101"/>
      <c r="D267" s="102" t="s">
        <v>14</v>
      </c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4"/>
      <c r="R267" s="105" t="s">
        <v>80</v>
      </c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7"/>
      <c r="BC267" s="108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10"/>
      <c r="BO267" s="110"/>
      <c r="BP267" s="110"/>
      <c r="BQ267" s="111"/>
      <c r="BR267" s="112"/>
    </row>
    <row r="268" spans="1:71" ht="15.6" customHeight="1" x14ac:dyDescent="0.5">
      <c r="C268" s="101"/>
      <c r="D268" s="113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5"/>
      <c r="R268" s="116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8"/>
      <c r="BC268" s="108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10"/>
      <c r="BO268" s="110"/>
      <c r="BP268" s="110"/>
      <c r="BQ268" s="111"/>
      <c r="BR268" s="112"/>
    </row>
    <row r="269" spans="1:71" ht="15.6" customHeight="1" x14ac:dyDescent="0.5">
      <c r="C269" s="10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68"/>
      <c r="Y269" s="68"/>
      <c r="Z269" s="68"/>
      <c r="AA269" s="109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11"/>
      <c r="AO269" s="120"/>
      <c r="AP269" s="121"/>
      <c r="AQ269" s="121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08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10"/>
      <c r="BO269" s="110"/>
      <c r="BP269" s="110"/>
      <c r="BQ269" s="111"/>
      <c r="BR269" s="112"/>
    </row>
    <row r="270" spans="1:71" ht="19.350000000000001" customHeight="1" x14ac:dyDescent="0.5">
      <c r="A270" s="92"/>
      <c r="B270" s="92"/>
      <c r="C270" s="10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23" t="s">
        <v>35</v>
      </c>
      <c r="V270" s="119"/>
      <c r="W270" s="119"/>
      <c r="X270" s="119"/>
      <c r="Y270" s="119"/>
      <c r="Z270" s="119"/>
      <c r="AA270" s="110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  <c r="AL270" s="124"/>
      <c r="AM270" s="123" t="s">
        <v>81</v>
      </c>
      <c r="AN270" s="125"/>
      <c r="AO270" s="124"/>
      <c r="AP270" s="126"/>
      <c r="AQ270" s="126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8"/>
      <c r="BD270" s="110"/>
      <c r="BE270" s="110"/>
      <c r="BF270" s="129" t="s">
        <v>17</v>
      </c>
      <c r="BG270" s="187"/>
      <c r="BH270" s="187"/>
      <c r="BI270" s="187"/>
      <c r="BJ270" s="187"/>
      <c r="BK270" s="187"/>
      <c r="BL270" s="187"/>
      <c r="BM270" s="110"/>
      <c r="BN270" s="110"/>
      <c r="BO270" s="110"/>
      <c r="BP270" s="110"/>
      <c r="BQ270" s="125"/>
      <c r="BR270" s="112"/>
      <c r="BS270" s="92"/>
    </row>
    <row r="271" spans="1:71" ht="15.6" customHeight="1" x14ac:dyDescent="0.4">
      <c r="A271" s="92"/>
      <c r="B271" s="92"/>
      <c r="C271" s="101"/>
      <c r="D271" s="105" t="s">
        <v>18</v>
      </c>
      <c r="E271" s="106"/>
      <c r="F271" s="106"/>
      <c r="G271" s="106"/>
      <c r="H271" s="106"/>
      <c r="I271" s="106"/>
      <c r="J271" s="106"/>
      <c r="K271" s="106"/>
      <c r="L271" s="106"/>
      <c r="M271" s="107"/>
      <c r="N271" s="130" t="str">
        <f>IF([3]回答表!X49="●","●","")</f>
        <v/>
      </c>
      <c r="O271" s="131"/>
      <c r="P271" s="131"/>
      <c r="Q271" s="132"/>
      <c r="R271" s="119"/>
      <c r="S271" s="119"/>
      <c r="T271" s="119"/>
      <c r="U271" s="133" t="str">
        <f>IF([3]回答表!X49="●",[3]回答表!B458,IF([3]回答表!AA49="●",[3]回答表!B475,""))</f>
        <v/>
      </c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5"/>
      <c r="AK271" s="136"/>
      <c r="AL271" s="136"/>
      <c r="AM271" s="250" t="s">
        <v>82</v>
      </c>
      <c r="AN271" s="251"/>
      <c r="AO271" s="251"/>
      <c r="AP271" s="251"/>
      <c r="AQ271" s="251"/>
      <c r="AR271" s="251"/>
      <c r="AS271" s="251"/>
      <c r="AT271" s="252"/>
      <c r="AU271" s="250" t="s">
        <v>83</v>
      </c>
      <c r="AV271" s="251"/>
      <c r="AW271" s="251"/>
      <c r="AX271" s="251"/>
      <c r="AY271" s="251"/>
      <c r="AZ271" s="251"/>
      <c r="BA271" s="251"/>
      <c r="BB271" s="252"/>
      <c r="BC271" s="120"/>
      <c r="BD271" s="109"/>
      <c r="BE271" s="109"/>
      <c r="BF271" s="138" t="str">
        <f>IF([3]回答表!X49="●",[3]回答表!B468,IF([3]回答表!AA49="●",[3]回答表!B485,""))</f>
        <v/>
      </c>
      <c r="BG271" s="139"/>
      <c r="BH271" s="139"/>
      <c r="BI271" s="139"/>
      <c r="BJ271" s="138"/>
      <c r="BK271" s="139"/>
      <c r="BL271" s="139"/>
      <c r="BM271" s="139"/>
      <c r="BN271" s="138"/>
      <c r="BO271" s="139"/>
      <c r="BP271" s="139"/>
      <c r="BQ271" s="140"/>
      <c r="BR271" s="112"/>
      <c r="BS271" s="92"/>
    </row>
    <row r="272" spans="1:71" ht="15.6" customHeight="1" x14ac:dyDescent="0.4">
      <c r="A272" s="92"/>
      <c r="B272" s="92"/>
      <c r="C272" s="101"/>
      <c r="D272" s="141"/>
      <c r="E272" s="142"/>
      <c r="F272" s="142"/>
      <c r="G272" s="142"/>
      <c r="H272" s="142"/>
      <c r="I272" s="142"/>
      <c r="J272" s="142"/>
      <c r="K272" s="142"/>
      <c r="L272" s="142"/>
      <c r="M272" s="143"/>
      <c r="N272" s="144"/>
      <c r="O272" s="145"/>
      <c r="P272" s="145"/>
      <c r="Q272" s="146"/>
      <c r="R272" s="119"/>
      <c r="S272" s="119"/>
      <c r="T272" s="119"/>
      <c r="U272" s="147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9"/>
      <c r="AK272" s="136"/>
      <c r="AL272" s="136"/>
      <c r="AM272" s="256"/>
      <c r="AN272" s="257"/>
      <c r="AO272" s="257"/>
      <c r="AP272" s="257"/>
      <c r="AQ272" s="257"/>
      <c r="AR272" s="257"/>
      <c r="AS272" s="257"/>
      <c r="AT272" s="258"/>
      <c r="AU272" s="256"/>
      <c r="AV272" s="257"/>
      <c r="AW272" s="257"/>
      <c r="AX272" s="257"/>
      <c r="AY272" s="257"/>
      <c r="AZ272" s="257"/>
      <c r="BA272" s="257"/>
      <c r="BB272" s="258"/>
      <c r="BC272" s="120"/>
      <c r="BD272" s="109"/>
      <c r="BE272" s="109"/>
      <c r="BF272" s="150"/>
      <c r="BG272" s="151"/>
      <c r="BH272" s="151"/>
      <c r="BI272" s="151"/>
      <c r="BJ272" s="150"/>
      <c r="BK272" s="151"/>
      <c r="BL272" s="151"/>
      <c r="BM272" s="151"/>
      <c r="BN272" s="150"/>
      <c r="BO272" s="151"/>
      <c r="BP272" s="151"/>
      <c r="BQ272" s="152"/>
      <c r="BR272" s="112"/>
      <c r="BS272" s="92"/>
    </row>
    <row r="273" spans="1:71" ht="15.6" customHeight="1" x14ac:dyDescent="0.4">
      <c r="A273" s="92"/>
      <c r="B273" s="92"/>
      <c r="C273" s="101"/>
      <c r="D273" s="141"/>
      <c r="E273" s="142"/>
      <c r="F273" s="142"/>
      <c r="G273" s="142"/>
      <c r="H273" s="142"/>
      <c r="I273" s="142"/>
      <c r="J273" s="142"/>
      <c r="K273" s="142"/>
      <c r="L273" s="142"/>
      <c r="M273" s="143"/>
      <c r="N273" s="144"/>
      <c r="O273" s="145"/>
      <c r="P273" s="145"/>
      <c r="Q273" s="146"/>
      <c r="R273" s="119"/>
      <c r="S273" s="119"/>
      <c r="T273" s="119"/>
      <c r="U273" s="147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9"/>
      <c r="AK273" s="136"/>
      <c r="AL273" s="136"/>
      <c r="AM273" s="82" t="str">
        <f>IF([3]回答表!X49="●",[3]回答表!G464,IF([3]回答表!AA49="●",[3]回答表!G481,""))</f>
        <v/>
      </c>
      <c r="AN273" s="83"/>
      <c r="AO273" s="83"/>
      <c r="AP273" s="83"/>
      <c r="AQ273" s="83"/>
      <c r="AR273" s="83"/>
      <c r="AS273" s="83"/>
      <c r="AT273" s="153"/>
      <c r="AU273" s="82" t="str">
        <f>IF([3]回答表!X49="●",[3]回答表!G465,IF([3]回答表!AA49="●",[3]回答表!G482,""))</f>
        <v/>
      </c>
      <c r="AV273" s="83"/>
      <c r="AW273" s="83"/>
      <c r="AX273" s="83"/>
      <c r="AY273" s="83"/>
      <c r="AZ273" s="83"/>
      <c r="BA273" s="83"/>
      <c r="BB273" s="153"/>
      <c r="BC273" s="120"/>
      <c r="BD273" s="109"/>
      <c r="BE273" s="109"/>
      <c r="BF273" s="150"/>
      <c r="BG273" s="151"/>
      <c r="BH273" s="151"/>
      <c r="BI273" s="151"/>
      <c r="BJ273" s="150"/>
      <c r="BK273" s="151"/>
      <c r="BL273" s="151"/>
      <c r="BM273" s="151"/>
      <c r="BN273" s="150"/>
      <c r="BO273" s="151"/>
      <c r="BP273" s="151"/>
      <c r="BQ273" s="152"/>
      <c r="BR273" s="112"/>
      <c r="BS273" s="92"/>
    </row>
    <row r="274" spans="1:71" ht="15.6" customHeight="1" x14ac:dyDescent="0.4">
      <c r="A274" s="92"/>
      <c r="B274" s="92"/>
      <c r="C274" s="101"/>
      <c r="D274" s="116"/>
      <c r="E274" s="117"/>
      <c r="F274" s="117"/>
      <c r="G274" s="117"/>
      <c r="H274" s="117"/>
      <c r="I274" s="117"/>
      <c r="J274" s="117"/>
      <c r="K274" s="117"/>
      <c r="L274" s="117"/>
      <c r="M274" s="118"/>
      <c r="N274" s="154"/>
      <c r="O274" s="155"/>
      <c r="P274" s="155"/>
      <c r="Q274" s="156"/>
      <c r="R274" s="119"/>
      <c r="S274" s="119"/>
      <c r="T274" s="119"/>
      <c r="U274" s="147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9"/>
      <c r="AK274" s="136"/>
      <c r="AL274" s="136"/>
      <c r="AM274" s="79"/>
      <c r="AN274" s="80"/>
      <c r="AO274" s="80"/>
      <c r="AP274" s="80"/>
      <c r="AQ274" s="80"/>
      <c r="AR274" s="80"/>
      <c r="AS274" s="80"/>
      <c r="AT274" s="81"/>
      <c r="AU274" s="79"/>
      <c r="AV274" s="80"/>
      <c r="AW274" s="80"/>
      <c r="AX274" s="80"/>
      <c r="AY274" s="80"/>
      <c r="AZ274" s="80"/>
      <c r="BA274" s="80"/>
      <c r="BB274" s="81"/>
      <c r="BC274" s="120"/>
      <c r="BD274" s="109"/>
      <c r="BE274" s="109"/>
      <c r="BF274" s="150" t="str">
        <f>IF([3]回答表!X49="●",[3]回答表!E468,IF([3]回答表!AA49="●",[3]回答表!E485,""))</f>
        <v/>
      </c>
      <c r="BG274" s="151"/>
      <c r="BH274" s="151"/>
      <c r="BI274" s="151"/>
      <c r="BJ274" s="150" t="str">
        <f>IF([3]回答表!X49="●",[3]回答表!E469,IF([3]回答表!AA49="●",[3]回答表!E486,""))</f>
        <v/>
      </c>
      <c r="BK274" s="151"/>
      <c r="BL274" s="151"/>
      <c r="BM274" s="152"/>
      <c r="BN274" s="150" t="str">
        <f>IF([3]回答表!X49="●",[3]回答表!E470,IF([3]回答表!AA49="●",[3]回答表!E487,""))</f>
        <v/>
      </c>
      <c r="BO274" s="151"/>
      <c r="BP274" s="151"/>
      <c r="BQ274" s="152"/>
      <c r="BR274" s="112"/>
      <c r="BS274" s="92"/>
    </row>
    <row r="275" spans="1:71" ht="15.6" customHeight="1" x14ac:dyDescent="0.4">
      <c r="A275" s="92"/>
      <c r="B275" s="92"/>
      <c r="C275" s="101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9"/>
      <c r="O275" s="159"/>
      <c r="P275" s="159"/>
      <c r="Q275" s="159"/>
      <c r="R275" s="159"/>
      <c r="S275" s="159"/>
      <c r="T275" s="159"/>
      <c r="U275" s="147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9"/>
      <c r="AK275" s="136"/>
      <c r="AL275" s="136"/>
      <c r="AM275" s="85"/>
      <c r="AN275" s="86"/>
      <c r="AO275" s="86"/>
      <c r="AP275" s="86"/>
      <c r="AQ275" s="86"/>
      <c r="AR275" s="86"/>
      <c r="AS275" s="86"/>
      <c r="AT275" s="87"/>
      <c r="AU275" s="85"/>
      <c r="AV275" s="86"/>
      <c r="AW275" s="86"/>
      <c r="AX275" s="86"/>
      <c r="AY275" s="86"/>
      <c r="AZ275" s="86"/>
      <c r="BA275" s="86"/>
      <c r="BB275" s="87"/>
      <c r="BC275" s="120"/>
      <c r="BD275" s="120"/>
      <c r="BE275" s="120"/>
      <c r="BF275" s="150"/>
      <c r="BG275" s="151"/>
      <c r="BH275" s="151"/>
      <c r="BI275" s="151"/>
      <c r="BJ275" s="150"/>
      <c r="BK275" s="151"/>
      <c r="BL275" s="151"/>
      <c r="BM275" s="152"/>
      <c r="BN275" s="150"/>
      <c r="BO275" s="151"/>
      <c r="BP275" s="151"/>
      <c r="BQ275" s="152"/>
      <c r="BR275" s="112"/>
      <c r="BS275" s="92"/>
    </row>
    <row r="276" spans="1:71" ht="15.6" customHeight="1" x14ac:dyDescent="0.4">
      <c r="A276" s="92"/>
      <c r="B276" s="92"/>
      <c r="C276" s="101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9"/>
      <c r="O276" s="159"/>
      <c r="P276" s="159"/>
      <c r="Q276" s="159"/>
      <c r="R276" s="159"/>
      <c r="S276" s="159"/>
      <c r="T276" s="159"/>
      <c r="U276" s="147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9"/>
      <c r="AK276" s="136"/>
      <c r="AL276" s="136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20"/>
      <c r="BD276" s="109"/>
      <c r="BE276" s="109"/>
      <c r="BF276" s="150"/>
      <c r="BG276" s="151"/>
      <c r="BH276" s="151"/>
      <c r="BI276" s="151"/>
      <c r="BJ276" s="150"/>
      <c r="BK276" s="151"/>
      <c r="BL276" s="151"/>
      <c r="BM276" s="152"/>
      <c r="BN276" s="150"/>
      <c r="BO276" s="151"/>
      <c r="BP276" s="151"/>
      <c r="BQ276" s="152"/>
      <c r="BR276" s="112"/>
      <c r="BS276" s="92"/>
    </row>
    <row r="277" spans="1:71" ht="15.6" customHeight="1" x14ac:dyDescent="0.4">
      <c r="A277" s="92"/>
      <c r="B277" s="92"/>
      <c r="C277" s="101"/>
      <c r="D277" s="166" t="s">
        <v>26</v>
      </c>
      <c r="E277" s="167"/>
      <c r="F277" s="167"/>
      <c r="G277" s="167"/>
      <c r="H277" s="167"/>
      <c r="I277" s="167"/>
      <c r="J277" s="167"/>
      <c r="K277" s="167"/>
      <c r="L277" s="167"/>
      <c r="M277" s="168"/>
      <c r="N277" s="130" t="str">
        <f>IF([3]回答表!AA49="●","●","")</f>
        <v/>
      </c>
      <c r="O277" s="131"/>
      <c r="P277" s="131"/>
      <c r="Q277" s="132"/>
      <c r="R277" s="119"/>
      <c r="S277" s="119"/>
      <c r="T277" s="119"/>
      <c r="U277" s="147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9"/>
      <c r="AK277" s="136"/>
      <c r="AL277" s="136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20"/>
      <c r="BD277" s="172"/>
      <c r="BE277" s="172"/>
      <c r="BF277" s="150"/>
      <c r="BG277" s="151"/>
      <c r="BH277" s="151"/>
      <c r="BI277" s="151"/>
      <c r="BJ277" s="150"/>
      <c r="BK277" s="151"/>
      <c r="BL277" s="151"/>
      <c r="BM277" s="152"/>
      <c r="BN277" s="150"/>
      <c r="BO277" s="151"/>
      <c r="BP277" s="151"/>
      <c r="BQ277" s="152"/>
      <c r="BR277" s="112"/>
      <c r="BS277" s="92"/>
    </row>
    <row r="278" spans="1:71" ht="15.6" customHeight="1" x14ac:dyDescent="0.4">
      <c r="A278" s="92"/>
      <c r="B278" s="92"/>
      <c r="C278" s="101"/>
      <c r="D278" s="173"/>
      <c r="E278" s="174"/>
      <c r="F278" s="174"/>
      <c r="G278" s="174"/>
      <c r="H278" s="174"/>
      <c r="I278" s="174"/>
      <c r="J278" s="174"/>
      <c r="K278" s="174"/>
      <c r="L278" s="174"/>
      <c r="M278" s="175"/>
      <c r="N278" s="144"/>
      <c r="O278" s="145"/>
      <c r="P278" s="145"/>
      <c r="Q278" s="146"/>
      <c r="R278" s="119"/>
      <c r="S278" s="119"/>
      <c r="T278" s="119"/>
      <c r="U278" s="147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9"/>
      <c r="AK278" s="136"/>
      <c r="AL278" s="136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20"/>
      <c r="BD278" s="172"/>
      <c r="BE278" s="172"/>
      <c r="BF278" s="150" t="s">
        <v>23</v>
      </c>
      <c r="BG278" s="151"/>
      <c r="BH278" s="151"/>
      <c r="BI278" s="151"/>
      <c r="BJ278" s="150" t="s">
        <v>24</v>
      </c>
      <c r="BK278" s="151"/>
      <c r="BL278" s="151"/>
      <c r="BM278" s="151"/>
      <c r="BN278" s="150" t="s">
        <v>25</v>
      </c>
      <c r="BO278" s="151"/>
      <c r="BP278" s="151"/>
      <c r="BQ278" s="152"/>
      <c r="BR278" s="112"/>
      <c r="BS278" s="92"/>
    </row>
    <row r="279" spans="1:71" ht="15.6" customHeight="1" x14ac:dyDescent="0.4">
      <c r="A279" s="92"/>
      <c r="B279" s="92"/>
      <c r="C279" s="101"/>
      <c r="D279" s="173"/>
      <c r="E279" s="174"/>
      <c r="F279" s="174"/>
      <c r="G279" s="174"/>
      <c r="H279" s="174"/>
      <c r="I279" s="174"/>
      <c r="J279" s="174"/>
      <c r="K279" s="174"/>
      <c r="L279" s="174"/>
      <c r="M279" s="175"/>
      <c r="N279" s="144"/>
      <c r="O279" s="145"/>
      <c r="P279" s="145"/>
      <c r="Q279" s="146"/>
      <c r="R279" s="119"/>
      <c r="S279" s="119"/>
      <c r="T279" s="119"/>
      <c r="U279" s="147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9"/>
      <c r="AK279" s="136"/>
      <c r="AL279" s="136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20"/>
      <c r="BD279" s="172"/>
      <c r="BE279" s="172"/>
      <c r="BF279" s="150"/>
      <c r="BG279" s="151"/>
      <c r="BH279" s="151"/>
      <c r="BI279" s="151"/>
      <c r="BJ279" s="150"/>
      <c r="BK279" s="151"/>
      <c r="BL279" s="151"/>
      <c r="BM279" s="151"/>
      <c r="BN279" s="150"/>
      <c r="BO279" s="151"/>
      <c r="BP279" s="151"/>
      <c r="BQ279" s="152"/>
      <c r="BR279" s="112"/>
      <c r="BS279" s="92"/>
    </row>
    <row r="280" spans="1:71" ht="15.6" customHeight="1" x14ac:dyDescent="0.4">
      <c r="A280" s="92"/>
      <c r="B280" s="92"/>
      <c r="C280" s="101"/>
      <c r="D280" s="176"/>
      <c r="E280" s="177"/>
      <c r="F280" s="177"/>
      <c r="G280" s="177"/>
      <c r="H280" s="177"/>
      <c r="I280" s="177"/>
      <c r="J280" s="177"/>
      <c r="K280" s="177"/>
      <c r="L280" s="177"/>
      <c r="M280" s="178"/>
      <c r="N280" s="154"/>
      <c r="O280" s="155"/>
      <c r="P280" s="155"/>
      <c r="Q280" s="156"/>
      <c r="R280" s="119"/>
      <c r="S280" s="119"/>
      <c r="T280" s="119"/>
      <c r="U280" s="179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1"/>
      <c r="AK280" s="136"/>
      <c r="AL280" s="136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20"/>
      <c r="BD280" s="172"/>
      <c r="BE280" s="172"/>
      <c r="BF280" s="189"/>
      <c r="BG280" s="190"/>
      <c r="BH280" s="190"/>
      <c r="BI280" s="190"/>
      <c r="BJ280" s="189"/>
      <c r="BK280" s="190"/>
      <c r="BL280" s="190"/>
      <c r="BM280" s="190"/>
      <c r="BN280" s="189"/>
      <c r="BO280" s="190"/>
      <c r="BP280" s="190"/>
      <c r="BQ280" s="191"/>
      <c r="BR280" s="112"/>
      <c r="BS280" s="92"/>
    </row>
    <row r="281" spans="1:71" ht="15.6" customHeight="1" x14ac:dyDescent="0.5">
      <c r="A281" s="92"/>
      <c r="B281" s="92"/>
      <c r="C281" s="101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68"/>
      <c r="Y281" s="68"/>
      <c r="Z281" s="68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112"/>
      <c r="BS281" s="92"/>
    </row>
    <row r="282" spans="1:71" ht="19.350000000000001" customHeight="1" x14ac:dyDescent="0.5">
      <c r="A282" s="92"/>
      <c r="B282" s="92"/>
      <c r="C282" s="101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19"/>
      <c r="O282" s="119"/>
      <c r="P282" s="119"/>
      <c r="Q282" s="119"/>
      <c r="R282" s="119"/>
      <c r="S282" s="119"/>
      <c r="T282" s="119"/>
      <c r="U282" s="123" t="s">
        <v>31</v>
      </c>
      <c r="V282" s="119"/>
      <c r="W282" s="119"/>
      <c r="X282" s="119"/>
      <c r="Y282" s="119"/>
      <c r="Z282" s="119"/>
      <c r="AA282" s="110"/>
      <c r="AB282" s="124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23" t="s">
        <v>32</v>
      </c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  <c r="BO282" s="109"/>
      <c r="BP282" s="109"/>
      <c r="BQ282" s="68"/>
      <c r="BR282" s="112"/>
      <c r="BS282" s="92"/>
    </row>
    <row r="283" spans="1:71" ht="15.6" customHeight="1" x14ac:dyDescent="0.4">
      <c r="A283" s="92"/>
      <c r="B283" s="92"/>
      <c r="C283" s="101"/>
      <c r="D283" s="105" t="s">
        <v>33</v>
      </c>
      <c r="E283" s="106"/>
      <c r="F283" s="106"/>
      <c r="G283" s="106"/>
      <c r="H283" s="106"/>
      <c r="I283" s="106"/>
      <c r="J283" s="106"/>
      <c r="K283" s="106"/>
      <c r="L283" s="106"/>
      <c r="M283" s="107"/>
      <c r="N283" s="130" t="str">
        <f>IF([3]回答表!AD49="●","●","")</f>
        <v/>
      </c>
      <c r="O283" s="131"/>
      <c r="P283" s="131"/>
      <c r="Q283" s="132"/>
      <c r="R283" s="119"/>
      <c r="S283" s="119"/>
      <c r="T283" s="119"/>
      <c r="U283" s="133" t="str">
        <f>IF([3]回答表!AD49="●",[3]回答表!B492,"")</f>
        <v/>
      </c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/>
      <c r="AF283" s="134"/>
      <c r="AG283" s="134"/>
      <c r="AH283" s="134"/>
      <c r="AI283" s="134"/>
      <c r="AJ283" s="135"/>
      <c r="AK283" s="136"/>
      <c r="AL283" s="136"/>
      <c r="AM283" s="133" t="str">
        <f>IF([3]回答表!AD49="●",[3]回答表!B498,"")</f>
        <v/>
      </c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134"/>
      <c r="BL283" s="134"/>
      <c r="BM283" s="134"/>
      <c r="BN283" s="134"/>
      <c r="BO283" s="134"/>
      <c r="BP283" s="134"/>
      <c r="BQ283" s="135"/>
      <c r="BR283" s="112"/>
      <c r="BS283" s="92"/>
    </row>
    <row r="284" spans="1:71" ht="15.6" customHeight="1" x14ac:dyDescent="0.4">
      <c r="A284" s="92"/>
      <c r="B284" s="92"/>
      <c r="C284" s="101"/>
      <c r="D284" s="141"/>
      <c r="E284" s="142"/>
      <c r="F284" s="142"/>
      <c r="G284" s="142"/>
      <c r="H284" s="142"/>
      <c r="I284" s="142"/>
      <c r="J284" s="142"/>
      <c r="K284" s="142"/>
      <c r="L284" s="142"/>
      <c r="M284" s="143"/>
      <c r="N284" s="144"/>
      <c r="O284" s="145"/>
      <c r="P284" s="145"/>
      <c r="Q284" s="146"/>
      <c r="R284" s="119"/>
      <c r="S284" s="119"/>
      <c r="T284" s="119"/>
      <c r="U284" s="147"/>
      <c r="V284" s="148"/>
      <c r="W284" s="148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9"/>
      <c r="AK284" s="136"/>
      <c r="AL284" s="136"/>
      <c r="AM284" s="147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148"/>
      <c r="BN284" s="148"/>
      <c r="BO284" s="148"/>
      <c r="BP284" s="148"/>
      <c r="BQ284" s="149"/>
      <c r="BR284" s="112"/>
      <c r="BS284" s="92"/>
    </row>
    <row r="285" spans="1:71" ht="15.6" customHeight="1" x14ac:dyDescent="0.4">
      <c r="A285" s="92"/>
      <c r="B285" s="92"/>
      <c r="C285" s="101"/>
      <c r="D285" s="141"/>
      <c r="E285" s="142"/>
      <c r="F285" s="142"/>
      <c r="G285" s="142"/>
      <c r="H285" s="142"/>
      <c r="I285" s="142"/>
      <c r="J285" s="142"/>
      <c r="K285" s="142"/>
      <c r="L285" s="142"/>
      <c r="M285" s="143"/>
      <c r="N285" s="144"/>
      <c r="O285" s="145"/>
      <c r="P285" s="145"/>
      <c r="Q285" s="146"/>
      <c r="R285" s="119"/>
      <c r="S285" s="119"/>
      <c r="T285" s="119"/>
      <c r="U285" s="147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9"/>
      <c r="AK285" s="136"/>
      <c r="AL285" s="136"/>
      <c r="AM285" s="147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148"/>
      <c r="BN285" s="148"/>
      <c r="BO285" s="148"/>
      <c r="BP285" s="148"/>
      <c r="BQ285" s="149"/>
      <c r="BR285" s="112"/>
      <c r="BS285" s="92"/>
    </row>
    <row r="286" spans="1:71" ht="15.6" customHeight="1" x14ac:dyDescent="0.4">
      <c r="C286" s="101"/>
      <c r="D286" s="116"/>
      <c r="E286" s="117"/>
      <c r="F286" s="117"/>
      <c r="G286" s="117"/>
      <c r="H286" s="117"/>
      <c r="I286" s="117"/>
      <c r="J286" s="117"/>
      <c r="K286" s="117"/>
      <c r="L286" s="117"/>
      <c r="M286" s="118"/>
      <c r="N286" s="154"/>
      <c r="O286" s="155"/>
      <c r="P286" s="155"/>
      <c r="Q286" s="156"/>
      <c r="R286" s="119"/>
      <c r="S286" s="119"/>
      <c r="T286" s="119"/>
      <c r="U286" s="179"/>
      <c r="V286" s="180"/>
      <c r="W286" s="180"/>
      <c r="X286" s="180"/>
      <c r="Y286" s="180"/>
      <c r="Z286" s="180"/>
      <c r="AA286" s="180"/>
      <c r="AB286" s="180"/>
      <c r="AC286" s="180"/>
      <c r="AD286" s="180"/>
      <c r="AE286" s="180"/>
      <c r="AF286" s="180"/>
      <c r="AG286" s="180"/>
      <c r="AH286" s="180"/>
      <c r="AI286" s="180"/>
      <c r="AJ286" s="181"/>
      <c r="AK286" s="136"/>
      <c r="AL286" s="136"/>
      <c r="AM286" s="179"/>
      <c r="AN286" s="180"/>
      <c r="AO286" s="180"/>
      <c r="AP286" s="180"/>
      <c r="AQ286" s="180"/>
      <c r="AR286" s="180"/>
      <c r="AS286" s="180"/>
      <c r="AT286" s="180"/>
      <c r="AU286" s="180"/>
      <c r="AV286" s="180"/>
      <c r="AW286" s="180"/>
      <c r="AX286" s="180"/>
      <c r="AY286" s="180"/>
      <c r="AZ286" s="180"/>
      <c r="BA286" s="180"/>
      <c r="BB286" s="180"/>
      <c r="BC286" s="180"/>
      <c r="BD286" s="180"/>
      <c r="BE286" s="180"/>
      <c r="BF286" s="180"/>
      <c r="BG286" s="180"/>
      <c r="BH286" s="180"/>
      <c r="BI286" s="180"/>
      <c r="BJ286" s="180"/>
      <c r="BK286" s="180"/>
      <c r="BL286" s="180"/>
      <c r="BM286" s="180"/>
      <c r="BN286" s="180"/>
      <c r="BO286" s="180"/>
      <c r="BP286" s="180"/>
      <c r="BQ286" s="181"/>
      <c r="BR286" s="112"/>
    </row>
    <row r="287" spans="1:71" ht="15.6" customHeight="1" x14ac:dyDescent="0.4">
      <c r="C287" s="184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6"/>
    </row>
    <row r="288" spans="1:71" ht="15.6" customHeight="1" x14ac:dyDescent="0.4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</row>
    <row r="289" spans="3:70" ht="15.6" customHeight="1" x14ac:dyDescent="0.4"/>
    <row r="290" spans="3:70" ht="15.6" customHeight="1" x14ac:dyDescent="0.4"/>
    <row r="291" spans="3:70" ht="15.6" customHeight="1" x14ac:dyDescent="0.4"/>
    <row r="292" spans="3:70" ht="21.95" customHeight="1" x14ac:dyDescent="0.4">
      <c r="C292" s="295" t="s">
        <v>84</v>
      </c>
      <c r="D292" s="295"/>
      <c r="E292" s="295"/>
      <c r="F292" s="295"/>
      <c r="G292" s="295"/>
      <c r="H292" s="295"/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  <c r="AJ292" s="295"/>
      <c r="AK292" s="295"/>
      <c r="AL292" s="295"/>
      <c r="AM292" s="295"/>
      <c r="AN292" s="295"/>
      <c r="AO292" s="295"/>
      <c r="AP292" s="295"/>
      <c r="AQ292" s="295"/>
      <c r="AR292" s="295"/>
      <c r="AS292" s="295"/>
      <c r="AT292" s="295"/>
      <c r="AU292" s="295"/>
      <c r="AV292" s="295"/>
      <c r="AW292" s="295"/>
      <c r="AX292" s="295"/>
      <c r="AY292" s="295"/>
      <c r="AZ292" s="295"/>
      <c r="BA292" s="295"/>
      <c r="BB292" s="295"/>
      <c r="BC292" s="295"/>
      <c r="BD292" s="295"/>
      <c r="BE292" s="295"/>
      <c r="BF292" s="295"/>
      <c r="BG292" s="295"/>
      <c r="BH292" s="295"/>
      <c r="BI292" s="295"/>
      <c r="BJ292" s="295"/>
      <c r="BK292" s="295"/>
      <c r="BL292" s="295"/>
      <c r="BM292" s="295"/>
      <c r="BN292" s="295"/>
      <c r="BO292" s="295"/>
      <c r="BP292" s="295"/>
      <c r="BQ292" s="295"/>
      <c r="BR292" s="295"/>
    </row>
    <row r="293" spans="3:70" ht="21.95" customHeight="1" x14ac:dyDescent="0.4">
      <c r="C293" s="295"/>
      <c r="D293" s="295"/>
      <c r="E293" s="295"/>
      <c r="F293" s="295"/>
      <c r="G293" s="295"/>
      <c r="H293" s="295"/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  <c r="AJ293" s="295"/>
      <c r="AK293" s="295"/>
      <c r="AL293" s="295"/>
      <c r="AM293" s="295"/>
      <c r="AN293" s="295"/>
      <c r="AO293" s="295"/>
      <c r="AP293" s="295"/>
      <c r="AQ293" s="295"/>
      <c r="AR293" s="295"/>
      <c r="AS293" s="295"/>
      <c r="AT293" s="295"/>
      <c r="AU293" s="295"/>
      <c r="AV293" s="295"/>
      <c r="AW293" s="295"/>
      <c r="AX293" s="295"/>
      <c r="AY293" s="295"/>
      <c r="AZ293" s="295"/>
      <c r="BA293" s="295"/>
      <c r="BB293" s="295"/>
      <c r="BC293" s="295"/>
      <c r="BD293" s="295"/>
      <c r="BE293" s="295"/>
      <c r="BF293" s="295"/>
      <c r="BG293" s="295"/>
      <c r="BH293" s="295"/>
      <c r="BI293" s="295"/>
      <c r="BJ293" s="295"/>
      <c r="BK293" s="295"/>
      <c r="BL293" s="295"/>
      <c r="BM293" s="295"/>
      <c r="BN293" s="295"/>
      <c r="BO293" s="295"/>
      <c r="BP293" s="295"/>
      <c r="BQ293" s="295"/>
      <c r="BR293" s="295"/>
    </row>
    <row r="294" spans="3:70" ht="21.95" customHeight="1" x14ac:dyDescent="0.4">
      <c r="C294" s="295"/>
      <c r="D294" s="295"/>
      <c r="E294" s="295"/>
      <c r="F294" s="295"/>
      <c r="G294" s="295"/>
      <c r="H294" s="295"/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  <c r="AJ294" s="295"/>
      <c r="AK294" s="295"/>
      <c r="AL294" s="295"/>
      <c r="AM294" s="295"/>
      <c r="AN294" s="295"/>
      <c r="AO294" s="295"/>
      <c r="AP294" s="295"/>
      <c r="AQ294" s="295"/>
      <c r="AR294" s="295"/>
      <c r="AS294" s="295"/>
      <c r="AT294" s="295"/>
      <c r="AU294" s="295"/>
      <c r="AV294" s="295"/>
      <c r="AW294" s="295"/>
      <c r="AX294" s="295"/>
      <c r="AY294" s="295"/>
      <c r="AZ294" s="295"/>
      <c r="BA294" s="295"/>
      <c r="BB294" s="295"/>
      <c r="BC294" s="295"/>
      <c r="BD294" s="295"/>
      <c r="BE294" s="295"/>
      <c r="BF294" s="295"/>
      <c r="BG294" s="295"/>
      <c r="BH294" s="295"/>
      <c r="BI294" s="295"/>
      <c r="BJ294" s="295"/>
      <c r="BK294" s="295"/>
      <c r="BL294" s="295"/>
      <c r="BM294" s="295"/>
      <c r="BN294" s="295"/>
      <c r="BO294" s="295"/>
      <c r="BP294" s="295"/>
      <c r="BQ294" s="295"/>
      <c r="BR294" s="295"/>
    </row>
    <row r="295" spans="3:70" ht="15.6" customHeight="1" x14ac:dyDescent="0.4">
      <c r="C295" s="296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82"/>
      <c r="BF295" s="182"/>
      <c r="BG295" s="182"/>
      <c r="BH295" s="182"/>
      <c r="BI295" s="182"/>
      <c r="BJ295" s="182"/>
      <c r="BK295" s="182"/>
      <c r="BL295" s="182"/>
      <c r="BM295" s="182"/>
      <c r="BN295" s="182"/>
      <c r="BO295" s="182"/>
      <c r="BP295" s="182"/>
      <c r="BQ295" s="182"/>
      <c r="BR295" s="298"/>
    </row>
    <row r="296" spans="3:70" ht="18.95" customHeight="1" x14ac:dyDescent="0.4">
      <c r="C296" s="299"/>
      <c r="D296" s="300" t="str">
        <f>IF([3]回答表!R50="●",[3]回答表!B511,"")</f>
        <v/>
      </c>
      <c r="E296" s="301"/>
      <c r="F296" s="301"/>
      <c r="G296" s="301"/>
      <c r="H296" s="301"/>
      <c r="I296" s="301"/>
      <c r="J296" s="301"/>
      <c r="K296" s="301"/>
      <c r="L296" s="301"/>
      <c r="M296" s="301"/>
      <c r="N296" s="301"/>
      <c r="O296" s="301"/>
      <c r="P296" s="301"/>
      <c r="Q296" s="301"/>
      <c r="R296" s="301"/>
      <c r="S296" s="301"/>
      <c r="T296" s="301"/>
      <c r="U296" s="301"/>
      <c r="V296" s="301"/>
      <c r="W296" s="301"/>
      <c r="X296" s="301"/>
      <c r="Y296" s="301"/>
      <c r="Z296" s="301"/>
      <c r="AA296" s="301"/>
      <c r="AB296" s="301"/>
      <c r="AC296" s="301"/>
      <c r="AD296" s="301"/>
      <c r="AE296" s="301"/>
      <c r="AF296" s="301"/>
      <c r="AG296" s="301"/>
      <c r="AH296" s="301"/>
      <c r="AI296" s="301"/>
      <c r="AJ296" s="301"/>
      <c r="AK296" s="301"/>
      <c r="AL296" s="301"/>
      <c r="AM296" s="301"/>
      <c r="AN296" s="301"/>
      <c r="AO296" s="301"/>
      <c r="AP296" s="301"/>
      <c r="AQ296" s="301"/>
      <c r="AR296" s="301"/>
      <c r="AS296" s="301"/>
      <c r="AT296" s="301"/>
      <c r="AU296" s="301"/>
      <c r="AV296" s="301"/>
      <c r="AW296" s="301"/>
      <c r="AX296" s="301"/>
      <c r="AY296" s="301"/>
      <c r="AZ296" s="301"/>
      <c r="BA296" s="301"/>
      <c r="BB296" s="301"/>
      <c r="BC296" s="301"/>
      <c r="BD296" s="301"/>
      <c r="BE296" s="301"/>
      <c r="BF296" s="301"/>
      <c r="BG296" s="301"/>
      <c r="BH296" s="301"/>
      <c r="BI296" s="301"/>
      <c r="BJ296" s="301"/>
      <c r="BK296" s="301"/>
      <c r="BL296" s="301"/>
      <c r="BM296" s="301"/>
      <c r="BN296" s="301"/>
      <c r="BO296" s="301"/>
      <c r="BP296" s="301"/>
      <c r="BQ296" s="302"/>
      <c r="BR296" s="303"/>
    </row>
    <row r="297" spans="3:70" ht="23.45" customHeight="1" x14ac:dyDescent="0.4">
      <c r="C297" s="299"/>
      <c r="D297" s="304"/>
      <c r="E297" s="305"/>
      <c r="F297" s="305"/>
      <c r="G297" s="305"/>
      <c r="H297" s="305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  <c r="AJ297" s="305"/>
      <c r="AK297" s="305"/>
      <c r="AL297" s="305"/>
      <c r="AM297" s="305"/>
      <c r="AN297" s="305"/>
      <c r="AO297" s="305"/>
      <c r="AP297" s="305"/>
      <c r="AQ297" s="305"/>
      <c r="AR297" s="305"/>
      <c r="AS297" s="305"/>
      <c r="AT297" s="305"/>
      <c r="AU297" s="305"/>
      <c r="AV297" s="305"/>
      <c r="AW297" s="305"/>
      <c r="AX297" s="305"/>
      <c r="AY297" s="305"/>
      <c r="AZ297" s="305"/>
      <c r="BA297" s="305"/>
      <c r="BB297" s="305"/>
      <c r="BC297" s="305"/>
      <c r="BD297" s="305"/>
      <c r="BE297" s="305"/>
      <c r="BF297" s="305"/>
      <c r="BG297" s="305"/>
      <c r="BH297" s="305"/>
      <c r="BI297" s="305"/>
      <c r="BJ297" s="305"/>
      <c r="BK297" s="305"/>
      <c r="BL297" s="305"/>
      <c r="BM297" s="305"/>
      <c r="BN297" s="305"/>
      <c r="BO297" s="305"/>
      <c r="BP297" s="305"/>
      <c r="BQ297" s="306"/>
      <c r="BR297" s="303"/>
    </row>
    <row r="298" spans="3:70" ht="23.45" customHeight="1" x14ac:dyDescent="0.4">
      <c r="C298" s="299"/>
      <c r="D298" s="304"/>
      <c r="E298" s="305"/>
      <c r="F298" s="305"/>
      <c r="G298" s="305"/>
      <c r="H298" s="305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  <c r="AJ298" s="305"/>
      <c r="AK298" s="305"/>
      <c r="AL298" s="305"/>
      <c r="AM298" s="305"/>
      <c r="AN298" s="305"/>
      <c r="AO298" s="305"/>
      <c r="AP298" s="305"/>
      <c r="AQ298" s="305"/>
      <c r="AR298" s="305"/>
      <c r="AS298" s="305"/>
      <c r="AT298" s="305"/>
      <c r="AU298" s="305"/>
      <c r="AV298" s="305"/>
      <c r="AW298" s="305"/>
      <c r="AX298" s="305"/>
      <c r="AY298" s="305"/>
      <c r="AZ298" s="305"/>
      <c r="BA298" s="305"/>
      <c r="BB298" s="305"/>
      <c r="BC298" s="305"/>
      <c r="BD298" s="305"/>
      <c r="BE298" s="305"/>
      <c r="BF298" s="305"/>
      <c r="BG298" s="305"/>
      <c r="BH298" s="305"/>
      <c r="BI298" s="305"/>
      <c r="BJ298" s="305"/>
      <c r="BK298" s="305"/>
      <c r="BL298" s="305"/>
      <c r="BM298" s="305"/>
      <c r="BN298" s="305"/>
      <c r="BO298" s="305"/>
      <c r="BP298" s="305"/>
      <c r="BQ298" s="306"/>
      <c r="BR298" s="303"/>
    </row>
    <row r="299" spans="3:70" ht="23.45" customHeight="1" x14ac:dyDescent="0.4">
      <c r="C299" s="299"/>
      <c r="D299" s="304"/>
      <c r="E299" s="305"/>
      <c r="F299" s="305"/>
      <c r="G299" s="305"/>
      <c r="H299" s="305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  <c r="AJ299" s="305"/>
      <c r="AK299" s="305"/>
      <c r="AL299" s="305"/>
      <c r="AM299" s="305"/>
      <c r="AN299" s="305"/>
      <c r="AO299" s="305"/>
      <c r="AP299" s="305"/>
      <c r="AQ299" s="305"/>
      <c r="AR299" s="305"/>
      <c r="AS299" s="305"/>
      <c r="AT299" s="305"/>
      <c r="AU299" s="305"/>
      <c r="AV299" s="305"/>
      <c r="AW299" s="305"/>
      <c r="AX299" s="305"/>
      <c r="AY299" s="305"/>
      <c r="AZ299" s="305"/>
      <c r="BA299" s="305"/>
      <c r="BB299" s="305"/>
      <c r="BC299" s="305"/>
      <c r="BD299" s="305"/>
      <c r="BE299" s="305"/>
      <c r="BF299" s="305"/>
      <c r="BG299" s="305"/>
      <c r="BH299" s="305"/>
      <c r="BI299" s="305"/>
      <c r="BJ299" s="305"/>
      <c r="BK299" s="305"/>
      <c r="BL299" s="305"/>
      <c r="BM299" s="305"/>
      <c r="BN299" s="305"/>
      <c r="BO299" s="305"/>
      <c r="BP299" s="305"/>
      <c r="BQ299" s="306"/>
      <c r="BR299" s="303"/>
    </row>
    <row r="300" spans="3:70" ht="23.45" customHeight="1" x14ac:dyDescent="0.4">
      <c r="C300" s="299"/>
      <c r="D300" s="304"/>
      <c r="E300" s="305"/>
      <c r="F300" s="305"/>
      <c r="G300" s="305"/>
      <c r="H300" s="305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  <c r="AJ300" s="305"/>
      <c r="AK300" s="305"/>
      <c r="AL300" s="305"/>
      <c r="AM300" s="305"/>
      <c r="AN300" s="305"/>
      <c r="AO300" s="305"/>
      <c r="AP300" s="305"/>
      <c r="AQ300" s="305"/>
      <c r="AR300" s="305"/>
      <c r="AS300" s="305"/>
      <c r="AT300" s="305"/>
      <c r="AU300" s="305"/>
      <c r="AV300" s="305"/>
      <c r="AW300" s="305"/>
      <c r="AX300" s="305"/>
      <c r="AY300" s="305"/>
      <c r="AZ300" s="305"/>
      <c r="BA300" s="305"/>
      <c r="BB300" s="305"/>
      <c r="BC300" s="305"/>
      <c r="BD300" s="305"/>
      <c r="BE300" s="305"/>
      <c r="BF300" s="305"/>
      <c r="BG300" s="305"/>
      <c r="BH300" s="305"/>
      <c r="BI300" s="305"/>
      <c r="BJ300" s="305"/>
      <c r="BK300" s="305"/>
      <c r="BL300" s="305"/>
      <c r="BM300" s="305"/>
      <c r="BN300" s="305"/>
      <c r="BO300" s="305"/>
      <c r="BP300" s="305"/>
      <c r="BQ300" s="306"/>
      <c r="BR300" s="303"/>
    </row>
    <row r="301" spans="3:70" ht="23.45" customHeight="1" x14ac:dyDescent="0.4">
      <c r="C301" s="299"/>
      <c r="D301" s="304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  <c r="AJ301" s="305"/>
      <c r="AK301" s="305"/>
      <c r="AL301" s="305"/>
      <c r="AM301" s="305"/>
      <c r="AN301" s="305"/>
      <c r="AO301" s="305"/>
      <c r="AP301" s="305"/>
      <c r="AQ301" s="305"/>
      <c r="AR301" s="305"/>
      <c r="AS301" s="305"/>
      <c r="AT301" s="305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305"/>
      <c r="BG301" s="305"/>
      <c r="BH301" s="305"/>
      <c r="BI301" s="305"/>
      <c r="BJ301" s="305"/>
      <c r="BK301" s="305"/>
      <c r="BL301" s="305"/>
      <c r="BM301" s="305"/>
      <c r="BN301" s="305"/>
      <c r="BO301" s="305"/>
      <c r="BP301" s="305"/>
      <c r="BQ301" s="306"/>
      <c r="BR301" s="303"/>
    </row>
    <row r="302" spans="3:70" ht="23.45" customHeight="1" x14ac:dyDescent="0.4">
      <c r="C302" s="299"/>
      <c r="D302" s="304"/>
      <c r="E302" s="305"/>
      <c r="F302" s="305"/>
      <c r="G302" s="305"/>
      <c r="H302" s="305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  <c r="AJ302" s="305"/>
      <c r="AK302" s="305"/>
      <c r="AL302" s="305"/>
      <c r="AM302" s="305"/>
      <c r="AN302" s="305"/>
      <c r="AO302" s="305"/>
      <c r="AP302" s="305"/>
      <c r="AQ302" s="305"/>
      <c r="AR302" s="305"/>
      <c r="AS302" s="305"/>
      <c r="AT302" s="305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305"/>
      <c r="BG302" s="305"/>
      <c r="BH302" s="305"/>
      <c r="BI302" s="305"/>
      <c r="BJ302" s="305"/>
      <c r="BK302" s="305"/>
      <c r="BL302" s="305"/>
      <c r="BM302" s="305"/>
      <c r="BN302" s="305"/>
      <c r="BO302" s="305"/>
      <c r="BP302" s="305"/>
      <c r="BQ302" s="306"/>
      <c r="BR302" s="303"/>
    </row>
    <row r="303" spans="3:70" ht="23.45" customHeight="1" x14ac:dyDescent="0.4">
      <c r="C303" s="299"/>
      <c r="D303" s="304"/>
      <c r="E303" s="305"/>
      <c r="F303" s="305"/>
      <c r="G303" s="305"/>
      <c r="H303" s="305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  <c r="AJ303" s="305"/>
      <c r="AK303" s="305"/>
      <c r="AL303" s="305"/>
      <c r="AM303" s="305"/>
      <c r="AN303" s="305"/>
      <c r="AO303" s="305"/>
      <c r="AP303" s="305"/>
      <c r="AQ303" s="305"/>
      <c r="AR303" s="305"/>
      <c r="AS303" s="305"/>
      <c r="AT303" s="305"/>
      <c r="AU303" s="305"/>
      <c r="AV303" s="305"/>
      <c r="AW303" s="305"/>
      <c r="AX303" s="305"/>
      <c r="AY303" s="305"/>
      <c r="AZ303" s="305"/>
      <c r="BA303" s="305"/>
      <c r="BB303" s="305"/>
      <c r="BC303" s="305"/>
      <c r="BD303" s="305"/>
      <c r="BE303" s="305"/>
      <c r="BF303" s="305"/>
      <c r="BG303" s="305"/>
      <c r="BH303" s="305"/>
      <c r="BI303" s="305"/>
      <c r="BJ303" s="305"/>
      <c r="BK303" s="305"/>
      <c r="BL303" s="305"/>
      <c r="BM303" s="305"/>
      <c r="BN303" s="305"/>
      <c r="BO303" s="305"/>
      <c r="BP303" s="305"/>
      <c r="BQ303" s="306"/>
      <c r="BR303" s="303"/>
    </row>
    <row r="304" spans="3:70" ht="23.45" customHeight="1" x14ac:dyDescent="0.4">
      <c r="C304" s="299"/>
      <c r="D304" s="304"/>
      <c r="E304" s="305"/>
      <c r="F304" s="305"/>
      <c r="G304" s="305"/>
      <c r="H304" s="305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  <c r="AJ304" s="305"/>
      <c r="AK304" s="305"/>
      <c r="AL304" s="305"/>
      <c r="AM304" s="305"/>
      <c r="AN304" s="305"/>
      <c r="AO304" s="305"/>
      <c r="AP304" s="305"/>
      <c r="AQ304" s="305"/>
      <c r="AR304" s="305"/>
      <c r="AS304" s="305"/>
      <c r="AT304" s="305"/>
      <c r="AU304" s="305"/>
      <c r="AV304" s="305"/>
      <c r="AW304" s="305"/>
      <c r="AX304" s="305"/>
      <c r="AY304" s="305"/>
      <c r="AZ304" s="305"/>
      <c r="BA304" s="305"/>
      <c r="BB304" s="305"/>
      <c r="BC304" s="305"/>
      <c r="BD304" s="305"/>
      <c r="BE304" s="305"/>
      <c r="BF304" s="305"/>
      <c r="BG304" s="305"/>
      <c r="BH304" s="305"/>
      <c r="BI304" s="305"/>
      <c r="BJ304" s="305"/>
      <c r="BK304" s="305"/>
      <c r="BL304" s="305"/>
      <c r="BM304" s="305"/>
      <c r="BN304" s="305"/>
      <c r="BO304" s="305"/>
      <c r="BP304" s="305"/>
      <c r="BQ304" s="306"/>
      <c r="BR304" s="303"/>
    </row>
    <row r="305" spans="3:70" ht="23.45" customHeight="1" x14ac:dyDescent="0.4">
      <c r="C305" s="299"/>
      <c r="D305" s="304"/>
      <c r="E305" s="305"/>
      <c r="F305" s="305"/>
      <c r="G305" s="305"/>
      <c r="H305" s="305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  <c r="AJ305" s="305"/>
      <c r="AK305" s="305"/>
      <c r="AL305" s="305"/>
      <c r="AM305" s="305"/>
      <c r="AN305" s="305"/>
      <c r="AO305" s="305"/>
      <c r="AP305" s="305"/>
      <c r="AQ305" s="305"/>
      <c r="AR305" s="305"/>
      <c r="AS305" s="305"/>
      <c r="AT305" s="305"/>
      <c r="AU305" s="305"/>
      <c r="AV305" s="305"/>
      <c r="AW305" s="305"/>
      <c r="AX305" s="305"/>
      <c r="AY305" s="305"/>
      <c r="AZ305" s="305"/>
      <c r="BA305" s="305"/>
      <c r="BB305" s="305"/>
      <c r="BC305" s="305"/>
      <c r="BD305" s="305"/>
      <c r="BE305" s="305"/>
      <c r="BF305" s="305"/>
      <c r="BG305" s="305"/>
      <c r="BH305" s="305"/>
      <c r="BI305" s="305"/>
      <c r="BJ305" s="305"/>
      <c r="BK305" s="305"/>
      <c r="BL305" s="305"/>
      <c r="BM305" s="305"/>
      <c r="BN305" s="305"/>
      <c r="BO305" s="305"/>
      <c r="BP305" s="305"/>
      <c r="BQ305" s="306"/>
      <c r="BR305" s="303"/>
    </row>
    <row r="306" spans="3:70" ht="23.45" customHeight="1" x14ac:dyDescent="0.4">
      <c r="C306" s="299"/>
      <c r="D306" s="304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  <c r="AJ306" s="305"/>
      <c r="AK306" s="305"/>
      <c r="AL306" s="305"/>
      <c r="AM306" s="305"/>
      <c r="AN306" s="305"/>
      <c r="AO306" s="305"/>
      <c r="AP306" s="305"/>
      <c r="AQ306" s="305"/>
      <c r="AR306" s="305"/>
      <c r="AS306" s="305"/>
      <c r="AT306" s="305"/>
      <c r="AU306" s="305"/>
      <c r="AV306" s="305"/>
      <c r="AW306" s="305"/>
      <c r="AX306" s="305"/>
      <c r="AY306" s="305"/>
      <c r="AZ306" s="305"/>
      <c r="BA306" s="305"/>
      <c r="BB306" s="305"/>
      <c r="BC306" s="305"/>
      <c r="BD306" s="305"/>
      <c r="BE306" s="305"/>
      <c r="BF306" s="305"/>
      <c r="BG306" s="305"/>
      <c r="BH306" s="305"/>
      <c r="BI306" s="305"/>
      <c r="BJ306" s="305"/>
      <c r="BK306" s="305"/>
      <c r="BL306" s="305"/>
      <c r="BM306" s="305"/>
      <c r="BN306" s="305"/>
      <c r="BO306" s="305"/>
      <c r="BP306" s="305"/>
      <c r="BQ306" s="306"/>
      <c r="BR306" s="303"/>
    </row>
    <row r="307" spans="3:70" ht="23.45" customHeight="1" x14ac:dyDescent="0.4">
      <c r="C307" s="299"/>
      <c r="D307" s="304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  <c r="AJ307" s="305"/>
      <c r="AK307" s="305"/>
      <c r="AL307" s="305"/>
      <c r="AM307" s="305"/>
      <c r="AN307" s="305"/>
      <c r="AO307" s="305"/>
      <c r="AP307" s="305"/>
      <c r="AQ307" s="305"/>
      <c r="AR307" s="305"/>
      <c r="AS307" s="305"/>
      <c r="AT307" s="305"/>
      <c r="AU307" s="305"/>
      <c r="AV307" s="305"/>
      <c r="AW307" s="305"/>
      <c r="AX307" s="305"/>
      <c r="AY307" s="305"/>
      <c r="AZ307" s="305"/>
      <c r="BA307" s="305"/>
      <c r="BB307" s="305"/>
      <c r="BC307" s="305"/>
      <c r="BD307" s="305"/>
      <c r="BE307" s="305"/>
      <c r="BF307" s="305"/>
      <c r="BG307" s="305"/>
      <c r="BH307" s="305"/>
      <c r="BI307" s="305"/>
      <c r="BJ307" s="305"/>
      <c r="BK307" s="305"/>
      <c r="BL307" s="305"/>
      <c r="BM307" s="305"/>
      <c r="BN307" s="305"/>
      <c r="BO307" s="305"/>
      <c r="BP307" s="305"/>
      <c r="BQ307" s="306"/>
      <c r="BR307" s="303"/>
    </row>
    <row r="308" spans="3:70" ht="23.45" customHeight="1" x14ac:dyDescent="0.4">
      <c r="C308" s="299"/>
      <c r="D308" s="304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J308" s="305"/>
      <c r="AK308" s="305"/>
      <c r="AL308" s="305"/>
      <c r="AM308" s="305"/>
      <c r="AN308" s="305"/>
      <c r="AO308" s="305"/>
      <c r="AP308" s="305"/>
      <c r="AQ308" s="305"/>
      <c r="AR308" s="305"/>
      <c r="AS308" s="305"/>
      <c r="AT308" s="305"/>
      <c r="AU308" s="305"/>
      <c r="AV308" s="305"/>
      <c r="AW308" s="305"/>
      <c r="AX308" s="305"/>
      <c r="AY308" s="305"/>
      <c r="AZ308" s="305"/>
      <c r="BA308" s="305"/>
      <c r="BB308" s="305"/>
      <c r="BC308" s="305"/>
      <c r="BD308" s="305"/>
      <c r="BE308" s="305"/>
      <c r="BF308" s="305"/>
      <c r="BG308" s="305"/>
      <c r="BH308" s="305"/>
      <c r="BI308" s="305"/>
      <c r="BJ308" s="305"/>
      <c r="BK308" s="305"/>
      <c r="BL308" s="305"/>
      <c r="BM308" s="305"/>
      <c r="BN308" s="305"/>
      <c r="BO308" s="305"/>
      <c r="BP308" s="305"/>
      <c r="BQ308" s="306"/>
      <c r="BR308" s="303"/>
    </row>
    <row r="309" spans="3:70" ht="23.45" customHeight="1" x14ac:dyDescent="0.4">
      <c r="C309" s="299"/>
      <c r="D309" s="304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J309" s="305"/>
      <c r="AK309" s="305"/>
      <c r="AL309" s="305"/>
      <c r="AM309" s="305"/>
      <c r="AN309" s="305"/>
      <c r="AO309" s="305"/>
      <c r="AP309" s="305"/>
      <c r="AQ309" s="305"/>
      <c r="AR309" s="305"/>
      <c r="AS309" s="305"/>
      <c r="AT309" s="305"/>
      <c r="AU309" s="305"/>
      <c r="AV309" s="305"/>
      <c r="AW309" s="305"/>
      <c r="AX309" s="305"/>
      <c r="AY309" s="305"/>
      <c r="AZ309" s="305"/>
      <c r="BA309" s="305"/>
      <c r="BB309" s="305"/>
      <c r="BC309" s="305"/>
      <c r="BD309" s="305"/>
      <c r="BE309" s="305"/>
      <c r="BF309" s="305"/>
      <c r="BG309" s="305"/>
      <c r="BH309" s="305"/>
      <c r="BI309" s="305"/>
      <c r="BJ309" s="305"/>
      <c r="BK309" s="305"/>
      <c r="BL309" s="305"/>
      <c r="BM309" s="305"/>
      <c r="BN309" s="305"/>
      <c r="BO309" s="305"/>
      <c r="BP309" s="305"/>
      <c r="BQ309" s="306"/>
      <c r="BR309" s="303"/>
    </row>
    <row r="310" spans="3:70" ht="23.45" customHeight="1" x14ac:dyDescent="0.4">
      <c r="C310" s="299"/>
      <c r="D310" s="304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J310" s="305"/>
      <c r="AK310" s="305"/>
      <c r="AL310" s="305"/>
      <c r="AM310" s="305"/>
      <c r="AN310" s="305"/>
      <c r="AO310" s="305"/>
      <c r="AP310" s="305"/>
      <c r="AQ310" s="305"/>
      <c r="AR310" s="305"/>
      <c r="AS310" s="305"/>
      <c r="AT310" s="305"/>
      <c r="AU310" s="305"/>
      <c r="AV310" s="305"/>
      <c r="AW310" s="305"/>
      <c r="AX310" s="305"/>
      <c r="AY310" s="305"/>
      <c r="AZ310" s="305"/>
      <c r="BA310" s="305"/>
      <c r="BB310" s="305"/>
      <c r="BC310" s="305"/>
      <c r="BD310" s="305"/>
      <c r="BE310" s="305"/>
      <c r="BF310" s="305"/>
      <c r="BG310" s="305"/>
      <c r="BH310" s="305"/>
      <c r="BI310" s="305"/>
      <c r="BJ310" s="305"/>
      <c r="BK310" s="305"/>
      <c r="BL310" s="305"/>
      <c r="BM310" s="305"/>
      <c r="BN310" s="305"/>
      <c r="BO310" s="305"/>
      <c r="BP310" s="305"/>
      <c r="BQ310" s="306"/>
      <c r="BR310" s="303"/>
    </row>
    <row r="311" spans="3:70" ht="23.45" customHeight="1" x14ac:dyDescent="0.4">
      <c r="C311" s="299"/>
      <c r="D311" s="304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J311" s="305"/>
      <c r="AK311" s="305"/>
      <c r="AL311" s="305"/>
      <c r="AM311" s="305"/>
      <c r="AN311" s="305"/>
      <c r="AO311" s="305"/>
      <c r="AP311" s="305"/>
      <c r="AQ311" s="305"/>
      <c r="AR311" s="305"/>
      <c r="AS311" s="305"/>
      <c r="AT311" s="305"/>
      <c r="AU311" s="305"/>
      <c r="AV311" s="305"/>
      <c r="AW311" s="305"/>
      <c r="AX311" s="305"/>
      <c r="AY311" s="305"/>
      <c r="AZ311" s="305"/>
      <c r="BA311" s="305"/>
      <c r="BB311" s="305"/>
      <c r="BC311" s="305"/>
      <c r="BD311" s="305"/>
      <c r="BE311" s="305"/>
      <c r="BF311" s="305"/>
      <c r="BG311" s="305"/>
      <c r="BH311" s="305"/>
      <c r="BI311" s="305"/>
      <c r="BJ311" s="305"/>
      <c r="BK311" s="305"/>
      <c r="BL311" s="305"/>
      <c r="BM311" s="305"/>
      <c r="BN311" s="305"/>
      <c r="BO311" s="305"/>
      <c r="BP311" s="305"/>
      <c r="BQ311" s="306"/>
      <c r="BR311" s="303"/>
    </row>
    <row r="312" spans="3:70" ht="23.45" customHeight="1" x14ac:dyDescent="0.4">
      <c r="C312" s="299"/>
      <c r="D312" s="304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J312" s="305"/>
      <c r="AK312" s="305"/>
      <c r="AL312" s="305"/>
      <c r="AM312" s="305"/>
      <c r="AN312" s="305"/>
      <c r="AO312" s="305"/>
      <c r="AP312" s="305"/>
      <c r="AQ312" s="305"/>
      <c r="AR312" s="305"/>
      <c r="AS312" s="305"/>
      <c r="AT312" s="305"/>
      <c r="AU312" s="305"/>
      <c r="AV312" s="305"/>
      <c r="AW312" s="305"/>
      <c r="AX312" s="305"/>
      <c r="AY312" s="305"/>
      <c r="AZ312" s="305"/>
      <c r="BA312" s="305"/>
      <c r="BB312" s="305"/>
      <c r="BC312" s="305"/>
      <c r="BD312" s="305"/>
      <c r="BE312" s="305"/>
      <c r="BF312" s="305"/>
      <c r="BG312" s="305"/>
      <c r="BH312" s="305"/>
      <c r="BI312" s="305"/>
      <c r="BJ312" s="305"/>
      <c r="BK312" s="305"/>
      <c r="BL312" s="305"/>
      <c r="BM312" s="305"/>
      <c r="BN312" s="305"/>
      <c r="BO312" s="305"/>
      <c r="BP312" s="305"/>
      <c r="BQ312" s="306"/>
      <c r="BR312" s="303"/>
    </row>
    <row r="313" spans="3:70" ht="23.45" customHeight="1" x14ac:dyDescent="0.4">
      <c r="C313" s="299"/>
      <c r="D313" s="304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J313" s="305"/>
      <c r="AK313" s="305"/>
      <c r="AL313" s="305"/>
      <c r="AM313" s="305"/>
      <c r="AN313" s="305"/>
      <c r="AO313" s="305"/>
      <c r="AP313" s="305"/>
      <c r="AQ313" s="305"/>
      <c r="AR313" s="305"/>
      <c r="AS313" s="305"/>
      <c r="AT313" s="305"/>
      <c r="AU313" s="305"/>
      <c r="AV313" s="305"/>
      <c r="AW313" s="305"/>
      <c r="AX313" s="305"/>
      <c r="AY313" s="305"/>
      <c r="AZ313" s="305"/>
      <c r="BA313" s="305"/>
      <c r="BB313" s="305"/>
      <c r="BC313" s="305"/>
      <c r="BD313" s="305"/>
      <c r="BE313" s="305"/>
      <c r="BF313" s="305"/>
      <c r="BG313" s="305"/>
      <c r="BH313" s="305"/>
      <c r="BI313" s="305"/>
      <c r="BJ313" s="305"/>
      <c r="BK313" s="305"/>
      <c r="BL313" s="305"/>
      <c r="BM313" s="305"/>
      <c r="BN313" s="305"/>
      <c r="BO313" s="305"/>
      <c r="BP313" s="305"/>
      <c r="BQ313" s="306"/>
      <c r="BR313" s="303"/>
    </row>
    <row r="314" spans="3:70" ht="23.45" customHeight="1" x14ac:dyDescent="0.4">
      <c r="C314" s="299"/>
      <c r="D314" s="307"/>
      <c r="E314" s="308"/>
      <c r="F314" s="308"/>
      <c r="G314" s="308"/>
      <c r="H314" s="308"/>
      <c r="I314" s="308"/>
      <c r="J314" s="308"/>
      <c r="K314" s="308"/>
      <c r="L314" s="308"/>
      <c r="M314" s="308"/>
      <c r="N314" s="308"/>
      <c r="O314" s="308"/>
      <c r="P314" s="308"/>
      <c r="Q314" s="308"/>
      <c r="R314" s="308"/>
      <c r="S314" s="308"/>
      <c r="T314" s="308"/>
      <c r="U314" s="308"/>
      <c r="V314" s="308"/>
      <c r="W314" s="308"/>
      <c r="X314" s="308"/>
      <c r="Y314" s="308"/>
      <c r="Z314" s="308"/>
      <c r="AA314" s="308"/>
      <c r="AB314" s="308"/>
      <c r="AC314" s="308"/>
      <c r="AD314" s="308"/>
      <c r="AE314" s="308"/>
      <c r="AF314" s="308"/>
      <c r="AG314" s="308"/>
      <c r="AH314" s="308"/>
      <c r="AI314" s="308"/>
      <c r="AJ314" s="308"/>
      <c r="AK314" s="308"/>
      <c r="AL314" s="308"/>
      <c r="AM314" s="308"/>
      <c r="AN314" s="308"/>
      <c r="AO314" s="308"/>
      <c r="AP314" s="308"/>
      <c r="AQ314" s="308"/>
      <c r="AR314" s="308"/>
      <c r="AS314" s="308"/>
      <c r="AT314" s="308"/>
      <c r="AU314" s="308"/>
      <c r="AV314" s="308"/>
      <c r="AW314" s="308"/>
      <c r="AX314" s="308"/>
      <c r="AY314" s="308"/>
      <c r="AZ314" s="308"/>
      <c r="BA314" s="308"/>
      <c r="BB314" s="308"/>
      <c r="BC314" s="308"/>
      <c r="BD314" s="308"/>
      <c r="BE314" s="308"/>
      <c r="BF314" s="308"/>
      <c r="BG314" s="308"/>
      <c r="BH314" s="308"/>
      <c r="BI314" s="308"/>
      <c r="BJ314" s="308"/>
      <c r="BK314" s="308"/>
      <c r="BL314" s="308"/>
      <c r="BM314" s="308"/>
      <c r="BN314" s="308"/>
      <c r="BO314" s="308"/>
      <c r="BP314" s="308"/>
      <c r="BQ314" s="309"/>
      <c r="BR314" s="112"/>
    </row>
    <row r="315" spans="3:70" ht="12.6" customHeight="1" x14ac:dyDescent="0.4">
      <c r="C315" s="310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311"/>
      <c r="Q315" s="311"/>
      <c r="R315" s="311"/>
      <c r="S315" s="311"/>
      <c r="T315" s="311"/>
      <c r="U315" s="311"/>
      <c r="V315" s="311"/>
      <c r="W315" s="311"/>
      <c r="X315" s="311"/>
      <c r="Y315" s="311"/>
      <c r="Z315" s="311"/>
      <c r="AA315" s="311"/>
      <c r="AB315" s="311"/>
      <c r="AC315" s="311"/>
      <c r="AD315" s="311"/>
      <c r="AE315" s="311"/>
      <c r="AF315" s="311"/>
      <c r="AG315" s="311"/>
      <c r="AH315" s="311"/>
      <c r="AI315" s="311"/>
      <c r="AJ315" s="311"/>
      <c r="AK315" s="311"/>
      <c r="AL315" s="311"/>
      <c r="AM315" s="311"/>
      <c r="AN315" s="311"/>
      <c r="AO315" s="311"/>
      <c r="AP315" s="311"/>
      <c r="AQ315" s="311"/>
      <c r="AR315" s="311"/>
      <c r="AS315" s="311"/>
      <c r="AT315" s="311"/>
      <c r="AU315" s="311"/>
      <c r="AV315" s="311"/>
      <c r="AW315" s="311"/>
      <c r="AX315" s="311"/>
      <c r="AY315" s="311"/>
      <c r="AZ315" s="311"/>
      <c r="BA315" s="311"/>
      <c r="BB315" s="311"/>
      <c r="BC315" s="311"/>
      <c r="BD315" s="311"/>
      <c r="BE315" s="311"/>
      <c r="BF315" s="311"/>
      <c r="BG315" s="311"/>
      <c r="BH315" s="311"/>
      <c r="BI315" s="311"/>
      <c r="BJ315" s="311"/>
      <c r="BK315" s="311"/>
      <c r="BL315" s="311"/>
      <c r="BM315" s="311"/>
      <c r="BN315" s="311"/>
      <c r="BO315" s="311"/>
      <c r="BP315" s="311"/>
      <c r="BQ315" s="311"/>
      <c r="BR315" s="312"/>
    </row>
  </sheetData>
  <mergeCells count="326">
    <mergeCell ref="C292:BR294"/>
    <mergeCell ref="D296:BQ314"/>
    <mergeCell ref="BJ278:BM280"/>
    <mergeCell ref="BN278:BQ280"/>
    <mergeCell ref="D283:M286"/>
    <mergeCell ref="N283:Q286"/>
    <mergeCell ref="U283:AJ286"/>
    <mergeCell ref="AM283:BQ286"/>
    <mergeCell ref="BJ271:BM273"/>
    <mergeCell ref="BN271:BQ273"/>
    <mergeCell ref="AM273:AT275"/>
    <mergeCell ref="AU273:BB275"/>
    <mergeCell ref="BF274:BI277"/>
    <mergeCell ref="BJ274:BM277"/>
    <mergeCell ref="BN274:BQ277"/>
    <mergeCell ref="D271:M274"/>
    <mergeCell ref="N271:Q274"/>
    <mergeCell ref="U271:AJ280"/>
    <mergeCell ref="AM271:AT272"/>
    <mergeCell ref="AU271:BB272"/>
    <mergeCell ref="BF271:BI273"/>
    <mergeCell ref="D277:M280"/>
    <mergeCell ref="N277:Q280"/>
    <mergeCell ref="BF278:BI280"/>
    <mergeCell ref="D260:M263"/>
    <mergeCell ref="N260:Q263"/>
    <mergeCell ref="U260:AJ263"/>
    <mergeCell ref="AM260:BQ263"/>
    <mergeCell ref="AR266:BB266"/>
    <mergeCell ref="D267:Q268"/>
    <mergeCell ref="R267:BB268"/>
    <mergeCell ref="BF255:BI257"/>
    <mergeCell ref="BJ255:BM257"/>
    <mergeCell ref="BN255:BQ257"/>
    <mergeCell ref="AM256:AP257"/>
    <mergeCell ref="AQ256:AT257"/>
    <mergeCell ref="AU256:AX257"/>
    <mergeCell ref="AY256:BB257"/>
    <mergeCell ref="AU253:AX255"/>
    <mergeCell ref="AY253:BB255"/>
    <mergeCell ref="D254:M257"/>
    <mergeCell ref="N254:Q257"/>
    <mergeCell ref="AM254:AP255"/>
    <mergeCell ref="AQ254:AT255"/>
    <mergeCell ref="BF248:BI250"/>
    <mergeCell ref="BJ248:BM250"/>
    <mergeCell ref="BN248:BQ250"/>
    <mergeCell ref="AM250:AP251"/>
    <mergeCell ref="AQ250:AT251"/>
    <mergeCell ref="BF251:BI254"/>
    <mergeCell ref="BJ251:BM254"/>
    <mergeCell ref="BN251:BQ254"/>
    <mergeCell ref="AM252:AP253"/>
    <mergeCell ref="AQ252:AT253"/>
    <mergeCell ref="AR242:BB243"/>
    <mergeCell ref="D244:Q245"/>
    <mergeCell ref="R244:BB245"/>
    <mergeCell ref="D248:M251"/>
    <mergeCell ref="N248:Q251"/>
    <mergeCell ref="U248:AJ257"/>
    <mergeCell ref="AM248:AP249"/>
    <mergeCell ref="AQ248:AT249"/>
    <mergeCell ref="AU248:AX252"/>
    <mergeCell ref="AY248:BB252"/>
    <mergeCell ref="BF231:BI233"/>
    <mergeCell ref="BJ231:BM233"/>
    <mergeCell ref="BN231:BQ233"/>
    <mergeCell ref="D236:M239"/>
    <mergeCell ref="N236:Q239"/>
    <mergeCell ref="U236:AJ239"/>
    <mergeCell ref="AM236:BQ239"/>
    <mergeCell ref="BF224:BI226"/>
    <mergeCell ref="BJ224:BM226"/>
    <mergeCell ref="BN224:BQ226"/>
    <mergeCell ref="BF227:BI230"/>
    <mergeCell ref="BJ227:BM230"/>
    <mergeCell ref="BN227:BQ230"/>
    <mergeCell ref="AR218:BB219"/>
    <mergeCell ref="D220:Q221"/>
    <mergeCell ref="R220:BB221"/>
    <mergeCell ref="D224:M227"/>
    <mergeCell ref="N224:Q227"/>
    <mergeCell ref="U224:AJ233"/>
    <mergeCell ref="AN224:BB233"/>
    <mergeCell ref="D230:M233"/>
    <mergeCell ref="N230:Q233"/>
    <mergeCell ref="BF207:BI209"/>
    <mergeCell ref="BJ207:BM209"/>
    <mergeCell ref="BN207:BQ209"/>
    <mergeCell ref="D212:M215"/>
    <mergeCell ref="N212:Q215"/>
    <mergeCell ref="U212:AJ215"/>
    <mergeCell ref="AM212:BQ215"/>
    <mergeCell ref="BF200:BI202"/>
    <mergeCell ref="BJ200:BM202"/>
    <mergeCell ref="BN200:BQ202"/>
    <mergeCell ref="AM203:AT205"/>
    <mergeCell ref="AU203:BB205"/>
    <mergeCell ref="BF203:BI206"/>
    <mergeCell ref="BJ203:BM206"/>
    <mergeCell ref="BN203:BQ206"/>
    <mergeCell ref="AR194:BB195"/>
    <mergeCell ref="D196:Q197"/>
    <mergeCell ref="R196:BB197"/>
    <mergeCell ref="D200:M203"/>
    <mergeCell ref="N200:Q203"/>
    <mergeCell ref="U200:AJ209"/>
    <mergeCell ref="AM200:AT202"/>
    <mergeCell ref="AU200:BB202"/>
    <mergeCell ref="D206:M209"/>
    <mergeCell ref="N206:Q209"/>
    <mergeCell ref="N182:Q185"/>
    <mergeCell ref="AM183:AP185"/>
    <mergeCell ref="AQ183:AT185"/>
    <mergeCell ref="AU183:AX185"/>
    <mergeCell ref="D188:M191"/>
    <mergeCell ref="N188:Q191"/>
    <mergeCell ref="U188:AJ191"/>
    <mergeCell ref="AM188:BQ191"/>
    <mergeCell ref="D176:M179"/>
    <mergeCell ref="N176:Q179"/>
    <mergeCell ref="U176:AJ185"/>
    <mergeCell ref="AM176:AP178"/>
    <mergeCell ref="AQ176:AT178"/>
    <mergeCell ref="AU176:AX178"/>
    <mergeCell ref="AM179:AP182"/>
    <mergeCell ref="AQ179:AT182"/>
    <mergeCell ref="AU179:AX182"/>
    <mergeCell ref="D182:M185"/>
    <mergeCell ref="D164:M167"/>
    <mergeCell ref="N164:Q167"/>
    <mergeCell ref="U164:AJ167"/>
    <mergeCell ref="AM164:BQ167"/>
    <mergeCell ref="AR170:BB171"/>
    <mergeCell ref="D172:Q173"/>
    <mergeCell ref="R172:BB173"/>
    <mergeCell ref="U157:AB158"/>
    <mergeCell ref="AC157:AJ158"/>
    <mergeCell ref="AK157:AR158"/>
    <mergeCell ref="D158:M161"/>
    <mergeCell ref="N158:Q161"/>
    <mergeCell ref="U159:AB161"/>
    <mergeCell ref="AC159:AJ161"/>
    <mergeCell ref="AK159:AR161"/>
    <mergeCell ref="AK151:AR152"/>
    <mergeCell ref="AS151:AZ152"/>
    <mergeCell ref="BA151:BH152"/>
    <mergeCell ref="U153:AB155"/>
    <mergeCell ref="AC153:AJ155"/>
    <mergeCell ref="AK153:AR155"/>
    <mergeCell ref="AS153:AZ155"/>
    <mergeCell ref="BA153:BH155"/>
    <mergeCell ref="BX142:CN151"/>
    <mergeCell ref="U145:AB146"/>
    <mergeCell ref="AC145:AJ146"/>
    <mergeCell ref="U147:AB149"/>
    <mergeCell ref="AC147:AJ149"/>
    <mergeCell ref="BF147:BI149"/>
    <mergeCell ref="BJ147:BM149"/>
    <mergeCell ref="BN147:BQ149"/>
    <mergeCell ref="U151:AB152"/>
    <mergeCell ref="AC151:AJ152"/>
    <mergeCell ref="BF139:BI141"/>
    <mergeCell ref="BJ139:BM141"/>
    <mergeCell ref="BN139:BQ141"/>
    <mergeCell ref="U141:AB143"/>
    <mergeCell ref="BF142:BI146"/>
    <mergeCell ref="BJ142:BM146"/>
    <mergeCell ref="BN142:BQ146"/>
    <mergeCell ref="AR133:BB134"/>
    <mergeCell ref="D135:Q136"/>
    <mergeCell ref="R135:BB136"/>
    <mergeCell ref="D139:M142"/>
    <mergeCell ref="N139:Q142"/>
    <mergeCell ref="U139:AB140"/>
    <mergeCell ref="AM139:BC148"/>
    <mergeCell ref="AS122:AX124"/>
    <mergeCell ref="AY122:BD124"/>
    <mergeCell ref="D127:M130"/>
    <mergeCell ref="N127:Q130"/>
    <mergeCell ref="U127:AJ130"/>
    <mergeCell ref="AM127:BQ130"/>
    <mergeCell ref="BJ117:BM119"/>
    <mergeCell ref="BN117:BQ119"/>
    <mergeCell ref="D119:M122"/>
    <mergeCell ref="N119:Q122"/>
    <mergeCell ref="U120:AJ121"/>
    <mergeCell ref="AM120:AR121"/>
    <mergeCell ref="AS120:AX121"/>
    <mergeCell ref="AY120:BD121"/>
    <mergeCell ref="U122:AJ124"/>
    <mergeCell ref="AM122:AR124"/>
    <mergeCell ref="BJ110:BM112"/>
    <mergeCell ref="BN110:BQ112"/>
    <mergeCell ref="D112:M115"/>
    <mergeCell ref="N112:Q115"/>
    <mergeCell ref="U112:AJ114"/>
    <mergeCell ref="BF113:BI116"/>
    <mergeCell ref="BJ113:BM116"/>
    <mergeCell ref="BN113:BQ116"/>
    <mergeCell ref="U115:AJ116"/>
    <mergeCell ref="AR104:BB105"/>
    <mergeCell ref="D106:Q107"/>
    <mergeCell ref="R106:BB107"/>
    <mergeCell ref="U110:AJ111"/>
    <mergeCell ref="AM110:BB118"/>
    <mergeCell ref="BF110:BI112"/>
    <mergeCell ref="U117:AJ119"/>
    <mergeCell ref="BF117:BI119"/>
    <mergeCell ref="U93:AB95"/>
    <mergeCell ref="AC93:AJ95"/>
    <mergeCell ref="BF93:BI95"/>
    <mergeCell ref="BJ93:BM95"/>
    <mergeCell ref="BN93:BQ95"/>
    <mergeCell ref="D98:M101"/>
    <mergeCell ref="N98:Q101"/>
    <mergeCell ref="U98:AJ101"/>
    <mergeCell ref="AM98:BQ101"/>
    <mergeCell ref="BF86:BI88"/>
    <mergeCell ref="BJ86:BM88"/>
    <mergeCell ref="BN86:BQ88"/>
    <mergeCell ref="U88:AB90"/>
    <mergeCell ref="AC88:AJ90"/>
    <mergeCell ref="BF89:BI92"/>
    <mergeCell ref="BJ89:BM92"/>
    <mergeCell ref="BN89:BQ92"/>
    <mergeCell ref="U91:AB92"/>
    <mergeCell ref="AC91:AJ92"/>
    <mergeCell ref="AR80:BB81"/>
    <mergeCell ref="D82:Q83"/>
    <mergeCell ref="R82:BB83"/>
    <mergeCell ref="D86:M89"/>
    <mergeCell ref="N86:Q89"/>
    <mergeCell ref="U86:AB87"/>
    <mergeCell ref="AC86:AJ87"/>
    <mergeCell ref="AM86:BC95"/>
    <mergeCell ref="D92:M95"/>
    <mergeCell ref="N92:Q95"/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AM65:AT67"/>
    <mergeCell ref="AU65:BB67"/>
    <mergeCell ref="BF65:BI68"/>
    <mergeCell ref="BJ65:BM68"/>
    <mergeCell ref="BN65:BQ68"/>
    <mergeCell ref="AR57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AO45:BB45"/>
    <mergeCell ref="AM46:AN46"/>
    <mergeCell ref="AO46:BB46"/>
    <mergeCell ref="AM47:AN47"/>
    <mergeCell ref="AO47:BB47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rowBreaks count="3" manualBreakCount="3">
    <brk id="79" max="69" man="1"/>
    <brk id="169" max="69" man="1"/>
    <brk id="265" max="6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9631-9210-47FD-B8FF-B2CF2594C2B2}">
  <sheetPr>
    <pageSetUpPr fitToPage="1"/>
  </sheetPr>
  <dimension ref="A1:CN315"/>
  <sheetViews>
    <sheetView showZeros="0" view="pageBreakPreview" zoomScale="60" zoomScaleNormal="55" workbookViewId="0">
      <selection activeCell="W14" sqref="W14"/>
    </sheetView>
  </sheetViews>
  <sheetFormatPr defaultColWidth="2.875" defaultRowHeight="12.6" customHeight="1" x14ac:dyDescent="0.4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4"/>
    <row r="2" spans="3:71" ht="15.6" customHeight="1" x14ac:dyDescent="0.4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4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4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4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4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4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4">
      <c r="C8" s="7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1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 t="s">
        <v>2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7" t="s">
        <v>3</v>
      </c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4"/>
    </row>
    <row r="9" spans="3:71" ht="15.6" customHeight="1" x14ac:dyDescent="0.4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7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</row>
    <row r="10" spans="3:71" ht="15.6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8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18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20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4"/>
    </row>
    <row r="11" spans="3:71" ht="15.6" customHeight="1" x14ac:dyDescent="0.4">
      <c r="C11" s="21" t="str">
        <f>IF(COUNTIF([4]回答表!K15,"*")&gt;0,[4]回答表!K15,"")</f>
        <v>五城目町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2" t="str">
        <f>IF(COUNTIF([4]回答表!F17,"*")&gt;0,[4]回答表!F17,"")</f>
        <v>下水道事業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0"/>
      <c r="AG11" s="10"/>
      <c r="AH11" s="10"/>
      <c r="AI11" s="10"/>
      <c r="AJ11" s="10"/>
      <c r="AK11" s="10"/>
      <c r="AL11" s="10"/>
      <c r="AM11" s="10"/>
      <c r="AN11" s="11"/>
      <c r="AO11" s="24" t="str">
        <f>IF(COUNTIF([4]回答表!W17,"*")&gt;0,[4]回答表!W17,"")</f>
        <v>特定環境保全公共下水道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21" t="str">
        <f>IF(COUNTIF([4]回答表!F19,"*")&gt;0,[4]回答表!F19,"")</f>
        <v>ー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5"/>
    </row>
    <row r="12" spans="3:71" ht="15.6" customHeight="1" x14ac:dyDescent="0.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6"/>
      <c r="AG12" s="16"/>
      <c r="AH12" s="16"/>
      <c r="AI12" s="16"/>
      <c r="AJ12" s="16"/>
      <c r="AK12" s="16"/>
      <c r="AL12" s="16"/>
      <c r="AM12" s="16"/>
      <c r="AN12" s="17"/>
      <c r="AO12" s="15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7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5"/>
    </row>
    <row r="13" spans="3:71" ht="15.6" customHeight="1" x14ac:dyDescent="0.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G13" s="19"/>
      <c r="AH13" s="19"/>
      <c r="AI13" s="19"/>
      <c r="AJ13" s="19"/>
      <c r="AK13" s="19"/>
      <c r="AL13" s="19"/>
      <c r="AM13" s="19"/>
      <c r="AN13" s="20"/>
      <c r="AO13" s="18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20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5"/>
    </row>
    <row r="14" spans="3:71" ht="15.6" customHeight="1" x14ac:dyDescent="0.4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 x14ac:dyDescent="0.4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 x14ac:dyDescent="0.4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3:84" ht="15.6" customHeight="1" x14ac:dyDescent="0.4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2"/>
      <c r="BS17" s="33"/>
    </row>
    <row r="18" spans="3:84" ht="15.6" customHeight="1" x14ac:dyDescent="0.4">
      <c r="C18" s="34"/>
      <c r="D18" s="35" t="s">
        <v>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7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S18" s="33"/>
    </row>
    <row r="19" spans="3:84" ht="15.6" customHeight="1" x14ac:dyDescent="0.4">
      <c r="C19" s="34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S19" s="33"/>
    </row>
    <row r="20" spans="3:84" ht="13.35" customHeight="1" x14ac:dyDescent="0.4">
      <c r="C20" s="34"/>
      <c r="D20" s="43" t="s">
        <v>5</v>
      </c>
      <c r="E20" s="44"/>
      <c r="F20" s="44"/>
      <c r="G20" s="44"/>
      <c r="H20" s="44"/>
      <c r="I20" s="44"/>
      <c r="J20" s="45"/>
      <c r="K20" s="43" t="s">
        <v>6</v>
      </c>
      <c r="L20" s="44"/>
      <c r="M20" s="44"/>
      <c r="N20" s="44"/>
      <c r="O20" s="44"/>
      <c r="P20" s="44"/>
      <c r="Q20" s="45"/>
      <c r="R20" s="43" t="s">
        <v>7</v>
      </c>
      <c r="S20" s="44"/>
      <c r="T20" s="44"/>
      <c r="U20" s="44"/>
      <c r="V20" s="44"/>
      <c r="W20" s="44"/>
      <c r="X20" s="45"/>
      <c r="Y20" s="46" t="s">
        <v>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50" t="s">
        <v>9</v>
      </c>
      <c r="BC20" s="51"/>
      <c r="BD20" s="51"/>
      <c r="BE20" s="51"/>
      <c r="BF20" s="51"/>
      <c r="BG20" s="51"/>
      <c r="BH20" s="51"/>
      <c r="BI20" s="51"/>
      <c r="BJ20" s="52"/>
      <c r="BK20" s="53"/>
      <c r="BL20" s="39"/>
      <c r="BS20" s="54"/>
    </row>
    <row r="21" spans="3:84" ht="13.35" customHeight="1" x14ac:dyDescent="0.4">
      <c r="C21" s="34"/>
      <c r="D21" s="55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7"/>
      <c r="R21" s="55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49"/>
      <c r="BB21" s="61"/>
      <c r="BC21" s="62"/>
      <c r="BD21" s="62"/>
      <c r="BE21" s="62"/>
      <c r="BF21" s="62"/>
      <c r="BG21" s="62"/>
      <c r="BH21" s="62"/>
      <c r="BI21" s="62"/>
      <c r="BJ21" s="63"/>
      <c r="BK21" s="64"/>
      <c r="BL21" s="39"/>
      <c r="BS21" s="54"/>
    </row>
    <row r="22" spans="3:84" ht="13.35" customHeight="1" x14ac:dyDescent="0.4">
      <c r="C22" s="34"/>
      <c r="D22" s="55"/>
      <c r="E22" s="56"/>
      <c r="F22" s="56"/>
      <c r="G22" s="56"/>
      <c r="H22" s="56"/>
      <c r="I22" s="56"/>
      <c r="J22" s="57"/>
      <c r="K22" s="55"/>
      <c r="L22" s="56"/>
      <c r="M22" s="56"/>
      <c r="N22" s="56"/>
      <c r="O22" s="56"/>
      <c r="P22" s="56"/>
      <c r="Q22" s="57"/>
      <c r="R22" s="55"/>
      <c r="S22" s="56"/>
      <c r="T22" s="56"/>
      <c r="U22" s="56"/>
      <c r="V22" s="56"/>
      <c r="W22" s="56"/>
      <c r="X22" s="5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1"/>
      <c r="BC22" s="62"/>
      <c r="BD22" s="62"/>
      <c r="BE22" s="62"/>
      <c r="BF22" s="62"/>
      <c r="BG22" s="62"/>
      <c r="BH22" s="62"/>
      <c r="BI22" s="62"/>
      <c r="BJ22" s="63"/>
      <c r="BK22" s="64"/>
      <c r="BL22" s="39"/>
      <c r="BS22" s="54"/>
    </row>
    <row r="23" spans="3:84" ht="31.35" customHeight="1" x14ac:dyDescent="0.4">
      <c r="C23" s="34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72" t="s">
        <v>10</v>
      </c>
      <c r="Z23" s="73"/>
      <c r="AA23" s="73"/>
      <c r="AB23" s="73"/>
      <c r="AC23" s="73"/>
      <c r="AD23" s="73"/>
      <c r="AE23" s="74"/>
      <c r="AF23" s="72" t="s">
        <v>11</v>
      </c>
      <c r="AG23" s="73"/>
      <c r="AH23" s="73"/>
      <c r="AI23" s="73"/>
      <c r="AJ23" s="73"/>
      <c r="AK23" s="73"/>
      <c r="AL23" s="74"/>
      <c r="AM23" s="72" t="s">
        <v>12</v>
      </c>
      <c r="AN23" s="73"/>
      <c r="AO23" s="73"/>
      <c r="AP23" s="73"/>
      <c r="AQ23" s="73"/>
      <c r="AR23" s="73"/>
      <c r="AS23" s="74"/>
      <c r="AT23" s="72" t="s">
        <v>13</v>
      </c>
      <c r="AU23" s="73"/>
      <c r="AV23" s="73"/>
      <c r="AW23" s="73"/>
      <c r="AX23" s="73"/>
      <c r="AY23" s="73"/>
      <c r="AZ23" s="74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39"/>
      <c r="BS23" s="54"/>
    </row>
    <row r="24" spans="3:84" ht="15.6" customHeight="1" x14ac:dyDescent="0.4">
      <c r="C24" s="34"/>
      <c r="D24" s="79" t="str">
        <f>IF([4]回答表!R43="●","●","")</f>
        <v/>
      </c>
      <c r="E24" s="80"/>
      <c r="F24" s="80"/>
      <c r="G24" s="80"/>
      <c r="H24" s="80"/>
      <c r="I24" s="80"/>
      <c r="J24" s="81"/>
      <c r="K24" s="79" t="str">
        <f>IF([4]回答表!R44="●","●","")</f>
        <v/>
      </c>
      <c r="L24" s="80"/>
      <c r="M24" s="80"/>
      <c r="N24" s="80"/>
      <c r="O24" s="80"/>
      <c r="P24" s="80"/>
      <c r="Q24" s="81"/>
      <c r="R24" s="79" t="str">
        <f>IF([4]回答表!R45="●","●","")</f>
        <v>●</v>
      </c>
      <c r="S24" s="80"/>
      <c r="T24" s="80"/>
      <c r="U24" s="80"/>
      <c r="V24" s="80"/>
      <c r="W24" s="80"/>
      <c r="X24" s="81"/>
      <c r="Y24" s="79" t="str">
        <f>IF([4]回答表!R46="●","●","")</f>
        <v/>
      </c>
      <c r="Z24" s="80"/>
      <c r="AA24" s="80"/>
      <c r="AB24" s="80"/>
      <c r="AC24" s="80"/>
      <c r="AD24" s="80"/>
      <c r="AE24" s="81"/>
      <c r="AF24" s="79" t="str">
        <f>IF([4]回答表!R47="●","●","")</f>
        <v>●</v>
      </c>
      <c r="AG24" s="80"/>
      <c r="AH24" s="80"/>
      <c r="AI24" s="80"/>
      <c r="AJ24" s="80"/>
      <c r="AK24" s="80"/>
      <c r="AL24" s="81"/>
      <c r="AM24" s="79" t="str">
        <f>IF([4]回答表!R48="●","●","")</f>
        <v/>
      </c>
      <c r="AN24" s="80"/>
      <c r="AO24" s="80"/>
      <c r="AP24" s="80"/>
      <c r="AQ24" s="80"/>
      <c r="AR24" s="80"/>
      <c r="AS24" s="81"/>
      <c r="AT24" s="79" t="str">
        <f>IF([4]回答表!R49="●","●","")</f>
        <v/>
      </c>
      <c r="AU24" s="80"/>
      <c r="AV24" s="80"/>
      <c r="AW24" s="80"/>
      <c r="AX24" s="80"/>
      <c r="AY24" s="80"/>
      <c r="AZ24" s="81"/>
      <c r="BA24" s="68"/>
      <c r="BB24" s="82" t="str">
        <f>IF([4]回答表!R50="●","●","")</f>
        <v/>
      </c>
      <c r="BC24" s="83"/>
      <c r="BD24" s="83"/>
      <c r="BE24" s="83"/>
      <c r="BF24" s="83"/>
      <c r="BG24" s="83"/>
      <c r="BH24" s="83"/>
      <c r="BI24" s="83"/>
      <c r="BJ24" s="52"/>
      <c r="BK24" s="53"/>
      <c r="BL24" s="39"/>
      <c r="BS24" s="54"/>
    </row>
    <row r="25" spans="3:84" ht="15.6" customHeight="1" x14ac:dyDescent="0.4">
      <c r="C25" s="34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4"/>
      <c r="BB25" s="79"/>
      <c r="BC25" s="80"/>
      <c r="BD25" s="80"/>
      <c r="BE25" s="80"/>
      <c r="BF25" s="80"/>
      <c r="BG25" s="80"/>
      <c r="BH25" s="80"/>
      <c r="BI25" s="80"/>
      <c r="BJ25" s="63"/>
      <c r="BK25" s="64"/>
      <c r="BL25" s="39"/>
      <c r="BS25" s="54"/>
    </row>
    <row r="26" spans="3:84" ht="15.6" customHeight="1" x14ac:dyDescent="0.4">
      <c r="C26" s="3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84"/>
      <c r="BB26" s="85"/>
      <c r="BC26" s="86"/>
      <c r="BD26" s="86"/>
      <c r="BE26" s="86"/>
      <c r="BF26" s="86"/>
      <c r="BG26" s="86"/>
      <c r="BH26" s="86"/>
      <c r="BI26" s="86"/>
      <c r="BJ26" s="77"/>
      <c r="BK26" s="78"/>
      <c r="BL26" s="39"/>
      <c r="BS26" s="54"/>
    </row>
    <row r="27" spans="3:84" ht="15.6" customHeight="1" x14ac:dyDescent="0.4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90"/>
      <c r="BL27" s="91"/>
      <c r="BS27" s="54"/>
    </row>
    <row r="28" spans="3:84" ht="15.6" customHeight="1" x14ac:dyDescent="0.4">
      <c r="BS28" s="92"/>
    </row>
    <row r="29" spans="3:84" ht="15.6" customHeight="1" x14ac:dyDescent="0.4">
      <c r="BS29" s="93"/>
    </row>
    <row r="30" spans="3:84" ht="15.6" customHeight="1" x14ac:dyDescent="0.4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92"/>
    </row>
    <row r="31" spans="3:84" ht="15.6" customHeight="1" x14ac:dyDescent="0.4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2"/>
      <c r="CF31" s="100"/>
    </row>
    <row r="32" spans="3:84" ht="15.6" customHeight="1" x14ac:dyDescent="0.5">
      <c r="C32" s="101"/>
      <c r="D32" s="102" t="s">
        <v>14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5" t="s">
        <v>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0"/>
      <c r="BO32" s="110"/>
      <c r="BP32" s="110"/>
      <c r="BQ32" s="111"/>
      <c r="BR32" s="112"/>
      <c r="BS32" s="92"/>
    </row>
    <row r="33" spans="1:71" ht="15.6" customHeight="1" x14ac:dyDescent="0.5">
      <c r="C33" s="101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6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0"/>
      <c r="BO33" s="110"/>
      <c r="BP33" s="110"/>
      <c r="BQ33" s="111"/>
      <c r="BR33" s="112"/>
      <c r="BS33" s="92"/>
    </row>
    <row r="34" spans="1:71" ht="15.6" customHeight="1" x14ac:dyDescent="0.5">
      <c r="C34" s="101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68"/>
      <c r="Y34" s="68"/>
      <c r="Z34" s="68"/>
      <c r="AA34" s="109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11"/>
      <c r="AO34" s="120"/>
      <c r="AP34" s="121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0"/>
      <c r="BO34" s="110"/>
      <c r="BP34" s="110"/>
      <c r="BQ34" s="111"/>
      <c r="BR34" s="112"/>
      <c r="BS34" s="92"/>
    </row>
    <row r="35" spans="1:71" ht="25.5" x14ac:dyDescent="0.5">
      <c r="A35" s="92"/>
      <c r="B35" s="92"/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3" t="s">
        <v>15</v>
      </c>
      <c r="V35" s="119"/>
      <c r="W35" s="119"/>
      <c r="X35" s="119"/>
      <c r="Y35" s="119"/>
      <c r="Z35" s="119"/>
      <c r="AA35" s="110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3" t="s">
        <v>16</v>
      </c>
      <c r="AN35" s="125"/>
      <c r="AO35" s="124"/>
      <c r="AP35" s="126"/>
      <c r="AQ35" s="126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8"/>
      <c r="BD35" s="110"/>
      <c r="BE35" s="110"/>
      <c r="BF35" s="129" t="s">
        <v>17</v>
      </c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1"/>
      <c r="BR35" s="112"/>
      <c r="BS35" s="92"/>
    </row>
    <row r="36" spans="1:71" ht="15.6" customHeight="1" x14ac:dyDescent="0.4">
      <c r="A36" s="92"/>
      <c r="B36" s="92"/>
      <c r="C36" s="101"/>
      <c r="D36" s="105" t="s">
        <v>18</v>
      </c>
      <c r="E36" s="106"/>
      <c r="F36" s="106"/>
      <c r="G36" s="106"/>
      <c r="H36" s="106"/>
      <c r="I36" s="106"/>
      <c r="J36" s="106"/>
      <c r="K36" s="106"/>
      <c r="L36" s="106"/>
      <c r="M36" s="107"/>
      <c r="N36" s="130" t="str">
        <f>IF([4]回答表!X43="●","●","")</f>
        <v/>
      </c>
      <c r="O36" s="131"/>
      <c r="P36" s="131"/>
      <c r="Q36" s="132"/>
      <c r="R36" s="119"/>
      <c r="S36" s="119"/>
      <c r="T36" s="119"/>
      <c r="U36" s="133" t="str">
        <f>IF([4]回答表!X43="●",[4]回答表!B59,IF([4]回答表!AA43="●",[4]回答表!B79,""))</f>
        <v/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36"/>
      <c r="AL36" s="136"/>
      <c r="AM36" s="137" t="s">
        <v>19</v>
      </c>
      <c r="AN36" s="137"/>
      <c r="AO36" s="137"/>
      <c r="AP36" s="137"/>
      <c r="AQ36" s="137"/>
      <c r="AR36" s="137"/>
      <c r="AS36" s="137"/>
      <c r="AT36" s="137"/>
      <c r="AU36" s="137" t="s">
        <v>20</v>
      </c>
      <c r="AV36" s="137"/>
      <c r="AW36" s="137"/>
      <c r="AX36" s="137"/>
      <c r="AY36" s="137"/>
      <c r="AZ36" s="137"/>
      <c r="BA36" s="137"/>
      <c r="BB36" s="137"/>
      <c r="BC36" s="120"/>
      <c r="BD36" s="109"/>
      <c r="BE36" s="109"/>
      <c r="BF36" s="138" t="str">
        <f>IF([4]回答表!X43="●",[4]回答表!S65,IF([4]回答表!AA43="●",[4]回答表!S85,""))</f>
        <v/>
      </c>
      <c r="BG36" s="139"/>
      <c r="BH36" s="139"/>
      <c r="BI36" s="139"/>
      <c r="BJ36" s="138"/>
      <c r="BK36" s="139"/>
      <c r="BL36" s="139"/>
      <c r="BM36" s="139"/>
      <c r="BN36" s="138"/>
      <c r="BO36" s="139"/>
      <c r="BP36" s="139"/>
      <c r="BQ36" s="140"/>
      <c r="BR36" s="112"/>
      <c r="BS36" s="92"/>
    </row>
    <row r="37" spans="1:71" ht="15.6" customHeight="1" x14ac:dyDescent="0.4">
      <c r="A37" s="92"/>
      <c r="B37" s="92"/>
      <c r="C37" s="101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19"/>
      <c r="S37" s="119"/>
      <c r="T37" s="119"/>
      <c r="U37" s="14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  <c r="AK37" s="136"/>
      <c r="AL37" s="136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20"/>
      <c r="BD37" s="109"/>
      <c r="BE37" s="109"/>
      <c r="BF37" s="150"/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2"/>
      <c r="BR37" s="112"/>
      <c r="BS37" s="92"/>
    </row>
    <row r="38" spans="1:71" ht="15.6" customHeight="1" x14ac:dyDescent="0.4">
      <c r="A38" s="92"/>
      <c r="B38" s="92"/>
      <c r="C38" s="101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19"/>
      <c r="S38" s="119"/>
      <c r="T38" s="11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136"/>
      <c r="AL38" s="136"/>
      <c r="AM38" s="82" t="str">
        <f>IF([4]回答表!X43="●",[4]回答表!G65,IF([4]回答表!AA43="●",[4]回答表!G85,""))</f>
        <v/>
      </c>
      <c r="AN38" s="83"/>
      <c r="AO38" s="83"/>
      <c r="AP38" s="83"/>
      <c r="AQ38" s="83"/>
      <c r="AR38" s="83"/>
      <c r="AS38" s="83"/>
      <c r="AT38" s="153"/>
      <c r="AU38" s="82" t="str">
        <f>IF([4]回答表!X43="●",[4]回答表!G66,IF([4]回答表!AA43="●",[4]回答表!G86,""))</f>
        <v/>
      </c>
      <c r="AV38" s="83"/>
      <c r="AW38" s="83"/>
      <c r="AX38" s="83"/>
      <c r="AY38" s="83"/>
      <c r="AZ38" s="83"/>
      <c r="BA38" s="83"/>
      <c r="BB38" s="153"/>
      <c r="BC38" s="120"/>
      <c r="BD38" s="109"/>
      <c r="BE38" s="109"/>
      <c r="BF38" s="150"/>
      <c r="BG38" s="151"/>
      <c r="BH38" s="151"/>
      <c r="BI38" s="151"/>
      <c r="BJ38" s="150"/>
      <c r="BK38" s="151"/>
      <c r="BL38" s="151"/>
      <c r="BM38" s="151"/>
      <c r="BN38" s="150"/>
      <c r="BO38" s="151"/>
      <c r="BP38" s="151"/>
      <c r="BQ38" s="152"/>
      <c r="BR38" s="112"/>
      <c r="BS38" s="92"/>
    </row>
    <row r="39" spans="1:71" ht="15.6" customHeight="1" x14ac:dyDescent="0.4">
      <c r="A39" s="92"/>
      <c r="B39" s="92"/>
      <c r="C39" s="101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54"/>
      <c r="O39" s="155"/>
      <c r="P39" s="155"/>
      <c r="Q39" s="156"/>
      <c r="R39" s="119"/>
      <c r="S39" s="119"/>
      <c r="T39" s="11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136"/>
      <c r="AL39" s="136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0"/>
      <c r="BD39" s="109"/>
      <c r="BE39" s="109"/>
      <c r="BF39" s="150" t="str">
        <f>IF([4]回答表!X43="●",[4]回答表!V65,IF([4]回答表!AA43="●",[4]回答表!V85,""))</f>
        <v/>
      </c>
      <c r="BG39" s="16"/>
      <c r="BH39" s="16"/>
      <c r="BI39" s="17"/>
      <c r="BJ39" s="150" t="str">
        <f>IF([4]回答表!X43="●",[4]回答表!V66,IF([4]回答表!AA43="●",[4]回答表!V86,""))</f>
        <v/>
      </c>
      <c r="BK39" s="16"/>
      <c r="BL39" s="16"/>
      <c r="BM39" s="17"/>
      <c r="BN39" s="150" t="str">
        <f>IF([4]回答表!X43="●",[4]回答表!V67,IF([4]回答表!AA43="●",[4]回答表!V87,""))</f>
        <v/>
      </c>
      <c r="BO39" s="16"/>
      <c r="BP39" s="16"/>
      <c r="BQ39" s="17"/>
      <c r="BR39" s="112"/>
      <c r="BS39" s="92"/>
    </row>
    <row r="40" spans="1:71" ht="15.6" customHeight="1" x14ac:dyDescent="0.4">
      <c r="A40" s="92"/>
      <c r="B40" s="92"/>
      <c r="C40" s="101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158"/>
      <c r="P40" s="158"/>
      <c r="Q40" s="158"/>
      <c r="R40" s="159"/>
      <c r="S40" s="159"/>
      <c r="T40" s="15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136"/>
      <c r="AL40" s="136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120"/>
      <c r="BD40" s="120"/>
      <c r="BE40" s="120"/>
      <c r="BF40" s="15"/>
      <c r="BG40" s="16"/>
      <c r="BH40" s="16"/>
      <c r="BI40" s="17"/>
      <c r="BJ40" s="15"/>
      <c r="BK40" s="16"/>
      <c r="BL40" s="16"/>
      <c r="BM40" s="17"/>
      <c r="BN40" s="15"/>
      <c r="BO40" s="16"/>
      <c r="BP40" s="16"/>
      <c r="BQ40" s="17"/>
      <c r="BR40" s="112"/>
      <c r="BS40" s="92"/>
    </row>
    <row r="41" spans="1:71" ht="15.6" customHeight="1" x14ac:dyDescent="0.4">
      <c r="A41" s="92"/>
      <c r="B41" s="92"/>
      <c r="C41" s="101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9"/>
      <c r="S41" s="159"/>
      <c r="T41" s="159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0"/>
      <c r="BD41" s="120"/>
      <c r="BE41" s="120"/>
      <c r="BF41" s="15"/>
      <c r="BG41" s="16"/>
      <c r="BH41" s="16"/>
      <c r="BI41" s="17"/>
      <c r="BJ41" s="15"/>
      <c r="BK41" s="16"/>
      <c r="BL41" s="16"/>
      <c r="BM41" s="17"/>
      <c r="BN41" s="15"/>
      <c r="BO41" s="16"/>
      <c r="BP41" s="16"/>
      <c r="BQ41" s="17"/>
      <c r="BR41" s="112"/>
      <c r="BS41" s="92"/>
    </row>
    <row r="42" spans="1:71" ht="15.6" customHeight="1" x14ac:dyDescent="0.4">
      <c r="A42" s="92"/>
      <c r="B42" s="92"/>
      <c r="C42" s="101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9"/>
      <c r="S42" s="159"/>
      <c r="T42" s="15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136"/>
      <c r="AL42" s="136"/>
      <c r="AM42" s="160" t="str">
        <f>IF([4]回答表!X43="●",[4]回答表!O71,IF([4]回答表!AA43="●",[4]回答表!O91,""))</f>
        <v/>
      </c>
      <c r="AN42" s="161"/>
      <c r="AO42" s="162" t="s">
        <v>21</v>
      </c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  <c r="BC42" s="120"/>
      <c r="BD42" s="120"/>
      <c r="BE42" s="120"/>
      <c r="BF42" s="15"/>
      <c r="BG42" s="16"/>
      <c r="BH42" s="16"/>
      <c r="BI42" s="17"/>
      <c r="BJ42" s="15"/>
      <c r="BK42" s="16"/>
      <c r="BL42" s="16"/>
      <c r="BM42" s="17"/>
      <c r="BN42" s="15"/>
      <c r="BO42" s="16"/>
      <c r="BP42" s="16"/>
      <c r="BQ42" s="17"/>
      <c r="BR42" s="112"/>
      <c r="BS42" s="92"/>
    </row>
    <row r="43" spans="1:71" ht="23.1" customHeight="1" x14ac:dyDescent="0.4">
      <c r="A43" s="92"/>
      <c r="B43" s="92"/>
      <c r="C43" s="101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9"/>
      <c r="S43" s="159"/>
      <c r="T43" s="15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136"/>
      <c r="AL43" s="136"/>
      <c r="AM43" s="160" t="str">
        <f>IF([4]回答表!X43="●",[4]回答表!O72,IF([4]回答表!AA43="●",[4]回答表!O92,""))</f>
        <v/>
      </c>
      <c r="AN43" s="161"/>
      <c r="AO43" s="164" t="s">
        <v>22</v>
      </c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5"/>
      <c r="BC43" s="120"/>
      <c r="BD43" s="109"/>
      <c r="BE43" s="109"/>
      <c r="BF43" s="150" t="s">
        <v>23</v>
      </c>
      <c r="BG43" s="16"/>
      <c r="BH43" s="16"/>
      <c r="BI43" s="17"/>
      <c r="BJ43" s="150" t="s">
        <v>24</v>
      </c>
      <c r="BK43" s="16"/>
      <c r="BL43" s="16"/>
      <c r="BM43" s="17"/>
      <c r="BN43" s="150" t="s">
        <v>25</v>
      </c>
      <c r="BO43" s="16"/>
      <c r="BP43" s="16"/>
      <c r="BQ43" s="17"/>
      <c r="BR43" s="112"/>
      <c r="BS43" s="92"/>
    </row>
    <row r="44" spans="1:71" ht="29.1" customHeight="1" x14ac:dyDescent="0.4">
      <c r="A44" s="92"/>
      <c r="B44" s="92"/>
      <c r="C44" s="101"/>
      <c r="D44" s="166" t="s">
        <v>26</v>
      </c>
      <c r="E44" s="167"/>
      <c r="F44" s="167"/>
      <c r="G44" s="167"/>
      <c r="H44" s="167"/>
      <c r="I44" s="167"/>
      <c r="J44" s="167"/>
      <c r="K44" s="167"/>
      <c r="L44" s="167"/>
      <c r="M44" s="168"/>
      <c r="N44" s="130" t="str">
        <f>IF([4]回答表!AA43="●","●","")</f>
        <v/>
      </c>
      <c r="O44" s="131"/>
      <c r="P44" s="131"/>
      <c r="Q44" s="132"/>
      <c r="R44" s="119"/>
      <c r="S44" s="119"/>
      <c r="T44" s="11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136"/>
      <c r="AL44" s="136"/>
      <c r="AM44" s="160" t="str">
        <f>IF([4]回答表!X43="●",[4]回答表!O73,IF([4]回答表!AA43="●",[4]回答表!O93,""))</f>
        <v/>
      </c>
      <c r="AN44" s="161"/>
      <c r="AO44" s="169" t="s">
        <v>27</v>
      </c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120"/>
      <c r="BD44" s="172"/>
      <c r="BE44" s="172"/>
      <c r="BF44" s="15"/>
      <c r="BG44" s="16"/>
      <c r="BH44" s="16"/>
      <c r="BI44" s="17"/>
      <c r="BJ44" s="15"/>
      <c r="BK44" s="16"/>
      <c r="BL44" s="16"/>
      <c r="BM44" s="17"/>
      <c r="BN44" s="15"/>
      <c r="BO44" s="16"/>
      <c r="BP44" s="16"/>
      <c r="BQ44" s="17"/>
      <c r="BR44" s="112"/>
      <c r="BS44" s="92"/>
    </row>
    <row r="45" spans="1:71" ht="15.6" customHeight="1" x14ac:dyDescent="0.4">
      <c r="A45" s="92"/>
      <c r="B45" s="92"/>
      <c r="C45" s="101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4"/>
      <c r="O45" s="145"/>
      <c r="P45" s="145"/>
      <c r="Q45" s="146"/>
      <c r="R45" s="119"/>
      <c r="S45" s="119"/>
      <c r="T45" s="11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136"/>
      <c r="AL45" s="136"/>
      <c r="AM45" s="160" t="str">
        <f>IF([4]回答表!X43="●",[4]回答表!O74,IF([4]回答表!AA43="●",[4]回答表!O94,""))</f>
        <v/>
      </c>
      <c r="AN45" s="161"/>
      <c r="AO45" s="162" t="s">
        <v>28</v>
      </c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  <c r="BC45" s="120"/>
      <c r="BD45" s="172"/>
      <c r="BE45" s="172"/>
      <c r="BF45" s="18"/>
      <c r="BG45" s="19"/>
      <c r="BH45" s="19"/>
      <c r="BI45" s="20"/>
      <c r="BJ45" s="18"/>
      <c r="BK45" s="19"/>
      <c r="BL45" s="19"/>
      <c r="BM45" s="20"/>
      <c r="BN45" s="18"/>
      <c r="BO45" s="19"/>
      <c r="BP45" s="19"/>
      <c r="BQ45" s="20"/>
      <c r="BR45" s="112"/>
      <c r="BS45" s="92"/>
    </row>
    <row r="46" spans="1:71" ht="15.6" customHeight="1" x14ac:dyDescent="0.4">
      <c r="A46" s="92"/>
      <c r="B46" s="92"/>
      <c r="C46" s="101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4"/>
      <c r="O46" s="145"/>
      <c r="P46" s="145"/>
      <c r="Q46" s="146"/>
      <c r="R46" s="119"/>
      <c r="S46" s="119"/>
      <c r="T46" s="119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136"/>
      <c r="AL46" s="136"/>
      <c r="AM46" s="160" t="str">
        <f>IF([4]回答表!X43="●",[4]回答表!AG71,IF([4]回答表!AA43="●",[4]回答表!AG91,""))</f>
        <v/>
      </c>
      <c r="AN46" s="161"/>
      <c r="AO46" s="162" t="s">
        <v>29</v>
      </c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  <c r="BC46" s="120"/>
      <c r="BD46" s="172"/>
      <c r="BE46" s="172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112"/>
      <c r="BS46" s="92"/>
    </row>
    <row r="47" spans="1:71" ht="15.6" customHeight="1" x14ac:dyDescent="0.4">
      <c r="A47" s="92"/>
      <c r="B47" s="92"/>
      <c r="C47" s="101"/>
      <c r="D47" s="176"/>
      <c r="E47" s="177"/>
      <c r="F47" s="177"/>
      <c r="G47" s="177"/>
      <c r="H47" s="177"/>
      <c r="I47" s="177"/>
      <c r="J47" s="177"/>
      <c r="K47" s="177"/>
      <c r="L47" s="177"/>
      <c r="M47" s="178"/>
      <c r="N47" s="154"/>
      <c r="O47" s="155"/>
      <c r="P47" s="155"/>
      <c r="Q47" s="156"/>
      <c r="R47" s="119"/>
      <c r="S47" s="119"/>
      <c r="T47" s="119"/>
      <c r="U47" s="179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1"/>
      <c r="AK47" s="136"/>
      <c r="AL47" s="136"/>
      <c r="AM47" s="160" t="str">
        <f>IF([4]回答表!X43="●",[4]回答表!AG72,IF([4]回答表!AA43="●",[4]回答表!AG92,""))</f>
        <v/>
      </c>
      <c r="AN47" s="161"/>
      <c r="AO47" s="162" t="s">
        <v>30</v>
      </c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  <c r="BC47" s="120"/>
      <c r="BD47" s="172"/>
      <c r="BE47" s="172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2"/>
      <c r="BS47" s="92"/>
    </row>
    <row r="48" spans="1:71" ht="15.6" customHeight="1" x14ac:dyDescent="0.4">
      <c r="A48" s="92"/>
      <c r="B48" s="92"/>
      <c r="C48" s="101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36"/>
      <c r="AL48" s="136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20"/>
      <c r="BD48" s="172"/>
      <c r="BE48" s="172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2"/>
      <c r="BS48" s="92"/>
    </row>
    <row r="49" spans="1:71" ht="6.95" customHeight="1" x14ac:dyDescent="0.5">
      <c r="A49" s="92"/>
      <c r="B49" s="92"/>
      <c r="C49" s="101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84"/>
      <c r="O49" s="84"/>
      <c r="P49" s="84"/>
      <c r="Q49" s="84"/>
      <c r="R49" s="119"/>
      <c r="S49" s="119"/>
      <c r="T49" s="119"/>
      <c r="U49" s="119"/>
      <c r="V49" s="119"/>
      <c r="W49" s="119"/>
      <c r="X49" s="68"/>
      <c r="Y49" s="68"/>
      <c r="Z49" s="68"/>
      <c r="AA49" s="110"/>
      <c r="AB49" s="110"/>
      <c r="AC49" s="110"/>
      <c r="AD49" s="110"/>
      <c r="AE49" s="110"/>
      <c r="AF49" s="110"/>
      <c r="AG49" s="110"/>
      <c r="AH49" s="110"/>
      <c r="AI49" s="110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112"/>
      <c r="BS49" s="92"/>
    </row>
    <row r="50" spans="1:71" ht="18.600000000000001" customHeight="1" x14ac:dyDescent="0.5">
      <c r="A50" s="92"/>
      <c r="B50" s="92"/>
      <c r="C50" s="101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84"/>
      <c r="O50" s="84"/>
      <c r="P50" s="84"/>
      <c r="Q50" s="84"/>
      <c r="R50" s="119"/>
      <c r="S50" s="119"/>
      <c r="T50" s="119"/>
      <c r="U50" s="123" t="s">
        <v>31</v>
      </c>
      <c r="V50" s="119"/>
      <c r="W50" s="119"/>
      <c r="X50" s="119"/>
      <c r="Y50" s="119"/>
      <c r="Z50" s="119"/>
      <c r="AA50" s="110"/>
      <c r="AB50" s="124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23" t="s">
        <v>32</v>
      </c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68"/>
      <c r="BR50" s="112"/>
      <c r="BS50" s="92"/>
    </row>
    <row r="51" spans="1:71" ht="15.6" customHeight="1" x14ac:dyDescent="0.4">
      <c r="A51" s="92"/>
      <c r="B51" s="92"/>
      <c r="C51" s="101"/>
      <c r="D51" s="105" t="s">
        <v>33</v>
      </c>
      <c r="E51" s="106"/>
      <c r="F51" s="106"/>
      <c r="G51" s="106"/>
      <c r="H51" s="106"/>
      <c r="I51" s="106"/>
      <c r="J51" s="106"/>
      <c r="K51" s="106"/>
      <c r="L51" s="106"/>
      <c r="M51" s="107"/>
      <c r="N51" s="130" t="str">
        <f>IF([4]回答表!AD43="●","●","")</f>
        <v/>
      </c>
      <c r="O51" s="131"/>
      <c r="P51" s="131"/>
      <c r="Q51" s="132"/>
      <c r="R51" s="119"/>
      <c r="S51" s="119"/>
      <c r="T51" s="119"/>
      <c r="U51" s="133" t="str">
        <f>IF([4]回答表!AD43="●",[4]回答表!B99,"")</f>
        <v/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183"/>
      <c r="AL51" s="183"/>
      <c r="AM51" s="133" t="str">
        <f>IF([4]回答表!AD43="●",[4]回答表!B104,"")</f>
        <v/>
      </c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  <c r="BR51" s="112"/>
      <c r="BS51" s="92"/>
    </row>
    <row r="52" spans="1:71" ht="15.6" customHeight="1" x14ac:dyDescent="0.4">
      <c r="A52" s="92"/>
      <c r="B52" s="92"/>
      <c r="C52" s="101"/>
      <c r="D52" s="141"/>
      <c r="E52" s="142"/>
      <c r="F52" s="142"/>
      <c r="G52" s="142"/>
      <c r="H52" s="142"/>
      <c r="I52" s="142"/>
      <c r="J52" s="142"/>
      <c r="K52" s="142"/>
      <c r="L52" s="142"/>
      <c r="M52" s="143"/>
      <c r="N52" s="144"/>
      <c r="O52" s="145"/>
      <c r="P52" s="145"/>
      <c r="Q52" s="146"/>
      <c r="R52" s="119"/>
      <c r="S52" s="119"/>
      <c r="T52" s="119"/>
      <c r="U52" s="147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83"/>
      <c r="AL52" s="183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112"/>
      <c r="BS52" s="92"/>
    </row>
    <row r="53" spans="1:71" ht="15.6" customHeight="1" x14ac:dyDescent="0.4">
      <c r="A53" s="92"/>
      <c r="B53" s="92"/>
      <c r="C53" s="101"/>
      <c r="D53" s="141"/>
      <c r="E53" s="142"/>
      <c r="F53" s="142"/>
      <c r="G53" s="142"/>
      <c r="H53" s="142"/>
      <c r="I53" s="142"/>
      <c r="J53" s="142"/>
      <c r="K53" s="142"/>
      <c r="L53" s="142"/>
      <c r="M53" s="143"/>
      <c r="N53" s="144"/>
      <c r="O53" s="145"/>
      <c r="P53" s="145"/>
      <c r="Q53" s="146"/>
      <c r="R53" s="119"/>
      <c r="S53" s="119"/>
      <c r="T53" s="119"/>
      <c r="U53" s="147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9"/>
      <c r="AK53" s="183"/>
      <c r="AL53" s="183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112"/>
      <c r="BS53" s="92"/>
    </row>
    <row r="54" spans="1:71" ht="15.6" customHeight="1" x14ac:dyDescent="0.4">
      <c r="C54" s="101"/>
      <c r="D54" s="116"/>
      <c r="E54" s="117"/>
      <c r="F54" s="117"/>
      <c r="G54" s="117"/>
      <c r="H54" s="117"/>
      <c r="I54" s="117"/>
      <c r="J54" s="117"/>
      <c r="K54" s="117"/>
      <c r="L54" s="117"/>
      <c r="M54" s="118"/>
      <c r="N54" s="154"/>
      <c r="O54" s="155"/>
      <c r="P54" s="155"/>
      <c r="Q54" s="156"/>
      <c r="R54" s="119"/>
      <c r="S54" s="119"/>
      <c r="T54" s="119"/>
      <c r="U54" s="179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1"/>
      <c r="AK54" s="183"/>
      <c r="AL54" s="183"/>
      <c r="AM54" s="179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1"/>
      <c r="BR54" s="112"/>
      <c r="BS54" s="92"/>
    </row>
    <row r="55" spans="1:71" ht="15.6" customHeight="1" x14ac:dyDescent="0.4">
      <c r="C55" s="184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6"/>
      <c r="BS55" s="92"/>
    </row>
    <row r="56" spans="1:71" ht="15.6" customHeight="1" x14ac:dyDescent="0.4"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</row>
    <row r="57" spans="1:71" ht="15.6" customHeight="1" x14ac:dyDescent="0.4"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7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9"/>
      <c r="BS57" s="92"/>
    </row>
    <row r="58" spans="1:71" ht="15.6" customHeight="1" x14ac:dyDescent="0.5">
      <c r="C58" s="101"/>
      <c r="D58" s="102" t="s">
        <v>14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05" t="s">
        <v>34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7"/>
      <c r="BC58" s="108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0"/>
      <c r="BO58" s="110"/>
      <c r="BP58" s="110"/>
      <c r="BQ58" s="111"/>
      <c r="BR58" s="112"/>
      <c r="BS58" s="92"/>
    </row>
    <row r="59" spans="1:71" ht="15.6" customHeight="1" x14ac:dyDescent="0.5">
      <c r="C59" s="101"/>
      <c r="D59" s="113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  <c r="R59" s="116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8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0"/>
      <c r="BO59" s="110"/>
      <c r="BP59" s="110"/>
      <c r="BQ59" s="111"/>
      <c r="BR59" s="112"/>
      <c r="BS59" s="92"/>
    </row>
    <row r="60" spans="1:71" ht="15.6" customHeight="1" x14ac:dyDescent="0.5">
      <c r="C60" s="101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68"/>
      <c r="Y60" s="68"/>
      <c r="Z60" s="68"/>
      <c r="AA60" s="109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11"/>
      <c r="AO60" s="120"/>
      <c r="AP60" s="121"/>
      <c r="AQ60" s="121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08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10"/>
      <c r="BO60" s="110"/>
      <c r="BP60" s="110"/>
      <c r="BQ60" s="111"/>
      <c r="BR60" s="112"/>
      <c r="BS60" s="92"/>
    </row>
    <row r="61" spans="1:71" ht="25.5" x14ac:dyDescent="0.5">
      <c r="C61" s="10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23" t="s">
        <v>35</v>
      </c>
      <c r="V61" s="119"/>
      <c r="W61" s="119"/>
      <c r="X61" s="119"/>
      <c r="Y61" s="119"/>
      <c r="Z61" s="119"/>
      <c r="AA61" s="110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3" t="s">
        <v>16</v>
      </c>
      <c r="AN61" s="125"/>
      <c r="AO61" s="124"/>
      <c r="AP61" s="126"/>
      <c r="AQ61" s="126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8"/>
      <c r="BD61" s="110"/>
      <c r="BE61" s="110"/>
      <c r="BF61" s="129" t="s">
        <v>17</v>
      </c>
      <c r="BG61" s="187"/>
      <c r="BH61" s="187"/>
      <c r="BI61" s="187"/>
      <c r="BJ61" s="187"/>
      <c r="BK61" s="187"/>
      <c r="BL61" s="187"/>
      <c r="BM61" s="110"/>
      <c r="BN61" s="110"/>
      <c r="BO61" s="110"/>
      <c r="BP61" s="110"/>
      <c r="BQ61" s="125"/>
      <c r="BR61" s="112"/>
      <c r="BS61" s="92"/>
    </row>
    <row r="62" spans="1:71" ht="15.6" customHeight="1" x14ac:dyDescent="0.4">
      <c r="C62" s="101"/>
      <c r="D62" s="105" t="s">
        <v>18</v>
      </c>
      <c r="E62" s="106"/>
      <c r="F62" s="106"/>
      <c r="G62" s="106"/>
      <c r="H62" s="106"/>
      <c r="I62" s="106"/>
      <c r="J62" s="106"/>
      <c r="K62" s="106"/>
      <c r="L62" s="106"/>
      <c r="M62" s="107"/>
      <c r="N62" s="130" t="str">
        <f>IF([4]回答表!X44="●","●","")</f>
        <v/>
      </c>
      <c r="O62" s="131"/>
      <c r="P62" s="131"/>
      <c r="Q62" s="132"/>
      <c r="R62" s="119"/>
      <c r="S62" s="119"/>
      <c r="T62" s="119"/>
      <c r="U62" s="133" t="str">
        <f>IF([4]回答表!X44="●",[4]回答表!B115,IF([4]回答表!AA44="●",[4]回答表!B127,""))</f>
        <v/>
      </c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5"/>
      <c r="AK62" s="136"/>
      <c r="AL62" s="136"/>
      <c r="AM62" s="188" t="s">
        <v>36</v>
      </c>
      <c r="AN62" s="188"/>
      <c r="AO62" s="188"/>
      <c r="AP62" s="188"/>
      <c r="AQ62" s="188"/>
      <c r="AR62" s="188"/>
      <c r="AS62" s="188"/>
      <c r="AT62" s="188"/>
      <c r="AU62" s="188" t="s">
        <v>37</v>
      </c>
      <c r="AV62" s="188"/>
      <c r="AW62" s="188"/>
      <c r="AX62" s="188"/>
      <c r="AY62" s="188"/>
      <c r="AZ62" s="188"/>
      <c r="BA62" s="188"/>
      <c r="BB62" s="188"/>
      <c r="BC62" s="120"/>
      <c r="BD62" s="109"/>
      <c r="BE62" s="109"/>
      <c r="BF62" s="138" t="str">
        <f>IF([4]回答表!X44="●",[4]回答表!S121,IF([4]回答表!AA44="●",[4]回答表!S133,""))</f>
        <v/>
      </c>
      <c r="BG62" s="139"/>
      <c r="BH62" s="139"/>
      <c r="BI62" s="139"/>
      <c r="BJ62" s="138"/>
      <c r="BK62" s="139"/>
      <c r="BL62" s="139"/>
      <c r="BM62" s="139"/>
      <c r="BN62" s="138"/>
      <c r="BO62" s="139"/>
      <c r="BP62" s="139"/>
      <c r="BQ62" s="140"/>
      <c r="BR62" s="112"/>
      <c r="BS62" s="92"/>
    </row>
    <row r="63" spans="1:71" ht="15.6" customHeight="1" x14ac:dyDescent="0.4">
      <c r="C63" s="101"/>
      <c r="D63" s="141"/>
      <c r="E63" s="142"/>
      <c r="F63" s="142"/>
      <c r="G63" s="142"/>
      <c r="H63" s="142"/>
      <c r="I63" s="142"/>
      <c r="J63" s="142"/>
      <c r="K63" s="142"/>
      <c r="L63" s="142"/>
      <c r="M63" s="143"/>
      <c r="N63" s="144"/>
      <c r="O63" s="145"/>
      <c r="P63" s="145"/>
      <c r="Q63" s="146"/>
      <c r="R63" s="119"/>
      <c r="S63" s="119"/>
      <c r="T63" s="119"/>
      <c r="U63" s="147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9"/>
      <c r="AK63" s="136"/>
      <c r="AL63" s="136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20"/>
      <c r="BD63" s="109"/>
      <c r="BE63" s="109"/>
      <c r="BF63" s="150"/>
      <c r="BG63" s="151"/>
      <c r="BH63" s="151"/>
      <c r="BI63" s="151"/>
      <c r="BJ63" s="150"/>
      <c r="BK63" s="151"/>
      <c r="BL63" s="151"/>
      <c r="BM63" s="151"/>
      <c r="BN63" s="150"/>
      <c r="BO63" s="151"/>
      <c r="BP63" s="151"/>
      <c r="BQ63" s="152"/>
      <c r="BR63" s="112"/>
      <c r="BS63" s="92"/>
    </row>
    <row r="64" spans="1:71" ht="15.6" customHeight="1" x14ac:dyDescent="0.4">
      <c r="C64" s="101"/>
      <c r="D64" s="141"/>
      <c r="E64" s="142"/>
      <c r="F64" s="142"/>
      <c r="G64" s="142"/>
      <c r="H64" s="142"/>
      <c r="I64" s="142"/>
      <c r="J64" s="142"/>
      <c r="K64" s="142"/>
      <c r="L64" s="142"/>
      <c r="M64" s="143"/>
      <c r="N64" s="144"/>
      <c r="O64" s="145"/>
      <c r="P64" s="145"/>
      <c r="Q64" s="146"/>
      <c r="R64" s="119"/>
      <c r="S64" s="119"/>
      <c r="T64" s="119"/>
      <c r="U64" s="147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9"/>
      <c r="AK64" s="136"/>
      <c r="AL64" s="136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20"/>
      <c r="BD64" s="109"/>
      <c r="BE64" s="109"/>
      <c r="BF64" s="150"/>
      <c r="BG64" s="151"/>
      <c r="BH64" s="151"/>
      <c r="BI64" s="151"/>
      <c r="BJ64" s="150"/>
      <c r="BK64" s="151"/>
      <c r="BL64" s="151"/>
      <c r="BM64" s="151"/>
      <c r="BN64" s="150"/>
      <c r="BO64" s="151"/>
      <c r="BP64" s="151"/>
      <c r="BQ64" s="152"/>
      <c r="BR64" s="112"/>
      <c r="BS64" s="92"/>
    </row>
    <row r="65" spans="1:71" ht="15.6" customHeight="1" x14ac:dyDescent="0.4">
      <c r="C65" s="101"/>
      <c r="D65" s="116"/>
      <c r="E65" s="117"/>
      <c r="F65" s="117"/>
      <c r="G65" s="117"/>
      <c r="H65" s="117"/>
      <c r="I65" s="117"/>
      <c r="J65" s="117"/>
      <c r="K65" s="117"/>
      <c r="L65" s="117"/>
      <c r="M65" s="118"/>
      <c r="N65" s="154"/>
      <c r="O65" s="155"/>
      <c r="P65" s="155"/>
      <c r="Q65" s="156"/>
      <c r="R65" s="119"/>
      <c r="S65" s="119"/>
      <c r="T65" s="119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  <c r="AK65" s="136"/>
      <c r="AL65" s="136"/>
      <c r="AM65" s="82" t="str">
        <f>IF([4]回答表!X44="●",[4]回答表!J121,IF([4]回答表!AA44="●",[4]回答表!J133,""))</f>
        <v/>
      </c>
      <c r="AN65" s="83"/>
      <c r="AO65" s="83"/>
      <c r="AP65" s="83"/>
      <c r="AQ65" s="83"/>
      <c r="AR65" s="83"/>
      <c r="AS65" s="83"/>
      <c r="AT65" s="153"/>
      <c r="AU65" s="82" t="str">
        <f>IF([4]回答表!X44="●",[4]回答表!J122,IF([4]回答表!AA44="●",[4]回答表!J134,""))</f>
        <v/>
      </c>
      <c r="AV65" s="83"/>
      <c r="AW65" s="83"/>
      <c r="AX65" s="83"/>
      <c r="AY65" s="83"/>
      <c r="AZ65" s="83"/>
      <c r="BA65" s="83"/>
      <c r="BB65" s="153"/>
      <c r="BC65" s="120"/>
      <c r="BD65" s="109"/>
      <c r="BE65" s="109"/>
      <c r="BF65" s="150" t="str">
        <f>IF([4]回答表!X44="●",[4]回答表!V121,IF([4]回答表!AA44="●",[4]回答表!V133,""))</f>
        <v/>
      </c>
      <c r="BG65" s="151"/>
      <c r="BH65" s="151"/>
      <c r="BI65" s="151"/>
      <c r="BJ65" s="150" t="str">
        <f>IF([4]回答表!X44="●",[4]回答表!V122,IF([4]回答表!AA44="●",[4]回答表!V134,""))</f>
        <v/>
      </c>
      <c r="BK65" s="151"/>
      <c r="BL65" s="151"/>
      <c r="BM65" s="151"/>
      <c r="BN65" s="150" t="str">
        <f>IF([4]回答表!X44="●",[4]回答表!V123,IF([4]回答表!AA44="●",[4]回答表!V135,""))</f>
        <v/>
      </c>
      <c r="BO65" s="151"/>
      <c r="BP65" s="151"/>
      <c r="BQ65" s="152"/>
      <c r="BR65" s="112"/>
      <c r="BS65" s="92"/>
    </row>
    <row r="66" spans="1:71" ht="15.6" customHeight="1" x14ac:dyDescent="0.4">
      <c r="C66" s="101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8"/>
      <c r="O66" s="158"/>
      <c r="P66" s="158"/>
      <c r="Q66" s="158"/>
      <c r="R66" s="159"/>
      <c r="S66" s="159"/>
      <c r="T66" s="159"/>
      <c r="U66" s="147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9"/>
      <c r="AK66" s="136"/>
      <c r="AL66" s="136"/>
      <c r="AM66" s="79"/>
      <c r="AN66" s="80"/>
      <c r="AO66" s="80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0"/>
      <c r="BA66" s="80"/>
      <c r="BB66" s="81"/>
      <c r="BC66" s="120"/>
      <c r="BD66" s="120"/>
      <c r="BE66" s="120"/>
      <c r="BF66" s="150"/>
      <c r="BG66" s="151"/>
      <c r="BH66" s="151"/>
      <c r="BI66" s="151"/>
      <c r="BJ66" s="150"/>
      <c r="BK66" s="151"/>
      <c r="BL66" s="151"/>
      <c r="BM66" s="151"/>
      <c r="BN66" s="150"/>
      <c r="BO66" s="151"/>
      <c r="BP66" s="151"/>
      <c r="BQ66" s="152"/>
      <c r="BR66" s="112"/>
      <c r="BS66" s="92"/>
    </row>
    <row r="67" spans="1:71" ht="15.6" customHeight="1" x14ac:dyDescent="0.4">
      <c r="C67" s="101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9"/>
      <c r="S67" s="159"/>
      <c r="T67" s="159"/>
      <c r="U67" s="147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9"/>
      <c r="AK67" s="136"/>
      <c r="AL67" s="136"/>
      <c r="AM67" s="85"/>
      <c r="AN67" s="86"/>
      <c r="AO67" s="86"/>
      <c r="AP67" s="86"/>
      <c r="AQ67" s="86"/>
      <c r="AR67" s="86"/>
      <c r="AS67" s="86"/>
      <c r="AT67" s="87"/>
      <c r="AU67" s="85"/>
      <c r="AV67" s="86"/>
      <c r="AW67" s="86"/>
      <c r="AX67" s="86"/>
      <c r="AY67" s="86"/>
      <c r="AZ67" s="86"/>
      <c r="BA67" s="86"/>
      <c r="BB67" s="87"/>
      <c r="BC67" s="120"/>
      <c r="BD67" s="109"/>
      <c r="BE67" s="109"/>
      <c r="BF67" s="150"/>
      <c r="BG67" s="151"/>
      <c r="BH67" s="151"/>
      <c r="BI67" s="151"/>
      <c r="BJ67" s="150"/>
      <c r="BK67" s="151"/>
      <c r="BL67" s="151"/>
      <c r="BM67" s="151"/>
      <c r="BN67" s="150"/>
      <c r="BO67" s="151"/>
      <c r="BP67" s="151"/>
      <c r="BQ67" s="152"/>
      <c r="BR67" s="112"/>
      <c r="BS67" s="92"/>
    </row>
    <row r="68" spans="1:71" ht="15.6" customHeight="1" x14ac:dyDescent="0.4">
      <c r="C68" s="101"/>
      <c r="D68" s="166" t="s">
        <v>26</v>
      </c>
      <c r="E68" s="167"/>
      <c r="F68" s="167"/>
      <c r="G68" s="167"/>
      <c r="H68" s="167"/>
      <c r="I68" s="167"/>
      <c r="J68" s="167"/>
      <c r="K68" s="167"/>
      <c r="L68" s="167"/>
      <c r="M68" s="168"/>
      <c r="N68" s="130" t="str">
        <f>IF([4]回答表!AA44="●","●","")</f>
        <v/>
      </c>
      <c r="O68" s="131"/>
      <c r="P68" s="131"/>
      <c r="Q68" s="132"/>
      <c r="R68" s="119"/>
      <c r="S68" s="119"/>
      <c r="T68" s="119"/>
      <c r="U68" s="147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9"/>
      <c r="AK68" s="136"/>
      <c r="AL68" s="136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20"/>
      <c r="BD68" s="172"/>
      <c r="BE68" s="172"/>
      <c r="BF68" s="150"/>
      <c r="BG68" s="151"/>
      <c r="BH68" s="151"/>
      <c r="BI68" s="151"/>
      <c r="BJ68" s="150"/>
      <c r="BK68" s="151"/>
      <c r="BL68" s="151"/>
      <c r="BM68" s="151"/>
      <c r="BN68" s="150"/>
      <c r="BO68" s="151"/>
      <c r="BP68" s="151"/>
      <c r="BQ68" s="152"/>
      <c r="BR68" s="112"/>
      <c r="BS68" s="92"/>
    </row>
    <row r="69" spans="1:71" ht="15.6" customHeight="1" x14ac:dyDescent="0.4">
      <c r="C69" s="101"/>
      <c r="D69" s="173"/>
      <c r="E69" s="174"/>
      <c r="F69" s="174"/>
      <c r="G69" s="174"/>
      <c r="H69" s="174"/>
      <c r="I69" s="174"/>
      <c r="J69" s="174"/>
      <c r="K69" s="174"/>
      <c r="L69" s="174"/>
      <c r="M69" s="175"/>
      <c r="N69" s="144"/>
      <c r="O69" s="145"/>
      <c r="P69" s="145"/>
      <c r="Q69" s="146"/>
      <c r="R69" s="119"/>
      <c r="S69" s="119"/>
      <c r="T69" s="119"/>
      <c r="U69" s="147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9"/>
      <c r="AK69" s="136"/>
      <c r="AL69" s="136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20"/>
      <c r="BD69" s="172"/>
      <c r="BE69" s="172"/>
      <c r="BF69" s="150" t="s">
        <v>23</v>
      </c>
      <c r="BG69" s="151"/>
      <c r="BH69" s="151"/>
      <c r="BI69" s="151"/>
      <c r="BJ69" s="150" t="s">
        <v>24</v>
      </c>
      <c r="BK69" s="151"/>
      <c r="BL69" s="151"/>
      <c r="BM69" s="151"/>
      <c r="BN69" s="150" t="s">
        <v>25</v>
      </c>
      <c r="BO69" s="151"/>
      <c r="BP69" s="151"/>
      <c r="BQ69" s="152"/>
      <c r="BR69" s="112"/>
      <c r="BS69" s="92"/>
    </row>
    <row r="70" spans="1:71" ht="15.6" customHeight="1" x14ac:dyDescent="0.4">
      <c r="C70" s="101"/>
      <c r="D70" s="173"/>
      <c r="E70" s="174"/>
      <c r="F70" s="174"/>
      <c r="G70" s="174"/>
      <c r="H70" s="174"/>
      <c r="I70" s="174"/>
      <c r="J70" s="174"/>
      <c r="K70" s="174"/>
      <c r="L70" s="174"/>
      <c r="M70" s="175"/>
      <c r="N70" s="144"/>
      <c r="O70" s="145"/>
      <c r="P70" s="145"/>
      <c r="Q70" s="146"/>
      <c r="R70" s="119"/>
      <c r="S70" s="119"/>
      <c r="T70" s="119"/>
      <c r="U70" s="147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9"/>
      <c r="AK70" s="136"/>
      <c r="AL70" s="136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20"/>
      <c r="BD70" s="172"/>
      <c r="BE70" s="172"/>
      <c r="BF70" s="150"/>
      <c r="BG70" s="151"/>
      <c r="BH70" s="151"/>
      <c r="BI70" s="151"/>
      <c r="BJ70" s="150"/>
      <c r="BK70" s="151"/>
      <c r="BL70" s="151"/>
      <c r="BM70" s="151"/>
      <c r="BN70" s="150"/>
      <c r="BO70" s="151"/>
      <c r="BP70" s="151"/>
      <c r="BQ70" s="152"/>
      <c r="BR70" s="112"/>
      <c r="BS70" s="92"/>
    </row>
    <row r="71" spans="1:71" ht="15.6" customHeight="1" x14ac:dyDescent="0.4">
      <c r="C71" s="101"/>
      <c r="D71" s="176"/>
      <c r="E71" s="177"/>
      <c r="F71" s="177"/>
      <c r="G71" s="177"/>
      <c r="H71" s="177"/>
      <c r="I71" s="177"/>
      <c r="J71" s="177"/>
      <c r="K71" s="177"/>
      <c r="L71" s="177"/>
      <c r="M71" s="178"/>
      <c r="N71" s="154"/>
      <c r="O71" s="155"/>
      <c r="P71" s="155"/>
      <c r="Q71" s="156"/>
      <c r="R71" s="119"/>
      <c r="S71" s="119"/>
      <c r="T71" s="119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136"/>
      <c r="AL71" s="136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20"/>
      <c r="BD71" s="172"/>
      <c r="BE71" s="172"/>
      <c r="BF71" s="189"/>
      <c r="BG71" s="190"/>
      <c r="BH71" s="190"/>
      <c r="BI71" s="190"/>
      <c r="BJ71" s="189"/>
      <c r="BK71" s="190"/>
      <c r="BL71" s="190"/>
      <c r="BM71" s="190"/>
      <c r="BN71" s="189"/>
      <c r="BO71" s="190"/>
      <c r="BP71" s="190"/>
      <c r="BQ71" s="191"/>
      <c r="BR71" s="112"/>
      <c r="BS71" s="92"/>
    </row>
    <row r="72" spans="1:71" ht="15.6" customHeight="1" x14ac:dyDescent="0.5">
      <c r="C72" s="101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84"/>
      <c r="O72" s="84"/>
      <c r="P72" s="84"/>
      <c r="Q72" s="84"/>
      <c r="R72" s="119"/>
      <c r="S72" s="119"/>
      <c r="T72" s="119"/>
      <c r="U72" s="119"/>
      <c r="V72" s="119"/>
      <c r="W72" s="119"/>
      <c r="X72" s="68"/>
      <c r="Y72" s="68"/>
      <c r="Z72" s="68"/>
      <c r="AA72" s="110"/>
      <c r="AB72" s="110"/>
      <c r="AC72" s="110"/>
      <c r="AD72" s="110"/>
      <c r="AE72" s="110"/>
      <c r="AF72" s="110"/>
      <c r="AG72" s="110"/>
      <c r="AH72" s="110"/>
      <c r="AI72" s="110"/>
      <c r="AJ72" s="68"/>
      <c r="AK72" s="68"/>
      <c r="AL72" s="68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112"/>
      <c r="BS72" s="92"/>
    </row>
    <row r="73" spans="1:71" ht="18.600000000000001" customHeight="1" x14ac:dyDescent="0.5">
      <c r="C73" s="101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84"/>
      <c r="O73" s="84"/>
      <c r="P73" s="84"/>
      <c r="Q73" s="84"/>
      <c r="R73" s="119"/>
      <c r="S73" s="119"/>
      <c r="T73" s="119"/>
      <c r="U73" s="123" t="s">
        <v>31</v>
      </c>
      <c r="V73" s="119"/>
      <c r="W73" s="119"/>
      <c r="X73" s="119"/>
      <c r="Y73" s="119"/>
      <c r="Z73" s="119"/>
      <c r="AA73" s="110"/>
      <c r="AB73" s="124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23" t="s">
        <v>32</v>
      </c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68"/>
      <c r="BR73" s="112"/>
      <c r="BS73" s="92"/>
    </row>
    <row r="74" spans="1:71" ht="15.6" customHeight="1" x14ac:dyDescent="0.4">
      <c r="C74" s="101"/>
      <c r="D74" s="105" t="s">
        <v>33</v>
      </c>
      <c r="E74" s="106"/>
      <c r="F74" s="106"/>
      <c r="G74" s="106"/>
      <c r="H74" s="106"/>
      <c r="I74" s="106"/>
      <c r="J74" s="106"/>
      <c r="K74" s="106"/>
      <c r="L74" s="106"/>
      <c r="M74" s="107"/>
      <c r="N74" s="130" t="str">
        <f>IF([4]回答表!AD44="●","●","")</f>
        <v/>
      </c>
      <c r="O74" s="131"/>
      <c r="P74" s="131"/>
      <c r="Q74" s="132"/>
      <c r="R74" s="119"/>
      <c r="S74" s="119"/>
      <c r="T74" s="119"/>
      <c r="U74" s="133" t="str">
        <f>IF([4]回答表!AD44="●",[4]回答表!B140,"")</f>
        <v/>
      </c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5"/>
      <c r="AK74" s="183"/>
      <c r="AL74" s="183"/>
      <c r="AM74" s="133" t="str">
        <f>IF([4]回答表!AD44="●",[4]回答表!B146,"")</f>
        <v/>
      </c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5"/>
      <c r="BR74" s="112"/>
      <c r="BS74" s="92"/>
    </row>
    <row r="75" spans="1:71" ht="15.6" customHeight="1" x14ac:dyDescent="0.4">
      <c r="C75" s="101"/>
      <c r="D75" s="141"/>
      <c r="E75" s="142"/>
      <c r="F75" s="142"/>
      <c r="G75" s="142"/>
      <c r="H75" s="142"/>
      <c r="I75" s="142"/>
      <c r="J75" s="142"/>
      <c r="K75" s="142"/>
      <c r="L75" s="142"/>
      <c r="M75" s="143"/>
      <c r="N75" s="144"/>
      <c r="O75" s="145"/>
      <c r="P75" s="145"/>
      <c r="Q75" s="146"/>
      <c r="R75" s="119"/>
      <c r="S75" s="119"/>
      <c r="T75" s="119"/>
      <c r="U75" s="147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9"/>
      <c r="AK75" s="183"/>
      <c r="AL75" s="183"/>
      <c r="AM75" s="147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9"/>
      <c r="BR75" s="112"/>
      <c r="BS75" s="92"/>
    </row>
    <row r="76" spans="1:71" ht="15.6" customHeight="1" x14ac:dyDescent="0.4">
      <c r="C76" s="101"/>
      <c r="D76" s="141"/>
      <c r="E76" s="142"/>
      <c r="F76" s="142"/>
      <c r="G76" s="142"/>
      <c r="H76" s="142"/>
      <c r="I76" s="142"/>
      <c r="J76" s="142"/>
      <c r="K76" s="142"/>
      <c r="L76" s="142"/>
      <c r="M76" s="143"/>
      <c r="N76" s="144"/>
      <c r="O76" s="145"/>
      <c r="P76" s="145"/>
      <c r="Q76" s="146"/>
      <c r="R76" s="119"/>
      <c r="S76" s="119"/>
      <c r="T76" s="119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9"/>
      <c r="AK76" s="183"/>
      <c r="AL76" s="183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9"/>
      <c r="BR76" s="112"/>
      <c r="BS76" s="92"/>
    </row>
    <row r="77" spans="1:71" ht="15.6" customHeight="1" x14ac:dyDescent="0.4">
      <c r="C77" s="101"/>
      <c r="D77" s="116"/>
      <c r="E77" s="117"/>
      <c r="F77" s="117"/>
      <c r="G77" s="117"/>
      <c r="H77" s="117"/>
      <c r="I77" s="117"/>
      <c r="J77" s="117"/>
      <c r="K77" s="117"/>
      <c r="L77" s="117"/>
      <c r="M77" s="118"/>
      <c r="N77" s="154"/>
      <c r="O77" s="155"/>
      <c r="P77" s="155"/>
      <c r="Q77" s="156"/>
      <c r="R77" s="119"/>
      <c r="S77" s="119"/>
      <c r="T77" s="119"/>
      <c r="U77" s="179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1"/>
      <c r="AK77" s="183"/>
      <c r="AL77" s="183"/>
      <c r="AM77" s="179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1"/>
      <c r="BR77" s="112"/>
      <c r="BS77" s="92"/>
    </row>
    <row r="78" spans="1:71" ht="15.6" customHeight="1" x14ac:dyDescent="0.4">
      <c r="C78" s="184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6"/>
      <c r="BS78" s="92"/>
    </row>
    <row r="79" spans="1:71" ht="15.6" customHeight="1" x14ac:dyDescent="0.4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</row>
    <row r="80" spans="1:71" ht="15.6" customHeight="1" x14ac:dyDescent="0.4"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97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9"/>
    </row>
    <row r="81" spans="3:70" ht="15.6" customHeight="1" x14ac:dyDescent="0.5">
      <c r="C81" s="101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68"/>
      <c r="Y81" s="68"/>
      <c r="Z81" s="68"/>
      <c r="AA81" s="109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11"/>
      <c r="AO81" s="120"/>
      <c r="AP81" s="121"/>
      <c r="AQ81" s="121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08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10"/>
      <c r="BO81" s="110"/>
      <c r="BP81" s="110"/>
      <c r="BQ81" s="111"/>
      <c r="BR81" s="112"/>
    </row>
    <row r="82" spans="3:70" ht="15.6" customHeight="1" x14ac:dyDescent="0.5">
      <c r="C82" s="101"/>
      <c r="D82" s="102" t="s">
        <v>14</v>
      </c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5" t="s">
        <v>38</v>
      </c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7"/>
      <c r="BC82" s="108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10"/>
      <c r="BO82" s="110"/>
      <c r="BP82" s="110"/>
      <c r="BQ82" s="111"/>
      <c r="BR82" s="112"/>
    </row>
    <row r="83" spans="3:70" ht="15.6" customHeight="1" x14ac:dyDescent="0.5">
      <c r="C83" s="101"/>
      <c r="D83" s="113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5"/>
      <c r="R83" s="116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8"/>
      <c r="BC83" s="108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10"/>
      <c r="BO83" s="110"/>
      <c r="BP83" s="110"/>
      <c r="BQ83" s="111"/>
      <c r="BR83" s="112"/>
    </row>
    <row r="84" spans="3:70" ht="15.6" customHeight="1" x14ac:dyDescent="0.5">
      <c r="C84" s="101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68"/>
      <c r="Y84" s="68"/>
      <c r="Z84" s="68"/>
      <c r="AA84" s="109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11"/>
      <c r="AO84" s="120"/>
      <c r="AP84" s="121"/>
      <c r="AQ84" s="121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08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10"/>
      <c r="BO84" s="110"/>
      <c r="BP84" s="110"/>
      <c r="BQ84" s="111"/>
      <c r="BR84" s="112"/>
    </row>
    <row r="85" spans="3:70" ht="25.5" x14ac:dyDescent="0.5">
      <c r="C85" s="101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23" t="s">
        <v>39</v>
      </c>
      <c r="V85" s="125"/>
      <c r="W85" s="124"/>
      <c r="X85" s="126"/>
      <c r="Y85" s="126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4"/>
      <c r="AL85" s="124"/>
      <c r="AM85" s="123" t="s">
        <v>35</v>
      </c>
      <c r="AN85" s="119"/>
      <c r="AO85" s="119"/>
      <c r="AP85" s="119"/>
      <c r="AQ85" s="119"/>
      <c r="AR85" s="119"/>
      <c r="AS85" s="110"/>
      <c r="AT85" s="124"/>
      <c r="AU85" s="124"/>
      <c r="AV85" s="124"/>
      <c r="AW85" s="124"/>
      <c r="AX85" s="124"/>
      <c r="AY85" s="124"/>
      <c r="AZ85" s="124"/>
      <c r="BA85" s="124"/>
      <c r="BB85" s="124"/>
      <c r="BC85" s="128"/>
      <c r="BD85" s="110"/>
      <c r="BE85" s="110"/>
      <c r="BF85" s="129" t="s">
        <v>17</v>
      </c>
      <c r="BG85" s="187"/>
      <c r="BH85" s="187"/>
      <c r="BI85" s="187"/>
      <c r="BJ85" s="187"/>
      <c r="BK85" s="187"/>
      <c r="BL85" s="187"/>
      <c r="BM85" s="110"/>
      <c r="BN85" s="110"/>
      <c r="BO85" s="110"/>
      <c r="BP85" s="110"/>
      <c r="BQ85" s="111"/>
      <c r="BR85" s="112"/>
    </row>
    <row r="86" spans="3:70" ht="19.350000000000001" customHeight="1" x14ac:dyDescent="0.4">
      <c r="C86" s="101"/>
      <c r="D86" s="194" t="s">
        <v>18</v>
      </c>
      <c r="E86" s="194"/>
      <c r="F86" s="194"/>
      <c r="G86" s="194"/>
      <c r="H86" s="194"/>
      <c r="I86" s="194"/>
      <c r="J86" s="194"/>
      <c r="K86" s="194"/>
      <c r="L86" s="194"/>
      <c r="M86" s="194"/>
      <c r="N86" s="130" t="str">
        <f>IF([4]回答表!F17="水道事業",IF([4]回答表!X45="●","●",""),"")</f>
        <v/>
      </c>
      <c r="O86" s="131"/>
      <c r="P86" s="131"/>
      <c r="Q86" s="132"/>
      <c r="R86" s="119"/>
      <c r="S86" s="119"/>
      <c r="T86" s="119"/>
      <c r="U86" s="195" t="s">
        <v>40</v>
      </c>
      <c r="V86" s="196"/>
      <c r="W86" s="196"/>
      <c r="X86" s="196"/>
      <c r="Y86" s="196"/>
      <c r="Z86" s="196"/>
      <c r="AA86" s="196"/>
      <c r="AB86" s="196"/>
      <c r="AC86" s="197" t="s">
        <v>41</v>
      </c>
      <c r="AD86" s="198"/>
      <c r="AE86" s="198"/>
      <c r="AF86" s="198"/>
      <c r="AG86" s="198"/>
      <c r="AH86" s="198"/>
      <c r="AI86" s="198"/>
      <c r="AJ86" s="199"/>
      <c r="AK86" s="136"/>
      <c r="AL86" s="136"/>
      <c r="AM86" s="200" t="str">
        <f>IF([4]回答表!F17="水道事業",IF([4]回答表!X45="●",[4]回答表!B158,IF([4]回答表!AA45="●",[4]回答表!B223,"")),"")</f>
        <v/>
      </c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2"/>
      <c r="BD86" s="109"/>
      <c r="BE86" s="109"/>
      <c r="BF86" s="138" t="str">
        <f>IF([4]回答表!F17="水道事業",IF([4]回答表!X45="●",[4]回答表!B212,IF([4]回答表!AA45="●",[4]回答表!B278,"")),"")</f>
        <v/>
      </c>
      <c r="BG86" s="139"/>
      <c r="BH86" s="139"/>
      <c r="BI86" s="139"/>
      <c r="BJ86" s="138"/>
      <c r="BK86" s="139"/>
      <c r="BL86" s="139"/>
      <c r="BM86" s="139"/>
      <c r="BN86" s="138"/>
      <c r="BO86" s="139"/>
      <c r="BP86" s="139"/>
      <c r="BQ86" s="140"/>
      <c r="BR86" s="112"/>
    </row>
    <row r="87" spans="3:70" ht="19.350000000000001" customHeight="1" x14ac:dyDescent="0.4">
      <c r="C87" s="101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44"/>
      <c r="O87" s="145"/>
      <c r="P87" s="145"/>
      <c r="Q87" s="146"/>
      <c r="R87" s="119"/>
      <c r="S87" s="119"/>
      <c r="T87" s="119"/>
      <c r="U87" s="203"/>
      <c r="V87" s="204"/>
      <c r="W87" s="204"/>
      <c r="X87" s="204"/>
      <c r="Y87" s="204"/>
      <c r="Z87" s="204"/>
      <c r="AA87" s="204"/>
      <c r="AB87" s="204"/>
      <c r="AC87" s="205"/>
      <c r="AD87" s="206"/>
      <c r="AE87" s="206"/>
      <c r="AF87" s="206"/>
      <c r="AG87" s="206"/>
      <c r="AH87" s="206"/>
      <c r="AI87" s="206"/>
      <c r="AJ87" s="207"/>
      <c r="AK87" s="136"/>
      <c r="AL87" s="136"/>
      <c r="AM87" s="208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10"/>
      <c r="BD87" s="109"/>
      <c r="BE87" s="109"/>
      <c r="BF87" s="150"/>
      <c r="BG87" s="151"/>
      <c r="BH87" s="151"/>
      <c r="BI87" s="151"/>
      <c r="BJ87" s="150"/>
      <c r="BK87" s="151"/>
      <c r="BL87" s="151"/>
      <c r="BM87" s="151"/>
      <c r="BN87" s="150"/>
      <c r="BO87" s="151"/>
      <c r="BP87" s="151"/>
      <c r="BQ87" s="152"/>
      <c r="BR87" s="112"/>
    </row>
    <row r="88" spans="3:70" ht="15.6" customHeight="1" x14ac:dyDescent="0.4">
      <c r="C88" s="101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44"/>
      <c r="O88" s="145"/>
      <c r="P88" s="145"/>
      <c r="Q88" s="146"/>
      <c r="R88" s="119"/>
      <c r="S88" s="119"/>
      <c r="T88" s="119"/>
      <c r="U88" s="82" t="str">
        <f>IF([4]回答表!F17="水道事業",IF([4]回答表!X45="●",[4]回答表!J166,IF([4]回答表!AA45="●",[4]回答表!J231,"")),"")</f>
        <v/>
      </c>
      <c r="V88" s="83"/>
      <c r="W88" s="83"/>
      <c r="X88" s="83"/>
      <c r="Y88" s="83"/>
      <c r="Z88" s="83"/>
      <c r="AA88" s="83"/>
      <c r="AB88" s="153"/>
      <c r="AC88" s="82" t="str">
        <f>IF([4]回答表!F17="水道事業",IF([4]回答表!X45="●",[4]回答表!J173,IF([4]回答表!AA45="●",[4]回答表!J238,"")),"")</f>
        <v/>
      </c>
      <c r="AD88" s="83"/>
      <c r="AE88" s="83"/>
      <c r="AF88" s="83"/>
      <c r="AG88" s="83"/>
      <c r="AH88" s="83"/>
      <c r="AI88" s="83"/>
      <c r="AJ88" s="153"/>
      <c r="AK88" s="136"/>
      <c r="AL88" s="136"/>
      <c r="AM88" s="208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10"/>
      <c r="BD88" s="109"/>
      <c r="BE88" s="109"/>
      <c r="BF88" s="150"/>
      <c r="BG88" s="151"/>
      <c r="BH88" s="151"/>
      <c r="BI88" s="151"/>
      <c r="BJ88" s="150"/>
      <c r="BK88" s="151"/>
      <c r="BL88" s="151"/>
      <c r="BM88" s="151"/>
      <c r="BN88" s="150"/>
      <c r="BO88" s="151"/>
      <c r="BP88" s="151"/>
      <c r="BQ88" s="152"/>
      <c r="BR88" s="112"/>
    </row>
    <row r="89" spans="3:70" ht="15.6" customHeight="1" x14ac:dyDescent="0.4">
      <c r="C89" s="101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54"/>
      <c r="O89" s="155"/>
      <c r="P89" s="155"/>
      <c r="Q89" s="156"/>
      <c r="R89" s="119"/>
      <c r="S89" s="119"/>
      <c r="T89" s="119"/>
      <c r="U89" s="79"/>
      <c r="V89" s="80"/>
      <c r="W89" s="80"/>
      <c r="X89" s="80"/>
      <c r="Y89" s="80"/>
      <c r="Z89" s="80"/>
      <c r="AA89" s="80"/>
      <c r="AB89" s="81"/>
      <c r="AC89" s="79"/>
      <c r="AD89" s="80"/>
      <c r="AE89" s="80"/>
      <c r="AF89" s="80"/>
      <c r="AG89" s="80"/>
      <c r="AH89" s="80"/>
      <c r="AI89" s="80"/>
      <c r="AJ89" s="81"/>
      <c r="AK89" s="136"/>
      <c r="AL89" s="136"/>
      <c r="AM89" s="208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10"/>
      <c r="BD89" s="109"/>
      <c r="BE89" s="109"/>
      <c r="BF89" s="150" t="str">
        <f>IF([4]回答表!F17="水道事業",IF([4]回答表!X45="●",[4]回答表!E212,IF([4]回答表!AA45="●",[4]回答表!E278,"")),"")</f>
        <v/>
      </c>
      <c r="BG89" s="151"/>
      <c r="BH89" s="151"/>
      <c r="BI89" s="151"/>
      <c r="BJ89" s="150" t="str">
        <f>IF([4]回答表!F17="水道事業",IF([4]回答表!X45="●",[4]回答表!E213,IF([4]回答表!AA45="●",[4]回答表!E279,"")),"")</f>
        <v/>
      </c>
      <c r="BK89" s="151"/>
      <c r="BL89" s="151"/>
      <c r="BM89" s="151"/>
      <c r="BN89" s="150" t="str">
        <f>IF([4]回答表!F17="水道事業",IF([4]回答表!X45="●",[4]回答表!E214,IF([4]回答表!AA45="●",[4]回答表!E280,"")),"")</f>
        <v/>
      </c>
      <c r="BO89" s="151"/>
      <c r="BP89" s="151"/>
      <c r="BQ89" s="152"/>
      <c r="BR89" s="112"/>
    </row>
    <row r="90" spans="3:70" ht="15.6" customHeight="1" x14ac:dyDescent="0.4">
      <c r="C90" s="101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8"/>
      <c r="O90" s="158"/>
      <c r="P90" s="158"/>
      <c r="Q90" s="158"/>
      <c r="R90" s="159"/>
      <c r="S90" s="159"/>
      <c r="T90" s="159"/>
      <c r="U90" s="85"/>
      <c r="V90" s="86"/>
      <c r="W90" s="86"/>
      <c r="X90" s="86"/>
      <c r="Y90" s="86"/>
      <c r="Z90" s="86"/>
      <c r="AA90" s="86"/>
      <c r="AB90" s="87"/>
      <c r="AC90" s="85"/>
      <c r="AD90" s="86"/>
      <c r="AE90" s="86"/>
      <c r="AF90" s="86"/>
      <c r="AG90" s="86"/>
      <c r="AH90" s="86"/>
      <c r="AI90" s="86"/>
      <c r="AJ90" s="87"/>
      <c r="AK90" s="136"/>
      <c r="AL90" s="136"/>
      <c r="AM90" s="208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10"/>
      <c r="BD90" s="120"/>
      <c r="BE90" s="120"/>
      <c r="BF90" s="150"/>
      <c r="BG90" s="151"/>
      <c r="BH90" s="151"/>
      <c r="BI90" s="151"/>
      <c r="BJ90" s="150"/>
      <c r="BK90" s="151"/>
      <c r="BL90" s="151"/>
      <c r="BM90" s="151"/>
      <c r="BN90" s="150"/>
      <c r="BO90" s="151"/>
      <c r="BP90" s="151"/>
      <c r="BQ90" s="152"/>
      <c r="BR90" s="112"/>
    </row>
    <row r="91" spans="3:70" ht="19.350000000000001" customHeight="1" x14ac:dyDescent="0.4">
      <c r="C91" s="101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9"/>
      <c r="S91" s="159"/>
      <c r="T91" s="159"/>
      <c r="U91" s="195" t="s">
        <v>42</v>
      </c>
      <c r="V91" s="196"/>
      <c r="W91" s="196"/>
      <c r="X91" s="196"/>
      <c r="Y91" s="196"/>
      <c r="Z91" s="196"/>
      <c r="AA91" s="196"/>
      <c r="AB91" s="196"/>
      <c r="AC91" s="195" t="s">
        <v>43</v>
      </c>
      <c r="AD91" s="196"/>
      <c r="AE91" s="196"/>
      <c r="AF91" s="196"/>
      <c r="AG91" s="196"/>
      <c r="AH91" s="196"/>
      <c r="AI91" s="196"/>
      <c r="AJ91" s="211"/>
      <c r="AK91" s="136"/>
      <c r="AL91" s="136"/>
      <c r="AM91" s="208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10"/>
      <c r="BD91" s="109"/>
      <c r="BE91" s="109"/>
      <c r="BF91" s="150"/>
      <c r="BG91" s="151"/>
      <c r="BH91" s="151"/>
      <c r="BI91" s="151"/>
      <c r="BJ91" s="150"/>
      <c r="BK91" s="151"/>
      <c r="BL91" s="151"/>
      <c r="BM91" s="151"/>
      <c r="BN91" s="150"/>
      <c r="BO91" s="151"/>
      <c r="BP91" s="151"/>
      <c r="BQ91" s="152"/>
      <c r="BR91" s="112"/>
    </row>
    <row r="92" spans="3:70" ht="19.350000000000001" customHeight="1" x14ac:dyDescent="0.4">
      <c r="C92" s="101"/>
      <c r="D92" s="212" t="s">
        <v>26</v>
      </c>
      <c r="E92" s="194"/>
      <c r="F92" s="194"/>
      <c r="G92" s="194"/>
      <c r="H92" s="194"/>
      <c r="I92" s="194"/>
      <c r="J92" s="194"/>
      <c r="K92" s="194"/>
      <c r="L92" s="194"/>
      <c r="M92" s="213"/>
      <c r="N92" s="130" t="str">
        <f>IF([4]回答表!F17="水道事業",IF([4]回答表!AA45="●","●",""),"")</f>
        <v/>
      </c>
      <c r="O92" s="131"/>
      <c r="P92" s="131"/>
      <c r="Q92" s="132"/>
      <c r="R92" s="119"/>
      <c r="S92" s="119"/>
      <c r="T92" s="119"/>
      <c r="U92" s="203"/>
      <c r="V92" s="204"/>
      <c r="W92" s="204"/>
      <c r="X92" s="204"/>
      <c r="Y92" s="204"/>
      <c r="Z92" s="204"/>
      <c r="AA92" s="204"/>
      <c r="AB92" s="204"/>
      <c r="AC92" s="203"/>
      <c r="AD92" s="204"/>
      <c r="AE92" s="204"/>
      <c r="AF92" s="204"/>
      <c r="AG92" s="204"/>
      <c r="AH92" s="204"/>
      <c r="AI92" s="204"/>
      <c r="AJ92" s="214"/>
      <c r="AK92" s="136"/>
      <c r="AL92" s="136"/>
      <c r="AM92" s="208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10"/>
      <c r="BD92" s="172"/>
      <c r="BE92" s="172"/>
      <c r="BF92" s="150"/>
      <c r="BG92" s="151"/>
      <c r="BH92" s="151"/>
      <c r="BI92" s="151"/>
      <c r="BJ92" s="150"/>
      <c r="BK92" s="151"/>
      <c r="BL92" s="151"/>
      <c r="BM92" s="151"/>
      <c r="BN92" s="150"/>
      <c r="BO92" s="151"/>
      <c r="BP92" s="151"/>
      <c r="BQ92" s="152"/>
      <c r="BR92" s="112"/>
    </row>
    <row r="93" spans="3:70" ht="15.6" customHeight="1" x14ac:dyDescent="0.4">
      <c r="C93" s="101"/>
      <c r="D93" s="194"/>
      <c r="E93" s="194"/>
      <c r="F93" s="194"/>
      <c r="G93" s="194"/>
      <c r="H93" s="194"/>
      <c r="I93" s="194"/>
      <c r="J93" s="194"/>
      <c r="K93" s="194"/>
      <c r="L93" s="194"/>
      <c r="M93" s="213"/>
      <c r="N93" s="144"/>
      <c r="O93" s="145"/>
      <c r="P93" s="145"/>
      <c r="Q93" s="146"/>
      <c r="R93" s="119"/>
      <c r="S93" s="119"/>
      <c r="T93" s="119"/>
      <c r="U93" s="82" t="str">
        <f>IF([4]回答表!F17="水道事業",IF([4]回答表!X45="●",[4]回答表!J176,IF([4]回答表!AA45="●",[4]回答表!J241,"")),"")</f>
        <v/>
      </c>
      <c r="V93" s="83"/>
      <c r="W93" s="83"/>
      <c r="X93" s="83"/>
      <c r="Y93" s="83"/>
      <c r="Z93" s="83"/>
      <c r="AA93" s="83"/>
      <c r="AB93" s="153"/>
      <c r="AC93" s="82" t="str">
        <f>IF([4]回答表!F17="水道事業",IF([4]回答表!X45="●",[4]回答表!J180,IF([4]回答表!AA45="●",[4]回答表!J245,"")),"")</f>
        <v/>
      </c>
      <c r="AD93" s="83"/>
      <c r="AE93" s="83"/>
      <c r="AF93" s="83"/>
      <c r="AG93" s="83"/>
      <c r="AH93" s="83"/>
      <c r="AI93" s="83"/>
      <c r="AJ93" s="153"/>
      <c r="AK93" s="136"/>
      <c r="AL93" s="136"/>
      <c r="AM93" s="208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10"/>
      <c r="BD93" s="172"/>
      <c r="BE93" s="172"/>
      <c r="BF93" s="150" t="s">
        <v>23</v>
      </c>
      <c r="BG93" s="151"/>
      <c r="BH93" s="151"/>
      <c r="BI93" s="151"/>
      <c r="BJ93" s="150" t="s">
        <v>24</v>
      </c>
      <c r="BK93" s="151"/>
      <c r="BL93" s="151"/>
      <c r="BM93" s="151"/>
      <c r="BN93" s="150" t="s">
        <v>25</v>
      </c>
      <c r="BO93" s="151"/>
      <c r="BP93" s="151"/>
      <c r="BQ93" s="152"/>
      <c r="BR93" s="112"/>
    </row>
    <row r="94" spans="3:70" ht="15.6" customHeight="1" x14ac:dyDescent="0.4">
      <c r="C94" s="101"/>
      <c r="D94" s="194"/>
      <c r="E94" s="194"/>
      <c r="F94" s="194"/>
      <c r="G94" s="194"/>
      <c r="H94" s="194"/>
      <c r="I94" s="194"/>
      <c r="J94" s="194"/>
      <c r="K94" s="194"/>
      <c r="L94" s="194"/>
      <c r="M94" s="213"/>
      <c r="N94" s="144"/>
      <c r="O94" s="145"/>
      <c r="P94" s="145"/>
      <c r="Q94" s="146"/>
      <c r="R94" s="119"/>
      <c r="S94" s="119"/>
      <c r="T94" s="119"/>
      <c r="U94" s="79"/>
      <c r="V94" s="80"/>
      <c r="W94" s="80"/>
      <c r="X94" s="80"/>
      <c r="Y94" s="80"/>
      <c r="Z94" s="80"/>
      <c r="AA94" s="80"/>
      <c r="AB94" s="81"/>
      <c r="AC94" s="79"/>
      <c r="AD94" s="80"/>
      <c r="AE94" s="80"/>
      <c r="AF94" s="80"/>
      <c r="AG94" s="80"/>
      <c r="AH94" s="80"/>
      <c r="AI94" s="80"/>
      <c r="AJ94" s="81"/>
      <c r="AK94" s="136"/>
      <c r="AL94" s="136"/>
      <c r="AM94" s="208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10"/>
      <c r="BD94" s="172"/>
      <c r="BE94" s="172"/>
      <c r="BF94" s="150"/>
      <c r="BG94" s="151"/>
      <c r="BH94" s="151"/>
      <c r="BI94" s="151"/>
      <c r="BJ94" s="150"/>
      <c r="BK94" s="151"/>
      <c r="BL94" s="151"/>
      <c r="BM94" s="151"/>
      <c r="BN94" s="150"/>
      <c r="BO94" s="151"/>
      <c r="BP94" s="151"/>
      <c r="BQ94" s="152"/>
      <c r="BR94" s="112"/>
    </row>
    <row r="95" spans="3:70" ht="15.6" customHeight="1" x14ac:dyDescent="0.4">
      <c r="C95" s="101"/>
      <c r="D95" s="194"/>
      <c r="E95" s="194"/>
      <c r="F95" s="194"/>
      <c r="G95" s="194"/>
      <c r="H95" s="194"/>
      <c r="I95" s="194"/>
      <c r="J95" s="194"/>
      <c r="K95" s="194"/>
      <c r="L95" s="194"/>
      <c r="M95" s="213"/>
      <c r="N95" s="154"/>
      <c r="O95" s="155"/>
      <c r="P95" s="155"/>
      <c r="Q95" s="156"/>
      <c r="R95" s="119"/>
      <c r="S95" s="119"/>
      <c r="T95" s="119"/>
      <c r="U95" s="85"/>
      <c r="V95" s="86"/>
      <c r="W95" s="86"/>
      <c r="X95" s="86"/>
      <c r="Y95" s="86"/>
      <c r="Z95" s="86"/>
      <c r="AA95" s="86"/>
      <c r="AB95" s="87"/>
      <c r="AC95" s="85"/>
      <c r="AD95" s="86"/>
      <c r="AE95" s="86"/>
      <c r="AF95" s="86"/>
      <c r="AG95" s="86"/>
      <c r="AH95" s="86"/>
      <c r="AI95" s="86"/>
      <c r="AJ95" s="87"/>
      <c r="AK95" s="136"/>
      <c r="AL95" s="136"/>
      <c r="AM95" s="215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7"/>
      <c r="BD95" s="172"/>
      <c r="BE95" s="172"/>
      <c r="BF95" s="189"/>
      <c r="BG95" s="190"/>
      <c r="BH95" s="190"/>
      <c r="BI95" s="190"/>
      <c r="BJ95" s="189"/>
      <c r="BK95" s="190"/>
      <c r="BL95" s="190"/>
      <c r="BM95" s="190"/>
      <c r="BN95" s="189"/>
      <c r="BO95" s="190"/>
      <c r="BP95" s="190"/>
      <c r="BQ95" s="191"/>
      <c r="BR95" s="112"/>
    </row>
    <row r="96" spans="3:70" ht="15.6" customHeight="1" x14ac:dyDescent="0.5">
      <c r="C96" s="101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84"/>
      <c r="O96" s="84"/>
      <c r="P96" s="84"/>
      <c r="Q96" s="84"/>
      <c r="R96" s="119"/>
      <c r="S96" s="119"/>
      <c r="T96" s="119"/>
      <c r="U96" s="119"/>
      <c r="V96" s="119"/>
      <c r="W96" s="119"/>
      <c r="X96" s="68"/>
      <c r="Y96" s="68"/>
      <c r="Z96" s="68"/>
      <c r="AA96" s="110"/>
      <c r="AB96" s="110"/>
      <c r="AC96" s="110"/>
      <c r="AD96" s="110"/>
      <c r="AE96" s="110"/>
      <c r="AF96" s="110"/>
      <c r="AG96" s="110"/>
      <c r="AH96" s="110"/>
      <c r="AI96" s="110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112"/>
    </row>
    <row r="97" spans="1:71" ht="18.600000000000001" customHeight="1" x14ac:dyDescent="0.5">
      <c r="C97" s="101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84"/>
      <c r="O97" s="84"/>
      <c r="P97" s="84"/>
      <c r="Q97" s="84"/>
      <c r="R97" s="119"/>
      <c r="S97" s="119"/>
      <c r="T97" s="119"/>
      <c r="U97" s="123" t="s">
        <v>31</v>
      </c>
      <c r="V97" s="119"/>
      <c r="W97" s="119"/>
      <c r="X97" s="119"/>
      <c r="Y97" s="119"/>
      <c r="Z97" s="119"/>
      <c r="AA97" s="110"/>
      <c r="AB97" s="124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23" t="s">
        <v>32</v>
      </c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68"/>
      <c r="BR97" s="112"/>
    </row>
    <row r="98" spans="1:71" ht="15.6" customHeight="1" x14ac:dyDescent="0.4">
      <c r="C98" s="101"/>
      <c r="D98" s="194" t="s">
        <v>33</v>
      </c>
      <c r="E98" s="194"/>
      <c r="F98" s="194"/>
      <c r="G98" s="194"/>
      <c r="H98" s="194"/>
      <c r="I98" s="194"/>
      <c r="J98" s="194"/>
      <c r="K98" s="194"/>
      <c r="L98" s="194"/>
      <c r="M98" s="213"/>
      <c r="N98" s="130" t="str">
        <f>IF([4]回答表!F17="水道事業",IF([4]回答表!AD45="●","●",""),"")</f>
        <v/>
      </c>
      <c r="O98" s="131"/>
      <c r="P98" s="131"/>
      <c r="Q98" s="132"/>
      <c r="R98" s="119"/>
      <c r="S98" s="119"/>
      <c r="T98" s="119"/>
      <c r="U98" s="133" t="str">
        <f>IF([4]回答表!F17="水道事業",IF([4]回答表!AD45="●",[4]回答表!B289,""),"")</f>
        <v/>
      </c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5"/>
      <c r="AK98" s="183"/>
      <c r="AL98" s="183"/>
      <c r="AM98" s="133" t="str">
        <f>IF([4]回答表!F17="水道事業",IF([4]回答表!AD45="●",[4]回答表!B295,""),"")</f>
        <v/>
      </c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12"/>
    </row>
    <row r="99" spans="1:71" ht="15.6" customHeight="1" x14ac:dyDescent="0.4">
      <c r="C99" s="101"/>
      <c r="D99" s="194"/>
      <c r="E99" s="194"/>
      <c r="F99" s="194"/>
      <c r="G99" s="194"/>
      <c r="H99" s="194"/>
      <c r="I99" s="194"/>
      <c r="J99" s="194"/>
      <c r="K99" s="194"/>
      <c r="L99" s="194"/>
      <c r="M99" s="213"/>
      <c r="N99" s="144"/>
      <c r="O99" s="145"/>
      <c r="P99" s="145"/>
      <c r="Q99" s="146"/>
      <c r="R99" s="119"/>
      <c r="S99" s="119"/>
      <c r="T99" s="119"/>
      <c r="U99" s="147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9"/>
      <c r="AK99" s="183"/>
      <c r="AL99" s="183"/>
      <c r="AM99" s="147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9"/>
      <c r="BR99" s="112"/>
    </row>
    <row r="100" spans="1:71" ht="15.6" customHeight="1" x14ac:dyDescent="0.4">
      <c r="C100" s="101"/>
      <c r="D100" s="194"/>
      <c r="E100" s="194"/>
      <c r="F100" s="194"/>
      <c r="G100" s="194"/>
      <c r="H100" s="194"/>
      <c r="I100" s="194"/>
      <c r="J100" s="194"/>
      <c r="K100" s="194"/>
      <c r="L100" s="194"/>
      <c r="M100" s="213"/>
      <c r="N100" s="144"/>
      <c r="O100" s="145"/>
      <c r="P100" s="145"/>
      <c r="Q100" s="146"/>
      <c r="R100" s="119"/>
      <c r="S100" s="119"/>
      <c r="T100" s="119"/>
      <c r="U100" s="14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9"/>
      <c r="AK100" s="183"/>
      <c r="AL100" s="183"/>
      <c r="AM100" s="147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9"/>
      <c r="BR100" s="112"/>
    </row>
    <row r="101" spans="1:71" ht="15.6" customHeight="1" x14ac:dyDescent="0.4">
      <c r="C101" s="101"/>
      <c r="D101" s="194"/>
      <c r="E101" s="194"/>
      <c r="F101" s="194"/>
      <c r="G101" s="194"/>
      <c r="H101" s="194"/>
      <c r="I101" s="194"/>
      <c r="J101" s="194"/>
      <c r="K101" s="194"/>
      <c r="L101" s="194"/>
      <c r="M101" s="213"/>
      <c r="N101" s="154"/>
      <c r="O101" s="155"/>
      <c r="P101" s="155"/>
      <c r="Q101" s="156"/>
      <c r="R101" s="119"/>
      <c r="S101" s="119"/>
      <c r="T101" s="119"/>
      <c r="U101" s="179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1"/>
      <c r="AK101" s="183"/>
      <c r="AL101" s="183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112"/>
    </row>
    <row r="102" spans="1:71" ht="15.6" customHeight="1" x14ac:dyDescent="0.4">
      <c r="C102" s="184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6"/>
    </row>
    <row r="103" spans="1:71" ht="15.6" customHeight="1" x14ac:dyDescent="0.4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</row>
    <row r="104" spans="1:71" ht="15.6" customHeight="1" x14ac:dyDescent="0.4">
      <c r="C104" s="94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97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9"/>
    </row>
    <row r="105" spans="1:71" ht="15.6" customHeight="1" x14ac:dyDescent="0.5">
      <c r="C105" s="10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68"/>
      <c r="Y105" s="68"/>
      <c r="Z105" s="68"/>
      <c r="AA105" s="109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11"/>
      <c r="AO105" s="120"/>
      <c r="AP105" s="121"/>
      <c r="AQ105" s="121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08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10"/>
      <c r="BO105" s="110"/>
      <c r="BP105" s="110"/>
      <c r="BQ105" s="111"/>
      <c r="BR105" s="112"/>
    </row>
    <row r="106" spans="1:71" ht="15.6" customHeight="1" x14ac:dyDescent="0.5">
      <c r="C106" s="101"/>
      <c r="D106" s="102" t="s">
        <v>14</v>
      </c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4"/>
      <c r="R106" s="105" t="s">
        <v>44</v>
      </c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7"/>
      <c r="BC106" s="108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10"/>
      <c r="BO106" s="110"/>
      <c r="BP106" s="110"/>
      <c r="BQ106" s="111"/>
      <c r="BR106" s="112"/>
    </row>
    <row r="107" spans="1:71" ht="15.6" customHeight="1" x14ac:dyDescent="0.5">
      <c r="C107" s="101"/>
      <c r="D107" s="113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5"/>
      <c r="R107" s="116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8"/>
      <c r="BC107" s="108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10"/>
      <c r="BO107" s="110"/>
      <c r="BP107" s="110"/>
      <c r="BQ107" s="111"/>
      <c r="BR107" s="112"/>
    </row>
    <row r="108" spans="1:71" ht="15.6" customHeight="1" x14ac:dyDescent="0.5">
      <c r="C108" s="10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68"/>
      <c r="Y108" s="68"/>
      <c r="Z108" s="68"/>
      <c r="AA108" s="109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11"/>
      <c r="AO108" s="120"/>
      <c r="AP108" s="121"/>
      <c r="AQ108" s="121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08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10"/>
      <c r="BO108" s="110"/>
      <c r="BP108" s="110"/>
      <c r="BQ108" s="111"/>
      <c r="BR108" s="112"/>
    </row>
    <row r="109" spans="1:71" ht="25.5" x14ac:dyDescent="0.5">
      <c r="C109" s="10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23" t="s">
        <v>39</v>
      </c>
      <c r="V109" s="125"/>
      <c r="W109" s="124"/>
      <c r="X109" s="126"/>
      <c r="Y109" s="126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4"/>
      <c r="AL109" s="124"/>
      <c r="AM109" s="123" t="s">
        <v>35</v>
      </c>
      <c r="AN109" s="119"/>
      <c r="AO109" s="119"/>
      <c r="AP109" s="119"/>
      <c r="AQ109" s="119"/>
      <c r="AR109" s="119"/>
      <c r="AS109" s="110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8"/>
      <c r="BD109" s="110"/>
      <c r="BE109" s="110"/>
      <c r="BF109" s="129" t="s">
        <v>17</v>
      </c>
      <c r="BG109" s="187"/>
      <c r="BH109" s="187"/>
      <c r="BI109" s="187"/>
      <c r="BJ109" s="187"/>
      <c r="BK109" s="187"/>
      <c r="BL109" s="187"/>
      <c r="BM109" s="110"/>
      <c r="BN109" s="110"/>
      <c r="BO109" s="110"/>
      <c r="BP109" s="110"/>
      <c r="BQ109" s="111"/>
      <c r="BR109" s="112"/>
    </row>
    <row r="110" spans="1:71" ht="19.350000000000001" customHeight="1" x14ac:dyDescent="0.4">
      <c r="C110" s="101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119"/>
      <c r="S110" s="119"/>
      <c r="T110" s="119"/>
      <c r="U110" s="195" t="s">
        <v>45</v>
      </c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211"/>
      <c r="AK110" s="136"/>
      <c r="AL110" s="136"/>
      <c r="AM110" s="200" t="str">
        <f>IF([4]回答表!F17="簡易水道事業",IF([4]回答表!X45="●",[4]回答表!B158,IF([4]回答表!AA45="●",[4]回答表!B223,"")),"")</f>
        <v/>
      </c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2"/>
      <c r="BC110" s="120"/>
      <c r="BD110" s="109"/>
      <c r="BE110" s="109"/>
      <c r="BF110" s="138" t="str">
        <f>IF([4]回答表!F17="簡易水道事業",IF([4]回答表!X45="●",[4]回答表!B212,IF([4]回答表!AA45="●",[4]回答表!B278,"")),"")</f>
        <v/>
      </c>
      <c r="BG110" s="139"/>
      <c r="BH110" s="139"/>
      <c r="BI110" s="139"/>
      <c r="BJ110" s="138"/>
      <c r="BK110" s="139"/>
      <c r="BL110" s="139"/>
      <c r="BM110" s="139"/>
      <c r="BN110" s="138"/>
      <c r="BO110" s="139"/>
      <c r="BP110" s="139"/>
      <c r="BQ110" s="140"/>
      <c r="BR110" s="112"/>
    </row>
    <row r="111" spans="1:71" ht="19.350000000000001" customHeight="1" x14ac:dyDescent="0.4">
      <c r="C111" s="101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119"/>
      <c r="S111" s="119"/>
      <c r="T111" s="119"/>
      <c r="U111" s="218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20"/>
      <c r="AK111" s="136"/>
      <c r="AL111" s="136"/>
      <c r="AM111" s="208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10"/>
      <c r="BC111" s="120"/>
      <c r="BD111" s="109"/>
      <c r="BE111" s="109"/>
      <c r="BF111" s="150"/>
      <c r="BG111" s="151"/>
      <c r="BH111" s="151"/>
      <c r="BI111" s="151"/>
      <c r="BJ111" s="150"/>
      <c r="BK111" s="151"/>
      <c r="BL111" s="151"/>
      <c r="BM111" s="151"/>
      <c r="BN111" s="150"/>
      <c r="BO111" s="151"/>
      <c r="BP111" s="151"/>
      <c r="BQ111" s="152"/>
      <c r="BR111" s="112"/>
    </row>
    <row r="112" spans="1:71" ht="15.6" customHeight="1" x14ac:dyDescent="0.4">
      <c r="C112" s="101"/>
      <c r="D112" s="105" t="s">
        <v>18</v>
      </c>
      <c r="E112" s="106"/>
      <c r="F112" s="106"/>
      <c r="G112" s="106"/>
      <c r="H112" s="106"/>
      <c r="I112" s="106"/>
      <c r="J112" s="106"/>
      <c r="K112" s="106"/>
      <c r="L112" s="106"/>
      <c r="M112" s="107"/>
      <c r="N112" s="130" t="str">
        <f>IF([4]回答表!F17="簡易水道事業",IF([4]回答表!X45="●","●",""),"")</f>
        <v/>
      </c>
      <c r="O112" s="131"/>
      <c r="P112" s="131"/>
      <c r="Q112" s="132"/>
      <c r="R112" s="119"/>
      <c r="S112" s="119"/>
      <c r="T112" s="119"/>
      <c r="U112" s="82" t="str">
        <f>IF([4]回答表!F17="簡易水道事業",IF([4]回答表!X45="●",[4]回答表!Y185,IF([4]回答表!AA45="●",[4]回答表!Y251,"")),"")</f>
        <v/>
      </c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153"/>
      <c r="AK112" s="136"/>
      <c r="AL112" s="136"/>
      <c r="AM112" s="208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10"/>
      <c r="BC112" s="120"/>
      <c r="BD112" s="109"/>
      <c r="BE112" s="109"/>
      <c r="BF112" s="150"/>
      <c r="BG112" s="151"/>
      <c r="BH112" s="151"/>
      <c r="BI112" s="151"/>
      <c r="BJ112" s="150"/>
      <c r="BK112" s="151"/>
      <c r="BL112" s="151"/>
      <c r="BM112" s="151"/>
      <c r="BN112" s="150"/>
      <c r="BO112" s="151"/>
      <c r="BP112" s="151"/>
      <c r="BQ112" s="152"/>
      <c r="BR112" s="112"/>
    </row>
    <row r="113" spans="3:70" ht="15.6" customHeight="1" x14ac:dyDescent="0.4">
      <c r="C113" s="101"/>
      <c r="D113" s="141"/>
      <c r="E113" s="142"/>
      <c r="F113" s="142"/>
      <c r="G113" s="142"/>
      <c r="H113" s="142"/>
      <c r="I113" s="142"/>
      <c r="J113" s="142"/>
      <c r="K113" s="142"/>
      <c r="L113" s="142"/>
      <c r="M113" s="143"/>
      <c r="N113" s="144"/>
      <c r="O113" s="145"/>
      <c r="P113" s="145"/>
      <c r="Q113" s="146"/>
      <c r="R113" s="119"/>
      <c r="S113" s="119"/>
      <c r="T113" s="119"/>
      <c r="U113" s="79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136"/>
      <c r="AL113" s="136"/>
      <c r="AM113" s="208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10"/>
      <c r="BC113" s="120"/>
      <c r="BD113" s="109"/>
      <c r="BE113" s="109"/>
      <c r="BF113" s="150" t="str">
        <f>IF([4]回答表!F17="簡易水道事業",IF([4]回答表!X45="●",[4]回答表!E212,IF([4]回答表!AA45="●",[4]回答表!E278,"")),"")</f>
        <v/>
      </c>
      <c r="BG113" s="151"/>
      <c r="BH113" s="151"/>
      <c r="BI113" s="151"/>
      <c r="BJ113" s="150" t="str">
        <f>IF([4]回答表!F17="簡易水道事業",IF([4]回答表!X45="●",[4]回答表!E213,IF([4]回答表!AA45="●",[4]回答表!E279,"")),"")</f>
        <v/>
      </c>
      <c r="BK113" s="151"/>
      <c r="BL113" s="151"/>
      <c r="BM113" s="151"/>
      <c r="BN113" s="150" t="str">
        <f>IF([4]回答表!F17="簡易水道事業",IF([4]回答表!X45="●",[4]回答表!E214,IF([4]回答表!AA45="●",[4]回答表!E280,"")),"")</f>
        <v/>
      </c>
      <c r="BO113" s="151"/>
      <c r="BP113" s="151"/>
      <c r="BQ113" s="152"/>
      <c r="BR113" s="112"/>
    </row>
    <row r="114" spans="3:70" ht="15.6" customHeight="1" x14ac:dyDescent="0.4">
      <c r="C114" s="101"/>
      <c r="D114" s="141"/>
      <c r="E114" s="142"/>
      <c r="F114" s="142"/>
      <c r="G114" s="142"/>
      <c r="H114" s="142"/>
      <c r="I114" s="142"/>
      <c r="J114" s="142"/>
      <c r="K114" s="142"/>
      <c r="L114" s="142"/>
      <c r="M114" s="143"/>
      <c r="N114" s="144"/>
      <c r="O114" s="145"/>
      <c r="P114" s="145"/>
      <c r="Q114" s="146"/>
      <c r="R114" s="159"/>
      <c r="S114" s="159"/>
      <c r="T114" s="159"/>
      <c r="U114" s="85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7"/>
      <c r="AK114" s="136"/>
      <c r="AL114" s="136"/>
      <c r="AM114" s="208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10"/>
      <c r="BC114" s="120"/>
      <c r="BD114" s="120"/>
      <c r="BE114" s="120"/>
      <c r="BF114" s="150"/>
      <c r="BG114" s="151"/>
      <c r="BH114" s="151"/>
      <c r="BI114" s="151"/>
      <c r="BJ114" s="150"/>
      <c r="BK114" s="151"/>
      <c r="BL114" s="151"/>
      <c r="BM114" s="151"/>
      <c r="BN114" s="150"/>
      <c r="BO114" s="151"/>
      <c r="BP114" s="151"/>
      <c r="BQ114" s="152"/>
      <c r="BR114" s="112"/>
    </row>
    <row r="115" spans="3:70" ht="19.350000000000001" customHeight="1" x14ac:dyDescent="0.4">
      <c r="C115" s="101"/>
      <c r="D115" s="116"/>
      <c r="E115" s="117"/>
      <c r="F115" s="117"/>
      <c r="G115" s="117"/>
      <c r="H115" s="117"/>
      <c r="I115" s="117"/>
      <c r="J115" s="117"/>
      <c r="K115" s="117"/>
      <c r="L115" s="117"/>
      <c r="M115" s="118"/>
      <c r="N115" s="154"/>
      <c r="O115" s="155"/>
      <c r="P115" s="155"/>
      <c r="Q115" s="156"/>
      <c r="R115" s="159"/>
      <c r="S115" s="159"/>
      <c r="T115" s="159"/>
      <c r="U115" s="195" t="s">
        <v>46</v>
      </c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211"/>
      <c r="AK115" s="136"/>
      <c r="AL115" s="136"/>
      <c r="AM115" s="208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10"/>
      <c r="BC115" s="120"/>
      <c r="BD115" s="109"/>
      <c r="BE115" s="109"/>
      <c r="BF115" s="150"/>
      <c r="BG115" s="151"/>
      <c r="BH115" s="151"/>
      <c r="BI115" s="151"/>
      <c r="BJ115" s="150"/>
      <c r="BK115" s="151"/>
      <c r="BL115" s="151"/>
      <c r="BM115" s="151"/>
      <c r="BN115" s="150"/>
      <c r="BO115" s="151"/>
      <c r="BP115" s="151"/>
      <c r="BQ115" s="152"/>
      <c r="BR115" s="112"/>
    </row>
    <row r="116" spans="3:70" ht="19.350000000000001" customHeight="1" x14ac:dyDescent="0.4">
      <c r="C116" s="10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218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20"/>
      <c r="AK116" s="136"/>
      <c r="AL116" s="136"/>
      <c r="AM116" s="208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10"/>
      <c r="BC116" s="120"/>
      <c r="BD116" s="172"/>
      <c r="BE116" s="172"/>
      <c r="BF116" s="150"/>
      <c r="BG116" s="151"/>
      <c r="BH116" s="151"/>
      <c r="BI116" s="151"/>
      <c r="BJ116" s="150"/>
      <c r="BK116" s="151"/>
      <c r="BL116" s="151"/>
      <c r="BM116" s="151"/>
      <c r="BN116" s="150"/>
      <c r="BO116" s="151"/>
      <c r="BP116" s="151"/>
      <c r="BQ116" s="152"/>
      <c r="BR116" s="112"/>
    </row>
    <row r="117" spans="3:70" ht="15.6" customHeight="1" x14ac:dyDescent="0.4">
      <c r="C117" s="101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119"/>
      <c r="S117" s="119"/>
      <c r="T117" s="119"/>
      <c r="U117" s="82" t="str">
        <f>IF([4]回答表!F17="簡易水道事業",IF([4]回答表!X45="●",[4]回答表!Y186,IF([4]回答表!AA45="●",[4]回答表!Y252,"")),"")</f>
        <v/>
      </c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153"/>
      <c r="AK117" s="136"/>
      <c r="AL117" s="136"/>
      <c r="AM117" s="208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10"/>
      <c r="BC117" s="120"/>
      <c r="BD117" s="172"/>
      <c r="BE117" s="172"/>
      <c r="BF117" s="150" t="s">
        <v>23</v>
      </c>
      <c r="BG117" s="151"/>
      <c r="BH117" s="151"/>
      <c r="BI117" s="151"/>
      <c r="BJ117" s="150" t="s">
        <v>24</v>
      </c>
      <c r="BK117" s="151"/>
      <c r="BL117" s="151"/>
      <c r="BM117" s="151"/>
      <c r="BN117" s="150" t="s">
        <v>25</v>
      </c>
      <c r="BO117" s="151"/>
      <c r="BP117" s="151"/>
      <c r="BQ117" s="152"/>
      <c r="BR117" s="112"/>
    </row>
    <row r="118" spans="3:70" ht="15.6" customHeight="1" x14ac:dyDescent="0.4">
      <c r="C118" s="101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119"/>
      <c r="S118" s="119"/>
      <c r="T118" s="119"/>
      <c r="U118" s="79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1"/>
      <c r="AK118" s="136"/>
      <c r="AL118" s="136"/>
      <c r="AM118" s="215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7"/>
      <c r="BC118" s="120"/>
      <c r="BD118" s="172"/>
      <c r="BE118" s="172"/>
      <c r="BF118" s="150"/>
      <c r="BG118" s="151"/>
      <c r="BH118" s="151"/>
      <c r="BI118" s="151"/>
      <c r="BJ118" s="150"/>
      <c r="BK118" s="151"/>
      <c r="BL118" s="151"/>
      <c r="BM118" s="151"/>
      <c r="BN118" s="150"/>
      <c r="BO118" s="151"/>
      <c r="BP118" s="151"/>
      <c r="BQ118" s="152"/>
      <c r="BR118" s="112"/>
    </row>
    <row r="119" spans="3:70" ht="15.6" customHeight="1" x14ac:dyDescent="0.4">
      <c r="C119" s="101"/>
      <c r="D119" s="166" t="s">
        <v>26</v>
      </c>
      <c r="E119" s="167"/>
      <c r="F119" s="167"/>
      <c r="G119" s="167"/>
      <c r="H119" s="167"/>
      <c r="I119" s="167"/>
      <c r="J119" s="167"/>
      <c r="K119" s="167"/>
      <c r="L119" s="167"/>
      <c r="M119" s="168"/>
      <c r="N119" s="130" t="str">
        <f>IF([4]回答表!F17="簡易水道事業",IF([4]回答表!AA45="●","●",""),"")</f>
        <v/>
      </c>
      <c r="O119" s="131"/>
      <c r="P119" s="131"/>
      <c r="Q119" s="132"/>
      <c r="R119" s="119"/>
      <c r="S119" s="119"/>
      <c r="T119" s="119"/>
      <c r="U119" s="85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7"/>
      <c r="AK119" s="136"/>
      <c r="AL119" s="136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120"/>
      <c r="BD119" s="172"/>
      <c r="BE119" s="172"/>
      <c r="BF119" s="189"/>
      <c r="BG119" s="190"/>
      <c r="BH119" s="190"/>
      <c r="BI119" s="190"/>
      <c r="BJ119" s="189"/>
      <c r="BK119" s="190"/>
      <c r="BL119" s="190"/>
      <c r="BM119" s="190"/>
      <c r="BN119" s="189"/>
      <c r="BO119" s="190"/>
      <c r="BP119" s="190"/>
      <c r="BQ119" s="191"/>
      <c r="BR119" s="112"/>
    </row>
    <row r="120" spans="3:70" ht="15.6" customHeight="1" x14ac:dyDescent="0.4">
      <c r="C120" s="101"/>
      <c r="D120" s="173"/>
      <c r="E120" s="174"/>
      <c r="F120" s="174"/>
      <c r="G120" s="174"/>
      <c r="H120" s="174"/>
      <c r="I120" s="174"/>
      <c r="J120" s="174"/>
      <c r="K120" s="174"/>
      <c r="L120" s="174"/>
      <c r="M120" s="175"/>
      <c r="N120" s="144"/>
      <c r="O120" s="145"/>
      <c r="P120" s="145"/>
      <c r="Q120" s="146"/>
      <c r="R120" s="119"/>
      <c r="S120" s="119"/>
      <c r="T120" s="119"/>
      <c r="U120" s="195" t="s">
        <v>47</v>
      </c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211"/>
      <c r="AK120" s="68"/>
      <c r="AL120" s="68"/>
      <c r="AM120" s="221" t="s">
        <v>48</v>
      </c>
      <c r="AN120" s="222"/>
      <c r="AO120" s="222"/>
      <c r="AP120" s="222"/>
      <c r="AQ120" s="222"/>
      <c r="AR120" s="223"/>
      <c r="AS120" s="221" t="s">
        <v>49</v>
      </c>
      <c r="AT120" s="222"/>
      <c r="AU120" s="222"/>
      <c r="AV120" s="222"/>
      <c r="AW120" s="222"/>
      <c r="AX120" s="223"/>
      <c r="AY120" s="224" t="s">
        <v>50</v>
      </c>
      <c r="AZ120" s="225"/>
      <c r="BA120" s="225"/>
      <c r="BB120" s="225"/>
      <c r="BC120" s="225"/>
      <c r="BD120" s="226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112"/>
    </row>
    <row r="121" spans="3:70" ht="15.6" customHeight="1" x14ac:dyDescent="0.4">
      <c r="C121" s="101"/>
      <c r="D121" s="173"/>
      <c r="E121" s="174"/>
      <c r="F121" s="174"/>
      <c r="G121" s="174"/>
      <c r="H121" s="174"/>
      <c r="I121" s="174"/>
      <c r="J121" s="174"/>
      <c r="K121" s="174"/>
      <c r="L121" s="174"/>
      <c r="M121" s="175"/>
      <c r="N121" s="144"/>
      <c r="O121" s="145"/>
      <c r="P121" s="145"/>
      <c r="Q121" s="146"/>
      <c r="R121" s="119"/>
      <c r="S121" s="119"/>
      <c r="T121" s="119"/>
      <c r="U121" s="218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20"/>
      <c r="AK121" s="68"/>
      <c r="AL121" s="68"/>
      <c r="AM121" s="227"/>
      <c r="AN121" s="228"/>
      <c r="AO121" s="228"/>
      <c r="AP121" s="228"/>
      <c r="AQ121" s="228"/>
      <c r="AR121" s="229"/>
      <c r="AS121" s="227"/>
      <c r="AT121" s="228"/>
      <c r="AU121" s="228"/>
      <c r="AV121" s="228"/>
      <c r="AW121" s="228"/>
      <c r="AX121" s="229"/>
      <c r="AY121" s="230"/>
      <c r="AZ121" s="231"/>
      <c r="BA121" s="231"/>
      <c r="BB121" s="231"/>
      <c r="BC121" s="231"/>
      <c r="BD121" s="232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112"/>
    </row>
    <row r="122" spans="3:70" ht="15.6" customHeight="1" x14ac:dyDescent="0.4">
      <c r="C122" s="101"/>
      <c r="D122" s="176"/>
      <c r="E122" s="177"/>
      <c r="F122" s="177"/>
      <c r="G122" s="177"/>
      <c r="H122" s="177"/>
      <c r="I122" s="177"/>
      <c r="J122" s="177"/>
      <c r="K122" s="177"/>
      <c r="L122" s="177"/>
      <c r="M122" s="178"/>
      <c r="N122" s="154"/>
      <c r="O122" s="155"/>
      <c r="P122" s="155"/>
      <c r="Q122" s="156"/>
      <c r="R122" s="119"/>
      <c r="S122" s="119"/>
      <c r="T122" s="119"/>
      <c r="U122" s="82" t="str">
        <f>IF([4]回答表!F17="簡易水道事業",IF([4]回答表!X45="●",[4]回答表!Y187,IF([4]回答表!AA45="●",[4]回答表!Y253,"")),"")</f>
        <v/>
      </c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153"/>
      <c r="AK122" s="68"/>
      <c r="AL122" s="68"/>
      <c r="AM122" s="233" t="str">
        <f>IF([4]回答表!F17="簡易水道事業",IF([4]回答表!X45="●",[4]回答表!Y189,IF([4]回答表!AA45="●",[4]回答表!Y255,"")),"")</f>
        <v/>
      </c>
      <c r="AN122" s="233"/>
      <c r="AO122" s="233"/>
      <c r="AP122" s="233"/>
      <c r="AQ122" s="233"/>
      <c r="AR122" s="233"/>
      <c r="AS122" s="233" t="str">
        <f>IF([4]回答表!F17="簡易水道事業",IF([4]回答表!X45="●",[4]回答表!Y190,IF([4]回答表!AA45="●",[4]回答表!Y256,"")),"")</f>
        <v/>
      </c>
      <c r="AT122" s="233"/>
      <c r="AU122" s="233"/>
      <c r="AV122" s="233"/>
      <c r="AW122" s="233"/>
      <c r="AX122" s="233"/>
      <c r="AY122" s="233" t="str">
        <f>IF([4]回答表!F17="簡易水道事業",IF([4]回答表!X45="●",[4]回答表!Y191,IF([4]回答表!AA45="●",[4]回答表!Y257,"")),"")</f>
        <v/>
      </c>
      <c r="AZ122" s="233"/>
      <c r="BA122" s="233"/>
      <c r="BB122" s="233"/>
      <c r="BC122" s="233"/>
      <c r="BD122" s="233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112"/>
    </row>
    <row r="123" spans="3:70" ht="15.6" customHeight="1" x14ac:dyDescent="0.4">
      <c r="C123" s="10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119"/>
      <c r="S123" s="119"/>
      <c r="T123" s="119"/>
      <c r="U123" s="79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1"/>
      <c r="AK123" s="68"/>
      <c r="AL123" s="68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Y123" s="233"/>
      <c r="AZ123" s="233"/>
      <c r="BA123" s="233"/>
      <c r="BB123" s="233"/>
      <c r="BC123" s="233"/>
      <c r="BD123" s="233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112"/>
    </row>
    <row r="124" spans="3:70" ht="15.6" customHeight="1" x14ac:dyDescent="0.4">
      <c r="C124" s="101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84"/>
      <c r="O124" s="84"/>
      <c r="P124" s="84"/>
      <c r="Q124" s="84"/>
      <c r="R124" s="119"/>
      <c r="S124" s="119"/>
      <c r="T124" s="234"/>
      <c r="U124" s="85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7"/>
      <c r="AK124" s="68"/>
      <c r="AL124" s="112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33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112"/>
    </row>
    <row r="125" spans="3:70" ht="15.6" customHeight="1" x14ac:dyDescent="0.4">
      <c r="C125" s="101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108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2"/>
    </row>
    <row r="126" spans="3:70" ht="18.600000000000001" customHeight="1" x14ac:dyDescent="0.5">
      <c r="C126" s="101"/>
      <c r="D126" s="235"/>
      <c r="E126" s="157"/>
      <c r="F126" s="157"/>
      <c r="G126" s="157"/>
      <c r="H126" s="157"/>
      <c r="I126" s="157"/>
      <c r="J126" s="157"/>
      <c r="K126" s="157"/>
      <c r="L126" s="157"/>
      <c r="M126" s="157"/>
      <c r="N126" s="84"/>
      <c r="O126" s="84"/>
      <c r="P126" s="84"/>
      <c r="Q126" s="84"/>
      <c r="R126" s="119"/>
      <c r="S126" s="119"/>
      <c r="T126" s="119"/>
      <c r="U126" s="123" t="s">
        <v>31</v>
      </c>
      <c r="V126" s="119"/>
      <c r="W126" s="119"/>
      <c r="X126" s="119"/>
      <c r="Y126" s="119"/>
      <c r="Z126" s="119"/>
      <c r="AA126" s="110"/>
      <c r="AB126" s="124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23" t="s">
        <v>32</v>
      </c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68"/>
      <c r="BR126" s="112"/>
    </row>
    <row r="127" spans="3:70" ht="15.6" customHeight="1" x14ac:dyDescent="0.4">
      <c r="C127" s="101"/>
      <c r="D127" s="194" t="s">
        <v>33</v>
      </c>
      <c r="E127" s="194"/>
      <c r="F127" s="194"/>
      <c r="G127" s="194"/>
      <c r="H127" s="194"/>
      <c r="I127" s="194"/>
      <c r="J127" s="194"/>
      <c r="K127" s="194"/>
      <c r="L127" s="194"/>
      <c r="M127" s="213"/>
      <c r="N127" s="130" t="str">
        <f>IF([4]回答表!F17="簡易水道事業",IF([4]回答表!AD45="●","●",""),"")</f>
        <v/>
      </c>
      <c r="O127" s="131"/>
      <c r="P127" s="131"/>
      <c r="Q127" s="132"/>
      <c r="R127" s="119"/>
      <c r="S127" s="119"/>
      <c r="T127" s="119"/>
      <c r="U127" s="133" t="str">
        <f>IF([4]回答表!F17="簡易水道事業",IF([4]回答表!AD45="●",[4]回答表!B289,""),"")</f>
        <v/>
      </c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5"/>
      <c r="AK127" s="183"/>
      <c r="AL127" s="183"/>
      <c r="AM127" s="133" t="str">
        <f>IF([4]回答表!F17="簡易水道事業",IF([4]回答表!AD45="●",[4]回答表!B295,""),"")</f>
        <v/>
      </c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5"/>
      <c r="BR127" s="112"/>
    </row>
    <row r="128" spans="3:70" ht="15.6" customHeight="1" x14ac:dyDescent="0.4">
      <c r="C128" s="101"/>
      <c r="D128" s="194"/>
      <c r="E128" s="194"/>
      <c r="F128" s="194"/>
      <c r="G128" s="194"/>
      <c r="H128" s="194"/>
      <c r="I128" s="194"/>
      <c r="J128" s="194"/>
      <c r="K128" s="194"/>
      <c r="L128" s="194"/>
      <c r="M128" s="213"/>
      <c r="N128" s="144"/>
      <c r="O128" s="145"/>
      <c r="P128" s="145"/>
      <c r="Q128" s="146"/>
      <c r="R128" s="119"/>
      <c r="S128" s="119"/>
      <c r="T128" s="119"/>
      <c r="U128" s="147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9"/>
      <c r="AK128" s="183"/>
      <c r="AL128" s="183"/>
      <c r="AM128" s="147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9"/>
      <c r="BR128" s="112"/>
    </row>
    <row r="129" spans="3:92" ht="15.6" customHeight="1" x14ac:dyDescent="0.4">
      <c r="C129" s="101"/>
      <c r="D129" s="194"/>
      <c r="E129" s="194"/>
      <c r="F129" s="194"/>
      <c r="G129" s="194"/>
      <c r="H129" s="194"/>
      <c r="I129" s="194"/>
      <c r="J129" s="194"/>
      <c r="K129" s="194"/>
      <c r="L129" s="194"/>
      <c r="M129" s="213"/>
      <c r="N129" s="144"/>
      <c r="O129" s="145"/>
      <c r="P129" s="145"/>
      <c r="Q129" s="146"/>
      <c r="R129" s="119"/>
      <c r="S129" s="119"/>
      <c r="T129" s="119"/>
      <c r="U129" s="147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9"/>
      <c r="AK129" s="183"/>
      <c r="AL129" s="183"/>
      <c r="AM129" s="147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9"/>
      <c r="BR129" s="112"/>
    </row>
    <row r="130" spans="3:92" ht="15.6" customHeight="1" x14ac:dyDescent="0.4">
      <c r="C130" s="101"/>
      <c r="D130" s="194"/>
      <c r="E130" s="194"/>
      <c r="F130" s="194"/>
      <c r="G130" s="194"/>
      <c r="H130" s="194"/>
      <c r="I130" s="194"/>
      <c r="J130" s="194"/>
      <c r="K130" s="194"/>
      <c r="L130" s="194"/>
      <c r="M130" s="213"/>
      <c r="N130" s="154"/>
      <c r="O130" s="155"/>
      <c r="P130" s="155"/>
      <c r="Q130" s="156"/>
      <c r="R130" s="119"/>
      <c r="S130" s="119"/>
      <c r="T130" s="119"/>
      <c r="U130" s="179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1"/>
      <c r="AK130" s="183"/>
      <c r="AL130" s="183"/>
      <c r="AM130" s="179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1"/>
      <c r="BR130" s="112"/>
    </row>
    <row r="131" spans="3:92" ht="15.6" customHeight="1" x14ac:dyDescent="0.4">
      <c r="C131" s="184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6"/>
    </row>
    <row r="132" spans="3:92" ht="15.6" customHeight="1" x14ac:dyDescent="0.4"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</row>
    <row r="133" spans="3:92" ht="15.6" customHeight="1" x14ac:dyDescent="0.4">
      <c r="C133" s="94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C133" s="97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9"/>
    </row>
    <row r="134" spans="3:92" ht="15.6" customHeight="1" x14ac:dyDescent="0.5">
      <c r="C134" s="10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68"/>
      <c r="Y134" s="68"/>
      <c r="Z134" s="68"/>
      <c r="AA134" s="109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11"/>
      <c r="AO134" s="120"/>
      <c r="AP134" s="121"/>
      <c r="AQ134" s="121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08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10"/>
      <c r="BO134" s="110"/>
      <c r="BP134" s="110"/>
      <c r="BQ134" s="111"/>
      <c r="BR134" s="112"/>
    </row>
    <row r="135" spans="3:92" ht="15.6" customHeight="1" x14ac:dyDescent="0.5">
      <c r="C135" s="101"/>
      <c r="D135" s="102" t="s">
        <v>14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4"/>
      <c r="R135" s="105" t="s">
        <v>51</v>
      </c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7"/>
      <c r="BC135" s="108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10"/>
      <c r="BO135" s="110"/>
      <c r="BP135" s="110"/>
      <c r="BQ135" s="111"/>
      <c r="BR135" s="112"/>
    </row>
    <row r="136" spans="3:92" ht="15.6" customHeight="1" x14ac:dyDescent="0.5">
      <c r="C136" s="101"/>
      <c r="D136" s="113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5"/>
      <c r="R136" s="116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8"/>
      <c r="BC136" s="108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10"/>
      <c r="BO136" s="110"/>
      <c r="BP136" s="110"/>
      <c r="BQ136" s="111"/>
      <c r="BR136" s="112"/>
    </row>
    <row r="137" spans="3:92" ht="15.6" customHeight="1" x14ac:dyDescent="0.5">
      <c r="C137" s="10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68"/>
      <c r="Y137" s="68"/>
      <c r="Z137" s="68"/>
      <c r="AA137" s="109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11"/>
      <c r="AO137" s="120"/>
      <c r="AP137" s="121"/>
      <c r="AQ137" s="121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08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10"/>
      <c r="BO137" s="110"/>
      <c r="BP137" s="110"/>
      <c r="BQ137" s="111"/>
      <c r="BR137" s="112"/>
    </row>
    <row r="138" spans="3:92" ht="25.5" x14ac:dyDescent="0.5">
      <c r="C138" s="10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23" t="s">
        <v>39</v>
      </c>
      <c r="V138" s="125"/>
      <c r="W138" s="124"/>
      <c r="X138" s="126"/>
      <c r="Y138" s="126"/>
      <c r="Z138" s="127"/>
      <c r="AA138" s="127"/>
      <c r="AB138" s="127"/>
      <c r="AC138" s="128"/>
      <c r="AD138" s="128"/>
      <c r="AE138" s="128"/>
      <c r="AF138" s="128"/>
      <c r="AG138" s="128"/>
      <c r="AH138" s="128"/>
      <c r="AI138" s="128"/>
      <c r="AJ138" s="128"/>
      <c r="AK138" s="124"/>
      <c r="AL138" s="124"/>
      <c r="AM138" s="123" t="s">
        <v>35</v>
      </c>
      <c r="AN138" s="119"/>
      <c r="AO138" s="119"/>
      <c r="AP138" s="119"/>
      <c r="AQ138" s="119"/>
      <c r="AR138" s="119"/>
      <c r="AS138" s="110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8"/>
      <c r="BD138" s="110"/>
      <c r="BE138" s="110"/>
      <c r="BF138" s="129" t="s">
        <v>17</v>
      </c>
      <c r="BG138" s="187"/>
      <c r="BH138" s="187"/>
      <c r="BI138" s="187"/>
      <c r="BJ138" s="187"/>
      <c r="BK138" s="187"/>
      <c r="BL138" s="187"/>
      <c r="BM138" s="110"/>
      <c r="BN138" s="110"/>
      <c r="BO138" s="110"/>
      <c r="BP138" s="110"/>
      <c r="BQ138" s="111"/>
      <c r="BR138" s="112"/>
    </row>
    <row r="139" spans="3:92" ht="19.350000000000001" customHeight="1" x14ac:dyDescent="0.4">
      <c r="C139" s="101"/>
      <c r="D139" s="194" t="s">
        <v>18</v>
      </c>
      <c r="E139" s="194"/>
      <c r="F139" s="194"/>
      <c r="G139" s="194"/>
      <c r="H139" s="194"/>
      <c r="I139" s="194"/>
      <c r="J139" s="194"/>
      <c r="K139" s="194"/>
      <c r="L139" s="194"/>
      <c r="M139" s="194"/>
      <c r="N139" s="130" t="str">
        <f>IF([4]回答表!F17="下水道事業",IF([4]回答表!X45="●","●",""),"")</f>
        <v/>
      </c>
      <c r="O139" s="131"/>
      <c r="P139" s="131"/>
      <c r="Q139" s="132"/>
      <c r="R139" s="119"/>
      <c r="S139" s="119"/>
      <c r="T139" s="119"/>
      <c r="U139" s="197" t="s">
        <v>52</v>
      </c>
      <c r="V139" s="198"/>
      <c r="W139" s="198"/>
      <c r="X139" s="198"/>
      <c r="Y139" s="198"/>
      <c r="Z139" s="198"/>
      <c r="AA139" s="198"/>
      <c r="AB139" s="198"/>
      <c r="AC139" s="101"/>
      <c r="AD139" s="68"/>
      <c r="AE139" s="68"/>
      <c r="AF139" s="68"/>
      <c r="AG139" s="68"/>
      <c r="AH139" s="68"/>
      <c r="AI139" s="68"/>
      <c r="AJ139" s="68"/>
      <c r="AK139" s="136"/>
      <c r="AL139" s="68"/>
      <c r="AM139" s="200" t="str">
        <f>IF([4]回答表!F17="下水道事業",IF([4]回答表!X45="●",[4]回答表!B158,IF([4]回答表!AA45="●",[4]回答表!B223,"")),"")</f>
        <v/>
      </c>
      <c r="AN139" s="201"/>
      <c r="AO139" s="201"/>
      <c r="AP139" s="201"/>
      <c r="AQ139" s="201"/>
      <c r="AR139" s="201"/>
      <c r="AS139" s="201"/>
      <c r="AT139" s="201"/>
      <c r="AU139" s="201"/>
      <c r="AV139" s="201"/>
      <c r="AW139" s="201"/>
      <c r="AX139" s="201"/>
      <c r="AY139" s="201"/>
      <c r="AZ139" s="201"/>
      <c r="BA139" s="201"/>
      <c r="BB139" s="201"/>
      <c r="BC139" s="202"/>
      <c r="BD139" s="109"/>
      <c r="BE139" s="109"/>
      <c r="BF139" s="138" t="str">
        <f>IF([4]回答表!F17="下水道事業",IF([4]回答表!X45="●",[4]回答表!B212,IF([4]回答表!AA45="●",[4]回答表!B278,"")),"")</f>
        <v/>
      </c>
      <c r="BG139" s="139"/>
      <c r="BH139" s="139"/>
      <c r="BI139" s="139"/>
      <c r="BJ139" s="138"/>
      <c r="BK139" s="139"/>
      <c r="BL139" s="139"/>
      <c r="BM139" s="139"/>
      <c r="BN139" s="138"/>
      <c r="BO139" s="139"/>
      <c r="BP139" s="139"/>
      <c r="BQ139" s="140"/>
      <c r="BR139" s="112"/>
    </row>
    <row r="140" spans="3:92" ht="19.350000000000001" customHeight="1" x14ac:dyDescent="0.4">
      <c r="C140" s="101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44"/>
      <c r="O140" s="145"/>
      <c r="P140" s="145"/>
      <c r="Q140" s="146"/>
      <c r="R140" s="119"/>
      <c r="S140" s="119"/>
      <c r="T140" s="119"/>
      <c r="U140" s="205"/>
      <c r="V140" s="206"/>
      <c r="W140" s="206"/>
      <c r="X140" s="206"/>
      <c r="Y140" s="206"/>
      <c r="Z140" s="206"/>
      <c r="AA140" s="206"/>
      <c r="AB140" s="206"/>
      <c r="AC140" s="101"/>
      <c r="AD140" s="68"/>
      <c r="AE140" s="68"/>
      <c r="AF140" s="68"/>
      <c r="AG140" s="68"/>
      <c r="AH140" s="68"/>
      <c r="AI140" s="68"/>
      <c r="AJ140" s="68"/>
      <c r="AK140" s="136"/>
      <c r="AL140" s="68"/>
      <c r="AM140" s="208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10"/>
      <c r="BD140" s="109"/>
      <c r="BE140" s="109"/>
      <c r="BF140" s="150"/>
      <c r="BG140" s="151"/>
      <c r="BH140" s="151"/>
      <c r="BI140" s="151"/>
      <c r="BJ140" s="150"/>
      <c r="BK140" s="151"/>
      <c r="BL140" s="151"/>
      <c r="BM140" s="151"/>
      <c r="BN140" s="150"/>
      <c r="BO140" s="151"/>
      <c r="BP140" s="151"/>
      <c r="BQ140" s="152"/>
      <c r="BR140" s="112"/>
    </row>
    <row r="141" spans="3:92" ht="15.6" customHeight="1" x14ac:dyDescent="0.4">
      <c r="C141" s="101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44"/>
      <c r="O141" s="145"/>
      <c r="P141" s="145"/>
      <c r="Q141" s="146"/>
      <c r="R141" s="119"/>
      <c r="S141" s="119"/>
      <c r="T141" s="119"/>
      <c r="U141" s="82" t="str">
        <f>IF([4]回答表!F17="下水道事業",IF([4]回答表!X45="●",[4]回答表!Y193,IF([4]回答表!AA45="●",[4]回答表!Y259,"")),"")</f>
        <v/>
      </c>
      <c r="V141" s="83"/>
      <c r="W141" s="83"/>
      <c r="X141" s="83"/>
      <c r="Y141" s="83"/>
      <c r="Z141" s="83"/>
      <c r="AA141" s="83"/>
      <c r="AB141" s="153"/>
      <c r="AC141" s="68"/>
      <c r="AD141" s="68"/>
      <c r="AE141" s="68"/>
      <c r="AF141" s="68"/>
      <c r="AG141" s="68"/>
      <c r="AH141" s="68"/>
      <c r="AI141" s="68"/>
      <c r="AJ141" s="68"/>
      <c r="AK141" s="136"/>
      <c r="AL141" s="68"/>
      <c r="AM141" s="208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10"/>
      <c r="BD141" s="109"/>
      <c r="BE141" s="109"/>
      <c r="BF141" s="150"/>
      <c r="BG141" s="151"/>
      <c r="BH141" s="151"/>
      <c r="BI141" s="151"/>
      <c r="BJ141" s="150"/>
      <c r="BK141" s="151"/>
      <c r="BL141" s="151"/>
      <c r="BM141" s="151"/>
      <c r="BN141" s="150"/>
      <c r="BO141" s="151"/>
      <c r="BP141" s="151"/>
      <c r="BQ141" s="152"/>
      <c r="BR141" s="112"/>
    </row>
    <row r="142" spans="3:92" ht="15.6" customHeight="1" x14ac:dyDescent="0.5">
      <c r="C142" s="101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54"/>
      <c r="O142" s="155"/>
      <c r="P142" s="155"/>
      <c r="Q142" s="156"/>
      <c r="R142" s="119"/>
      <c r="S142" s="119"/>
      <c r="T142" s="119"/>
      <c r="U142" s="79"/>
      <c r="V142" s="80"/>
      <c r="W142" s="80"/>
      <c r="X142" s="80"/>
      <c r="Y142" s="80"/>
      <c r="Z142" s="80"/>
      <c r="AA142" s="80"/>
      <c r="AB142" s="81"/>
      <c r="AC142" s="109"/>
      <c r="AD142" s="109"/>
      <c r="AE142" s="109"/>
      <c r="AF142" s="109"/>
      <c r="AG142" s="109"/>
      <c r="AH142" s="109"/>
      <c r="AI142" s="109"/>
      <c r="AJ142" s="110"/>
      <c r="AK142" s="136"/>
      <c r="AL142" s="68"/>
      <c r="AM142" s="208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10"/>
      <c r="BD142" s="109"/>
      <c r="BE142" s="109"/>
      <c r="BF142" s="150" t="str">
        <f>IF([4]回答表!F17="下水道事業",IF([4]回答表!X45="●",[4]回答表!E212,IF([4]回答表!AA45="●",[4]回答表!E278,"")),"")</f>
        <v/>
      </c>
      <c r="BG142" s="151"/>
      <c r="BH142" s="151"/>
      <c r="BI142" s="151"/>
      <c r="BJ142" s="150" t="str">
        <f>IF([4]回答表!F17="下水道事業",IF([4]回答表!X45="●",[4]回答表!E213,IF([4]回答表!AA45="●",[4]回答表!E279,"")),"")</f>
        <v/>
      </c>
      <c r="BK142" s="151"/>
      <c r="BL142" s="151"/>
      <c r="BM142" s="151"/>
      <c r="BN142" s="150" t="str">
        <f>IF([4]回答表!F17="下水道事業",IF([4]回答表!X45="●",[4]回答表!E214,IF([4]回答表!AA45="●",[4]回答表!E280,"")),"")</f>
        <v/>
      </c>
      <c r="BO142" s="151"/>
      <c r="BP142" s="151"/>
      <c r="BQ142" s="152"/>
      <c r="BR142" s="112"/>
      <c r="BX142" s="200" t="str">
        <f>IF([4]回答表!AQ20="下水道事業",IF([4]回答表!BI48="○",[4]回答表!AM161,IF([4]回答表!BL48="○",[4]回答表!AM226,"")),"")</f>
        <v/>
      </c>
      <c r="BY142" s="201"/>
      <c r="BZ142" s="201"/>
      <c r="CA142" s="201"/>
      <c r="CB142" s="201"/>
      <c r="CC142" s="201"/>
      <c r="CD142" s="201"/>
      <c r="CE142" s="201"/>
      <c r="CF142" s="201"/>
      <c r="CG142" s="201"/>
      <c r="CH142" s="201"/>
      <c r="CI142" s="201"/>
      <c r="CJ142" s="201"/>
      <c r="CK142" s="201"/>
      <c r="CL142" s="201"/>
      <c r="CM142" s="201"/>
      <c r="CN142" s="202"/>
    </row>
    <row r="143" spans="3:92" ht="15.6" customHeight="1" x14ac:dyDescent="0.5">
      <c r="C143" s="101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8"/>
      <c r="O143" s="158"/>
      <c r="P143" s="158"/>
      <c r="Q143" s="158"/>
      <c r="R143" s="159"/>
      <c r="S143" s="159"/>
      <c r="T143" s="159"/>
      <c r="U143" s="85"/>
      <c r="V143" s="86"/>
      <c r="W143" s="86"/>
      <c r="X143" s="86"/>
      <c r="Y143" s="86"/>
      <c r="Z143" s="86"/>
      <c r="AA143" s="86"/>
      <c r="AB143" s="87"/>
      <c r="AC143" s="109"/>
      <c r="AD143" s="109"/>
      <c r="AE143" s="109"/>
      <c r="AF143" s="109"/>
      <c r="AG143" s="109"/>
      <c r="AH143" s="109"/>
      <c r="AI143" s="109"/>
      <c r="AJ143" s="110"/>
      <c r="AK143" s="136"/>
      <c r="AL143" s="109"/>
      <c r="AM143" s="208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10"/>
      <c r="BD143" s="120"/>
      <c r="BE143" s="120"/>
      <c r="BF143" s="150"/>
      <c r="BG143" s="151"/>
      <c r="BH143" s="151"/>
      <c r="BI143" s="151"/>
      <c r="BJ143" s="150"/>
      <c r="BK143" s="151"/>
      <c r="BL143" s="151"/>
      <c r="BM143" s="151"/>
      <c r="BN143" s="150"/>
      <c r="BO143" s="151"/>
      <c r="BP143" s="151"/>
      <c r="BQ143" s="152"/>
      <c r="BR143" s="112"/>
      <c r="BX143" s="208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10"/>
    </row>
    <row r="144" spans="3:92" ht="18" customHeight="1" x14ac:dyDescent="0.4">
      <c r="C144" s="101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109"/>
      <c r="Q144" s="109"/>
      <c r="R144" s="119"/>
      <c r="S144" s="119"/>
      <c r="T144" s="119"/>
      <c r="U144" s="68"/>
      <c r="V144" s="68"/>
      <c r="W144" s="68"/>
      <c r="X144" s="68"/>
      <c r="Y144" s="68"/>
      <c r="Z144" s="68"/>
      <c r="AA144" s="68"/>
      <c r="AB144" s="68"/>
      <c r="AC144" s="68"/>
      <c r="AD144" s="108"/>
      <c r="AE144" s="109"/>
      <c r="AF144" s="109"/>
      <c r="AG144" s="109"/>
      <c r="AH144" s="109"/>
      <c r="AI144" s="109"/>
      <c r="AJ144" s="109"/>
      <c r="AK144" s="109"/>
      <c r="AL144" s="109"/>
      <c r="AM144" s="208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10"/>
      <c r="BD144" s="68"/>
      <c r="BE144" s="68"/>
      <c r="BF144" s="150"/>
      <c r="BG144" s="151"/>
      <c r="BH144" s="151"/>
      <c r="BI144" s="151"/>
      <c r="BJ144" s="150"/>
      <c r="BK144" s="151"/>
      <c r="BL144" s="151"/>
      <c r="BM144" s="151"/>
      <c r="BN144" s="150"/>
      <c r="BO144" s="151"/>
      <c r="BP144" s="151"/>
      <c r="BQ144" s="152"/>
      <c r="BR144" s="112"/>
      <c r="BS144" s="92"/>
      <c r="BT144" s="68"/>
      <c r="BU144" s="68"/>
      <c r="BV144" s="68"/>
      <c r="BW144" s="68"/>
      <c r="BX144" s="208"/>
      <c r="BY144" s="209"/>
      <c r="BZ144" s="209"/>
      <c r="CA144" s="209"/>
      <c r="CB144" s="209"/>
      <c r="CC144" s="209"/>
      <c r="CD144" s="209"/>
      <c r="CE144" s="209"/>
      <c r="CF144" s="209"/>
      <c r="CG144" s="209"/>
      <c r="CH144" s="209"/>
      <c r="CI144" s="209"/>
      <c r="CJ144" s="209"/>
      <c r="CK144" s="209"/>
      <c r="CL144" s="209"/>
      <c r="CM144" s="209"/>
      <c r="CN144" s="210"/>
    </row>
    <row r="145" spans="3:92" ht="19.350000000000001" customHeight="1" x14ac:dyDescent="0.4">
      <c r="C145" s="101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8"/>
      <c r="O145" s="158"/>
      <c r="P145" s="158"/>
      <c r="Q145" s="158"/>
      <c r="R145" s="159"/>
      <c r="S145" s="159"/>
      <c r="T145" s="159"/>
      <c r="U145" s="197" t="s">
        <v>53</v>
      </c>
      <c r="V145" s="198"/>
      <c r="W145" s="198"/>
      <c r="X145" s="198"/>
      <c r="Y145" s="198"/>
      <c r="Z145" s="198"/>
      <c r="AA145" s="198"/>
      <c r="AB145" s="198"/>
      <c r="AC145" s="197" t="s">
        <v>54</v>
      </c>
      <c r="AD145" s="198"/>
      <c r="AE145" s="198"/>
      <c r="AF145" s="198"/>
      <c r="AG145" s="198"/>
      <c r="AH145" s="198"/>
      <c r="AI145" s="198"/>
      <c r="AJ145" s="199"/>
      <c r="AK145" s="136"/>
      <c r="AL145" s="109"/>
      <c r="AM145" s="208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10"/>
      <c r="BD145" s="109"/>
      <c r="BE145" s="109"/>
      <c r="BF145" s="150"/>
      <c r="BG145" s="151"/>
      <c r="BH145" s="151"/>
      <c r="BI145" s="151"/>
      <c r="BJ145" s="150"/>
      <c r="BK145" s="151"/>
      <c r="BL145" s="151"/>
      <c r="BM145" s="151"/>
      <c r="BN145" s="150"/>
      <c r="BO145" s="151"/>
      <c r="BP145" s="151"/>
      <c r="BQ145" s="152"/>
      <c r="BR145" s="112"/>
      <c r="BX145" s="208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09"/>
      <c r="CI145" s="209"/>
      <c r="CJ145" s="209"/>
      <c r="CK145" s="209"/>
      <c r="CL145" s="209"/>
      <c r="CM145" s="209"/>
      <c r="CN145" s="210"/>
    </row>
    <row r="146" spans="3:92" ht="19.350000000000001" customHeight="1" x14ac:dyDescent="0.4">
      <c r="C146" s="101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109"/>
      <c r="Q146" s="109"/>
      <c r="R146" s="109"/>
      <c r="S146" s="119"/>
      <c r="T146" s="119"/>
      <c r="U146" s="205"/>
      <c r="V146" s="206"/>
      <c r="W146" s="206"/>
      <c r="X146" s="206"/>
      <c r="Y146" s="206"/>
      <c r="Z146" s="206"/>
      <c r="AA146" s="206"/>
      <c r="AB146" s="206"/>
      <c r="AC146" s="236"/>
      <c r="AD146" s="237"/>
      <c r="AE146" s="237"/>
      <c r="AF146" s="237"/>
      <c r="AG146" s="237"/>
      <c r="AH146" s="237"/>
      <c r="AI146" s="237"/>
      <c r="AJ146" s="238"/>
      <c r="AK146" s="136"/>
      <c r="AL146" s="109"/>
      <c r="AM146" s="208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10"/>
      <c r="BD146" s="172"/>
      <c r="BE146" s="172"/>
      <c r="BF146" s="150"/>
      <c r="BG146" s="151"/>
      <c r="BH146" s="151"/>
      <c r="BI146" s="151"/>
      <c r="BJ146" s="150"/>
      <c r="BK146" s="151"/>
      <c r="BL146" s="151"/>
      <c r="BM146" s="151"/>
      <c r="BN146" s="150"/>
      <c r="BO146" s="151"/>
      <c r="BP146" s="151"/>
      <c r="BQ146" s="152"/>
      <c r="BR146" s="112"/>
      <c r="BX146" s="208"/>
      <c r="BY146" s="209"/>
      <c r="BZ146" s="209"/>
      <c r="CA146" s="209"/>
      <c r="CB146" s="209"/>
      <c r="CC146" s="209"/>
      <c r="CD146" s="209"/>
      <c r="CE146" s="209"/>
      <c r="CF146" s="209"/>
      <c r="CG146" s="209"/>
      <c r="CH146" s="209"/>
      <c r="CI146" s="209"/>
      <c r="CJ146" s="209"/>
      <c r="CK146" s="209"/>
      <c r="CL146" s="209"/>
      <c r="CM146" s="209"/>
      <c r="CN146" s="210"/>
    </row>
    <row r="147" spans="3:92" ht="15.6" customHeight="1" x14ac:dyDescent="0.4">
      <c r="C147" s="101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109"/>
      <c r="Q147" s="109"/>
      <c r="R147" s="109"/>
      <c r="S147" s="119"/>
      <c r="T147" s="119"/>
      <c r="U147" s="82" t="str">
        <f>IF([4]回答表!F17="下水道事業",IF([4]回答表!X45="●",[4]回答表!Y195,IF([4]回答表!AA45="●",[4]回答表!Y261,"")),"")</f>
        <v/>
      </c>
      <c r="V147" s="83"/>
      <c r="W147" s="83"/>
      <c r="X147" s="83"/>
      <c r="Y147" s="83"/>
      <c r="Z147" s="83"/>
      <c r="AA147" s="83"/>
      <c r="AB147" s="153"/>
      <c r="AC147" s="82" t="str">
        <f>IF([4]回答表!F17="下水道事業",IF([4]回答表!X45="●",[4]回答表!Y196,IF([4]回答表!AA45="●",[4]回答表!Y262,"")),"")</f>
        <v/>
      </c>
      <c r="AD147" s="83"/>
      <c r="AE147" s="83"/>
      <c r="AF147" s="83"/>
      <c r="AG147" s="83"/>
      <c r="AH147" s="83"/>
      <c r="AI147" s="83"/>
      <c r="AJ147" s="153"/>
      <c r="AK147" s="136"/>
      <c r="AL147" s="109"/>
      <c r="AM147" s="208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10"/>
      <c r="BD147" s="172"/>
      <c r="BE147" s="172"/>
      <c r="BF147" s="150" t="s">
        <v>23</v>
      </c>
      <c r="BG147" s="151"/>
      <c r="BH147" s="151"/>
      <c r="BI147" s="151"/>
      <c r="BJ147" s="150" t="s">
        <v>24</v>
      </c>
      <c r="BK147" s="151"/>
      <c r="BL147" s="151"/>
      <c r="BM147" s="151"/>
      <c r="BN147" s="150" t="s">
        <v>25</v>
      </c>
      <c r="BO147" s="151"/>
      <c r="BP147" s="151"/>
      <c r="BQ147" s="152"/>
      <c r="BR147" s="112"/>
      <c r="BX147" s="208"/>
      <c r="BY147" s="209"/>
      <c r="BZ147" s="209"/>
      <c r="CA147" s="209"/>
      <c r="CB147" s="209"/>
      <c r="CC147" s="209"/>
      <c r="CD147" s="209"/>
      <c r="CE147" s="209"/>
      <c r="CF147" s="209"/>
      <c r="CG147" s="209"/>
      <c r="CH147" s="209"/>
      <c r="CI147" s="209"/>
      <c r="CJ147" s="209"/>
      <c r="CK147" s="209"/>
      <c r="CL147" s="209"/>
      <c r="CM147" s="209"/>
      <c r="CN147" s="210"/>
    </row>
    <row r="148" spans="3:92" ht="15.6" customHeight="1" x14ac:dyDescent="0.4">
      <c r="C148" s="101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109"/>
      <c r="Q148" s="109"/>
      <c r="R148" s="109"/>
      <c r="S148" s="119"/>
      <c r="T148" s="119"/>
      <c r="U148" s="79"/>
      <c r="V148" s="80"/>
      <c r="W148" s="80"/>
      <c r="X148" s="80"/>
      <c r="Y148" s="80"/>
      <c r="Z148" s="80"/>
      <c r="AA148" s="80"/>
      <c r="AB148" s="81"/>
      <c r="AC148" s="79"/>
      <c r="AD148" s="80"/>
      <c r="AE148" s="80"/>
      <c r="AF148" s="80"/>
      <c r="AG148" s="80"/>
      <c r="AH148" s="80"/>
      <c r="AI148" s="80"/>
      <c r="AJ148" s="81"/>
      <c r="AK148" s="136"/>
      <c r="AL148" s="109"/>
      <c r="AM148" s="215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7"/>
      <c r="BD148" s="172"/>
      <c r="BE148" s="172"/>
      <c r="BF148" s="150"/>
      <c r="BG148" s="151"/>
      <c r="BH148" s="151"/>
      <c r="BI148" s="151"/>
      <c r="BJ148" s="150"/>
      <c r="BK148" s="151"/>
      <c r="BL148" s="151"/>
      <c r="BM148" s="151"/>
      <c r="BN148" s="150"/>
      <c r="BO148" s="151"/>
      <c r="BP148" s="151"/>
      <c r="BQ148" s="152"/>
      <c r="BR148" s="112"/>
      <c r="BX148" s="208"/>
      <c r="BY148" s="209"/>
      <c r="BZ148" s="209"/>
      <c r="CA148" s="209"/>
      <c r="CB148" s="209"/>
      <c r="CC148" s="209"/>
      <c r="CD148" s="209"/>
      <c r="CE148" s="209"/>
      <c r="CF148" s="209"/>
      <c r="CG148" s="209"/>
      <c r="CH148" s="209"/>
      <c r="CI148" s="209"/>
      <c r="CJ148" s="209"/>
      <c r="CK148" s="209"/>
      <c r="CL148" s="209"/>
      <c r="CM148" s="209"/>
      <c r="CN148" s="210"/>
    </row>
    <row r="149" spans="3:92" ht="15.6" customHeight="1" x14ac:dyDescent="0.4">
      <c r="C149" s="101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109"/>
      <c r="Q149" s="109"/>
      <c r="R149" s="109"/>
      <c r="S149" s="119"/>
      <c r="T149" s="119"/>
      <c r="U149" s="85"/>
      <c r="V149" s="86"/>
      <c r="W149" s="86"/>
      <c r="X149" s="86"/>
      <c r="Y149" s="86"/>
      <c r="Z149" s="86"/>
      <c r="AA149" s="86"/>
      <c r="AB149" s="87"/>
      <c r="AC149" s="85"/>
      <c r="AD149" s="86"/>
      <c r="AE149" s="86"/>
      <c r="AF149" s="86"/>
      <c r="AG149" s="86"/>
      <c r="AH149" s="86"/>
      <c r="AI149" s="86"/>
      <c r="AJ149" s="87"/>
      <c r="AK149" s="136"/>
      <c r="AL149" s="109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120"/>
      <c r="BD149" s="172"/>
      <c r="BE149" s="172"/>
      <c r="BF149" s="189"/>
      <c r="BG149" s="190"/>
      <c r="BH149" s="190"/>
      <c r="BI149" s="190"/>
      <c r="BJ149" s="189"/>
      <c r="BK149" s="190"/>
      <c r="BL149" s="190"/>
      <c r="BM149" s="190"/>
      <c r="BN149" s="189"/>
      <c r="BO149" s="190"/>
      <c r="BP149" s="190"/>
      <c r="BQ149" s="191"/>
      <c r="BR149" s="112"/>
      <c r="BX149" s="208"/>
      <c r="BY149" s="209"/>
      <c r="BZ149" s="209"/>
      <c r="CA149" s="209"/>
      <c r="CB149" s="209"/>
      <c r="CC149" s="209"/>
      <c r="CD149" s="209"/>
      <c r="CE149" s="209"/>
      <c r="CF149" s="209"/>
      <c r="CG149" s="209"/>
      <c r="CH149" s="209"/>
      <c r="CI149" s="209"/>
      <c r="CJ149" s="209"/>
      <c r="CK149" s="209"/>
      <c r="CL149" s="209"/>
      <c r="CM149" s="209"/>
      <c r="CN149" s="210"/>
    </row>
    <row r="150" spans="3:92" ht="18" customHeight="1" x14ac:dyDescent="0.5">
      <c r="C150" s="101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109"/>
      <c r="Q150" s="109"/>
      <c r="R150" s="119"/>
      <c r="S150" s="119"/>
      <c r="T150" s="119"/>
      <c r="U150" s="68"/>
      <c r="V150" s="68"/>
      <c r="W150" s="68"/>
      <c r="X150" s="68"/>
      <c r="Y150" s="68"/>
      <c r="Z150" s="68"/>
      <c r="AA150" s="68"/>
      <c r="AB150" s="68"/>
      <c r="AC150" s="68"/>
      <c r="AD150" s="108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10"/>
      <c r="AO150" s="110"/>
      <c r="AP150" s="110"/>
      <c r="AQ150" s="111"/>
      <c r="AR150" s="68"/>
      <c r="AS150" s="185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112"/>
      <c r="BS150" s="92"/>
      <c r="BT150" s="68"/>
      <c r="BU150" s="68"/>
      <c r="BV150" s="68"/>
      <c r="BW150" s="68"/>
      <c r="BX150" s="208"/>
      <c r="BY150" s="209"/>
      <c r="BZ150" s="209"/>
      <c r="CA150" s="209"/>
      <c r="CB150" s="209"/>
      <c r="CC150" s="209"/>
      <c r="CD150" s="209"/>
      <c r="CE150" s="209"/>
      <c r="CF150" s="209"/>
      <c r="CG150" s="209"/>
      <c r="CH150" s="209"/>
      <c r="CI150" s="209"/>
      <c r="CJ150" s="209"/>
      <c r="CK150" s="209"/>
      <c r="CL150" s="209"/>
      <c r="CM150" s="209"/>
      <c r="CN150" s="210"/>
    </row>
    <row r="151" spans="3:92" ht="18.95" customHeight="1" x14ac:dyDescent="0.4">
      <c r="C151" s="101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8"/>
      <c r="O151" s="158"/>
      <c r="P151" s="158"/>
      <c r="Q151" s="158"/>
      <c r="R151" s="119"/>
      <c r="S151" s="119"/>
      <c r="T151" s="119"/>
      <c r="U151" s="221" t="s">
        <v>55</v>
      </c>
      <c r="V151" s="222"/>
      <c r="W151" s="222"/>
      <c r="X151" s="222"/>
      <c r="Y151" s="222"/>
      <c r="Z151" s="222"/>
      <c r="AA151" s="222"/>
      <c r="AB151" s="222"/>
      <c r="AC151" s="221" t="s">
        <v>56</v>
      </c>
      <c r="AD151" s="222"/>
      <c r="AE151" s="222"/>
      <c r="AF151" s="222"/>
      <c r="AG151" s="222"/>
      <c r="AH151" s="222"/>
      <c r="AI151" s="222"/>
      <c r="AJ151" s="223"/>
      <c r="AK151" s="221" t="s">
        <v>57</v>
      </c>
      <c r="AL151" s="222"/>
      <c r="AM151" s="222"/>
      <c r="AN151" s="222"/>
      <c r="AO151" s="222"/>
      <c r="AP151" s="222"/>
      <c r="AQ151" s="222"/>
      <c r="AR151" s="222"/>
      <c r="AS151" s="221" t="s">
        <v>58</v>
      </c>
      <c r="AT151" s="222"/>
      <c r="AU151" s="222"/>
      <c r="AV151" s="222"/>
      <c r="AW151" s="222"/>
      <c r="AX151" s="222"/>
      <c r="AY151" s="222"/>
      <c r="AZ151" s="223"/>
      <c r="BA151" s="221" t="s">
        <v>59</v>
      </c>
      <c r="BB151" s="222"/>
      <c r="BC151" s="222"/>
      <c r="BD151" s="222"/>
      <c r="BE151" s="222"/>
      <c r="BF151" s="222"/>
      <c r="BG151" s="222"/>
      <c r="BH151" s="223"/>
      <c r="BI151" s="68"/>
      <c r="BJ151" s="68"/>
      <c r="BK151" s="68"/>
      <c r="BL151" s="68"/>
      <c r="BM151" s="68"/>
      <c r="BN151" s="68"/>
      <c r="BO151" s="68"/>
      <c r="BP151" s="68"/>
      <c r="BQ151" s="68"/>
      <c r="BR151" s="112"/>
      <c r="BS151" s="92"/>
      <c r="BT151" s="68"/>
      <c r="BU151" s="68"/>
      <c r="BV151" s="68"/>
      <c r="BW151" s="68"/>
      <c r="BX151" s="215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7"/>
    </row>
    <row r="152" spans="3:92" ht="15.6" customHeight="1" x14ac:dyDescent="0.4">
      <c r="C152" s="101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109"/>
      <c r="Q152" s="109"/>
      <c r="R152" s="119"/>
      <c r="S152" s="119"/>
      <c r="T152" s="119"/>
      <c r="U152" s="239"/>
      <c r="V152" s="240"/>
      <c r="W152" s="240"/>
      <c r="X152" s="240"/>
      <c r="Y152" s="240"/>
      <c r="Z152" s="240"/>
      <c r="AA152" s="240"/>
      <c r="AB152" s="240"/>
      <c r="AC152" s="239"/>
      <c r="AD152" s="240"/>
      <c r="AE152" s="240"/>
      <c r="AF152" s="240"/>
      <c r="AG152" s="240"/>
      <c r="AH152" s="240"/>
      <c r="AI152" s="240"/>
      <c r="AJ152" s="241"/>
      <c r="AK152" s="239"/>
      <c r="AL152" s="240"/>
      <c r="AM152" s="240"/>
      <c r="AN152" s="240"/>
      <c r="AO152" s="240"/>
      <c r="AP152" s="240"/>
      <c r="AQ152" s="240"/>
      <c r="AR152" s="240"/>
      <c r="AS152" s="239"/>
      <c r="AT152" s="240"/>
      <c r="AU152" s="240"/>
      <c r="AV152" s="240"/>
      <c r="AW152" s="240"/>
      <c r="AX152" s="240"/>
      <c r="AY152" s="240"/>
      <c r="AZ152" s="241"/>
      <c r="BA152" s="239"/>
      <c r="BB152" s="240"/>
      <c r="BC152" s="240"/>
      <c r="BD152" s="240"/>
      <c r="BE152" s="240"/>
      <c r="BF152" s="240"/>
      <c r="BG152" s="240"/>
      <c r="BH152" s="241"/>
      <c r="BI152" s="68"/>
      <c r="BJ152" s="68"/>
      <c r="BK152" s="68"/>
      <c r="BL152" s="68"/>
      <c r="BM152" s="68"/>
      <c r="BN152" s="68"/>
      <c r="BO152" s="68"/>
      <c r="BP152" s="68"/>
      <c r="BQ152" s="68"/>
      <c r="BR152" s="112"/>
      <c r="BS152" s="92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112"/>
    </row>
    <row r="153" spans="3:92" ht="15.6" customHeight="1" x14ac:dyDescent="0.4">
      <c r="C153" s="101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109"/>
      <c r="Q153" s="109"/>
      <c r="R153" s="119"/>
      <c r="S153" s="119"/>
      <c r="T153" s="119"/>
      <c r="U153" s="82" t="str">
        <f>IF([4]回答表!F17="下水道事業",IF([4]回答表!X45="●",[4]回答表!Y198,IF([4]回答表!AA45="●",[4]回答表!Y264,"")),"")</f>
        <v/>
      </c>
      <c r="V153" s="83"/>
      <c r="W153" s="83"/>
      <c r="X153" s="83"/>
      <c r="Y153" s="83"/>
      <c r="Z153" s="83"/>
      <c r="AA153" s="83"/>
      <c r="AB153" s="153"/>
      <c r="AC153" s="82" t="str">
        <f>IF([4]回答表!F17="下水道事業",IF([4]回答表!X45="●",[4]回答表!Y199,IF([4]回答表!AA45="●",[4]回答表!Y265,"")),"")</f>
        <v/>
      </c>
      <c r="AD153" s="83"/>
      <c r="AE153" s="83"/>
      <c r="AF153" s="83"/>
      <c r="AG153" s="83"/>
      <c r="AH153" s="83"/>
      <c r="AI153" s="83"/>
      <c r="AJ153" s="153"/>
      <c r="AK153" s="82" t="str">
        <f>IF([4]回答表!F17="下水道事業",IF([4]回答表!X45="●",[4]回答表!Y200,IF([4]回答表!AA45="●",[4]回答表!Y266,"")),"")</f>
        <v/>
      </c>
      <c r="AL153" s="83"/>
      <c r="AM153" s="83"/>
      <c r="AN153" s="83"/>
      <c r="AO153" s="83"/>
      <c r="AP153" s="83"/>
      <c r="AQ153" s="83"/>
      <c r="AR153" s="153"/>
      <c r="AS153" s="82" t="str">
        <f>IF([4]回答表!F17="下水道事業",IF([4]回答表!X45="●",[4]回答表!Y201,IF([4]回答表!AA45="●",[4]回答表!Y267,"")),"")</f>
        <v/>
      </c>
      <c r="AT153" s="83"/>
      <c r="AU153" s="83"/>
      <c r="AV153" s="83"/>
      <c r="AW153" s="83"/>
      <c r="AX153" s="83"/>
      <c r="AY153" s="83"/>
      <c r="AZ153" s="153"/>
      <c r="BA153" s="82" t="str">
        <f>IF([4]回答表!F17="下水道事業",IF([4]回答表!X45="●",[4]回答表!Y202,IF([4]回答表!AA45="●",[4]回答表!Y268,"")),"")</f>
        <v/>
      </c>
      <c r="BB153" s="83"/>
      <c r="BC153" s="83"/>
      <c r="BD153" s="83"/>
      <c r="BE153" s="83"/>
      <c r="BF153" s="83"/>
      <c r="BG153" s="83"/>
      <c r="BH153" s="153"/>
      <c r="BI153" s="68"/>
      <c r="BJ153" s="68"/>
      <c r="BK153" s="68"/>
      <c r="BL153" s="68"/>
      <c r="BM153" s="68"/>
      <c r="BN153" s="68"/>
      <c r="BO153" s="68"/>
      <c r="BP153" s="68"/>
      <c r="BQ153" s="68"/>
      <c r="BR153" s="112"/>
      <c r="BS153" s="92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112"/>
    </row>
    <row r="154" spans="3:92" ht="15.6" customHeight="1" x14ac:dyDescent="0.4">
      <c r="C154" s="101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109"/>
      <c r="Q154" s="109"/>
      <c r="R154" s="119"/>
      <c r="S154" s="119"/>
      <c r="T154" s="119"/>
      <c r="U154" s="79"/>
      <c r="V154" s="80"/>
      <c r="W154" s="80"/>
      <c r="X154" s="80"/>
      <c r="Y154" s="80"/>
      <c r="Z154" s="80"/>
      <c r="AA154" s="80"/>
      <c r="AB154" s="81"/>
      <c r="AC154" s="79"/>
      <c r="AD154" s="80"/>
      <c r="AE154" s="80"/>
      <c r="AF154" s="80"/>
      <c r="AG154" s="80"/>
      <c r="AH154" s="80"/>
      <c r="AI154" s="80"/>
      <c r="AJ154" s="81"/>
      <c r="AK154" s="79"/>
      <c r="AL154" s="80"/>
      <c r="AM154" s="80"/>
      <c r="AN154" s="80"/>
      <c r="AO154" s="80"/>
      <c r="AP154" s="80"/>
      <c r="AQ154" s="80"/>
      <c r="AR154" s="81"/>
      <c r="AS154" s="79"/>
      <c r="AT154" s="80"/>
      <c r="AU154" s="80"/>
      <c r="AV154" s="80"/>
      <c r="AW154" s="80"/>
      <c r="AX154" s="80"/>
      <c r="AY154" s="80"/>
      <c r="AZ154" s="81"/>
      <c r="BA154" s="79"/>
      <c r="BB154" s="80"/>
      <c r="BC154" s="80"/>
      <c r="BD154" s="80"/>
      <c r="BE154" s="80"/>
      <c r="BF154" s="80"/>
      <c r="BG154" s="80"/>
      <c r="BH154" s="81"/>
      <c r="BI154" s="68"/>
      <c r="BJ154" s="68"/>
      <c r="BK154" s="68"/>
      <c r="BL154" s="68"/>
      <c r="BM154" s="68"/>
      <c r="BN154" s="68"/>
      <c r="BO154" s="68"/>
      <c r="BP154" s="68"/>
      <c r="BQ154" s="68"/>
      <c r="BR154" s="112"/>
      <c r="BS154" s="92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112"/>
    </row>
    <row r="155" spans="3:92" ht="15.6" customHeight="1" x14ac:dyDescent="0.4">
      <c r="C155" s="101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109"/>
      <c r="Q155" s="109"/>
      <c r="R155" s="119"/>
      <c r="S155" s="119"/>
      <c r="T155" s="119"/>
      <c r="U155" s="85"/>
      <c r="V155" s="86"/>
      <c r="W155" s="86"/>
      <c r="X155" s="86"/>
      <c r="Y155" s="86"/>
      <c r="Z155" s="86"/>
      <c r="AA155" s="86"/>
      <c r="AB155" s="87"/>
      <c r="AC155" s="85"/>
      <c r="AD155" s="86"/>
      <c r="AE155" s="86"/>
      <c r="AF155" s="86"/>
      <c r="AG155" s="86"/>
      <c r="AH155" s="86"/>
      <c r="AI155" s="86"/>
      <c r="AJ155" s="87"/>
      <c r="AK155" s="85"/>
      <c r="AL155" s="86"/>
      <c r="AM155" s="86"/>
      <c r="AN155" s="86"/>
      <c r="AO155" s="86"/>
      <c r="AP155" s="86"/>
      <c r="AQ155" s="86"/>
      <c r="AR155" s="87"/>
      <c r="AS155" s="85"/>
      <c r="AT155" s="86"/>
      <c r="AU155" s="86"/>
      <c r="AV155" s="86"/>
      <c r="AW155" s="86"/>
      <c r="AX155" s="86"/>
      <c r="AY155" s="86"/>
      <c r="AZ155" s="87"/>
      <c r="BA155" s="85"/>
      <c r="BB155" s="86"/>
      <c r="BC155" s="86"/>
      <c r="BD155" s="86"/>
      <c r="BE155" s="86"/>
      <c r="BF155" s="86"/>
      <c r="BG155" s="86"/>
      <c r="BH155" s="87"/>
      <c r="BI155" s="68"/>
      <c r="BJ155" s="68"/>
      <c r="BK155" s="68"/>
      <c r="BL155" s="68"/>
      <c r="BM155" s="68"/>
      <c r="BN155" s="68"/>
      <c r="BO155" s="68"/>
      <c r="BP155" s="68"/>
      <c r="BQ155" s="68"/>
      <c r="BR155" s="112"/>
      <c r="BS155" s="92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112"/>
    </row>
    <row r="156" spans="3:92" ht="29.45" customHeight="1" x14ac:dyDescent="0.5">
      <c r="C156" s="101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109"/>
      <c r="Q156" s="109"/>
      <c r="R156" s="119"/>
      <c r="S156" s="119"/>
      <c r="T156" s="119"/>
      <c r="U156" s="68"/>
      <c r="V156" s="68"/>
      <c r="W156" s="68"/>
      <c r="X156" s="68"/>
      <c r="Y156" s="68"/>
      <c r="Z156" s="68"/>
      <c r="AA156" s="68"/>
      <c r="AB156" s="68"/>
      <c r="AC156" s="68"/>
      <c r="AD156" s="108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10"/>
      <c r="AO156" s="110"/>
      <c r="AP156" s="110"/>
      <c r="AQ156" s="111"/>
      <c r="AR156" s="68"/>
      <c r="AS156" s="95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112"/>
      <c r="BS156" s="92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</row>
    <row r="157" spans="3:92" ht="15.6" customHeight="1" x14ac:dyDescent="0.5">
      <c r="C157" s="101"/>
      <c r="D157" s="109"/>
      <c r="E157" s="109"/>
      <c r="F157" s="109"/>
      <c r="G157" s="109"/>
      <c r="H157" s="109"/>
      <c r="I157" s="109"/>
      <c r="J157" s="109"/>
      <c r="K157" s="109"/>
      <c r="L157" s="110"/>
      <c r="M157" s="110"/>
      <c r="N157" s="110"/>
      <c r="O157" s="111"/>
      <c r="P157" s="84"/>
      <c r="Q157" s="84"/>
      <c r="R157" s="119"/>
      <c r="S157" s="119"/>
      <c r="T157" s="119"/>
      <c r="U157" s="242" t="s">
        <v>60</v>
      </c>
      <c r="V157" s="243"/>
      <c r="W157" s="243"/>
      <c r="X157" s="243"/>
      <c r="Y157" s="243"/>
      <c r="Z157" s="243"/>
      <c r="AA157" s="243"/>
      <c r="AB157" s="243"/>
      <c r="AC157" s="242" t="s">
        <v>61</v>
      </c>
      <c r="AD157" s="243"/>
      <c r="AE157" s="243"/>
      <c r="AF157" s="243"/>
      <c r="AG157" s="243"/>
      <c r="AH157" s="243"/>
      <c r="AI157" s="243"/>
      <c r="AJ157" s="243"/>
      <c r="AK157" s="242" t="s">
        <v>62</v>
      </c>
      <c r="AL157" s="243"/>
      <c r="AM157" s="243"/>
      <c r="AN157" s="243"/>
      <c r="AO157" s="243"/>
      <c r="AP157" s="243"/>
      <c r="AQ157" s="243"/>
      <c r="AR157" s="244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108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10"/>
      <c r="BO157" s="110"/>
      <c r="BP157" s="110"/>
      <c r="BQ157" s="111"/>
      <c r="BR157" s="112"/>
    </row>
    <row r="158" spans="3:92" ht="15.6" customHeight="1" x14ac:dyDescent="0.5">
      <c r="C158" s="101"/>
      <c r="D158" s="212" t="s">
        <v>26</v>
      </c>
      <c r="E158" s="194"/>
      <c r="F158" s="194"/>
      <c r="G158" s="194"/>
      <c r="H158" s="194"/>
      <c r="I158" s="194"/>
      <c r="J158" s="194"/>
      <c r="K158" s="194"/>
      <c r="L158" s="194"/>
      <c r="M158" s="213"/>
      <c r="N158" s="130" t="str">
        <f>IF([4]回答表!F17="下水道事業",IF([4]回答表!AA45="●","●",""),"")</f>
        <v/>
      </c>
      <c r="O158" s="131"/>
      <c r="P158" s="131"/>
      <c r="Q158" s="132"/>
      <c r="R158" s="119"/>
      <c r="S158" s="119"/>
      <c r="T158" s="119"/>
      <c r="U158" s="245"/>
      <c r="V158" s="246"/>
      <c r="W158" s="246"/>
      <c r="X158" s="246"/>
      <c r="Y158" s="246"/>
      <c r="Z158" s="246"/>
      <c r="AA158" s="246"/>
      <c r="AB158" s="246"/>
      <c r="AC158" s="245"/>
      <c r="AD158" s="246"/>
      <c r="AE158" s="246"/>
      <c r="AF158" s="246"/>
      <c r="AG158" s="246"/>
      <c r="AH158" s="246"/>
      <c r="AI158" s="246"/>
      <c r="AJ158" s="246"/>
      <c r="AK158" s="247"/>
      <c r="AL158" s="248"/>
      <c r="AM158" s="248"/>
      <c r="AN158" s="248"/>
      <c r="AO158" s="248"/>
      <c r="AP158" s="248"/>
      <c r="AQ158" s="248"/>
      <c r="AR158" s="249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108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10"/>
      <c r="BO158" s="110"/>
      <c r="BP158" s="110"/>
      <c r="BQ158" s="111"/>
      <c r="BR158" s="112"/>
    </row>
    <row r="159" spans="3:92" ht="15.6" customHeight="1" x14ac:dyDescent="0.5">
      <c r="C159" s="101"/>
      <c r="D159" s="194"/>
      <c r="E159" s="194"/>
      <c r="F159" s="194"/>
      <c r="G159" s="194"/>
      <c r="H159" s="194"/>
      <c r="I159" s="194"/>
      <c r="J159" s="194"/>
      <c r="K159" s="194"/>
      <c r="L159" s="194"/>
      <c r="M159" s="213"/>
      <c r="N159" s="144"/>
      <c r="O159" s="145"/>
      <c r="P159" s="145"/>
      <c r="Q159" s="146"/>
      <c r="R159" s="119"/>
      <c r="S159" s="119"/>
      <c r="T159" s="119"/>
      <c r="U159" s="82" t="str">
        <f>IF([4]回答表!F17="下水道事業",IF([4]回答表!X45="●",[4]回答表!Y207,IF([4]回答表!AA45="●",[4]回答表!Y273,"")),"")</f>
        <v/>
      </c>
      <c r="V159" s="83"/>
      <c r="W159" s="83"/>
      <c r="X159" s="83"/>
      <c r="Y159" s="83"/>
      <c r="Z159" s="83"/>
      <c r="AA159" s="83"/>
      <c r="AB159" s="153"/>
      <c r="AC159" s="82" t="str">
        <f>IF([4]回答表!F17="下水道事業",IF([4]回答表!X45="●",[4]回答表!Y208,IF([4]回答表!AA45="●",[4]回答表!Y274,"")),"")</f>
        <v/>
      </c>
      <c r="AD159" s="83"/>
      <c r="AE159" s="83"/>
      <c r="AF159" s="83"/>
      <c r="AG159" s="83"/>
      <c r="AH159" s="83"/>
      <c r="AI159" s="83"/>
      <c r="AJ159" s="153"/>
      <c r="AK159" s="82" t="str">
        <f>IF([4]回答表!F17="下水道事業",IF([4]回答表!X45="●",[4]回答表!Y209,IF([4]回答表!AA45="●",[4]回答表!Y275,"")),"")</f>
        <v/>
      </c>
      <c r="AL159" s="83"/>
      <c r="AM159" s="83"/>
      <c r="AN159" s="83"/>
      <c r="AO159" s="83"/>
      <c r="AP159" s="83"/>
      <c r="AQ159" s="83"/>
      <c r="AR159" s="153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108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10"/>
      <c r="BO159" s="110"/>
      <c r="BP159" s="110"/>
      <c r="BQ159" s="111"/>
      <c r="BR159" s="112"/>
    </row>
    <row r="160" spans="3:92" ht="15.6" customHeight="1" x14ac:dyDescent="0.5">
      <c r="C160" s="101"/>
      <c r="D160" s="194"/>
      <c r="E160" s="194"/>
      <c r="F160" s="194"/>
      <c r="G160" s="194"/>
      <c r="H160" s="194"/>
      <c r="I160" s="194"/>
      <c r="J160" s="194"/>
      <c r="K160" s="194"/>
      <c r="L160" s="194"/>
      <c r="M160" s="213"/>
      <c r="N160" s="144"/>
      <c r="O160" s="145"/>
      <c r="P160" s="145"/>
      <c r="Q160" s="146"/>
      <c r="R160" s="119"/>
      <c r="S160" s="119"/>
      <c r="T160" s="119"/>
      <c r="U160" s="79"/>
      <c r="V160" s="80"/>
      <c r="W160" s="80"/>
      <c r="X160" s="80"/>
      <c r="Y160" s="80"/>
      <c r="Z160" s="80"/>
      <c r="AA160" s="80"/>
      <c r="AB160" s="81"/>
      <c r="AC160" s="79"/>
      <c r="AD160" s="80"/>
      <c r="AE160" s="80"/>
      <c r="AF160" s="80"/>
      <c r="AG160" s="80"/>
      <c r="AH160" s="80"/>
      <c r="AI160" s="80"/>
      <c r="AJ160" s="81"/>
      <c r="AK160" s="79"/>
      <c r="AL160" s="80"/>
      <c r="AM160" s="80"/>
      <c r="AN160" s="80"/>
      <c r="AO160" s="80"/>
      <c r="AP160" s="80"/>
      <c r="AQ160" s="80"/>
      <c r="AR160" s="81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108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10"/>
      <c r="BO160" s="110"/>
      <c r="BP160" s="110"/>
      <c r="BQ160" s="111"/>
      <c r="BR160" s="112"/>
    </row>
    <row r="161" spans="3:70" ht="15.6" customHeight="1" x14ac:dyDescent="0.5">
      <c r="C161" s="101"/>
      <c r="D161" s="194"/>
      <c r="E161" s="194"/>
      <c r="F161" s="194"/>
      <c r="G161" s="194"/>
      <c r="H161" s="194"/>
      <c r="I161" s="194"/>
      <c r="J161" s="194"/>
      <c r="K161" s="194"/>
      <c r="L161" s="194"/>
      <c r="M161" s="213"/>
      <c r="N161" s="154"/>
      <c r="O161" s="155"/>
      <c r="P161" s="155"/>
      <c r="Q161" s="156"/>
      <c r="R161" s="119"/>
      <c r="S161" s="119"/>
      <c r="T161" s="119"/>
      <c r="U161" s="85"/>
      <c r="V161" s="86"/>
      <c r="W161" s="86"/>
      <c r="X161" s="86"/>
      <c r="Y161" s="86"/>
      <c r="Z161" s="86"/>
      <c r="AA161" s="86"/>
      <c r="AB161" s="87"/>
      <c r="AC161" s="85"/>
      <c r="AD161" s="86"/>
      <c r="AE161" s="86"/>
      <c r="AF161" s="86"/>
      <c r="AG161" s="86"/>
      <c r="AH161" s="86"/>
      <c r="AI161" s="86"/>
      <c r="AJ161" s="87"/>
      <c r="AK161" s="85"/>
      <c r="AL161" s="86"/>
      <c r="AM161" s="86"/>
      <c r="AN161" s="86"/>
      <c r="AO161" s="86"/>
      <c r="AP161" s="86"/>
      <c r="AQ161" s="86"/>
      <c r="AR161" s="87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108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10"/>
      <c r="BO161" s="110"/>
      <c r="BP161" s="110"/>
      <c r="BQ161" s="111"/>
      <c r="BR161" s="112"/>
    </row>
    <row r="162" spans="3:70" ht="15.6" customHeight="1" x14ac:dyDescent="0.5">
      <c r="C162" s="10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68"/>
      <c r="V162" s="68"/>
      <c r="W162" s="68"/>
      <c r="X162" s="68"/>
      <c r="Y162" s="68"/>
      <c r="Z162" s="108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21"/>
      <c r="AK162" s="68"/>
      <c r="AL162" s="120"/>
      <c r="AM162" s="120"/>
      <c r="AN162" s="111"/>
      <c r="AO162" s="120"/>
      <c r="AP162" s="121"/>
      <c r="AQ162" s="121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108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10"/>
      <c r="BO162" s="110"/>
      <c r="BP162" s="110"/>
      <c r="BQ162" s="111"/>
      <c r="BR162" s="112"/>
    </row>
    <row r="163" spans="3:70" ht="33.6" customHeight="1" x14ac:dyDescent="0.5">
      <c r="C163" s="101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84"/>
      <c r="O163" s="84"/>
      <c r="P163" s="84"/>
      <c r="Q163" s="84"/>
      <c r="R163" s="119"/>
      <c r="S163" s="119"/>
      <c r="T163" s="119"/>
      <c r="U163" s="123" t="s">
        <v>31</v>
      </c>
      <c r="V163" s="119"/>
      <c r="W163" s="119"/>
      <c r="X163" s="119"/>
      <c r="Y163" s="119"/>
      <c r="Z163" s="119"/>
      <c r="AA163" s="110"/>
      <c r="AB163" s="124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23" t="s">
        <v>32</v>
      </c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68"/>
      <c r="BR163" s="112"/>
    </row>
    <row r="164" spans="3:70" ht="15.6" customHeight="1" x14ac:dyDescent="0.4">
      <c r="C164" s="101"/>
      <c r="D164" s="194" t="s">
        <v>33</v>
      </c>
      <c r="E164" s="194"/>
      <c r="F164" s="194"/>
      <c r="G164" s="194"/>
      <c r="H164" s="194"/>
      <c r="I164" s="194"/>
      <c r="J164" s="194"/>
      <c r="K164" s="194"/>
      <c r="L164" s="194"/>
      <c r="M164" s="213"/>
      <c r="N164" s="130" t="str">
        <f>IF([4]回答表!F17="下水道事業",IF([4]回答表!AD45="●","●",""),"")</f>
        <v>●</v>
      </c>
      <c r="O164" s="131"/>
      <c r="P164" s="131"/>
      <c r="Q164" s="132"/>
      <c r="R164" s="119"/>
      <c r="S164" s="119"/>
      <c r="T164" s="119"/>
      <c r="U164" s="133" t="str">
        <f>IF([4]回答表!F17="下水道事業",IF([4]回答表!AD45="●",[4]回答表!B289,""),"")</f>
        <v>流域下水道（臨海処理区）の構成市町村による維持管理業務。</v>
      </c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5"/>
      <c r="AK164" s="183"/>
      <c r="AL164" s="183"/>
      <c r="AM164" s="133" t="str">
        <f>IF([4]回答表!F17="下水道事業",IF([4]回答表!AD45="●",[4]回答表!B295,""),"")</f>
        <v>構成市町村の参加意向。業務の範囲。スケールメリットの検討。</v>
      </c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5"/>
      <c r="BR164" s="112"/>
    </row>
    <row r="165" spans="3:70" ht="15.6" customHeight="1" x14ac:dyDescent="0.4">
      <c r="C165" s="101"/>
      <c r="D165" s="194"/>
      <c r="E165" s="194"/>
      <c r="F165" s="194"/>
      <c r="G165" s="194"/>
      <c r="H165" s="194"/>
      <c r="I165" s="194"/>
      <c r="J165" s="194"/>
      <c r="K165" s="194"/>
      <c r="L165" s="194"/>
      <c r="M165" s="213"/>
      <c r="N165" s="144"/>
      <c r="O165" s="145"/>
      <c r="P165" s="145"/>
      <c r="Q165" s="146"/>
      <c r="R165" s="119"/>
      <c r="S165" s="119"/>
      <c r="T165" s="119"/>
      <c r="U165" s="147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9"/>
      <c r="AK165" s="183"/>
      <c r="AL165" s="183"/>
      <c r="AM165" s="147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9"/>
      <c r="BR165" s="112"/>
    </row>
    <row r="166" spans="3:70" ht="15.6" customHeight="1" x14ac:dyDescent="0.4">
      <c r="C166" s="101"/>
      <c r="D166" s="194"/>
      <c r="E166" s="194"/>
      <c r="F166" s="194"/>
      <c r="G166" s="194"/>
      <c r="H166" s="194"/>
      <c r="I166" s="194"/>
      <c r="J166" s="194"/>
      <c r="K166" s="194"/>
      <c r="L166" s="194"/>
      <c r="M166" s="213"/>
      <c r="N166" s="144"/>
      <c r="O166" s="145"/>
      <c r="P166" s="145"/>
      <c r="Q166" s="146"/>
      <c r="R166" s="119"/>
      <c r="S166" s="119"/>
      <c r="T166" s="119"/>
      <c r="U166" s="147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9"/>
      <c r="AK166" s="183"/>
      <c r="AL166" s="183"/>
      <c r="AM166" s="147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9"/>
      <c r="BR166" s="112"/>
    </row>
    <row r="167" spans="3:70" ht="15.6" customHeight="1" x14ac:dyDescent="0.4">
      <c r="C167" s="101"/>
      <c r="D167" s="194"/>
      <c r="E167" s="194"/>
      <c r="F167" s="194"/>
      <c r="G167" s="194"/>
      <c r="H167" s="194"/>
      <c r="I167" s="194"/>
      <c r="J167" s="194"/>
      <c r="K167" s="194"/>
      <c r="L167" s="194"/>
      <c r="M167" s="213"/>
      <c r="N167" s="154"/>
      <c r="O167" s="155"/>
      <c r="P167" s="155"/>
      <c r="Q167" s="156"/>
      <c r="R167" s="119"/>
      <c r="S167" s="119"/>
      <c r="T167" s="119"/>
      <c r="U167" s="179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1"/>
      <c r="AK167" s="183"/>
      <c r="AL167" s="183"/>
      <c r="AM167" s="179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1"/>
      <c r="BR167" s="112"/>
    </row>
    <row r="168" spans="3:70" ht="15.6" customHeight="1" x14ac:dyDescent="0.4">
      <c r="C168" s="184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6"/>
    </row>
    <row r="169" spans="3:70" ht="15.6" customHeight="1" x14ac:dyDescent="0.4"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</row>
    <row r="170" spans="3:70" ht="15.6" customHeight="1" x14ac:dyDescent="0.4">
      <c r="C170" s="94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192"/>
      <c r="AS170" s="192"/>
      <c r="AT170" s="192"/>
      <c r="AU170" s="192"/>
      <c r="AV170" s="192"/>
      <c r="AW170" s="192"/>
      <c r="AX170" s="192"/>
      <c r="AY170" s="192"/>
      <c r="AZ170" s="192"/>
      <c r="BA170" s="192"/>
      <c r="BB170" s="192"/>
      <c r="BC170" s="97"/>
      <c r="BD170" s="98"/>
      <c r="BE170" s="98"/>
      <c r="BF170" s="98"/>
      <c r="BG170" s="98"/>
      <c r="BH170" s="98"/>
      <c r="BI170" s="98"/>
      <c r="BJ170" s="98"/>
      <c r="BK170" s="98"/>
      <c r="BL170" s="98"/>
      <c r="BM170" s="98"/>
      <c r="BN170" s="98"/>
      <c r="BO170" s="98"/>
      <c r="BP170" s="98"/>
      <c r="BQ170" s="98"/>
      <c r="BR170" s="99"/>
    </row>
    <row r="171" spans="3:70" ht="15.6" customHeight="1" x14ac:dyDescent="0.5">
      <c r="C171" s="10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68"/>
      <c r="Y171" s="68"/>
      <c r="Z171" s="68"/>
      <c r="AA171" s="109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11"/>
      <c r="AO171" s="120"/>
      <c r="AP171" s="121"/>
      <c r="AQ171" s="121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08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10"/>
      <c r="BO171" s="110"/>
      <c r="BP171" s="110"/>
      <c r="BQ171" s="111"/>
      <c r="BR171" s="112"/>
    </row>
    <row r="172" spans="3:70" ht="15.6" customHeight="1" x14ac:dyDescent="0.5">
      <c r="C172" s="101"/>
      <c r="D172" s="102" t="s">
        <v>14</v>
      </c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4"/>
      <c r="R172" s="105" t="s">
        <v>63</v>
      </c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7"/>
      <c r="BC172" s="108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10"/>
      <c r="BO172" s="110"/>
      <c r="BP172" s="110"/>
      <c r="BQ172" s="111"/>
      <c r="BR172" s="112"/>
    </row>
    <row r="173" spans="3:70" ht="15.6" customHeight="1" x14ac:dyDescent="0.5">
      <c r="C173" s="101"/>
      <c r="D173" s="113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5"/>
      <c r="R173" s="116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8"/>
      <c r="BC173" s="108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10"/>
      <c r="BO173" s="110"/>
      <c r="BP173" s="110"/>
      <c r="BQ173" s="111"/>
      <c r="BR173" s="112"/>
    </row>
    <row r="174" spans="3:70" ht="15.6" customHeight="1" x14ac:dyDescent="0.5">
      <c r="C174" s="10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68"/>
      <c r="Y174" s="68"/>
      <c r="Z174" s="68"/>
      <c r="AA174" s="109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11"/>
      <c r="AO174" s="120"/>
      <c r="AP174" s="121"/>
      <c r="AQ174" s="121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08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10"/>
      <c r="BO174" s="110"/>
      <c r="BP174" s="110"/>
      <c r="BQ174" s="111"/>
      <c r="BR174" s="112"/>
    </row>
    <row r="175" spans="3:70" ht="25.5" x14ac:dyDescent="0.5">
      <c r="C175" s="10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23" t="s">
        <v>35</v>
      </c>
      <c r="V175" s="119"/>
      <c r="W175" s="119"/>
      <c r="X175" s="119"/>
      <c r="Y175" s="119"/>
      <c r="Z175" s="119"/>
      <c r="AA175" s="110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9" t="s">
        <v>17</v>
      </c>
      <c r="AN175" s="187"/>
      <c r="AO175" s="187"/>
      <c r="AP175" s="187"/>
      <c r="AQ175" s="187"/>
      <c r="AR175" s="187"/>
      <c r="AS175" s="187"/>
      <c r="AT175" s="110"/>
      <c r="AU175" s="110"/>
      <c r="AV175" s="110"/>
      <c r="AW175" s="110"/>
      <c r="AX175" s="111"/>
      <c r="AY175" s="128"/>
      <c r="AZ175" s="128"/>
      <c r="BA175" s="128"/>
      <c r="BB175" s="128"/>
      <c r="BC175" s="128"/>
      <c r="BD175" s="110"/>
      <c r="BE175" s="110"/>
      <c r="BF175" s="129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1"/>
      <c r="BR175" s="112"/>
    </row>
    <row r="176" spans="3:70" ht="19.350000000000001" customHeight="1" x14ac:dyDescent="0.5">
      <c r="C176" s="101"/>
      <c r="D176" s="194" t="s">
        <v>18</v>
      </c>
      <c r="E176" s="194"/>
      <c r="F176" s="194"/>
      <c r="G176" s="194"/>
      <c r="H176" s="194"/>
      <c r="I176" s="194"/>
      <c r="J176" s="194"/>
      <c r="K176" s="194"/>
      <c r="L176" s="194"/>
      <c r="M176" s="194"/>
      <c r="N176" s="130" t="str">
        <f>IF([4]回答表!BD17="●",IF([4]回答表!X45="●","●",""),"")</f>
        <v/>
      </c>
      <c r="O176" s="131"/>
      <c r="P176" s="131"/>
      <c r="Q176" s="132"/>
      <c r="R176" s="119"/>
      <c r="S176" s="119"/>
      <c r="T176" s="119"/>
      <c r="U176" s="133" t="str">
        <f>IF([4]回答表!BD17="●",IF([4]回答表!X45="●",[4]回答表!B158,IF([4]回答表!AA45="●",[4]回答表!B223,"")),"")</f>
        <v/>
      </c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5"/>
      <c r="AK176" s="136"/>
      <c r="AL176" s="136"/>
      <c r="AM176" s="138" t="str">
        <f>IF([4]回答表!BD17="●",IF([4]回答表!X45="●",[4]回答表!B212,IF([4]回答表!AA45="●",[4]回答表!B278,"")),"")</f>
        <v/>
      </c>
      <c r="AN176" s="139"/>
      <c r="AO176" s="139"/>
      <c r="AP176" s="139"/>
      <c r="AQ176" s="138"/>
      <c r="AR176" s="139"/>
      <c r="AS176" s="139"/>
      <c r="AT176" s="139"/>
      <c r="AU176" s="138"/>
      <c r="AV176" s="139"/>
      <c r="AW176" s="139"/>
      <c r="AX176" s="140"/>
      <c r="AY176" s="128"/>
      <c r="AZ176" s="128"/>
      <c r="BA176" s="128"/>
      <c r="BB176" s="128"/>
      <c r="BC176" s="128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12"/>
    </row>
    <row r="177" spans="3:70" ht="19.350000000000001" customHeight="1" x14ac:dyDescent="0.5">
      <c r="C177" s="101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44"/>
      <c r="O177" s="145"/>
      <c r="P177" s="145"/>
      <c r="Q177" s="146"/>
      <c r="R177" s="119"/>
      <c r="S177" s="119"/>
      <c r="T177" s="119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9"/>
      <c r="AK177" s="136"/>
      <c r="AL177" s="136"/>
      <c r="AM177" s="150"/>
      <c r="AN177" s="151"/>
      <c r="AO177" s="151"/>
      <c r="AP177" s="151"/>
      <c r="AQ177" s="150"/>
      <c r="AR177" s="151"/>
      <c r="AS177" s="151"/>
      <c r="AT177" s="151"/>
      <c r="AU177" s="150"/>
      <c r="AV177" s="151"/>
      <c r="AW177" s="151"/>
      <c r="AX177" s="152"/>
      <c r="AY177" s="128"/>
      <c r="AZ177" s="128"/>
      <c r="BA177" s="128"/>
      <c r="BB177" s="128"/>
      <c r="BC177" s="128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12"/>
    </row>
    <row r="178" spans="3:70" ht="15.6" customHeight="1" x14ac:dyDescent="0.5">
      <c r="C178" s="101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44"/>
      <c r="O178" s="145"/>
      <c r="P178" s="145"/>
      <c r="Q178" s="146"/>
      <c r="R178" s="119"/>
      <c r="S178" s="119"/>
      <c r="T178" s="119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9"/>
      <c r="AK178" s="136"/>
      <c r="AL178" s="136"/>
      <c r="AM178" s="150"/>
      <c r="AN178" s="151"/>
      <c r="AO178" s="151"/>
      <c r="AP178" s="151"/>
      <c r="AQ178" s="150"/>
      <c r="AR178" s="151"/>
      <c r="AS178" s="151"/>
      <c r="AT178" s="151"/>
      <c r="AU178" s="150"/>
      <c r="AV178" s="151"/>
      <c r="AW178" s="151"/>
      <c r="AX178" s="152"/>
      <c r="AY178" s="128"/>
      <c r="AZ178" s="128"/>
      <c r="BA178" s="128"/>
      <c r="BB178" s="128"/>
      <c r="BC178" s="128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12"/>
    </row>
    <row r="179" spans="3:70" ht="15.6" customHeight="1" x14ac:dyDescent="0.5">
      <c r="C179" s="101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54"/>
      <c r="O179" s="155"/>
      <c r="P179" s="155"/>
      <c r="Q179" s="156"/>
      <c r="R179" s="119"/>
      <c r="S179" s="119"/>
      <c r="T179" s="119"/>
      <c r="U179" s="147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9"/>
      <c r="AK179" s="136"/>
      <c r="AL179" s="136"/>
      <c r="AM179" s="150" t="str">
        <f>IF([4]回答表!BD17="●",IF([4]回答表!X45="●",[4]回答表!E212,IF([4]回答表!AA45="●",[4]回答表!E278,"")),"")</f>
        <v/>
      </c>
      <c r="AN179" s="151"/>
      <c r="AO179" s="151"/>
      <c r="AP179" s="151"/>
      <c r="AQ179" s="150" t="str">
        <f>IF([4]回答表!BD17="●",IF([4]回答表!X45="●",[4]回答表!E213,IF([4]回答表!AA45="●",[4]回答表!E279,"")),"")</f>
        <v/>
      </c>
      <c r="AR179" s="151"/>
      <c r="AS179" s="151"/>
      <c r="AT179" s="151"/>
      <c r="AU179" s="150" t="str">
        <f>IF([4]回答表!BD17="●",IF([4]回答表!X45="●",[4]回答表!E214,IF([4]回答表!AA45="●",[4]回答表!E280,"")),"")</f>
        <v/>
      </c>
      <c r="AV179" s="151"/>
      <c r="AW179" s="151"/>
      <c r="AX179" s="152"/>
      <c r="AY179" s="128"/>
      <c r="AZ179" s="128"/>
      <c r="BA179" s="128"/>
      <c r="BB179" s="128"/>
      <c r="BC179" s="128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12"/>
    </row>
    <row r="180" spans="3:70" ht="15.6" customHeight="1" x14ac:dyDescent="0.5">
      <c r="C180" s="101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8"/>
      <c r="O180" s="158"/>
      <c r="P180" s="158"/>
      <c r="Q180" s="158"/>
      <c r="R180" s="159"/>
      <c r="S180" s="159"/>
      <c r="T180" s="159"/>
      <c r="U180" s="147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9"/>
      <c r="AK180" s="136"/>
      <c r="AL180" s="136"/>
      <c r="AM180" s="150"/>
      <c r="AN180" s="151"/>
      <c r="AO180" s="151"/>
      <c r="AP180" s="151"/>
      <c r="AQ180" s="150"/>
      <c r="AR180" s="151"/>
      <c r="AS180" s="151"/>
      <c r="AT180" s="151"/>
      <c r="AU180" s="150"/>
      <c r="AV180" s="151"/>
      <c r="AW180" s="151"/>
      <c r="AX180" s="152"/>
      <c r="AY180" s="128"/>
      <c r="AZ180" s="128"/>
      <c r="BA180" s="128"/>
      <c r="BB180" s="128"/>
      <c r="BC180" s="128"/>
      <c r="BD180" s="120"/>
      <c r="BE180" s="120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12"/>
    </row>
    <row r="181" spans="3:70" ht="19.350000000000001" customHeight="1" x14ac:dyDescent="0.5">
      <c r="C181" s="101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8"/>
      <c r="O181" s="158"/>
      <c r="P181" s="158"/>
      <c r="Q181" s="158"/>
      <c r="R181" s="159"/>
      <c r="S181" s="159"/>
      <c r="T181" s="159"/>
      <c r="U181" s="147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9"/>
      <c r="AK181" s="136"/>
      <c r="AL181" s="136"/>
      <c r="AM181" s="150"/>
      <c r="AN181" s="151"/>
      <c r="AO181" s="151"/>
      <c r="AP181" s="151"/>
      <c r="AQ181" s="150"/>
      <c r="AR181" s="151"/>
      <c r="AS181" s="151"/>
      <c r="AT181" s="151"/>
      <c r="AU181" s="150"/>
      <c r="AV181" s="151"/>
      <c r="AW181" s="151"/>
      <c r="AX181" s="152"/>
      <c r="AY181" s="128"/>
      <c r="AZ181" s="128"/>
      <c r="BA181" s="128"/>
      <c r="BB181" s="128"/>
      <c r="BC181" s="128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12"/>
    </row>
    <row r="182" spans="3:70" ht="19.350000000000001" customHeight="1" x14ac:dyDescent="0.5">
      <c r="C182" s="101"/>
      <c r="D182" s="212" t="s">
        <v>26</v>
      </c>
      <c r="E182" s="194"/>
      <c r="F182" s="194"/>
      <c r="G182" s="194"/>
      <c r="H182" s="194"/>
      <c r="I182" s="194"/>
      <c r="J182" s="194"/>
      <c r="K182" s="194"/>
      <c r="L182" s="194"/>
      <c r="M182" s="213"/>
      <c r="N182" s="130" t="str">
        <f>IF([4]回答表!BD17="●",IF([4]回答表!AA45="●","●",""),"")</f>
        <v/>
      </c>
      <c r="O182" s="131"/>
      <c r="P182" s="131"/>
      <c r="Q182" s="132"/>
      <c r="R182" s="119"/>
      <c r="S182" s="119"/>
      <c r="T182" s="119"/>
      <c r="U182" s="147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9"/>
      <c r="AK182" s="136"/>
      <c r="AL182" s="136"/>
      <c r="AM182" s="150"/>
      <c r="AN182" s="151"/>
      <c r="AO182" s="151"/>
      <c r="AP182" s="151"/>
      <c r="AQ182" s="150"/>
      <c r="AR182" s="151"/>
      <c r="AS182" s="151"/>
      <c r="AT182" s="151"/>
      <c r="AU182" s="150"/>
      <c r="AV182" s="151"/>
      <c r="AW182" s="151"/>
      <c r="AX182" s="152"/>
      <c r="AY182" s="128"/>
      <c r="AZ182" s="128"/>
      <c r="BA182" s="128"/>
      <c r="BB182" s="128"/>
      <c r="BC182" s="128"/>
      <c r="BD182" s="172"/>
      <c r="BE182" s="172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12"/>
    </row>
    <row r="183" spans="3:70" ht="15.6" customHeight="1" x14ac:dyDescent="0.5">
      <c r="C183" s="101"/>
      <c r="D183" s="194"/>
      <c r="E183" s="194"/>
      <c r="F183" s="194"/>
      <c r="G183" s="194"/>
      <c r="H183" s="194"/>
      <c r="I183" s="194"/>
      <c r="J183" s="194"/>
      <c r="K183" s="194"/>
      <c r="L183" s="194"/>
      <c r="M183" s="213"/>
      <c r="N183" s="144"/>
      <c r="O183" s="145"/>
      <c r="P183" s="145"/>
      <c r="Q183" s="146"/>
      <c r="R183" s="119"/>
      <c r="S183" s="119"/>
      <c r="T183" s="119"/>
      <c r="U183" s="147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9"/>
      <c r="AK183" s="136"/>
      <c r="AL183" s="136"/>
      <c r="AM183" s="150" t="s">
        <v>23</v>
      </c>
      <c r="AN183" s="151"/>
      <c r="AO183" s="151"/>
      <c r="AP183" s="151"/>
      <c r="AQ183" s="150" t="s">
        <v>24</v>
      </c>
      <c r="AR183" s="151"/>
      <c r="AS183" s="151"/>
      <c r="AT183" s="151"/>
      <c r="AU183" s="150" t="s">
        <v>25</v>
      </c>
      <c r="AV183" s="151"/>
      <c r="AW183" s="151"/>
      <c r="AX183" s="152"/>
      <c r="AY183" s="128"/>
      <c r="AZ183" s="128"/>
      <c r="BA183" s="128"/>
      <c r="BB183" s="128"/>
      <c r="BC183" s="128"/>
      <c r="BD183" s="172"/>
      <c r="BE183" s="172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12"/>
    </row>
    <row r="184" spans="3:70" ht="15.6" customHeight="1" x14ac:dyDescent="0.5">
      <c r="C184" s="101"/>
      <c r="D184" s="194"/>
      <c r="E184" s="194"/>
      <c r="F184" s="194"/>
      <c r="G184" s="194"/>
      <c r="H184" s="194"/>
      <c r="I184" s="194"/>
      <c r="J184" s="194"/>
      <c r="K184" s="194"/>
      <c r="L184" s="194"/>
      <c r="M184" s="213"/>
      <c r="N184" s="144"/>
      <c r="O184" s="145"/>
      <c r="P184" s="145"/>
      <c r="Q184" s="146"/>
      <c r="R184" s="119"/>
      <c r="S184" s="119"/>
      <c r="T184" s="119"/>
      <c r="U184" s="147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9"/>
      <c r="AK184" s="136"/>
      <c r="AL184" s="136"/>
      <c r="AM184" s="150"/>
      <c r="AN184" s="151"/>
      <c r="AO184" s="151"/>
      <c r="AP184" s="151"/>
      <c r="AQ184" s="150"/>
      <c r="AR184" s="151"/>
      <c r="AS184" s="151"/>
      <c r="AT184" s="151"/>
      <c r="AU184" s="150"/>
      <c r="AV184" s="151"/>
      <c r="AW184" s="151"/>
      <c r="AX184" s="152"/>
      <c r="AY184" s="128"/>
      <c r="AZ184" s="128"/>
      <c r="BA184" s="128"/>
      <c r="BB184" s="128"/>
      <c r="BC184" s="128"/>
      <c r="BD184" s="172"/>
      <c r="BE184" s="172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12"/>
    </row>
    <row r="185" spans="3:70" ht="15.6" customHeight="1" x14ac:dyDescent="0.5">
      <c r="C185" s="101"/>
      <c r="D185" s="194"/>
      <c r="E185" s="194"/>
      <c r="F185" s="194"/>
      <c r="G185" s="194"/>
      <c r="H185" s="194"/>
      <c r="I185" s="194"/>
      <c r="J185" s="194"/>
      <c r="K185" s="194"/>
      <c r="L185" s="194"/>
      <c r="M185" s="213"/>
      <c r="N185" s="154"/>
      <c r="O185" s="155"/>
      <c r="P185" s="155"/>
      <c r="Q185" s="156"/>
      <c r="R185" s="119"/>
      <c r="S185" s="119"/>
      <c r="T185" s="119"/>
      <c r="U185" s="179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1"/>
      <c r="AK185" s="136"/>
      <c r="AL185" s="136"/>
      <c r="AM185" s="189"/>
      <c r="AN185" s="190"/>
      <c r="AO185" s="190"/>
      <c r="AP185" s="190"/>
      <c r="AQ185" s="189"/>
      <c r="AR185" s="190"/>
      <c r="AS185" s="190"/>
      <c r="AT185" s="190"/>
      <c r="AU185" s="189"/>
      <c r="AV185" s="190"/>
      <c r="AW185" s="190"/>
      <c r="AX185" s="191"/>
      <c r="AY185" s="128"/>
      <c r="AZ185" s="128"/>
      <c r="BA185" s="128"/>
      <c r="BB185" s="128"/>
      <c r="BC185" s="128"/>
      <c r="BD185" s="172"/>
      <c r="BE185" s="172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12"/>
    </row>
    <row r="186" spans="3:70" ht="15.6" customHeight="1" x14ac:dyDescent="0.5">
      <c r="C186" s="101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84"/>
      <c r="O186" s="84"/>
      <c r="P186" s="84"/>
      <c r="Q186" s="84"/>
      <c r="R186" s="119"/>
      <c r="S186" s="119"/>
      <c r="T186" s="119"/>
      <c r="U186" s="119"/>
      <c r="V186" s="119"/>
      <c r="W186" s="119"/>
      <c r="X186" s="68"/>
      <c r="Y186" s="68"/>
      <c r="Z186" s="68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112"/>
    </row>
    <row r="187" spans="3:70" ht="18.600000000000001" customHeight="1" x14ac:dyDescent="0.5">
      <c r="C187" s="101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84"/>
      <c r="O187" s="84"/>
      <c r="P187" s="84"/>
      <c r="Q187" s="84"/>
      <c r="R187" s="119"/>
      <c r="S187" s="119"/>
      <c r="T187" s="119"/>
      <c r="U187" s="123" t="s">
        <v>31</v>
      </c>
      <c r="V187" s="119"/>
      <c r="W187" s="119"/>
      <c r="X187" s="119"/>
      <c r="Y187" s="119"/>
      <c r="Z187" s="119"/>
      <c r="AA187" s="110"/>
      <c r="AB187" s="124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23" t="s">
        <v>32</v>
      </c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68"/>
      <c r="BR187" s="112"/>
    </row>
    <row r="188" spans="3:70" ht="15.6" customHeight="1" x14ac:dyDescent="0.4">
      <c r="C188" s="101"/>
      <c r="D188" s="194" t="s">
        <v>33</v>
      </c>
      <c r="E188" s="194"/>
      <c r="F188" s="194"/>
      <c r="G188" s="194"/>
      <c r="H188" s="194"/>
      <c r="I188" s="194"/>
      <c r="J188" s="194"/>
      <c r="K188" s="194"/>
      <c r="L188" s="194"/>
      <c r="M188" s="213"/>
      <c r="N188" s="130" t="str">
        <f>IF([4]回答表!BD17="●",IF([4]回答表!AD45="●","●",""),"")</f>
        <v/>
      </c>
      <c r="O188" s="131"/>
      <c r="P188" s="131"/>
      <c r="Q188" s="132"/>
      <c r="R188" s="119"/>
      <c r="S188" s="119"/>
      <c r="T188" s="119"/>
      <c r="U188" s="133" t="str">
        <f>IF([4]回答表!BD17="●",IF([4]回答表!AD45="●",[4]回答表!B289,""),"")</f>
        <v/>
      </c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5"/>
      <c r="AK188" s="183"/>
      <c r="AL188" s="183"/>
      <c r="AM188" s="133" t="str">
        <f>IF([4]回答表!BD17="●",IF([4]回答表!AD45="●",[4]回答表!B295,""),"")</f>
        <v/>
      </c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5"/>
      <c r="BR188" s="112"/>
    </row>
    <row r="189" spans="3:70" ht="15.6" customHeight="1" x14ac:dyDescent="0.4">
      <c r="C189" s="101"/>
      <c r="D189" s="194"/>
      <c r="E189" s="194"/>
      <c r="F189" s="194"/>
      <c r="G189" s="194"/>
      <c r="H189" s="194"/>
      <c r="I189" s="194"/>
      <c r="J189" s="194"/>
      <c r="K189" s="194"/>
      <c r="L189" s="194"/>
      <c r="M189" s="213"/>
      <c r="N189" s="144"/>
      <c r="O189" s="145"/>
      <c r="P189" s="145"/>
      <c r="Q189" s="146"/>
      <c r="R189" s="119"/>
      <c r="S189" s="119"/>
      <c r="T189" s="119"/>
      <c r="U189" s="147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9"/>
      <c r="AK189" s="183"/>
      <c r="AL189" s="183"/>
      <c r="AM189" s="147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9"/>
      <c r="BR189" s="112"/>
    </row>
    <row r="190" spans="3:70" ht="15.6" customHeight="1" x14ac:dyDescent="0.4">
      <c r="C190" s="101"/>
      <c r="D190" s="194"/>
      <c r="E190" s="194"/>
      <c r="F190" s="194"/>
      <c r="G190" s="194"/>
      <c r="H190" s="194"/>
      <c r="I190" s="194"/>
      <c r="J190" s="194"/>
      <c r="K190" s="194"/>
      <c r="L190" s="194"/>
      <c r="M190" s="213"/>
      <c r="N190" s="144"/>
      <c r="O190" s="145"/>
      <c r="P190" s="145"/>
      <c r="Q190" s="146"/>
      <c r="R190" s="119"/>
      <c r="S190" s="119"/>
      <c r="T190" s="119"/>
      <c r="U190" s="147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9"/>
      <c r="AK190" s="183"/>
      <c r="AL190" s="183"/>
      <c r="AM190" s="147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9"/>
      <c r="BR190" s="112"/>
    </row>
    <row r="191" spans="3:70" ht="15.6" customHeight="1" x14ac:dyDescent="0.4">
      <c r="C191" s="101"/>
      <c r="D191" s="194"/>
      <c r="E191" s="194"/>
      <c r="F191" s="194"/>
      <c r="G191" s="194"/>
      <c r="H191" s="194"/>
      <c r="I191" s="194"/>
      <c r="J191" s="194"/>
      <c r="K191" s="194"/>
      <c r="L191" s="194"/>
      <c r="M191" s="213"/>
      <c r="N191" s="154"/>
      <c r="O191" s="155"/>
      <c r="P191" s="155"/>
      <c r="Q191" s="156"/>
      <c r="R191" s="119"/>
      <c r="S191" s="119"/>
      <c r="T191" s="119"/>
      <c r="U191" s="179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1"/>
      <c r="AK191" s="183"/>
      <c r="AL191" s="183"/>
      <c r="AM191" s="179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1"/>
      <c r="BR191" s="112"/>
    </row>
    <row r="192" spans="3:70" ht="15.6" customHeight="1" x14ac:dyDescent="0.4">
      <c r="C192" s="184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6"/>
    </row>
    <row r="193" spans="1:71" ht="15.6" customHeight="1" x14ac:dyDescent="0.4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</row>
    <row r="194" spans="1:71" ht="15.6" customHeight="1" x14ac:dyDescent="0.4">
      <c r="C194" s="94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97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9"/>
      <c r="BS194" s="92"/>
    </row>
    <row r="195" spans="1:71" ht="15.6" customHeight="1" x14ac:dyDescent="0.5">
      <c r="C195" s="10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68"/>
      <c r="Y195" s="68"/>
      <c r="Z195" s="68"/>
      <c r="AA195" s="109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11"/>
      <c r="AO195" s="120"/>
      <c r="AP195" s="121"/>
      <c r="AQ195" s="121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08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10"/>
      <c r="BO195" s="110"/>
      <c r="BP195" s="110"/>
      <c r="BQ195" s="111"/>
      <c r="BR195" s="112"/>
      <c r="BS195" s="92"/>
    </row>
    <row r="196" spans="1:71" ht="15.6" customHeight="1" x14ac:dyDescent="0.5">
      <c r="C196" s="101"/>
      <c r="D196" s="102" t="s">
        <v>14</v>
      </c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4"/>
      <c r="R196" s="105" t="s">
        <v>64</v>
      </c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7"/>
      <c r="BC196" s="108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10"/>
      <c r="BO196" s="110"/>
      <c r="BP196" s="110"/>
      <c r="BQ196" s="111"/>
      <c r="BR196" s="112"/>
      <c r="BS196" s="92"/>
    </row>
    <row r="197" spans="1:71" ht="15.6" customHeight="1" x14ac:dyDescent="0.5">
      <c r="C197" s="101"/>
      <c r="D197" s="113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5"/>
      <c r="R197" s="116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8"/>
      <c r="BC197" s="108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10"/>
      <c r="BO197" s="110"/>
      <c r="BP197" s="110"/>
      <c r="BQ197" s="111"/>
      <c r="BR197" s="112"/>
      <c r="BS197" s="92"/>
    </row>
    <row r="198" spans="1:71" ht="15.6" customHeight="1" x14ac:dyDescent="0.5">
      <c r="C198" s="10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68"/>
      <c r="Y198" s="68"/>
      <c r="Z198" s="68"/>
      <c r="AA198" s="109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11"/>
      <c r="AO198" s="120"/>
      <c r="AP198" s="121"/>
      <c r="AQ198" s="121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08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10"/>
      <c r="BO198" s="110"/>
      <c r="BP198" s="110"/>
      <c r="BQ198" s="111"/>
      <c r="BR198" s="112"/>
      <c r="BS198" s="92"/>
    </row>
    <row r="199" spans="1:71" ht="25.5" x14ac:dyDescent="0.5">
      <c r="C199" s="10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23" t="s">
        <v>35</v>
      </c>
      <c r="V199" s="119"/>
      <c r="W199" s="119"/>
      <c r="X199" s="119"/>
      <c r="Y199" s="119"/>
      <c r="Z199" s="119"/>
      <c r="AA199" s="110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3" t="s">
        <v>65</v>
      </c>
      <c r="AN199" s="125"/>
      <c r="AO199" s="124"/>
      <c r="AP199" s="126"/>
      <c r="AQ199" s="126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8"/>
      <c r="BD199" s="110"/>
      <c r="BE199" s="110"/>
      <c r="BF199" s="129" t="s">
        <v>17</v>
      </c>
      <c r="BG199" s="187"/>
      <c r="BH199" s="187"/>
      <c r="BI199" s="187"/>
      <c r="BJ199" s="187"/>
      <c r="BK199" s="187"/>
      <c r="BL199" s="187"/>
      <c r="BM199" s="110"/>
      <c r="BN199" s="110"/>
      <c r="BO199" s="110"/>
      <c r="BP199" s="110"/>
      <c r="BQ199" s="125"/>
      <c r="BR199" s="112"/>
      <c r="BS199" s="92"/>
    </row>
    <row r="200" spans="1:71" ht="15.6" customHeight="1" x14ac:dyDescent="0.4">
      <c r="C200" s="101"/>
      <c r="D200" s="194" t="s">
        <v>18</v>
      </c>
      <c r="E200" s="194"/>
      <c r="F200" s="194"/>
      <c r="G200" s="194"/>
      <c r="H200" s="194"/>
      <c r="I200" s="194"/>
      <c r="J200" s="194"/>
      <c r="K200" s="194"/>
      <c r="L200" s="194"/>
      <c r="M200" s="194"/>
      <c r="N200" s="130" t="str">
        <f>IF([4]回答表!X46="●","●","")</f>
        <v/>
      </c>
      <c r="O200" s="131"/>
      <c r="P200" s="131"/>
      <c r="Q200" s="132"/>
      <c r="R200" s="119"/>
      <c r="S200" s="119"/>
      <c r="T200" s="119"/>
      <c r="U200" s="133" t="str">
        <f>IF([4]回答表!X46="●",[4]回答表!B307,IF([4]回答表!AA46="●",[4]回答表!B324,""))</f>
        <v/>
      </c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5"/>
      <c r="AK200" s="136"/>
      <c r="AL200" s="136"/>
      <c r="AM200" s="250" t="s">
        <v>66</v>
      </c>
      <c r="AN200" s="251"/>
      <c r="AO200" s="251"/>
      <c r="AP200" s="251"/>
      <c r="AQ200" s="251"/>
      <c r="AR200" s="251"/>
      <c r="AS200" s="251"/>
      <c r="AT200" s="252"/>
      <c r="AU200" s="250" t="s">
        <v>67</v>
      </c>
      <c r="AV200" s="251"/>
      <c r="AW200" s="251"/>
      <c r="AX200" s="251"/>
      <c r="AY200" s="251"/>
      <c r="AZ200" s="251"/>
      <c r="BA200" s="251"/>
      <c r="BB200" s="252"/>
      <c r="BC200" s="120"/>
      <c r="BD200" s="109"/>
      <c r="BE200" s="109"/>
      <c r="BF200" s="138" t="str">
        <f>IF([4]回答表!X46="●",[4]回答表!U313,IF([4]回答表!AA46="●",[4]回答表!U330,""))</f>
        <v/>
      </c>
      <c r="BG200" s="139"/>
      <c r="BH200" s="139"/>
      <c r="BI200" s="139"/>
      <c r="BJ200" s="138"/>
      <c r="BK200" s="139"/>
      <c r="BL200" s="139"/>
      <c r="BM200" s="139"/>
      <c r="BN200" s="138"/>
      <c r="BO200" s="139"/>
      <c r="BP200" s="139"/>
      <c r="BQ200" s="140"/>
      <c r="BR200" s="112"/>
      <c r="BS200" s="92"/>
    </row>
    <row r="201" spans="1:71" ht="15.6" customHeight="1" x14ac:dyDescent="0.4">
      <c r="C201" s="101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44"/>
      <c r="O201" s="145"/>
      <c r="P201" s="145"/>
      <c r="Q201" s="146"/>
      <c r="R201" s="119"/>
      <c r="S201" s="119"/>
      <c r="T201" s="119"/>
      <c r="U201" s="147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9"/>
      <c r="AK201" s="136"/>
      <c r="AL201" s="136"/>
      <c r="AM201" s="253"/>
      <c r="AN201" s="254"/>
      <c r="AO201" s="254"/>
      <c r="AP201" s="254"/>
      <c r="AQ201" s="254"/>
      <c r="AR201" s="254"/>
      <c r="AS201" s="254"/>
      <c r="AT201" s="255"/>
      <c r="AU201" s="253"/>
      <c r="AV201" s="254"/>
      <c r="AW201" s="254"/>
      <c r="AX201" s="254"/>
      <c r="AY201" s="254"/>
      <c r="AZ201" s="254"/>
      <c r="BA201" s="254"/>
      <c r="BB201" s="255"/>
      <c r="BC201" s="120"/>
      <c r="BD201" s="109"/>
      <c r="BE201" s="109"/>
      <c r="BF201" s="150"/>
      <c r="BG201" s="151"/>
      <c r="BH201" s="151"/>
      <c r="BI201" s="151"/>
      <c r="BJ201" s="150"/>
      <c r="BK201" s="151"/>
      <c r="BL201" s="151"/>
      <c r="BM201" s="151"/>
      <c r="BN201" s="150"/>
      <c r="BO201" s="151"/>
      <c r="BP201" s="151"/>
      <c r="BQ201" s="152"/>
      <c r="BR201" s="112"/>
      <c r="BS201" s="92"/>
    </row>
    <row r="202" spans="1:71" ht="15.6" customHeight="1" x14ac:dyDescent="0.4">
      <c r="C202" s="101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44"/>
      <c r="O202" s="145"/>
      <c r="P202" s="145"/>
      <c r="Q202" s="146"/>
      <c r="R202" s="119"/>
      <c r="S202" s="119"/>
      <c r="T202" s="119"/>
      <c r="U202" s="147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9"/>
      <c r="AK202" s="136"/>
      <c r="AL202" s="136"/>
      <c r="AM202" s="256"/>
      <c r="AN202" s="257"/>
      <c r="AO202" s="257"/>
      <c r="AP202" s="257"/>
      <c r="AQ202" s="257"/>
      <c r="AR202" s="257"/>
      <c r="AS202" s="257"/>
      <c r="AT202" s="258"/>
      <c r="AU202" s="256"/>
      <c r="AV202" s="257"/>
      <c r="AW202" s="257"/>
      <c r="AX202" s="257"/>
      <c r="AY202" s="257"/>
      <c r="AZ202" s="257"/>
      <c r="BA202" s="257"/>
      <c r="BB202" s="258"/>
      <c r="BC202" s="120"/>
      <c r="BD202" s="109"/>
      <c r="BE202" s="109"/>
      <c r="BF202" s="150"/>
      <c r="BG202" s="151"/>
      <c r="BH202" s="151"/>
      <c r="BI202" s="151"/>
      <c r="BJ202" s="150"/>
      <c r="BK202" s="151"/>
      <c r="BL202" s="151"/>
      <c r="BM202" s="151"/>
      <c r="BN202" s="150"/>
      <c r="BO202" s="151"/>
      <c r="BP202" s="151"/>
      <c r="BQ202" s="152"/>
      <c r="BR202" s="112"/>
      <c r="BS202" s="92"/>
    </row>
    <row r="203" spans="1:71" ht="15.6" customHeight="1" x14ac:dyDescent="0.4">
      <c r="C203" s="101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54"/>
      <c r="O203" s="155"/>
      <c r="P203" s="155"/>
      <c r="Q203" s="156"/>
      <c r="R203" s="119"/>
      <c r="S203" s="119"/>
      <c r="T203" s="119"/>
      <c r="U203" s="147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9"/>
      <c r="AK203" s="136"/>
      <c r="AL203" s="136"/>
      <c r="AM203" s="82" t="str">
        <f>IF([4]回答表!X46="●",[4]回答表!G313,IF([4]回答表!AA46="●",[4]回答表!G330,""))</f>
        <v/>
      </c>
      <c r="AN203" s="83"/>
      <c r="AO203" s="83"/>
      <c r="AP203" s="83"/>
      <c r="AQ203" s="83"/>
      <c r="AR203" s="83"/>
      <c r="AS203" s="83"/>
      <c r="AT203" s="153"/>
      <c r="AU203" s="82" t="str">
        <f>IF([4]回答表!X46="●",[4]回答表!G314,IF([4]回答表!AA46="●",[4]回答表!G331,""))</f>
        <v/>
      </c>
      <c r="AV203" s="83"/>
      <c r="AW203" s="83"/>
      <c r="AX203" s="83"/>
      <c r="AY203" s="83"/>
      <c r="AZ203" s="83"/>
      <c r="BA203" s="83"/>
      <c r="BB203" s="153"/>
      <c r="BC203" s="120"/>
      <c r="BD203" s="109"/>
      <c r="BE203" s="109"/>
      <c r="BF203" s="150" t="str">
        <f>IF([4]回答表!X46="●",[4]回答表!X313,IF([4]回答表!AA46="●",[4]回答表!X330,""))</f>
        <v/>
      </c>
      <c r="BG203" s="151"/>
      <c r="BH203" s="151"/>
      <c r="BI203" s="151"/>
      <c r="BJ203" s="150" t="str">
        <f>IF([4]回答表!X46="●",[4]回答表!X314,IF([4]回答表!AA46="●",[4]回答表!X331,""))</f>
        <v/>
      </c>
      <c r="BK203" s="151"/>
      <c r="BL203" s="151"/>
      <c r="BM203" s="152"/>
      <c r="BN203" s="150" t="str">
        <f>IF([4]回答表!X46="●",[4]回答表!X315,IF([4]回答表!AA46="●",[4]回答表!X332,""))</f>
        <v/>
      </c>
      <c r="BO203" s="151"/>
      <c r="BP203" s="151"/>
      <c r="BQ203" s="152"/>
      <c r="BR203" s="112"/>
      <c r="BS203" s="92"/>
    </row>
    <row r="204" spans="1:71" ht="15.6" customHeight="1" x14ac:dyDescent="0.4">
      <c r="C204" s="101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9"/>
      <c r="O204" s="159"/>
      <c r="P204" s="159"/>
      <c r="Q204" s="159"/>
      <c r="R204" s="159"/>
      <c r="S204" s="159"/>
      <c r="T204" s="159"/>
      <c r="U204" s="147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9"/>
      <c r="AK204" s="136"/>
      <c r="AL204" s="136"/>
      <c r="AM204" s="79"/>
      <c r="AN204" s="80"/>
      <c r="AO204" s="80"/>
      <c r="AP204" s="80"/>
      <c r="AQ204" s="80"/>
      <c r="AR204" s="80"/>
      <c r="AS204" s="80"/>
      <c r="AT204" s="81"/>
      <c r="AU204" s="79"/>
      <c r="AV204" s="80"/>
      <c r="AW204" s="80"/>
      <c r="AX204" s="80"/>
      <c r="AY204" s="80"/>
      <c r="AZ204" s="80"/>
      <c r="BA204" s="80"/>
      <c r="BB204" s="81"/>
      <c r="BC204" s="120"/>
      <c r="BD204" s="120"/>
      <c r="BE204" s="120"/>
      <c r="BF204" s="150"/>
      <c r="BG204" s="151"/>
      <c r="BH204" s="151"/>
      <c r="BI204" s="151"/>
      <c r="BJ204" s="150"/>
      <c r="BK204" s="151"/>
      <c r="BL204" s="151"/>
      <c r="BM204" s="152"/>
      <c r="BN204" s="150"/>
      <c r="BO204" s="151"/>
      <c r="BP204" s="151"/>
      <c r="BQ204" s="152"/>
      <c r="BR204" s="112"/>
      <c r="BS204" s="92"/>
    </row>
    <row r="205" spans="1:71" ht="15.6" customHeight="1" x14ac:dyDescent="0.4">
      <c r="C205" s="101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9"/>
      <c r="O205" s="159"/>
      <c r="P205" s="159"/>
      <c r="Q205" s="159"/>
      <c r="R205" s="159"/>
      <c r="S205" s="159"/>
      <c r="T205" s="159"/>
      <c r="U205" s="147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9"/>
      <c r="AK205" s="136"/>
      <c r="AL205" s="136"/>
      <c r="AM205" s="85"/>
      <c r="AN205" s="86"/>
      <c r="AO205" s="86"/>
      <c r="AP205" s="86"/>
      <c r="AQ205" s="86"/>
      <c r="AR205" s="86"/>
      <c r="AS205" s="86"/>
      <c r="AT205" s="87"/>
      <c r="AU205" s="85"/>
      <c r="AV205" s="86"/>
      <c r="AW205" s="86"/>
      <c r="AX205" s="86"/>
      <c r="AY205" s="86"/>
      <c r="AZ205" s="86"/>
      <c r="BA205" s="86"/>
      <c r="BB205" s="87"/>
      <c r="BC205" s="120"/>
      <c r="BD205" s="109"/>
      <c r="BE205" s="109"/>
      <c r="BF205" s="150"/>
      <c r="BG205" s="151"/>
      <c r="BH205" s="151"/>
      <c r="BI205" s="151"/>
      <c r="BJ205" s="150"/>
      <c r="BK205" s="151"/>
      <c r="BL205" s="151"/>
      <c r="BM205" s="152"/>
      <c r="BN205" s="150"/>
      <c r="BO205" s="151"/>
      <c r="BP205" s="151"/>
      <c r="BQ205" s="152"/>
      <c r="BR205" s="112"/>
      <c r="BS205" s="92"/>
    </row>
    <row r="206" spans="1:71" ht="15.6" customHeight="1" x14ac:dyDescent="0.4">
      <c r="C206" s="101"/>
      <c r="D206" s="212" t="s">
        <v>26</v>
      </c>
      <c r="E206" s="194"/>
      <c r="F206" s="194"/>
      <c r="G206" s="194"/>
      <c r="H206" s="194"/>
      <c r="I206" s="194"/>
      <c r="J206" s="194"/>
      <c r="K206" s="194"/>
      <c r="L206" s="194"/>
      <c r="M206" s="213"/>
      <c r="N206" s="130" t="str">
        <f>IF([4]回答表!AA46="●","●","")</f>
        <v/>
      </c>
      <c r="O206" s="131"/>
      <c r="P206" s="131"/>
      <c r="Q206" s="132"/>
      <c r="R206" s="119"/>
      <c r="S206" s="119"/>
      <c r="T206" s="119"/>
      <c r="U206" s="147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9"/>
      <c r="AK206" s="136"/>
      <c r="AL206" s="136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20"/>
      <c r="BD206" s="172"/>
      <c r="BE206" s="172"/>
      <c r="BF206" s="150"/>
      <c r="BG206" s="151"/>
      <c r="BH206" s="151"/>
      <c r="BI206" s="151"/>
      <c r="BJ206" s="150"/>
      <c r="BK206" s="151"/>
      <c r="BL206" s="151"/>
      <c r="BM206" s="152"/>
      <c r="BN206" s="150"/>
      <c r="BO206" s="151"/>
      <c r="BP206" s="151"/>
      <c r="BQ206" s="152"/>
      <c r="BR206" s="112"/>
      <c r="BS206" s="92"/>
    </row>
    <row r="207" spans="1:71" ht="15.6" customHeight="1" x14ac:dyDescent="0.4">
      <c r="C207" s="101"/>
      <c r="D207" s="194"/>
      <c r="E207" s="194"/>
      <c r="F207" s="194"/>
      <c r="G207" s="194"/>
      <c r="H207" s="194"/>
      <c r="I207" s="194"/>
      <c r="J207" s="194"/>
      <c r="K207" s="194"/>
      <c r="L207" s="194"/>
      <c r="M207" s="213"/>
      <c r="N207" s="144"/>
      <c r="O207" s="145"/>
      <c r="P207" s="145"/>
      <c r="Q207" s="146"/>
      <c r="R207" s="119"/>
      <c r="S207" s="119"/>
      <c r="T207" s="119"/>
      <c r="U207" s="147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9"/>
      <c r="AK207" s="136"/>
      <c r="AL207" s="136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20"/>
      <c r="BD207" s="172"/>
      <c r="BE207" s="172"/>
      <c r="BF207" s="150" t="s">
        <v>23</v>
      </c>
      <c r="BG207" s="151"/>
      <c r="BH207" s="151"/>
      <c r="BI207" s="151"/>
      <c r="BJ207" s="150" t="s">
        <v>24</v>
      </c>
      <c r="BK207" s="151"/>
      <c r="BL207" s="151"/>
      <c r="BM207" s="151"/>
      <c r="BN207" s="150" t="s">
        <v>25</v>
      </c>
      <c r="BO207" s="151"/>
      <c r="BP207" s="151"/>
      <c r="BQ207" s="152"/>
      <c r="BR207" s="112"/>
      <c r="BS207" s="92"/>
    </row>
    <row r="208" spans="1:71" ht="15.6" customHeight="1" x14ac:dyDescent="0.4">
      <c r="C208" s="101"/>
      <c r="D208" s="194"/>
      <c r="E208" s="194"/>
      <c r="F208" s="194"/>
      <c r="G208" s="194"/>
      <c r="H208" s="194"/>
      <c r="I208" s="194"/>
      <c r="J208" s="194"/>
      <c r="K208" s="194"/>
      <c r="L208" s="194"/>
      <c r="M208" s="213"/>
      <c r="N208" s="144"/>
      <c r="O208" s="145"/>
      <c r="P208" s="145"/>
      <c r="Q208" s="146"/>
      <c r="R208" s="119"/>
      <c r="S208" s="119"/>
      <c r="T208" s="119"/>
      <c r="U208" s="147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9"/>
      <c r="AK208" s="136"/>
      <c r="AL208" s="136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20"/>
      <c r="BD208" s="172"/>
      <c r="BE208" s="172"/>
      <c r="BF208" s="150"/>
      <c r="BG208" s="151"/>
      <c r="BH208" s="151"/>
      <c r="BI208" s="151"/>
      <c r="BJ208" s="150"/>
      <c r="BK208" s="151"/>
      <c r="BL208" s="151"/>
      <c r="BM208" s="151"/>
      <c r="BN208" s="150"/>
      <c r="BO208" s="151"/>
      <c r="BP208" s="151"/>
      <c r="BQ208" s="152"/>
      <c r="BR208" s="112"/>
      <c r="BS208" s="92"/>
    </row>
    <row r="209" spans="1:71" ht="15.6" customHeight="1" x14ac:dyDescent="0.4">
      <c r="C209" s="101"/>
      <c r="D209" s="194"/>
      <c r="E209" s="194"/>
      <c r="F209" s="194"/>
      <c r="G209" s="194"/>
      <c r="H209" s="194"/>
      <c r="I209" s="194"/>
      <c r="J209" s="194"/>
      <c r="K209" s="194"/>
      <c r="L209" s="194"/>
      <c r="M209" s="213"/>
      <c r="N209" s="154"/>
      <c r="O209" s="155"/>
      <c r="P209" s="155"/>
      <c r="Q209" s="156"/>
      <c r="R209" s="119"/>
      <c r="S209" s="119"/>
      <c r="T209" s="119"/>
      <c r="U209" s="179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1"/>
      <c r="AK209" s="136"/>
      <c r="AL209" s="136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20"/>
      <c r="BD209" s="172"/>
      <c r="BE209" s="172"/>
      <c r="BF209" s="189"/>
      <c r="BG209" s="190"/>
      <c r="BH209" s="190"/>
      <c r="BI209" s="190"/>
      <c r="BJ209" s="189"/>
      <c r="BK209" s="190"/>
      <c r="BL209" s="190"/>
      <c r="BM209" s="190"/>
      <c r="BN209" s="189"/>
      <c r="BO209" s="190"/>
      <c r="BP209" s="190"/>
      <c r="BQ209" s="191"/>
      <c r="BR209" s="112"/>
      <c r="BS209" s="92"/>
    </row>
    <row r="210" spans="1:71" ht="15.6" customHeight="1" x14ac:dyDescent="0.5">
      <c r="C210" s="101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68"/>
      <c r="Y210" s="68"/>
      <c r="Z210" s="68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68"/>
      <c r="AK210" s="68"/>
      <c r="AL210" s="68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112"/>
      <c r="BS210" s="92"/>
    </row>
    <row r="211" spans="1:71" ht="18.600000000000001" customHeight="1" x14ac:dyDescent="0.5">
      <c r="C211" s="101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19"/>
      <c r="O211" s="119"/>
      <c r="P211" s="119"/>
      <c r="Q211" s="119"/>
      <c r="R211" s="119"/>
      <c r="S211" s="119"/>
      <c r="T211" s="119"/>
      <c r="U211" s="123" t="s">
        <v>31</v>
      </c>
      <c r="V211" s="119"/>
      <c r="W211" s="119"/>
      <c r="X211" s="119"/>
      <c r="Y211" s="119"/>
      <c r="Z211" s="119"/>
      <c r="AA211" s="110"/>
      <c r="AB211" s="124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23" t="s">
        <v>32</v>
      </c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68"/>
      <c r="BR211" s="112"/>
      <c r="BS211" s="92"/>
    </row>
    <row r="212" spans="1:71" ht="15.6" customHeight="1" x14ac:dyDescent="0.4">
      <c r="C212" s="101"/>
      <c r="D212" s="194" t="s">
        <v>33</v>
      </c>
      <c r="E212" s="194"/>
      <c r="F212" s="194"/>
      <c r="G212" s="194"/>
      <c r="H212" s="194"/>
      <c r="I212" s="194"/>
      <c r="J212" s="194"/>
      <c r="K212" s="194"/>
      <c r="L212" s="194"/>
      <c r="M212" s="213"/>
      <c r="N212" s="130" t="str">
        <f>IF([4]回答表!AD46="●","●","")</f>
        <v/>
      </c>
      <c r="O212" s="131"/>
      <c r="P212" s="131"/>
      <c r="Q212" s="132"/>
      <c r="R212" s="119"/>
      <c r="S212" s="119"/>
      <c r="T212" s="119"/>
      <c r="U212" s="133" t="str">
        <f>IF([4]回答表!AD46="●",[4]回答表!B337,"")</f>
        <v/>
      </c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5"/>
      <c r="AK212" s="259"/>
      <c r="AL212" s="259"/>
      <c r="AM212" s="133" t="str">
        <f>IF([4]回答表!AD46="●",[4]回答表!B343,"")</f>
        <v/>
      </c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5"/>
      <c r="BR212" s="112"/>
      <c r="BS212" s="92"/>
    </row>
    <row r="213" spans="1:71" ht="15.6" customHeight="1" x14ac:dyDescent="0.4">
      <c r="C213" s="101"/>
      <c r="D213" s="194"/>
      <c r="E213" s="194"/>
      <c r="F213" s="194"/>
      <c r="G213" s="194"/>
      <c r="H213" s="194"/>
      <c r="I213" s="194"/>
      <c r="J213" s="194"/>
      <c r="K213" s="194"/>
      <c r="L213" s="194"/>
      <c r="M213" s="213"/>
      <c r="N213" s="144"/>
      <c r="O213" s="145"/>
      <c r="P213" s="145"/>
      <c r="Q213" s="146"/>
      <c r="R213" s="119"/>
      <c r="S213" s="119"/>
      <c r="T213" s="119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9"/>
      <c r="AK213" s="259"/>
      <c r="AL213" s="259"/>
      <c r="AM213" s="147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9"/>
      <c r="BR213" s="112"/>
      <c r="BS213" s="92"/>
    </row>
    <row r="214" spans="1:71" ht="15.6" customHeight="1" x14ac:dyDescent="0.4">
      <c r="C214" s="101"/>
      <c r="D214" s="194"/>
      <c r="E214" s="194"/>
      <c r="F214" s="194"/>
      <c r="G214" s="194"/>
      <c r="H214" s="194"/>
      <c r="I214" s="194"/>
      <c r="J214" s="194"/>
      <c r="K214" s="194"/>
      <c r="L214" s="194"/>
      <c r="M214" s="213"/>
      <c r="N214" s="144"/>
      <c r="O214" s="145"/>
      <c r="P214" s="145"/>
      <c r="Q214" s="146"/>
      <c r="R214" s="119"/>
      <c r="S214" s="119"/>
      <c r="T214" s="119"/>
      <c r="U214" s="147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9"/>
      <c r="AK214" s="259"/>
      <c r="AL214" s="259"/>
      <c r="AM214" s="147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9"/>
      <c r="BR214" s="112"/>
      <c r="BS214" s="92"/>
    </row>
    <row r="215" spans="1:71" ht="15.6" customHeight="1" x14ac:dyDescent="0.4">
      <c r="C215" s="101"/>
      <c r="D215" s="194"/>
      <c r="E215" s="194"/>
      <c r="F215" s="194"/>
      <c r="G215" s="194"/>
      <c r="H215" s="194"/>
      <c r="I215" s="194"/>
      <c r="J215" s="194"/>
      <c r="K215" s="194"/>
      <c r="L215" s="194"/>
      <c r="M215" s="213"/>
      <c r="N215" s="154"/>
      <c r="O215" s="155"/>
      <c r="P215" s="155"/>
      <c r="Q215" s="156"/>
      <c r="R215" s="119"/>
      <c r="S215" s="119"/>
      <c r="T215" s="119"/>
      <c r="U215" s="179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1"/>
      <c r="AK215" s="259"/>
      <c r="AL215" s="259"/>
      <c r="AM215" s="179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1"/>
      <c r="BR215" s="112"/>
      <c r="BS215" s="92"/>
    </row>
    <row r="216" spans="1:71" ht="15.6" customHeight="1" x14ac:dyDescent="0.4">
      <c r="C216" s="184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6"/>
      <c r="BS216" s="92"/>
    </row>
    <row r="217" spans="1:71" ht="15.6" customHeight="1" x14ac:dyDescent="0.4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</row>
    <row r="218" spans="1:71" ht="15.6" customHeight="1" x14ac:dyDescent="0.4">
      <c r="C218" s="94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97"/>
      <c r="BD218" s="98"/>
      <c r="BE218" s="98"/>
      <c r="BF218" s="98"/>
      <c r="BG218" s="98"/>
      <c r="BH218" s="98"/>
      <c r="BI218" s="98"/>
      <c r="BJ218" s="98"/>
      <c r="BK218" s="98"/>
      <c r="BL218" s="98"/>
      <c r="BM218" s="98"/>
      <c r="BN218" s="98"/>
      <c r="BO218" s="98"/>
      <c r="BP218" s="98"/>
      <c r="BQ218" s="98"/>
      <c r="BR218" s="99"/>
      <c r="BS218" s="92"/>
    </row>
    <row r="219" spans="1:71" ht="15.6" customHeight="1" x14ac:dyDescent="0.5">
      <c r="A219" s="92"/>
      <c r="B219" s="92"/>
      <c r="C219" s="10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68"/>
      <c r="Y219" s="68"/>
      <c r="Z219" s="68"/>
      <c r="AA219" s="109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11"/>
      <c r="AO219" s="120"/>
      <c r="AP219" s="121"/>
      <c r="AQ219" s="121"/>
      <c r="AR219" s="260"/>
      <c r="AS219" s="260"/>
      <c r="AT219" s="260"/>
      <c r="AU219" s="260"/>
      <c r="AV219" s="260"/>
      <c r="AW219" s="260"/>
      <c r="AX219" s="260"/>
      <c r="AY219" s="260"/>
      <c r="AZ219" s="260"/>
      <c r="BA219" s="260"/>
      <c r="BB219" s="260"/>
      <c r="BC219" s="108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10"/>
      <c r="BO219" s="110"/>
      <c r="BP219" s="110"/>
      <c r="BQ219" s="111"/>
      <c r="BR219" s="112"/>
      <c r="BS219" s="92"/>
    </row>
    <row r="220" spans="1:71" ht="15.6" customHeight="1" x14ac:dyDescent="0.5">
      <c r="A220" s="92"/>
      <c r="B220" s="92"/>
      <c r="C220" s="101"/>
      <c r="D220" s="102" t="s">
        <v>14</v>
      </c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4"/>
      <c r="R220" s="105" t="s">
        <v>68</v>
      </c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7"/>
      <c r="BC220" s="108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10"/>
      <c r="BO220" s="110"/>
      <c r="BP220" s="110"/>
      <c r="BQ220" s="111"/>
      <c r="BR220" s="112"/>
      <c r="BS220" s="92"/>
    </row>
    <row r="221" spans="1:71" ht="15.6" customHeight="1" x14ac:dyDescent="0.5">
      <c r="A221" s="92"/>
      <c r="B221" s="92"/>
      <c r="C221" s="101"/>
      <c r="D221" s="113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5"/>
      <c r="R221" s="116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8"/>
      <c r="BC221" s="108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10"/>
      <c r="BO221" s="110"/>
      <c r="BP221" s="110"/>
      <c r="BQ221" s="111"/>
      <c r="BR221" s="112"/>
      <c r="BS221" s="92"/>
    </row>
    <row r="222" spans="1:71" ht="15.6" customHeight="1" x14ac:dyDescent="0.5">
      <c r="A222" s="92"/>
      <c r="B222" s="92"/>
      <c r="C222" s="10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68"/>
      <c r="Y222" s="68"/>
      <c r="Z222" s="68"/>
      <c r="AA222" s="109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11"/>
      <c r="AO222" s="120"/>
      <c r="AP222" s="121"/>
      <c r="AQ222" s="121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08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10"/>
      <c r="BO222" s="110"/>
      <c r="BP222" s="110"/>
      <c r="BQ222" s="111"/>
      <c r="BR222" s="112"/>
      <c r="BS222" s="92"/>
    </row>
    <row r="223" spans="1:71" ht="19.350000000000001" customHeight="1" x14ac:dyDescent="0.5">
      <c r="A223" s="92"/>
      <c r="B223" s="92"/>
      <c r="C223" s="10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23" t="s">
        <v>35</v>
      </c>
      <c r="V223" s="119"/>
      <c r="W223" s="119"/>
      <c r="X223" s="119"/>
      <c r="Y223" s="119"/>
      <c r="Z223" s="119"/>
      <c r="AA223" s="110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261" t="s">
        <v>69</v>
      </c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25"/>
      <c r="AY223" s="123"/>
      <c r="AZ223" s="123"/>
      <c r="BA223" s="262"/>
      <c r="BB223" s="262"/>
      <c r="BC223" s="108"/>
      <c r="BD223" s="109"/>
      <c r="BE223" s="109"/>
      <c r="BF223" s="129" t="s">
        <v>17</v>
      </c>
      <c r="BG223" s="187"/>
      <c r="BH223" s="187"/>
      <c r="BI223" s="187"/>
      <c r="BJ223" s="187"/>
      <c r="BK223" s="187"/>
      <c r="BL223" s="187"/>
      <c r="BM223" s="110"/>
      <c r="BN223" s="110"/>
      <c r="BO223" s="110"/>
      <c r="BP223" s="110"/>
      <c r="BQ223" s="125"/>
      <c r="BR223" s="112"/>
      <c r="BS223" s="92"/>
    </row>
    <row r="224" spans="1:71" ht="15.6" customHeight="1" x14ac:dyDescent="0.4">
      <c r="A224" s="92"/>
      <c r="B224" s="92"/>
      <c r="C224" s="101"/>
      <c r="D224" s="105" t="s">
        <v>18</v>
      </c>
      <c r="E224" s="106"/>
      <c r="F224" s="106"/>
      <c r="G224" s="106"/>
      <c r="H224" s="106"/>
      <c r="I224" s="106"/>
      <c r="J224" s="106"/>
      <c r="K224" s="106"/>
      <c r="L224" s="106"/>
      <c r="M224" s="107"/>
      <c r="N224" s="130" t="str">
        <f>IF([4]回答表!X47="●","●","")</f>
        <v/>
      </c>
      <c r="O224" s="131"/>
      <c r="P224" s="131"/>
      <c r="Q224" s="132"/>
      <c r="R224" s="119"/>
      <c r="S224" s="119"/>
      <c r="T224" s="119"/>
      <c r="U224" s="133" t="str">
        <f>IF([4]回答表!X47="●",[4]回答表!B356,IF([4]回答表!AA47="●",[4]回答表!B379,""))</f>
        <v/>
      </c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5"/>
      <c r="AK224" s="136"/>
      <c r="AL224" s="136"/>
      <c r="AM224" s="136"/>
      <c r="AN224" s="133" t="str">
        <f>IF([4]回答表!X47="●",[4]回答表!B362,"")</f>
        <v/>
      </c>
      <c r="AO224" s="263"/>
      <c r="AP224" s="263"/>
      <c r="AQ224" s="263"/>
      <c r="AR224" s="263"/>
      <c r="AS224" s="263"/>
      <c r="AT224" s="263"/>
      <c r="AU224" s="263"/>
      <c r="AV224" s="263"/>
      <c r="AW224" s="263"/>
      <c r="AX224" s="263"/>
      <c r="AY224" s="263"/>
      <c r="AZ224" s="263"/>
      <c r="BA224" s="263"/>
      <c r="BB224" s="264"/>
      <c r="BC224" s="120"/>
      <c r="BD224" s="109"/>
      <c r="BE224" s="109"/>
      <c r="BF224" s="138" t="str">
        <f>IF([4]回答表!X47="●",[4]回答表!B368,IF([4]回答表!AA47="●",[4]回答表!B385,""))</f>
        <v/>
      </c>
      <c r="BG224" s="139"/>
      <c r="BH224" s="139"/>
      <c r="BI224" s="139"/>
      <c r="BJ224" s="138"/>
      <c r="BK224" s="139"/>
      <c r="BL224" s="139"/>
      <c r="BM224" s="139"/>
      <c r="BN224" s="138"/>
      <c r="BO224" s="139"/>
      <c r="BP224" s="139"/>
      <c r="BQ224" s="140"/>
      <c r="BR224" s="112"/>
      <c r="BS224" s="92"/>
    </row>
    <row r="225" spans="1:71" ht="15.6" customHeight="1" x14ac:dyDescent="0.4">
      <c r="A225" s="92"/>
      <c r="B225" s="92"/>
      <c r="C225" s="101"/>
      <c r="D225" s="141"/>
      <c r="E225" s="142"/>
      <c r="F225" s="142"/>
      <c r="G225" s="142"/>
      <c r="H225" s="142"/>
      <c r="I225" s="142"/>
      <c r="J225" s="142"/>
      <c r="K225" s="142"/>
      <c r="L225" s="142"/>
      <c r="M225" s="143"/>
      <c r="N225" s="144"/>
      <c r="O225" s="145"/>
      <c r="P225" s="145"/>
      <c r="Q225" s="146"/>
      <c r="R225" s="119"/>
      <c r="S225" s="119"/>
      <c r="T225" s="119"/>
      <c r="U225" s="147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9"/>
      <c r="AK225" s="136"/>
      <c r="AL225" s="136"/>
      <c r="AM225" s="136"/>
      <c r="AN225" s="265"/>
      <c r="AO225" s="266"/>
      <c r="AP225" s="266"/>
      <c r="AQ225" s="266"/>
      <c r="AR225" s="266"/>
      <c r="AS225" s="266"/>
      <c r="AT225" s="266"/>
      <c r="AU225" s="266"/>
      <c r="AV225" s="266"/>
      <c r="AW225" s="266"/>
      <c r="AX225" s="266"/>
      <c r="AY225" s="266"/>
      <c r="AZ225" s="266"/>
      <c r="BA225" s="266"/>
      <c r="BB225" s="267"/>
      <c r="BC225" s="120"/>
      <c r="BD225" s="109"/>
      <c r="BE225" s="109"/>
      <c r="BF225" s="150"/>
      <c r="BG225" s="151"/>
      <c r="BH225" s="151"/>
      <c r="BI225" s="151"/>
      <c r="BJ225" s="150"/>
      <c r="BK225" s="151"/>
      <c r="BL225" s="151"/>
      <c r="BM225" s="151"/>
      <c r="BN225" s="150"/>
      <c r="BO225" s="151"/>
      <c r="BP225" s="151"/>
      <c r="BQ225" s="152"/>
      <c r="BR225" s="112"/>
      <c r="BS225" s="92"/>
    </row>
    <row r="226" spans="1:71" ht="15.6" customHeight="1" x14ac:dyDescent="0.4">
      <c r="A226" s="92"/>
      <c r="B226" s="92"/>
      <c r="C226" s="101"/>
      <c r="D226" s="141"/>
      <c r="E226" s="142"/>
      <c r="F226" s="142"/>
      <c r="G226" s="142"/>
      <c r="H226" s="142"/>
      <c r="I226" s="142"/>
      <c r="J226" s="142"/>
      <c r="K226" s="142"/>
      <c r="L226" s="142"/>
      <c r="M226" s="143"/>
      <c r="N226" s="144"/>
      <c r="O226" s="145"/>
      <c r="P226" s="145"/>
      <c r="Q226" s="146"/>
      <c r="R226" s="119"/>
      <c r="S226" s="119"/>
      <c r="T226" s="119"/>
      <c r="U226" s="147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9"/>
      <c r="AK226" s="136"/>
      <c r="AL226" s="136"/>
      <c r="AM226" s="136"/>
      <c r="AN226" s="265"/>
      <c r="AO226" s="266"/>
      <c r="AP226" s="266"/>
      <c r="AQ226" s="266"/>
      <c r="AR226" s="266"/>
      <c r="AS226" s="266"/>
      <c r="AT226" s="266"/>
      <c r="AU226" s="266"/>
      <c r="AV226" s="266"/>
      <c r="AW226" s="266"/>
      <c r="AX226" s="266"/>
      <c r="AY226" s="266"/>
      <c r="AZ226" s="266"/>
      <c r="BA226" s="266"/>
      <c r="BB226" s="267"/>
      <c r="BC226" s="120"/>
      <c r="BD226" s="109"/>
      <c r="BE226" s="109"/>
      <c r="BF226" s="150"/>
      <c r="BG226" s="151"/>
      <c r="BH226" s="151"/>
      <c r="BI226" s="151"/>
      <c r="BJ226" s="150"/>
      <c r="BK226" s="151"/>
      <c r="BL226" s="151"/>
      <c r="BM226" s="151"/>
      <c r="BN226" s="150"/>
      <c r="BO226" s="151"/>
      <c r="BP226" s="151"/>
      <c r="BQ226" s="152"/>
      <c r="BR226" s="112"/>
      <c r="BS226" s="92"/>
    </row>
    <row r="227" spans="1:71" ht="15.6" customHeight="1" x14ac:dyDescent="0.4">
      <c r="A227" s="92"/>
      <c r="B227" s="92"/>
      <c r="C227" s="101"/>
      <c r="D227" s="116"/>
      <c r="E227" s="117"/>
      <c r="F227" s="117"/>
      <c r="G227" s="117"/>
      <c r="H227" s="117"/>
      <c r="I227" s="117"/>
      <c r="J227" s="117"/>
      <c r="K227" s="117"/>
      <c r="L227" s="117"/>
      <c r="M227" s="118"/>
      <c r="N227" s="154"/>
      <c r="O227" s="155"/>
      <c r="P227" s="155"/>
      <c r="Q227" s="156"/>
      <c r="R227" s="119"/>
      <c r="S227" s="119"/>
      <c r="T227" s="119"/>
      <c r="U227" s="147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9"/>
      <c r="AK227" s="136"/>
      <c r="AL227" s="136"/>
      <c r="AM227" s="136"/>
      <c r="AN227" s="265"/>
      <c r="AO227" s="266"/>
      <c r="AP227" s="266"/>
      <c r="AQ227" s="266"/>
      <c r="AR227" s="266"/>
      <c r="AS227" s="266"/>
      <c r="AT227" s="266"/>
      <c r="AU227" s="266"/>
      <c r="AV227" s="266"/>
      <c r="AW227" s="266"/>
      <c r="AX227" s="266"/>
      <c r="AY227" s="266"/>
      <c r="AZ227" s="266"/>
      <c r="BA227" s="266"/>
      <c r="BB227" s="267"/>
      <c r="BC227" s="120"/>
      <c r="BD227" s="109"/>
      <c r="BE227" s="109"/>
      <c r="BF227" s="150" t="str">
        <f>IF([4]回答表!X47="●",[4]回答表!E368,IF([4]回答表!AA47="●",[4]回答表!E385,""))</f>
        <v/>
      </c>
      <c r="BG227" s="151"/>
      <c r="BH227" s="151"/>
      <c r="BI227" s="151"/>
      <c r="BJ227" s="150" t="str">
        <f>IF([4]回答表!X47="●",[4]回答表!E369,IF([4]回答表!AA47="●",[4]回答表!E386,""))</f>
        <v/>
      </c>
      <c r="BK227" s="151"/>
      <c r="BL227" s="151"/>
      <c r="BM227" s="152"/>
      <c r="BN227" s="150" t="str">
        <f>IF([4]回答表!X47="●",[4]回答表!E370,IF([4]回答表!AA47="●",[4]回答表!E387,""))</f>
        <v/>
      </c>
      <c r="BO227" s="151"/>
      <c r="BP227" s="151"/>
      <c r="BQ227" s="152"/>
      <c r="BR227" s="112"/>
      <c r="BS227" s="92"/>
    </row>
    <row r="228" spans="1:71" ht="15.6" customHeight="1" x14ac:dyDescent="0.4">
      <c r="A228" s="92"/>
      <c r="B228" s="92"/>
      <c r="C228" s="101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9"/>
      <c r="O228" s="159"/>
      <c r="P228" s="159"/>
      <c r="Q228" s="159"/>
      <c r="R228" s="159"/>
      <c r="S228" s="159"/>
      <c r="T228" s="159"/>
      <c r="U228" s="147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9"/>
      <c r="AK228" s="136"/>
      <c r="AL228" s="136"/>
      <c r="AM228" s="136"/>
      <c r="AN228" s="265"/>
      <c r="AO228" s="266"/>
      <c r="AP228" s="266"/>
      <c r="AQ228" s="266"/>
      <c r="AR228" s="266"/>
      <c r="AS228" s="266"/>
      <c r="AT228" s="266"/>
      <c r="AU228" s="266"/>
      <c r="AV228" s="266"/>
      <c r="AW228" s="266"/>
      <c r="AX228" s="266"/>
      <c r="AY228" s="266"/>
      <c r="AZ228" s="266"/>
      <c r="BA228" s="266"/>
      <c r="BB228" s="267"/>
      <c r="BC228" s="120"/>
      <c r="BD228" s="120"/>
      <c r="BE228" s="120"/>
      <c r="BF228" s="150"/>
      <c r="BG228" s="151"/>
      <c r="BH228" s="151"/>
      <c r="BI228" s="151"/>
      <c r="BJ228" s="150"/>
      <c r="BK228" s="151"/>
      <c r="BL228" s="151"/>
      <c r="BM228" s="152"/>
      <c r="BN228" s="150"/>
      <c r="BO228" s="151"/>
      <c r="BP228" s="151"/>
      <c r="BQ228" s="152"/>
      <c r="BR228" s="112"/>
      <c r="BS228" s="92"/>
    </row>
    <row r="229" spans="1:71" ht="15.6" customHeight="1" x14ac:dyDescent="0.4">
      <c r="A229" s="92"/>
      <c r="B229" s="92"/>
      <c r="C229" s="101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9"/>
      <c r="O229" s="159"/>
      <c r="P229" s="159"/>
      <c r="Q229" s="159"/>
      <c r="R229" s="159"/>
      <c r="S229" s="159"/>
      <c r="T229" s="159"/>
      <c r="U229" s="147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9"/>
      <c r="AK229" s="136"/>
      <c r="AL229" s="136"/>
      <c r="AM229" s="136"/>
      <c r="AN229" s="265"/>
      <c r="AO229" s="266"/>
      <c r="AP229" s="266"/>
      <c r="AQ229" s="266"/>
      <c r="AR229" s="266"/>
      <c r="AS229" s="266"/>
      <c r="AT229" s="266"/>
      <c r="AU229" s="266"/>
      <c r="AV229" s="266"/>
      <c r="AW229" s="266"/>
      <c r="AX229" s="266"/>
      <c r="AY229" s="266"/>
      <c r="AZ229" s="266"/>
      <c r="BA229" s="266"/>
      <c r="BB229" s="267"/>
      <c r="BC229" s="120"/>
      <c r="BD229" s="109"/>
      <c r="BE229" s="109"/>
      <c r="BF229" s="150"/>
      <c r="BG229" s="151"/>
      <c r="BH229" s="151"/>
      <c r="BI229" s="151"/>
      <c r="BJ229" s="150"/>
      <c r="BK229" s="151"/>
      <c r="BL229" s="151"/>
      <c r="BM229" s="152"/>
      <c r="BN229" s="150"/>
      <c r="BO229" s="151"/>
      <c r="BP229" s="151"/>
      <c r="BQ229" s="152"/>
      <c r="BR229" s="112"/>
      <c r="BS229" s="92"/>
    </row>
    <row r="230" spans="1:71" ht="15.6" customHeight="1" x14ac:dyDescent="0.4">
      <c r="A230" s="92"/>
      <c r="B230" s="92"/>
      <c r="C230" s="101"/>
      <c r="D230" s="166" t="s">
        <v>26</v>
      </c>
      <c r="E230" s="167"/>
      <c r="F230" s="167"/>
      <c r="G230" s="167"/>
      <c r="H230" s="167"/>
      <c r="I230" s="167"/>
      <c r="J230" s="167"/>
      <c r="K230" s="167"/>
      <c r="L230" s="167"/>
      <c r="M230" s="168"/>
      <c r="N230" s="130" t="str">
        <f>IF([4]回答表!AA47="●","●","")</f>
        <v/>
      </c>
      <c r="O230" s="131"/>
      <c r="P230" s="131"/>
      <c r="Q230" s="132"/>
      <c r="R230" s="119"/>
      <c r="S230" s="119"/>
      <c r="T230" s="119"/>
      <c r="U230" s="147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9"/>
      <c r="AK230" s="136"/>
      <c r="AL230" s="136"/>
      <c r="AM230" s="136"/>
      <c r="AN230" s="265"/>
      <c r="AO230" s="266"/>
      <c r="AP230" s="266"/>
      <c r="AQ230" s="266"/>
      <c r="AR230" s="266"/>
      <c r="AS230" s="266"/>
      <c r="AT230" s="266"/>
      <c r="AU230" s="266"/>
      <c r="AV230" s="266"/>
      <c r="AW230" s="266"/>
      <c r="AX230" s="266"/>
      <c r="AY230" s="266"/>
      <c r="AZ230" s="266"/>
      <c r="BA230" s="266"/>
      <c r="BB230" s="267"/>
      <c r="BC230" s="120"/>
      <c r="BD230" s="172"/>
      <c r="BE230" s="172"/>
      <c r="BF230" s="150"/>
      <c r="BG230" s="151"/>
      <c r="BH230" s="151"/>
      <c r="BI230" s="151"/>
      <c r="BJ230" s="150"/>
      <c r="BK230" s="151"/>
      <c r="BL230" s="151"/>
      <c r="BM230" s="152"/>
      <c r="BN230" s="150"/>
      <c r="BO230" s="151"/>
      <c r="BP230" s="151"/>
      <c r="BQ230" s="152"/>
      <c r="BR230" s="112"/>
      <c r="BS230" s="92"/>
    </row>
    <row r="231" spans="1:71" ht="15.6" customHeight="1" x14ac:dyDescent="0.4">
      <c r="A231" s="92"/>
      <c r="B231" s="92"/>
      <c r="C231" s="101"/>
      <c r="D231" s="173"/>
      <c r="E231" s="174"/>
      <c r="F231" s="174"/>
      <c r="G231" s="174"/>
      <c r="H231" s="174"/>
      <c r="I231" s="174"/>
      <c r="J231" s="174"/>
      <c r="K231" s="174"/>
      <c r="L231" s="174"/>
      <c r="M231" s="175"/>
      <c r="N231" s="144"/>
      <c r="O231" s="145"/>
      <c r="P231" s="145"/>
      <c r="Q231" s="146"/>
      <c r="R231" s="119"/>
      <c r="S231" s="119"/>
      <c r="T231" s="119"/>
      <c r="U231" s="147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9"/>
      <c r="AK231" s="136"/>
      <c r="AL231" s="136"/>
      <c r="AM231" s="136"/>
      <c r="AN231" s="265"/>
      <c r="AO231" s="266"/>
      <c r="AP231" s="266"/>
      <c r="AQ231" s="266"/>
      <c r="AR231" s="266"/>
      <c r="AS231" s="266"/>
      <c r="AT231" s="266"/>
      <c r="AU231" s="266"/>
      <c r="AV231" s="266"/>
      <c r="AW231" s="266"/>
      <c r="AX231" s="266"/>
      <c r="AY231" s="266"/>
      <c r="AZ231" s="266"/>
      <c r="BA231" s="266"/>
      <c r="BB231" s="267"/>
      <c r="BC231" s="120"/>
      <c r="BD231" s="172"/>
      <c r="BE231" s="172"/>
      <c r="BF231" s="150" t="s">
        <v>23</v>
      </c>
      <c r="BG231" s="151"/>
      <c r="BH231" s="151"/>
      <c r="BI231" s="151"/>
      <c r="BJ231" s="150" t="s">
        <v>24</v>
      </c>
      <c r="BK231" s="151"/>
      <c r="BL231" s="151"/>
      <c r="BM231" s="151"/>
      <c r="BN231" s="150" t="s">
        <v>25</v>
      </c>
      <c r="BO231" s="151"/>
      <c r="BP231" s="151"/>
      <c r="BQ231" s="152"/>
      <c r="BR231" s="112"/>
      <c r="BS231" s="92"/>
    </row>
    <row r="232" spans="1:71" ht="15.6" customHeight="1" x14ac:dyDescent="0.4">
      <c r="A232" s="92"/>
      <c r="B232" s="92"/>
      <c r="C232" s="101"/>
      <c r="D232" s="173"/>
      <c r="E232" s="174"/>
      <c r="F232" s="174"/>
      <c r="G232" s="174"/>
      <c r="H232" s="174"/>
      <c r="I232" s="174"/>
      <c r="J232" s="174"/>
      <c r="K232" s="174"/>
      <c r="L232" s="174"/>
      <c r="M232" s="175"/>
      <c r="N232" s="144"/>
      <c r="O232" s="145"/>
      <c r="P232" s="145"/>
      <c r="Q232" s="146"/>
      <c r="R232" s="119"/>
      <c r="S232" s="119"/>
      <c r="T232" s="119"/>
      <c r="U232" s="147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9"/>
      <c r="AK232" s="136"/>
      <c r="AL232" s="136"/>
      <c r="AM232" s="136"/>
      <c r="AN232" s="265"/>
      <c r="AO232" s="266"/>
      <c r="AP232" s="266"/>
      <c r="AQ232" s="266"/>
      <c r="AR232" s="266"/>
      <c r="AS232" s="266"/>
      <c r="AT232" s="266"/>
      <c r="AU232" s="266"/>
      <c r="AV232" s="266"/>
      <c r="AW232" s="266"/>
      <c r="AX232" s="266"/>
      <c r="AY232" s="266"/>
      <c r="AZ232" s="266"/>
      <c r="BA232" s="266"/>
      <c r="BB232" s="267"/>
      <c r="BC232" s="120"/>
      <c r="BD232" s="172"/>
      <c r="BE232" s="172"/>
      <c r="BF232" s="150"/>
      <c r="BG232" s="151"/>
      <c r="BH232" s="151"/>
      <c r="BI232" s="151"/>
      <c r="BJ232" s="150"/>
      <c r="BK232" s="151"/>
      <c r="BL232" s="151"/>
      <c r="BM232" s="151"/>
      <c r="BN232" s="150"/>
      <c r="BO232" s="151"/>
      <c r="BP232" s="151"/>
      <c r="BQ232" s="152"/>
      <c r="BR232" s="112"/>
      <c r="BS232" s="92"/>
    </row>
    <row r="233" spans="1:71" ht="15.6" customHeight="1" x14ac:dyDescent="0.4">
      <c r="A233" s="92"/>
      <c r="B233" s="92"/>
      <c r="C233" s="101"/>
      <c r="D233" s="176"/>
      <c r="E233" s="177"/>
      <c r="F233" s="177"/>
      <c r="G233" s="177"/>
      <c r="H233" s="177"/>
      <c r="I233" s="177"/>
      <c r="J233" s="177"/>
      <c r="K233" s="177"/>
      <c r="L233" s="177"/>
      <c r="M233" s="178"/>
      <c r="N233" s="154"/>
      <c r="O233" s="155"/>
      <c r="P233" s="155"/>
      <c r="Q233" s="156"/>
      <c r="R233" s="119"/>
      <c r="S233" s="119"/>
      <c r="T233" s="119"/>
      <c r="U233" s="179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  <c r="AH233" s="180"/>
      <c r="AI233" s="180"/>
      <c r="AJ233" s="181"/>
      <c r="AK233" s="136"/>
      <c r="AL233" s="136"/>
      <c r="AM233" s="136"/>
      <c r="AN233" s="268"/>
      <c r="AO233" s="269"/>
      <c r="AP233" s="269"/>
      <c r="AQ233" s="269"/>
      <c r="AR233" s="269"/>
      <c r="AS233" s="269"/>
      <c r="AT233" s="269"/>
      <c r="AU233" s="269"/>
      <c r="AV233" s="269"/>
      <c r="AW233" s="269"/>
      <c r="AX233" s="269"/>
      <c r="AY233" s="269"/>
      <c r="AZ233" s="269"/>
      <c r="BA233" s="269"/>
      <c r="BB233" s="270"/>
      <c r="BC233" s="120"/>
      <c r="BD233" s="172"/>
      <c r="BE233" s="172"/>
      <c r="BF233" s="189"/>
      <c r="BG233" s="190"/>
      <c r="BH233" s="190"/>
      <c r="BI233" s="190"/>
      <c r="BJ233" s="189"/>
      <c r="BK233" s="190"/>
      <c r="BL233" s="190"/>
      <c r="BM233" s="190"/>
      <c r="BN233" s="189"/>
      <c r="BO233" s="190"/>
      <c r="BP233" s="190"/>
      <c r="BQ233" s="191"/>
      <c r="BR233" s="112"/>
      <c r="BS233" s="92"/>
    </row>
    <row r="234" spans="1:71" ht="15.6" customHeight="1" x14ac:dyDescent="0.5">
      <c r="A234" s="92"/>
      <c r="B234" s="92"/>
      <c r="C234" s="101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68"/>
      <c r="Y234" s="68"/>
      <c r="Z234" s="68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112"/>
      <c r="BS234" s="92"/>
    </row>
    <row r="235" spans="1:71" ht="19.350000000000001" customHeight="1" x14ac:dyDescent="0.5">
      <c r="C235" s="101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19"/>
      <c r="O235" s="119"/>
      <c r="P235" s="119"/>
      <c r="Q235" s="119"/>
      <c r="R235" s="119"/>
      <c r="S235" s="119"/>
      <c r="T235" s="119"/>
      <c r="U235" s="123" t="s">
        <v>31</v>
      </c>
      <c r="V235" s="119"/>
      <c r="W235" s="119"/>
      <c r="X235" s="119"/>
      <c r="Y235" s="119"/>
      <c r="Z235" s="119"/>
      <c r="AA235" s="110"/>
      <c r="AB235" s="124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23" t="s">
        <v>32</v>
      </c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  <c r="BO235" s="109"/>
      <c r="BP235" s="109"/>
      <c r="BQ235" s="68"/>
      <c r="BR235" s="112"/>
      <c r="BS235" s="92"/>
    </row>
    <row r="236" spans="1:71" ht="15.6" customHeight="1" x14ac:dyDescent="0.4">
      <c r="C236" s="101"/>
      <c r="D236" s="105" t="s">
        <v>33</v>
      </c>
      <c r="E236" s="106"/>
      <c r="F236" s="106"/>
      <c r="G236" s="106"/>
      <c r="H236" s="106"/>
      <c r="I236" s="106"/>
      <c r="J236" s="106"/>
      <c r="K236" s="106"/>
      <c r="L236" s="106"/>
      <c r="M236" s="107"/>
      <c r="N236" s="130" t="str">
        <f>IF([4]回答表!AD47="●","●","")</f>
        <v>●</v>
      </c>
      <c r="O236" s="131"/>
      <c r="P236" s="131"/>
      <c r="Q236" s="132"/>
      <c r="R236" s="119"/>
      <c r="S236" s="119"/>
      <c r="T236" s="119"/>
      <c r="U236" s="133" t="str">
        <f>IF([4]回答表!AD47="●",[4]回答表!B392,"")</f>
        <v>管路施設維持管理業務。</v>
      </c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5"/>
      <c r="AK236" s="259"/>
      <c r="AL236" s="259"/>
      <c r="AM236" s="133" t="str">
        <f>IF([4]回答表!AD47="●",[4]回答表!B398,"")</f>
        <v>流域下水道（臨海処理区）の構成市町村との広域による維持管理業務の委託を検討。</v>
      </c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5"/>
      <c r="BR236" s="112"/>
      <c r="BS236" s="92"/>
    </row>
    <row r="237" spans="1:71" ht="15.6" customHeight="1" x14ac:dyDescent="0.4">
      <c r="C237" s="101"/>
      <c r="D237" s="141"/>
      <c r="E237" s="142"/>
      <c r="F237" s="142"/>
      <c r="G237" s="142"/>
      <c r="H237" s="142"/>
      <c r="I237" s="142"/>
      <c r="J237" s="142"/>
      <c r="K237" s="142"/>
      <c r="L237" s="142"/>
      <c r="M237" s="143"/>
      <c r="N237" s="144"/>
      <c r="O237" s="145"/>
      <c r="P237" s="145"/>
      <c r="Q237" s="146"/>
      <c r="R237" s="119"/>
      <c r="S237" s="119"/>
      <c r="T237" s="119"/>
      <c r="U237" s="147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9"/>
      <c r="AK237" s="259"/>
      <c r="AL237" s="259"/>
      <c r="AM237" s="147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  <c r="BI237" s="148"/>
      <c r="BJ237" s="148"/>
      <c r="BK237" s="148"/>
      <c r="BL237" s="148"/>
      <c r="BM237" s="148"/>
      <c r="BN237" s="148"/>
      <c r="BO237" s="148"/>
      <c r="BP237" s="148"/>
      <c r="BQ237" s="149"/>
      <c r="BR237" s="112"/>
      <c r="BS237" s="92"/>
    </row>
    <row r="238" spans="1:71" ht="15.6" customHeight="1" x14ac:dyDescent="0.4">
      <c r="C238" s="101"/>
      <c r="D238" s="141"/>
      <c r="E238" s="142"/>
      <c r="F238" s="142"/>
      <c r="G238" s="142"/>
      <c r="H238" s="142"/>
      <c r="I238" s="142"/>
      <c r="J238" s="142"/>
      <c r="K238" s="142"/>
      <c r="L238" s="142"/>
      <c r="M238" s="143"/>
      <c r="N238" s="144"/>
      <c r="O238" s="145"/>
      <c r="P238" s="145"/>
      <c r="Q238" s="146"/>
      <c r="R238" s="119"/>
      <c r="S238" s="119"/>
      <c r="T238" s="119"/>
      <c r="U238" s="147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9"/>
      <c r="AK238" s="259"/>
      <c r="AL238" s="259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8"/>
      <c r="BM238" s="148"/>
      <c r="BN238" s="148"/>
      <c r="BO238" s="148"/>
      <c r="BP238" s="148"/>
      <c r="BQ238" s="149"/>
      <c r="BR238" s="112"/>
      <c r="BS238" s="92"/>
    </row>
    <row r="239" spans="1:71" ht="15.6" customHeight="1" x14ac:dyDescent="0.4">
      <c r="C239" s="101"/>
      <c r="D239" s="116"/>
      <c r="E239" s="117"/>
      <c r="F239" s="117"/>
      <c r="G239" s="117"/>
      <c r="H239" s="117"/>
      <c r="I239" s="117"/>
      <c r="J239" s="117"/>
      <c r="K239" s="117"/>
      <c r="L239" s="117"/>
      <c r="M239" s="118"/>
      <c r="N239" s="154"/>
      <c r="O239" s="155"/>
      <c r="P239" s="155"/>
      <c r="Q239" s="156"/>
      <c r="R239" s="119"/>
      <c r="S239" s="119"/>
      <c r="T239" s="119"/>
      <c r="U239" s="179"/>
      <c r="V239" s="180"/>
      <c r="W239" s="180"/>
      <c r="X239" s="180"/>
      <c r="Y239" s="180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1"/>
      <c r="AK239" s="259"/>
      <c r="AL239" s="259"/>
      <c r="AM239" s="179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0"/>
      <c r="BO239" s="180"/>
      <c r="BP239" s="180"/>
      <c r="BQ239" s="181"/>
      <c r="BR239" s="112"/>
      <c r="BS239" s="92"/>
    </row>
    <row r="240" spans="1:71" ht="15.6" customHeight="1" x14ac:dyDescent="0.4">
      <c r="C240" s="184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6"/>
      <c r="BS240" s="92"/>
    </row>
    <row r="241" spans="1:71" ht="15.6" customHeight="1" x14ac:dyDescent="0.4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</row>
    <row r="242" spans="1:71" ht="15.6" customHeight="1" x14ac:dyDescent="0.4">
      <c r="C242" s="94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192"/>
      <c r="AS242" s="192"/>
      <c r="AT242" s="192"/>
      <c r="AU242" s="192"/>
      <c r="AV242" s="192"/>
      <c r="AW242" s="192"/>
      <c r="AX242" s="192"/>
      <c r="AY242" s="192"/>
      <c r="AZ242" s="192"/>
      <c r="BA242" s="192"/>
      <c r="BB242" s="192"/>
      <c r="BC242" s="97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8"/>
      <c r="BR242" s="99"/>
    </row>
    <row r="243" spans="1:71" ht="15.6" customHeight="1" x14ac:dyDescent="0.5">
      <c r="C243" s="10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68"/>
      <c r="Y243" s="68"/>
      <c r="Z243" s="68"/>
      <c r="AA243" s="109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11"/>
      <c r="AO243" s="120"/>
      <c r="AP243" s="121"/>
      <c r="AQ243" s="121"/>
      <c r="AR243" s="260"/>
      <c r="AS243" s="260"/>
      <c r="AT243" s="260"/>
      <c r="AU243" s="260"/>
      <c r="AV243" s="260"/>
      <c r="AW243" s="260"/>
      <c r="AX243" s="260"/>
      <c r="AY243" s="260"/>
      <c r="AZ243" s="260"/>
      <c r="BA243" s="260"/>
      <c r="BB243" s="260"/>
      <c r="BC243" s="108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10"/>
      <c r="BO243" s="110"/>
      <c r="BP243" s="110"/>
      <c r="BQ243" s="111"/>
      <c r="BR243" s="112"/>
    </row>
    <row r="244" spans="1:71" ht="15.6" customHeight="1" x14ac:dyDescent="0.5">
      <c r="C244" s="101"/>
      <c r="D244" s="102" t="s">
        <v>14</v>
      </c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4"/>
      <c r="R244" s="105" t="s">
        <v>70</v>
      </c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7"/>
      <c r="BC244" s="108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10"/>
      <c r="BO244" s="110"/>
      <c r="BP244" s="110"/>
      <c r="BQ244" s="111"/>
      <c r="BR244" s="112"/>
    </row>
    <row r="245" spans="1:71" ht="15.6" customHeight="1" x14ac:dyDescent="0.5">
      <c r="A245" s="92"/>
      <c r="B245" s="92"/>
      <c r="C245" s="101"/>
      <c r="D245" s="113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5"/>
      <c r="R245" s="116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8"/>
      <c r="BC245" s="108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10"/>
      <c r="BO245" s="110"/>
      <c r="BP245" s="110"/>
      <c r="BQ245" s="111"/>
      <c r="BR245" s="112"/>
      <c r="BS245" s="92"/>
    </row>
    <row r="246" spans="1:71" ht="15.6" customHeight="1" x14ac:dyDescent="0.5">
      <c r="A246" s="92"/>
      <c r="B246" s="92"/>
      <c r="C246" s="10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68"/>
      <c r="Y246" s="68"/>
      <c r="Z246" s="68"/>
      <c r="AA246" s="109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11"/>
      <c r="AO246" s="120"/>
      <c r="AP246" s="121"/>
      <c r="AQ246" s="121"/>
      <c r="AR246" s="122"/>
      <c r="AS246" s="122"/>
      <c r="AT246" s="122"/>
      <c r="AU246" s="122"/>
      <c r="AV246" s="122"/>
      <c r="AW246" s="122"/>
      <c r="AX246" s="122"/>
      <c r="AY246" s="122"/>
      <c r="AZ246" s="122"/>
      <c r="BA246" s="122"/>
      <c r="BB246" s="122"/>
      <c r="BC246" s="108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10"/>
      <c r="BO246" s="110"/>
      <c r="BP246" s="110"/>
      <c r="BQ246" s="111"/>
      <c r="BR246" s="112"/>
      <c r="BS246" s="92"/>
    </row>
    <row r="247" spans="1:71" ht="25.5" x14ac:dyDescent="0.5">
      <c r="A247" s="92"/>
      <c r="B247" s="92"/>
      <c r="C247" s="10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23" t="s">
        <v>35</v>
      </c>
      <c r="V247" s="119"/>
      <c r="W247" s="119"/>
      <c r="X247" s="119"/>
      <c r="Y247" s="119"/>
      <c r="Z247" s="119"/>
      <c r="AA247" s="110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3" t="s">
        <v>65</v>
      </c>
      <c r="AN247" s="125"/>
      <c r="AO247" s="124"/>
      <c r="AP247" s="126"/>
      <c r="AQ247" s="126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8"/>
      <c r="BD247" s="110"/>
      <c r="BE247" s="110"/>
      <c r="BF247" s="261" t="s">
        <v>71</v>
      </c>
      <c r="BG247" s="187"/>
      <c r="BH247" s="187"/>
      <c r="BI247" s="187"/>
      <c r="BJ247" s="187"/>
      <c r="BK247" s="187"/>
      <c r="BL247" s="187"/>
      <c r="BM247" s="110"/>
      <c r="BN247" s="110"/>
      <c r="BO247" s="110"/>
      <c r="BP247" s="110"/>
      <c r="BQ247" s="125"/>
      <c r="BR247" s="112"/>
      <c r="BS247" s="92"/>
    </row>
    <row r="248" spans="1:71" ht="15.6" customHeight="1" x14ac:dyDescent="0.4">
      <c r="A248" s="92"/>
      <c r="B248" s="92"/>
      <c r="C248" s="101"/>
      <c r="D248" s="105" t="s">
        <v>18</v>
      </c>
      <c r="E248" s="106"/>
      <c r="F248" s="106"/>
      <c r="G248" s="106"/>
      <c r="H248" s="106"/>
      <c r="I248" s="106"/>
      <c r="J248" s="106"/>
      <c r="K248" s="106"/>
      <c r="L248" s="106"/>
      <c r="M248" s="107"/>
      <c r="N248" s="130" t="str">
        <f>IF([4]回答表!X48="●","●","")</f>
        <v/>
      </c>
      <c r="O248" s="131"/>
      <c r="P248" s="131"/>
      <c r="Q248" s="132"/>
      <c r="R248" s="119"/>
      <c r="S248" s="119"/>
      <c r="T248" s="119"/>
      <c r="U248" s="133" t="str">
        <f>IF([4]回答表!X48="●",[4]回答表!B411,IF([4]回答表!AA48="●",[4]回答表!B425,""))</f>
        <v/>
      </c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5"/>
      <c r="AK248" s="136"/>
      <c r="AL248" s="136"/>
      <c r="AM248" s="271" t="s">
        <v>72</v>
      </c>
      <c r="AN248" s="271"/>
      <c r="AO248" s="271"/>
      <c r="AP248" s="271"/>
      <c r="AQ248" s="272" t="str">
        <f>IF([4]回答表!X48="●",[4]回答表!BC418,IF([4]回答表!AA48="●",[4]回答表!BC432,""))</f>
        <v/>
      </c>
      <c r="AR248" s="272"/>
      <c r="AS248" s="272"/>
      <c r="AT248" s="272"/>
      <c r="AU248" s="273" t="s">
        <v>73</v>
      </c>
      <c r="AV248" s="274"/>
      <c r="AW248" s="274"/>
      <c r="AX248" s="275"/>
      <c r="AY248" s="272" t="str">
        <f>IF([4]回答表!X48="●",[4]回答表!BC423,IF([4]回答表!AA48="●",[4]回答表!BC437,""))</f>
        <v/>
      </c>
      <c r="AZ248" s="272"/>
      <c r="BA248" s="272"/>
      <c r="BB248" s="272"/>
      <c r="BC248" s="120"/>
      <c r="BD248" s="109"/>
      <c r="BE248" s="109"/>
      <c r="BF248" s="138" t="str">
        <f>IF([4]回答表!X48="●",[4]回答表!S417,IF([4]回答表!AA48="●",[4]回答表!S431,""))</f>
        <v/>
      </c>
      <c r="BG248" s="139"/>
      <c r="BH248" s="139"/>
      <c r="BI248" s="139"/>
      <c r="BJ248" s="138"/>
      <c r="BK248" s="139"/>
      <c r="BL248" s="139"/>
      <c r="BM248" s="139"/>
      <c r="BN248" s="138"/>
      <c r="BO248" s="139"/>
      <c r="BP248" s="139"/>
      <c r="BQ248" s="140"/>
      <c r="BR248" s="112"/>
      <c r="BS248" s="92"/>
    </row>
    <row r="249" spans="1:71" ht="15.6" customHeight="1" x14ac:dyDescent="0.4">
      <c r="A249" s="92"/>
      <c r="B249" s="92"/>
      <c r="C249" s="101"/>
      <c r="D249" s="141"/>
      <c r="E249" s="142"/>
      <c r="F249" s="142"/>
      <c r="G249" s="142"/>
      <c r="H249" s="142"/>
      <c r="I249" s="142"/>
      <c r="J249" s="142"/>
      <c r="K249" s="142"/>
      <c r="L249" s="142"/>
      <c r="M249" s="143"/>
      <c r="N249" s="144"/>
      <c r="O249" s="145"/>
      <c r="P249" s="145"/>
      <c r="Q249" s="146"/>
      <c r="R249" s="119"/>
      <c r="S249" s="119"/>
      <c r="T249" s="119"/>
      <c r="U249" s="147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9"/>
      <c r="AK249" s="136"/>
      <c r="AL249" s="136"/>
      <c r="AM249" s="271"/>
      <c r="AN249" s="271"/>
      <c r="AO249" s="271"/>
      <c r="AP249" s="271"/>
      <c r="AQ249" s="272"/>
      <c r="AR249" s="272"/>
      <c r="AS249" s="272"/>
      <c r="AT249" s="272"/>
      <c r="AU249" s="276"/>
      <c r="AV249" s="277"/>
      <c r="AW249" s="277"/>
      <c r="AX249" s="278"/>
      <c r="AY249" s="272"/>
      <c r="AZ249" s="272"/>
      <c r="BA249" s="272"/>
      <c r="BB249" s="272"/>
      <c r="BC249" s="120"/>
      <c r="BD249" s="109"/>
      <c r="BE249" s="109"/>
      <c r="BF249" s="150"/>
      <c r="BG249" s="151"/>
      <c r="BH249" s="151"/>
      <c r="BI249" s="151"/>
      <c r="BJ249" s="150"/>
      <c r="BK249" s="151"/>
      <c r="BL249" s="151"/>
      <c r="BM249" s="151"/>
      <c r="BN249" s="150"/>
      <c r="BO249" s="151"/>
      <c r="BP249" s="151"/>
      <c r="BQ249" s="152"/>
      <c r="BR249" s="112"/>
      <c r="BS249" s="92"/>
    </row>
    <row r="250" spans="1:71" ht="15.6" customHeight="1" x14ac:dyDescent="0.4">
      <c r="A250" s="92"/>
      <c r="B250" s="92"/>
      <c r="C250" s="101"/>
      <c r="D250" s="141"/>
      <c r="E250" s="142"/>
      <c r="F250" s="142"/>
      <c r="G250" s="142"/>
      <c r="H250" s="142"/>
      <c r="I250" s="142"/>
      <c r="J250" s="142"/>
      <c r="K250" s="142"/>
      <c r="L250" s="142"/>
      <c r="M250" s="143"/>
      <c r="N250" s="144"/>
      <c r="O250" s="145"/>
      <c r="P250" s="145"/>
      <c r="Q250" s="146"/>
      <c r="R250" s="119"/>
      <c r="S250" s="119"/>
      <c r="T250" s="119"/>
      <c r="U250" s="147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9"/>
      <c r="AK250" s="136"/>
      <c r="AL250" s="136"/>
      <c r="AM250" s="271" t="s">
        <v>74</v>
      </c>
      <c r="AN250" s="271"/>
      <c r="AO250" s="271"/>
      <c r="AP250" s="271"/>
      <c r="AQ250" s="272" t="str">
        <f>IF([4]回答表!X48="●",[4]回答表!BC419,IF([4]回答表!AA48="●",[4]回答表!BC433,""))</f>
        <v/>
      </c>
      <c r="AR250" s="272"/>
      <c r="AS250" s="272"/>
      <c r="AT250" s="272"/>
      <c r="AU250" s="276"/>
      <c r="AV250" s="277"/>
      <c r="AW250" s="277"/>
      <c r="AX250" s="278"/>
      <c r="AY250" s="272"/>
      <c r="AZ250" s="272"/>
      <c r="BA250" s="272"/>
      <c r="BB250" s="272"/>
      <c r="BC250" s="120"/>
      <c r="BD250" s="109"/>
      <c r="BE250" s="109"/>
      <c r="BF250" s="150"/>
      <c r="BG250" s="151"/>
      <c r="BH250" s="151"/>
      <c r="BI250" s="151"/>
      <c r="BJ250" s="150"/>
      <c r="BK250" s="151"/>
      <c r="BL250" s="151"/>
      <c r="BM250" s="151"/>
      <c r="BN250" s="150"/>
      <c r="BO250" s="151"/>
      <c r="BP250" s="151"/>
      <c r="BQ250" s="152"/>
      <c r="BR250" s="112"/>
      <c r="BS250" s="92"/>
    </row>
    <row r="251" spans="1:71" ht="15.6" customHeight="1" x14ac:dyDescent="0.4">
      <c r="A251" s="92"/>
      <c r="B251" s="92"/>
      <c r="C251" s="101"/>
      <c r="D251" s="116"/>
      <c r="E251" s="117"/>
      <c r="F251" s="117"/>
      <c r="G251" s="117"/>
      <c r="H251" s="117"/>
      <c r="I251" s="117"/>
      <c r="J251" s="117"/>
      <c r="K251" s="117"/>
      <c r="L251" s="117"/>
      <c r="M251" s="118"/>
      <c r="N251" s="154"/>
      <c r="O251" s="155"/>
      <c r="P251" s="155"/>
      <c r="Q251" s="156"/>
      <c r="R251" s="119"/>
      <c r="S251" s="119"/>
      <c r="T251" s="119"/>
      <c r="U251" s="147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9"/>
      <c r="AK251" s="136"/>
      <c r="AL251" s="136"/>
      <c r="AM251" s="271"/>
      <c r="AN251" s="271"/>
      <c r="AO251" s="271"/>
      <c r="AP251" s="271"/>
      <c r="AQ251" s="272"/>
      <c r="AR251" s="272"/>
      <c r="AS251" s="272"/>
      <c r="AT251" s="272"/>
      <c r="AU251" s="276"/>
      <c r="AV251" s="277"/>
      <c r="AW251" s="277"/>
      <c r="AX251" s="278"/>
      <c r="AY251" s="272"/>
      <c r="AZ251" s="272"/>
      <c r="BA251" s="272"/>
      <c r="BB251" s="272"/>
      <c r="BC251" s="120"/>
      <c r="BD251" s="109"/>
      <c r="BE251" s="109"/>
      <c r="BF251" s="150" t="str">
        <f>IF([4]回答表!X48="●",[4]回答表!V417,IF([4]回答表!AA48="●",[4]回答表!V431,""))</f>
        <v/>
      </c>
      <c r="BG251" s="151"/>
      <c r="BH251" s="151"/>
      <c r="BI251" s="151"/>
      <c r="BJ251" s="150" t="str">
        <f>IF([4]回答表!X48="●",[4]回答表!V418,IF([4]回答表!AA48="●",[4]回答表!V432,""))</f>
        <v/>
      </c>
      <c r="BK251" s="151"/>
      <c r="BL251" s="151"/>
      <c r="BM251" s="152"/>
      <c r="BN251" s="150" t="str">
        <f>IF([4]回答表!X48="●",[4]回答表!V419,IF([4]回答表!AA48="●",[4]回答表!V433,""))</f>
        <v/>
      </c>
      <c r="BO251" s="151"/>
      <c r="BP251" s="151"/>
      <c r="BQ251" s="152"/>
      <c r="BR251" s="112"/>
      <c r="BS251" s="92"/>
    </row>
    <row r="252" spans="1:71" ht="15.6" customHeight="1" x14ac:dyDescent="0.4">
      <c r="A252" s="92"/>
      <c r="B252" s="92"/>
      <c r="C252" s="101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9"/>
      <c r="O252" s="159"/>
      <c r="P252" s="159"/>
      <c r="Q252" s="159"/>
      <c r="R252" s="159"/>
      <c r="S252" s="159"/>
      <c r="T252" s="159"/>
      <c r="U252" s="147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9"/>
      <c r="AK252" s="136"/>
      <c r="AL252" s="136"/>
      <c r="AM252" s="271" t="s">
        <v>75</v>
      </c>
      <c r="AN252" s="271"/>
      <c r="AO252" s="271"/>
      <c r="AP252" s="271"/>
      <c r="AQ252" s="272" t="str">
        <f>IF([4]回答表!X48="●",[4]回答表!BC420,IF([4]回答表!AA48="●",[4]回答表!BC434,""))</f>
        <v/>
      </c>
      <c r="AR252" s="272"/>
      <c r="AS252" s="272"/>
      <c r="AT252" s="272"/>
      <c r="AU252" s="279"/>
      <c r="AV252" s="280"/>
      <c r="AW252" s="280"/>
      <c r="AX252" s="281"/>
      <c r="AY252" s="272"/>
      <c r="AZ252" s="272"/>
      <c r="BA252" s="272"/>
      <c r="BB252" s="272"/>
      <c r="BC252" s="120"/>
      <c r="BD252" s="120"/>
      <c r="BE252" s="120"/>
      <c r="BF252" s="150"/>
      <c r="BG252" s="151"/>
      <c r="BH252" s="151"/>
      <c r="BI252" s="151"/>
      <c r="BJ252" s="150"/>
      <c r="BK252" s="151"/>
      <c r="BL252" s="151"/>
      <c r="BM252" s="152"/>
      <c r="BN252" s="150"/>
      <c r="BO252" s="151"/>
      <c r="BP252" s="151"/>
      <c r="BQ252" s="152"/>
      <c r="BR252" s="112"/>
      <c r="BS252" s="92"/>
    </row>
    <row r="253" spans="1:71" ht="15.6" customHeight="1" x14ac:dyDescent="0.4">
      <c r="A253" s="92"/>
      <c r="B253" s="92"/>
      <c r="C253" s="101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9"/>
      <c r="O253" s="159"/>
      <c r="P253" s="159"/>
      <c r="Q253" s="159"/>
      <c r="R253" s="159"/>
      <c r="S253" s="159"/>
      <c r="T253" s="159"/>
      <c r="U253" s="147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9"/>
      <c r="AK253" s="136"/>
      <c r="AL253" s="136"/>
      <c r="AM253" s="271"/>
      <c r="AN253" s="271"/>
      <c r="AO253" s="271"/>
      <c r="AP253" s="271"/>
      <c r="AQ253" s="272"/>
      <c r="AR253" s="272"/>
      <c r="AS253" s="272"/>
      <c r="AT253" s="272"/>
      <c r="AU253" s="224" t="s">
        <v>76</v>
      </c>
      <c r="AV253" s="225"/>
      <c r="AW253" s="225"/>
      <c r="AX253" s="226"/>
      <c r="AY253" s="282" t="str">
        <f>IF([4]回答表!X48="●",[4]回答表!BC424,IF([4]回答表!AA48="●",[4]回答表!BC438,""))</f>
        <v/>
      </c>
      <c r="AZ253" s="283"/>
      <c r="BA253" s="283"/>
      <c r="BB253" s="284"/>
      <c r="BC253" s="120"/>
      <c r="BD253" s="109"/>
      <c r="BE253" s="109"/>
      <c r="BF253" s="150"/>
      <c r="BG253" s="151"/>
      <c r="BH253" s="151"/>
      <c r="BI253" s="151"/>
      <c r="BJ253" s="150"/>
      <c r="BK253" s="151"/>
      <c r="BL253" s="151"/>
      <c r="BM253" s="152"/>
      <c r="BN253" s="150"/>
      <c r="BO253" s="151"/>
      <c r="BP253" s="151"/>
      <c r="BQ253" s="152"/>
      <c r="BR253" s="112"/>
      <c r="BS253" s="92"/>
    </row>
    <row r="254" spans="1:71" ht="15.6" customHeight="1" x14ac:dyDescent="0.4">
      <c r="A254" s="92"/>
      <c r="B254" s="92"/>
      <c r="C254" s="101"/>
      <c r="D254" s="166" t="s">
        <v>26</v>
      </c>
      <c r="E254" s="167"/>
      <c r="F254" s="167"/>
      <c r="G254" s="167"/>
      <c r="H254" s="167"/>
      <c r="I254" s="167"/>
      <c r="J254" s="167"/>
      <c r="K254" s="167"/>
      <c r="L254" s="167"/>
      <c r="M254" s="168"/>
      <c r="N254" s="130" t="str">
        <f>IF([4]回答表!AA48="●","●","")</f>
        <v/>
      </c>
      <c r="O254" s="131"/>
      <c r="P254" s="131"/>
      <c r="Q254" s="132"/>
      <c r="R254" s="119"/>
      <c r="S254" s="119"/>
      <c r="T254" s="119"/>
      <c r="U254" s="147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9"/>
      <c r="AK254" s="136"/>
      <c r="AL254" s="136"/>
      <c r="AM254" s="271" t="s">
        <v>77</v>
      </c>
      <c r="AN254" s="271"/>
      <c r="AO254" s="271"/>
      <c r="AP254" s="271"/>
      <c r="AQ254" s="285" t="str">
        <f>IF([4]回答表!X48="●",[4]回答表!BC421,IF([4]回答表!AA48="●",[4]回答表!BC435,""))</f>
        <v/>
      </c>
      <c r="AR254" s="272"/>
      <c r="AS254" s="272"/>
      <c r="AT254" s="272"/>
      <c r="AU254" s="286"/>
      <c r="AV254" s="287"/>
      <c r="AW254" s="287"/>
      <c r="AX254" s="288"/>
      <c r="AY254" s="289"/>
      <c r="AZ254" s="290"/>
      <c r="BA254" s="290"/>
      <c r="BB254" s="291"/>
      <c r="BC254" s="120"/>
      <c r="BD254" s="172"/>
      <c r="BE254" s="172"/>
      <c r="BF254" s="150"/>
      <c r="BG254" s="151"/>
      <c r="BH254" s="151"/>
      <c r="BI254" s="151"/>
      <c r="BJ254" s="150"/>
      <c r="BK254" s="151"/>
      <c r="BL254" s="151"/>
      <c r="BM254" s="152"/>
      <c r="BN254" s="150"/>
      <c r="BO254" s="151"/>
      <c r="BP254" s="151"/>
      <c r="BQ254" s="152"/>
      <c r="BR254" s="112"/>
      <c r="BS254" s="92"/>
    </row>
    <row r="255" spans="1:71" ht="15.6" customHeight="1" x14ac:dyDescent="0.4">
      <c r="A255" s="92"/>
      <c r="B255" s="92"/>
      <c r="C255" s="101"/>
      <c r="D255" s="173"/>
      <c r="E255" s="174"/>
      <c r="F255" s="174"/>
      <c r="G255" s="174"/>
      <c r="H255" s="174"/>
      <c r="I255" s="174"/>
      <c r="J255" s="174"/>
      <c r="K255" s="174"/>
      <c r="L255" s="174"/>
      <c r="M255" s="175"/>
      <c r="N255" s="144"/>
      <c r="O255" s="145"/>
      <c r="P255" s="145"/>
      <c r="Q255" s="146"/>
      <c r="R255" s="119"/>
      <c r="S255" s="119"/>
      <c r="T255" s="119"/>
      <c r="U255" s="147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9"/>
      <c r="AK255" s="136"/>
      <c r="AL255" s="136"/>
      <c r="AM255" s="271"/>
      <c r="AN255" s="271"/>
      <c r="AO255" s="271"/>
      <c r="AP255" s="271"/>
      <c r="AQ255" s="272"/>
      <c r="AR255" s="272"/>
      <c r="AS255" s="272"/>
      <c r="AT255" s="272"/>
      <c r="AU255" s="230"/>
      <c r="AV255" s="231"/>
      <c r="AW255" s="231"/>
      <c r="AX255" s="232"/>
      <c r="AY255" s="292"/>
      <c r="AZ255" s="293"/>
      <c r="BA255" s="293"/>
      <c r="BB255" s="294"/>
      <c r="BC255" s="120"/>
      <c r="BD255" s="172"/>
      <c r="BE255" s="172"/>
      <c r="BF255" s="150" t="s">
        <v>23</v>
      </c>
      <c r="BG255" s="151"/>
      <c r="BH255" s="151"/>
      <c r="BI255" s="151"/>
      <c r="BJ255" s="150" t="s">
        <v>24</v>
      </c>
      <c r="BK255" s="151"/>
      <c r="BL255" s="151"/>
      <c r="BM255" s="151"/>
      <c r="BN255" s="150" t="s">
        <v>25</v>
      </c>
      <c r="BO255" s="151"/>
      <c r="BP255" s="151"/>
      <c r="BQ255" s="152"/>
      <c r="BR255" s="112"/>
      <c r="BS255" s="92"/>
    </row>
    <row r="256" spans="1:71" ht="15.6" customHeight="1" x14ac:dyDescent="0.4">
      <c r="A256" s="92"/>
      <c r="B256" s="92"/>
      <c r="C256" s="101"/>
      <c r="D256" s="173"/>
      <c r="E256" s="174"/>
      <c r="F256" s="174"/>
      <c r="G256" s="174"/>
      <c r="H256" s="174"/>
      <c r="I256" s="174"/>
      <c r="J256" s="174"/>
      <c r="K256" s="174"/>
      <c r="L256" s="174"/>
      <c r="M256" s="175"/>
      <c r="N256" s="144"/>
      <c r="O256" s="145"/>
      <c r="P256" s="145"/>
      <c r="Q256" s="146"/>
      <c r="R256" s="119"/>
      <c r="S256" s="119"/>
      <c r="T256" s="119"/>
      <c r="U256" s="147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9"/>
      <c r="AK256" s="136"/>
      <c r="AL256" s="136"/>
      <c r="AM256" s="271" t="s">
        <v>78</v>
      </c>
      <c r="AN256" s="271"/>
      <c r="AO256" s="271"/>
      <c r="AP256" s="271"/>
      <c r="AQ256" s="272" t="str">
        <f>IF([4]回答表!X48="●",[4]回答表!BC422,IF([4]回答表!AA48="●",[4]回答表!BC436,""))</f>
        <v/>
      </c>
      <c r="AR256" s="272"/>
      <c r="AS256" s="272"/>
      <c r="AT256" s="272"/>
      <c r="AU256" s="224" t="s">
        <v>79</v>
      </c>
      <c r="AV256" s="225"/>
      <c r="AW256" s="225"/>
      <c r="AX256" s="226"/>
      <c r="AY256" s="282" t="str">
        <f>IF([4]回答表!X48="●",[4]回答表!BC425,IF([4]回答表!AA48="●",[4]回答表!BC439,""))</f>
        <v/>
      </c>
      <c r="AZ256" s="283"/>
      <c r="BA256" s="283"/>
      <c r="BB256" s="284"/>
      <c r="BC256" s="120"/>
      <c r="BD256" s="172"/>
      <c r="BE256" s="172"/>
      <c r="BF256" s="150"/>
      <c r="BG256" s="151"/>
      <c r="BH256" s="151"/>
      <c r="BI256" s="151"/>
      <c r="BJ256" s="150"/>
      <c r="BK256" s="151"/>
      <c r="BL256" s="151"/>
      <c r="BM256" s="151"/>
      <c r="BN256" s="150"/>
      <c r="BO256" s="151"/>
      <c r="BP256" s="151"/>
      <c r="BQ256" s="152"/>
      <c r="BR256" s="112"/>
      <c r="BS256" s="92"/>
    </row>
    <row r="257" spans="1:71" ht="15.6" customHeight="1" x14ac:dyDescent="0.4">
      <c r="A257" s="92"/>
      <c r="B257" s="92"/>
      <c r="C257" s="101"/>
      <c r="D257" s="176"/>
      <c r="E257" s="177"/>
      <c r="F257" s="177"/>
      <c r="G257" s="177"/>
      <c r="H257" s="177"/>
      <c r="I257" s="177"/>
      <c r="J257" s="177"/>
      <c r="K257" s="177"/>
      <c r="L257" s="177"/>
      <c r="M257" s="178"/>
      <c r="N257" s="154"/>
      <c r="O257" s="155"/>
      <c r="P257" s="155"/>
      <c r="Q257" s="156"/>
      <c r="R257" s="119"/>
      <c r="S257" s="119"/>
      <c r="T257" s="119"/>
      <c r="U257" s="179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1"/>
      <c r="AK257" s="136"/>
      <c r="AL257" s="136"/>
      <c r="AM257" s="271"/>
      <c r="AN257" s="271"/>
      <c r="AO257" s="271"/>
      <c r="AP257" s="271"/>
      <c r="AQ257" s="272"/>
      <c r="AR257" s="272"/>
      <c r="AS257" s="272"/>
      <c r="AT257" s="272"/>
      <c r="AU257" s="230"/>
      <c r="AV257" s="231"/>
      <c r="AW257" s="231"/>
      <c r="AX257" s="232"/>
      <c r="AY257" s="292"/>
      <c r="AZ257" s="293"/>
      <c r="BA257" s="293"/>
      <c r="BB257" s="294"/>
      <c r="BC257" s="120"/>
      <c r="BD257" s="172"/>
      <c r="BE257" s="172"/>
      <c r="BF257" s="189"/>
      <c r="BG257" s="190"/>
      <c r="BH257" s="190"/>
      <c r="BI257" s="190"/>
      <c r="BJ257" s="189"/>
      <c r="BK257" s="190"/>
      <c r="BL257" s="190"/>
      <c r="BM257" s="190"/>
      <c r="BN257" s="189"/>
      <c r="BO257" s="190"/>
      <c r="BP257" s="190"/>
      <c r="BQ257" s="191"/>
      <c r="BR257" s="112"/>
      <c r="BS257" s="92"/>
    </row>
    <row r="258" spans="1:71" ht="15.6" customHeight="1" x14ac:dyDescent="0.5">
      <c r="A258" s="92"/>
      <c r="B258" s="92"/>
      <c r="C258" s="101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68"/>
      <c r="Y258" s="68"/>
      <c r="Z258" s="68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112"/>
      <c r="BS258" s="92"/>
    </row>
    <row r="259" spans="1:71" ht="18.600000000000001" customHeight="1" x14ac:dyDescent="0.5">
      <c r="A259" s="92"/>
      <c r="B259" s="92"/>
      <c r="C259" s="101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19"/>
      <c r="O259" s="119"/>
      <c r="P259" s="119"/>
      <c r="Q259" s="119"/>
      <c r="R259" s="119"/>
      <c r="S259" s="119"/>
      <c r="T259" s="119"/>
      <c r="U259" s="123" t="s">
        <v>31</v>
      </c>
      <c r="V259" s="119"/>
      <c r="W259" s="119"/>
      <c r="X259" s="119"/>
      <c r="Y259" s="119"/>
      <c r="Z259" s="119"/>
      <c r="AA259" s="110"/>
      <c r="AB259" s="124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23" t="s">
        <v>32</v>
      </c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  <c r="BO259" s="109"/>
      <c r="BP259" s="109"/>
      <c r="BQ259" s="68"/>
      <c r="BR259" s="112"/>
      <c r="BS259" s="92"/>
    </row>
    <row r="260" spans="1:71" ht="15.6" customHeight="1" x14ac:dyDescent="0.4">
      <c r="A260" s="92"/>
      <c r="B260" s="92"/>
      <c r="C260" s="101"/>
      <c r="D260" s="105" t="s">
        <v>33</v>
      </c>
      <c r="E260" s="106"/>
      <c r="F260" s="106"/>
      <c r="G260" s="106"/>
      <c r="H260" s="106"/>
      <c r="I260" s="106"/>
      <c r="J260" s="106"/>
      <c r="K260" s="106"/>
      <c r="L260" s="106"/>
      <c r="M260" s="107"/>
      <c r="N260" s="130" t="str">
        <f>IF([4]回答表!AD48="●","●","")</f>
        <v/>
      </c>
      <c r="O260" s="131"/>
      <c r="P260" s="131"/>
      <c r="Q260" s="132"/>
      <c r="R260" s="119"/>
      <c r="S260" s="119"/>
      <c r="T260" s="119"/>
      <c r="U260" s="133" t="str">
        <f>IF([4]回答表!AD48="●",[4]回答表!B439,"")</f>
        <v/>
      </c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5"/>
      <c r="AK260" s="183"/>
      <c r="AL260" s="183"/>
      <c r="AM260" s="133" t="str">
        <f>IF([4]回答表!AD48="●",[4]回答表!B445,"")</f>
        <v/>
      </c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5"/>
      <c r="BR260" s="112"/>
      <c r="BS260" s="92"/>
    </row>
    <row r="261" spans="1:71" ht="15.6" customHeight="1" x14ac:dyDescent="0.4">
      <c r="C261" s="101"/>
      <c r="D261" s="141"/>
      <c r="E261" s="142"/>
      <c r="F261" s="142"/>
      <c r="G261" s="142"/>
      <c r="H261" s="142"/>
      <c r="I261" s="142"/>
      <c r="J261" s="142"/>
      <c r="K261" s="142"/>
      <c r="L261" s="142"/>
      <c r="M261" s="143"/>
      <c r="N261" s="144"/>
      <c r="O261" s="145"/>
      <c r="P261" s="145"/>
      <c r="Q261" s="146"/>
      <c r="R261" s="119"/>
      <c r="S261" s="119"/>
      <c r="T261" s="119"/>
      <c r="U261" s="147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9"/>
      <c r="AK261" s="183"/>
      <c r="AL261" s="183"/>
      <c r="AM261" s="147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9"/>
      <c r="BR261" s="112"/>
    </row>
    <row r="262" spans="1:71" ht="15.6" customHeight="1" x14ac:dyDescent="0.4">
      <c r="C262" s="101"/>
      <c r="D262" s="141"/>
      <c r="E262" s="142"/>
      <c r="F262" s="142"/>
      <c r="G262" s="142"/>
      <c r="H262" s="142"/>
      <c r="I262" s="142"/>
      <c r="J262" s="142"/>
      <c r="K262" s="142"/>
      <c r="L262" s="142"/>
      <c r="M262" s="143"/>
      <c r="N262" s="144"/>
      <c r="O262" s="145"/>
      <c r="P262" s="145"/>
      <c r="Q262" s="146"/>
      <c r="R262" s="119"/>
      <c r="S262" s="119"/>
      <c r="T262" s="119"/>
      <c r="U262" s="147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9"/>
      <c r="AK262" s="183"/>
      <c r="AL262" s="183"/>
      <c r="AM262" s="147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9"/>
      <c r="BR262" s="112"/>
    </row>
    <row r="263" spans="1:71" ht="15.6" customHeight="1" x14ac:dyDescent="0.4">
      <c r="C263" s="101"/>
      <c r="D263" s="116"/>
      <c r="E263" s="117"/>
      <c r="F263" s="117"/>
      <c r="G263" s="117"/>
      <c r="H263" s="117"/>
      <c r="I263" s="117"/>
      <c r="J263" s="117"/>
      <c r="K263" s="117"/>
      <c r="L263" s="117"/>
      <c r="M263" s="118"/>
      <c r="N263" s="154"/>
      <c r="O263" s="155"/>
      <c r="P263" s="155"/>
      <c r="Q263" s="156"/>
      <c r="R263" s="119"/>
      <c r="S263" s="119"/>
      <c r="T263" s="119"/>
      <c r="U263" s="179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1"/>
      <c r="AK263" s="183"/>
      <c r="AL263" s="183"/>
      <c r="AM263" s="179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1"/>
      <c r="BR263" s="112"/>
    </row>
    <row r="264" spans="1:71" ht="15.6" customHeight="1" x14ac:dyDescent="0.4">
      <c r="C264" s="184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5"/>
      <c r="AS264" s="185"/>
      <c r="AT264" s="185"/>
      <c r="AU264" s="185"/>
      <c r="AV264" s="185"/>
      <c r="AW264" s="185"/>
      <c r="AX264" s="185"/>
      <c r="AY264" s="185"/>
      <c r="AZ264" s="185"/>
      <c r="BA264" s="185"/>
      <c r="BB264" s="185"/>
      <c r="BC264" s="185"/>
      <c r="BD264" s="185"/>
      <c r="BE264" s="185"/>
      <c r="BF264" s="185"/>
      <c r="BG264" s="185"/>
      <c r="BH264" s="185"/>
      <c r="BI264" s="185"/>
      <c r="BJ264" s="185"/>
      <c r="BK264" s="185"/>
      <c r="BL264" s="185"/>
      <c r="BM264" s="185"/>
      <c r="BN264" s="185"/>
      <c r="BO264" s="185"/>
      <c r="BP264" s="185"/>
      <c r="BQ264" s="185"/>
      <c r="BR264" s="186"/>
    </row>
    <row r="265" spans="1:71" ht="15.6" customHeight="1" x14ac:dyDescent="0.4"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</row>
    <row r="266" spans="1:71" ht="15.6" customHeight="1" x14ac:dyDescent="0.4">
      <c r="C266" s="94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7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9"/>
    </row>
    <row r="267" spans="1:71" ht="15.6" customHeight="1" x14ac:dyDescent="0.5">
      <c r="C267" s="101"/>
      <c r="D267" s="102" t="s">
        <v>14</v>
      </c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4"/>
      <c r="R267" s="105" t="s">
        <v>80</v>
      </c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7"/>
      <c r="BC267" s="108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10"/>
      <c r="BO267" s="110"/>
      <c r="BP267" s="110"/>
      <c r="BQ267" s="111"/>
      <c r="BR267" s="112"/>
    </row>
    <row r="268" spans="1:71" ht="15.6" customHeight="1" x14ac:dyDescent="0.5">
      <c r="C268" s="101"/>
      <c r="D268" s="113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5"/>
      <c r="R268" s="116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8"/>
      <c r="BC268" s="108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10"/>
      <c r="BO268" s="110"/>
      <c r="BP268" s="110"/>
      <c r="BQ268" s="111"/>
      <c r="BR268" s="112"/>
    </row>
    <row r="269" spans="1:71" ht="15.6" customHeight="1" x14ac:dyDescent="0.5">
      <c r="C269" s="10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68"/>
      <c r="Y269" s="68"/>
      <c r="Z269" s="68"/>
      <c r="AA269" s="109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11"/>
      <c r="AO269" s="120"/>
      <c r="AP269" s="121"/>
      <c r="AQ269" s="121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08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10"/>
      <c r="BO269" s="110"/>
      <c r="BP269" s="110"/>
      <c r="BQ269" s="111"/>
      <c r="BR269" s="112"/>
    </row>
    <row r="270" spans="1:71" ht="19.350000000000001" customHeight="1" x14ac:dyDescent="0.5">
      <c r="A270" s="92"/>
      <c r="B270" s="92"/>
      <c r="C270" s="10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23" t="s">
        <v>35</v>
      </c>
      <c r="V270" s="119"/>
      <c r="W270" s="119"/>
      <c r="X270" s="119"/>
      <c r="Y270" s="119"/>
      <c r="Z270" s="119"/>
      <c r="AA270" s="110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  <c r="AL270" s="124"/>
      <c r="AM270" s="123" t="s">
        <v>81</v>
      </c>
      <c r="AN270" s="125"/>
      <c r="AO270" s="124"/>
      <c r="AP270" s="126"/>
      <c r="AQ270" s="126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8"/>
      <c r="BD270" s="110"/>
      <c r="BE270" s="110"/>
      <c r="BF270" s="129" t="s">
        <v>17</v>
      </c>
      <c r="BG270" s="187"/>
      <c r="BH270" s="187"/>
      <c r="BI270" s="187"/>
      <c r="BJ270" s="187"/>
      <c r="BK270" s="187"/>
      <c r="BL270" s="187"/>
      <c r="BM270" s="110"/>
      <c r="BN270" s="110"/>
      <c r="BO270" s="110"/>
      <c r="BP270" s="110"/>
      <c r="BQ270" s="125"/>
      <c r="BR270" s="112"/>
      <c r="BS270" s="92"/>
    </row>
    <row r="271" spans="1:71" ht="15.6" customHeight="1" x14ac:dyDescent="0.4">
      <c r="A271" s="92"/>
      <c r="B271" s="92"/>
      <c r="C271" s="101"/>
      <c r="D271" s="105" t="s">
        <v>18</v>
      </c>
      <c r="E271" s="106"/>
      <c r="F271" s="106"/>
      <c r="G271" s="106"/>
      <c r="H271" s="106"/>
      <c r="I271" s="106"/>
      <c r="J271" s="106"/>
      <c r="K271" s="106"/>
      <c r="L271" s="106"/>
      <c r="M271" s="107"/>
      <c r="N271" s="130" t="str">
        <f>IF([4]回答表!X49="●","●","")</f>
        <v/>
      </c>
      <c r="O271" s="131"/>
      <c r="P271" s="131"/>
      <c r="Q271" s="132"/>
      <c r="R271" s="119"/>
      <c r="S271" s="119"/>
      <c r="T271" s="119"/>
      <c r="U271" s="133" t="str">
        <f>IF([4]回答表!X49="●",[4]回答表!B458,IF([4]回答表!AA49="●",[4]回答表!B475,""))</f>
        <v/>
      </c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5"/>
      <c r="AK271" s="136"/>
      <c r="AL271" s="136"/>
      <c r="AM271" s="250" t="s">
        <v>82</v>
      </c>
      <c r="AN271" s="251"/>
      <c r="AO271" s="251"/>
      <c r="AP271" s="251"/>
      <c r="AQ271" s="251"/>
      <c r="AR271" s="251"/>
      <c r="AS271" s="251"/>
      <c r="AT271" s="252"/>
      <c r="AU271" s="250" t="s">
        <v>83</v>
      </c>
      <c r="AV271" s="251"/>
      <c r="AW271" s="251"/>
      <c r="AX271" s="251"/>
      <c r="AY271" s="251"/>
      <c r="AZ271" s="251"/>
      <c r="BA271" s="251"/>
      <c r="BB271" s="252"/>
      <c r="BC271" s="120"/>
      <c r="BD271" s="109"/>
      <c r="BE271" s="109"/>
      <c r="BF271" s="138" t="str">
        <f>IF([4]回答表!X49="●",[4]回答表!B468,IF([4]回答表!AA49="●",[4]回答表!B485,""))</f>
        <v/>
      </c>
      <c r="BG271" s="139"/>
      <c r="BH271" s="139"/>
      <c r="BI271" s="139"/>
      <c r="BJ271" s="138"/>
      <c r="BK271" s="139"/>
      <c r="BL271" s="139"/>
      <c r="BM271" s="139"/>
      <c r="BN271" s="138"/>
      <c r="BO271" s="139"/>
      <c r="BP271" s="139"/>
      <c r="BQ271" s="140"/>
      <c r="BR271" s="112"/>
      <c r="BS271" s="92"/>
    </row>
    <row r="272" spans="1:71" ht="15.6" customHeight="1" x14ac:dyDescent="0.4">
      <c r="A272" s="92"/>
      <c r="B272" s="92"/>
      <c r="C272" s="101"/>
      <c r="D272" s="141"/>
      <c r="E272" s="142"/>
      <c r="F272" s="142"/>
      <c r="G272" s="142"/>
      <c r="H272" s="142"/>
      <c r="I272" s="142"/>
      <c r="J272" s="142"/>
      <c r="K272" s="142"/>
      <c r="L272" s="142"/>
      <c r="M272" s="143"/>
      <c r="N272" s="144"/>
      <c r="O272" s="145"/>
      <c r="P272" s="145"/>
      <c r="Q272" s="146"/>
      <c r="R272" s="119"/>
      <c r="S272" s="119"/>
      <c r="T272" s="119"/>
      <c r="U272" s="147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9"/>
      <c r="AK272" s="136"/>
      <c r="AL272" s="136"/>
      <c r="AM272" s="256"/>
      <c r="AN272" s="257"/>
      <c r="AO272" s="257"/>
      <c r="AP272" s="257"/>
      <c r="AQ272" s="257"/>
      <c r="AR272" s="257"/>
      <c r="AS272" s="257"/>
      <c r="AT272" s="258"/>
      <c r="AU272" s="256"/>
      <c r="AV272" s="257"/>
      <c r="AW272" s="257"/>
      <c r="AX272" s="257"/>
      <c r="AY272" s="257"/>
      <c r="AZ272" s="257"/>
      <c r="BA272" s="257"/>
      <c r="BB272" s="258"/>
      <c r="BC272" s="120"/>
      <c r="BD272" s="109"/>
      <c r="BE272" s="109"/>
      <c r="BF272" s="150"/>
      <c r="BG272" s="151"/>
      <c r="BH272" s="151"/>
      <c r="BI272" s="151"/>
      <c r="BJ272" s="150"/>
      <c r="BK272" s="151"/>
      <c r="BL272" s="151"/>
      <c r="BM272" s="151"/>
      <c r="BN272" s="150"/>
      <c r="BO272" s="151"/>
      <c r="BP272" s="151"/>
      <c r="BQ272" s="152"/>
      <c r="BR272" s="112"/>
      <c r="BS272" s="92"/>
    </row>
    <row r="273" spans="1:71" ht="15.6" customHeight="1" x14ac:dyDescent="0.4">
      <c r="A273" s="92"/>
      <c r="B273" s="92"/>
      <c r="C273" s="101"/>
      <c r="D273" s="141"/>
      <c r="E273" s="142"/>
      <c r="F273" s="142"/>
      <c r="G273" s="142"/>
      <c r="H273" s="142"/>
      <c r="I273" s="142"/>
      <c r="J273" s="142"/>
      <c r="K273" s="142"/>
      <c r="L273" s="142"/>
      <c r="M273" s="143"/>
      <c r="N273" s="144"/>
      <c r="O273" s="145"/>
      <c r="P273" s="145"/>
      <c r="Q273" s="146"/>
      <c r="R273" s="119"/>
      <c r="S273" s="119"/>
      <c r="T273" s="119"/>
      <c r="U273" s="147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9"/>
      <c r="AK273" s="136"/>
      <c r="AL273" s="136"/>
      <c r="AM273" s="82" t="str">
        <f>IF([4]回答表!X49="●",[4]回答表!G464,IF([4]回答表!AA49="●",[4]回答表!G481,""))</f>
        <v/>
      </c>
      <c r="AN273" s="83"/>
      <c r="AO273" s="83"/>
      <c r="AP273" s="83"/>
      <c r="AQ273" s="83"/>
      <c r="AR273" s="83"/>
      <c r="AS273" s="83"/>
      <c r="AT273" s="153"/>
      <c r="AU273" s="82" t="str">
        <f>IF([4]回答表!X49="●",[4]回答表!G465,IF([4]回答表!AA49="●",[4]回答表!G482,""))</f>
        <v/>
      </c>
      <c r="AV273" s="83"/>
      <c r="AW273" s="83"/>
      <c r="AX273" s="83"/>
      <c r="AY273" s="83"/>
      <c r="AZ273" s="83"/>
      <c r="BA273" s="83"/>
      <c r="BB273" s="153"/>
      <c r="BC273" s="120"/>
      <c r="BD273" s="109"/>
      <c r="BE273" s="109"/>
      <c r="BF273" s="150"/>
      <c r="BG273" s="151"/>
      <c r="BH273" s="151"/>
      <c r="BI273" s="151"/>
      <c r="BJ273" s="150"/>
      <c r="BK273" s="151"/>
      <c r="BL273" s="151"/>
      <c r="BM273" s="151"/>
      <c r="BN273" s="150"/>
      <c r="BO273" s="151"/>
      <c r="BP273" s="151"/>
      <c r="BQ273" s="152"/>
      <c r="BR273" s="112"/>
      <c r="BS273" s="92"/>
    </row>
    <row r="274" spans="1:71" ht="15.6" customHeight="1" x14ac:dyDescent="0.4">
      <c r="A274" s="92"/>
      <c r="B274" s="92"/>
      <c r="C274" s="101"/>
      <c r="D274" s="116"/>
      <c r="E274" s="117"/>
      <c r="F274" s="117"/>
      <c r="G274" s="117"/>
      <c r="H274" s="117"/>
      <c r="I274" s="117"/>
      <c r="J274" s="117"/>
      <c r="K274" s="117"/>
      <c r="L274" s="117"/>
      <c r="M274" s="118"/>
      <c r="N274" s="154"/>
      <c r="O274" s="155"/>
      <c r="P274" s="155"/>
      <c r="Q274" s="156"/>
      <c r="R274" s="119"/>
      <c r="S274" s="119"/>
      <c r="T274" s="119"/>
      <c r="U274" s="147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9"/>
      <c r="AK274" s="136"/>
      <c r="AL274" s="136"/>
      <c r="AM274" s="79"/>
      <c r="AN274" s="80"/>
      <c r="AO274" s="80"/>
      <c r="AP274" s="80"/>
      <c r="AQ274" s="80"/>
      <c r="AR274" s="80"/>
      <c r="AS274" s="80"/>
      <c r="AT274" s="81"/>
      <c r="AU274" s="79"/>
      <c r="AV274" s="80"/>
      <c r="AW274" s="80"/>
      <c r="AX274" s="80"/>
      <c r="AY274" s="80"/>
      <c r="AZ274" s="80"/>
      <c r="BA274" s="80"/>
      <c r="BB274" s="81"/>
      <c r="BC274" s="120"/>
      <c r="BD274" s="109"/>
      <c r="BE274" s="109"/>
      <c r="BF274" s="150" t="str">
        <f>IF([4]回答表!X49="●",[4]回答表!E468,IF([4]回答表!AA49="●",[4]回答表!E485,""))</f>
        <v/>
      </c>
      <c r="BG274" s="151"/>
      <c r="BH274" s="151"/>
      <c r="BI274" s="151"/>
      <c r="BJ274" s="150" t="str">
        <f>IF([4]回答表!X49="●",[4]回答表!E469,IF([4]回答表!AA49="●",[4]回答表!E486,""))</f>
        <v/>
      </c>
      <c r="BK274" s="151"/>
      <c r="BL274" s="151"/>
      <c r="BM274" s="152"/>
      <c r="BN274" s="150" t="str">
        <f>IF([4]回答表!X49="●",[4]回答表!E470,IF([4]回答表!AA49="●",[4]回答表!E487,""))</f>
        <v/>
      </c>
      <c r="BO274" s="151"/>
      <c r="BP274" s="151"/>
      <c r="BQ274" s="152"/>
      <c r="BR274" s="112"/>
      <c r="BS274" s="92"/>
    </row>
    <row r="275" spans="1:71" ht="15.6" customHeight="1" x14ac:dyDescent="0.4">
      <c r="A275" s="92"/>
      <c r="B275" s="92"/>
      <c r="C275" s="101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9"/>
      <c r="O275" s="159"/>
      <c r="P275" s="159"/>
      <c r="Q275" s="159"/>
      <c r="R275" s="159"/>
      <c r="S275" s="159"/>
      <c r="T275" s="159"/>
      <c r="U275" s="147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9"/>
      <c r="AK275" s="136"/>
      <c r="AL275" s="136"/>
      <c r="AM275" s="85"/>
      <c r="AN275" s="86"/>
      <c r="AO275" s="86"/>
      <c r="AP275" s="86"/>
      <c r="AQ275" s="86"/>
      <c r="AR275" s="86"/>
      <c r="AS275" s="86"/>
      <c r="AT275" s="87"/>
      <c r="AU275" s="85"/>
      <c r="AV275" s="86"/>
      <c r="AW275" s="86"/>
      <c r="AX275" s="86"/>
      <c r="AY275" s="86"/>
      <c r="AZ275" s="86"/>
      <c r="BA275" s="86"/>
      <c r="BB275" s="87"/>
      <c r="BC275" s="120"/>
      <c r="BD275" s="120"/>
      <c r="BE275" s="120"/>
      <c r="BF275" s="150"/>
      <c r="BG275" s="151"/>
      <c r="BH275" s="151"/>
      <c r="BI275" s="151"/>
      <c r="BJ275" s="150"/>
      <c r="BK275" s="151"/>
      <c r="BL275" s="151"/>
      <c r="BM275" s="152"/>
      <c r="BN275" s="150"/>
      <c r="BO275" s="151"/>
      <c r="BP275" s="151"/>
      <c r="BQ275" s="152"/>
      <c r="BR275" s="112"/>
      <c r="BS275" s="92"/>
    </row>
    <row r="276" spans="1:71" ht="15.6" customHeight="1" x14ac:dyDescent="0.4">
      <c r="A276" s="92"/>
      <c r="B276" s="92"/>
      <c r="C276" s="101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9"/>
      <c r="O276" s="159"/>
      <c r="P276" s="159"/>
      <c r="Q276" s="159"/>
      <c r="R276" s="159"/>
      <c r="S276" s="159"/>
      <c r="T276" s="159"/>
      <c r="U276" s="147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9"/>
      <c r="AK276" s="136"/>
      <c r="AL276" s="136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20"/>
      <c r="BD276" s="109"/>
      <c r="BE276" s="109"/>
      <c r="BF276" s="150"/>
      <c r="BG276" s="151"/>
      <c r="BH276" s="151"/>
      <c r="BI276" s="151"/>
      <c r="BJ276" s="150"/>
      <c r="BK276" s="151"/>
      <c r="BL276" s="151"/>
      <c r="BM276" s="152"/>
      <c r="BN276" s="150"/>
      <c r="BO276" s="151"/>
      <c r="BP276" s="151"/>
      <c r="BQ276" s="152"/>
      <c r="BR276" s="112"/>
      <c r="BS276" s="92"/>
    </row>
    <row r="277" spans="1:71" ht="15.6" customHeight="1" x14ac:dyDescent="0.4">
      <c r="A277" s="92"/>
      <c r="B277" s="92"/>
      <c r="C277" s="101"/>
      <c r="D277" s="166" t="s">
        <v>26</v>
      </c>
      <c r="E277" s="167"/>
      <c r="F277" s="167"/>
      <c r="G277" s="167"/>
      <c r="H277" s="167"/>
      <c r="I277" s="167"/>
      <c r="J277" s="167"/>
      <c r="K277" s="167"/>
      <c r="L277" s="167"/>
      <c r="M277" s="168"/>
      <c r="N277" s="130" t="str">
        <f>IF([4]回答表!AA49="●","●","")</f>
        <v/>
      </c>
      <c r="O277" s="131"/>
      <c r="P277" s="131"/>
      <c r="Q277" s="132"/>
      <c r="R277" s="119"/>
      <c r="S277" s="119"/>
      <c r="T277" s="119"/>
      <c r="U277" s="147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9"/>
      <c r="AK277" s="136"/>
      <c r="AL277" s="136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20"/>
      <c r="BD277" s="172"/>
      <c r="BE277" s="172"/>
      <c r="BF277" s="150"/>
      <c r="BG277" s="151"/>
      <c r="BH277" s="151"/>
      <c r="BI277" s="151"/>
      <c r="BJ277" s="150"/>
      <c r="BK277" s="151"/>
      <c r="BL277" s="151"/>
      <c r="BM277" s="152"/>
      <c r="BN277" s="150"/>
      <c r="BO277" s="151"/>
      <c r="BP277" s="151"/>
      <c r="BQ277" s="152"/>
      <c r="BR277" s="112"/>
      <c r="BS277" s="92"/>
    </row>
    <row r="278" spans="1:71" ht="15.6" customHeight="1" x14ac:dyDescent="0.4">
      <c r="A278" s="92"/>
      <c r="B278" s="92"/>
      <c r="C278" s="101"/>
      <c r="D278" s="173"/>
      <c r="E278" s="174"/>
      <c r="F278" s="174"/>
      <c r="G278" s="174"/>
      <c r="H278" s="174"/>
      <c r="I278" s="174"/>
      <c r="J278" s="174"/>
      <c r="K278" s="174"/>
      <c r="L278" s="174"/>
      <c r="M278" s="175"/>
      <c r="N278" s="144"/>
      <c r="O278" s="145"/>
      <c r="P278" s="145"/>
      <c r="Q278" s="146"/>
      <c r="R278" s="119"/>
      <c r="S278" s="119"/>
      <c r="T278" s="119"/>
      <c r="U278" s="147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9"/>
      <c r="AK278" s="136"/>
      <c r="AL278" s="136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20"/>
      <c r="BD278" s="172"/>
      <c r="BE278" s="172"/>
      <c r="BF278" s="150" t="s">
        <v>23</v>
      </c>
      <c r="BG278" s="151"/>
      <c r="BH278" s="151"/>
      <c r="BI278" s="151"/>
      <c r="BJ278" s="150" t="s">
        <v>24</v>
      </c>
      <c r="BK278" s="151"/>
      <c r="BL278" s="151"/>
      <c r="BM278" s="151"/>
      <c r="BN278" s="150" t="s">
        <v>25</v>
      </c>
      <c r="BO278" s="151"/>
      <c r="BP278" s="151"/>
      <c r="BQ278" s="152"/>
      <c r="BR278" s="112"/>
      <c r="BS278" s="92"/>
    </row>
    <row r="279" spans="1:71" ht="15.6" customHeight="1" x14ac:dyDescent="0.4">
      <c r="A279" s="92"/>
      <c r="B279" s="92"/>
      <c r="C279" s="101"/>
      <c r="D279" s="173"/>
      <c r="E279" s="174"/>
      <c r="F279" s="174"/>
      <c r="G279" s="174"/>
      <c r="H279" s="174"/>
      <c r="I279" s="174"/>
      <c r="J279" s="174"/>
      <c r="K279" s="174"/>
      <c r="L279" s="174"/>
      <c r="M279" s="175"/>
      <c r="N279" s="144"/>
      <c r="O279" s="145"/>
      <c r="P279" s="145"/>
      <c r="Q279" s="146"/>
      <c r="R279" s="119"/>
      <c r="S279" s="119"/>
      <c r="T279" s="119"/>
      <c r="U279" s="147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9"/>
      <c r="AK279" s="136"/>
      <c r="AL279" s="136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20"/>
      <c r="BD279" s="172"/>
      <c r="BE279" s="172"/>
      <c r="BF279" s="150"/>
      <c r="BG279" s="151"/>
      <c r="BH279" s="151"/>
      <c r="BI279" s="151"/>
      <c r="BJ279" s="150"/>
      <c r="BK279" s="151"/>
      <c r="BL279" s="151"/>
      <c r="BM279" s="151"/>
      <c r="BN279" s="150"/>
      <c r="BO279" s="151"/>
      <c r="BP279" s="151"/>
      <c r="BQ279" s="152"/>
      <c r="BR279" s="112"/>
      <c r="BS279" s="92"/>
    </row>
    <row r="280" spans="1:71" ht="15.6" customHeight="1" x14ac:dyDescent="0.4">
      <c r="A280" s="92"/>
      <c r="B280" s="92"/>
      <c r="C280" s="101"/>
      <c r="D280" s="176"/>
      <c r="E280" s="177"/>
      <c r="F280" s="177"/>
      <c r="G280" s="177"/>
      <c r="H280" s="177"/>
      <c r="I280" s="177"/>
      <c r="J280" s="177"/>
      <c r="K280" s="177"/>
      <c r="L280" s="177"/>
      <c r="M280" s="178"/>
      <c r="N280" s="154"/>
      <c r="O280" s="155"/>
      <c r="P280" s="155"/>
      <c r="Q280" s="156"/>
      <c r="R280" s="119"/>
      <c r="S280" s="119"/>
      <c r="T280" s="119"/>
      <c r="U280" s="179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1"/>
      <c r="AK280" s="136"/>
      <c r="AL280" s="136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20"/>
      <c r="BD280" s="172"/>
      <c r="BE280" s="172"/>
      <c r="BF280" s="189"/>
      <c r="BG280" s="190"/>
      <c r="BH280" s="190"/>
      <c r="BI280" s="190"/>
      <c r="BJ280" s="189"/>
      <c r="BK280" s="190"/>
      <c r="BL280" s="190"/>
      <c r="BM280" s="190"/>
      <c r="BN280" s="189"/>
      <c r="BO280" s="190"/>
      <c r="BP280" s="190"/>
      <c r="BQ280" s="191"/>
      <c r="BR280" s="112"/>
      <c r="BS280" s="92"/>
    </row>
    <row r="281" spans="1:71" ht="15.6" customHeight="1" x14ac:dyDescent="0.5">
      <c r="A281" s="92"/>
      <c r="B281" s="92"/>
      <c r="C281" s="101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68"/>
      <c r="Y281" s="68"/>
      <c r="Z281" s="68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112"/>
      <c r="BS281" s="92"/>
    </row>
    <row r="282" spans="1:71" ht="19.350000000000001" customHeight="1" x14ac:dyDescent="0.5">
      <c r="A282" s="92"/>
      <c r="B282" s="92"/>
      <c r="C282" s="101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19"/>
      <c r="O282" s="119"/>
      <c r="P282" s="119"/>
      <c r="Q282" s="119"/>
      <c r="R282" s="119"/>
      <c r="S282" s="119"/>
      <c r="T282" s="119"/>
      <c r="U282" s="123" t="s">
        <v>31</v>
      </c>
      <c r="V282" s="119"/>
      <c r="W282" s="119"/>
      <c r="X282" s="119"/>
      <c r="Y282" s="119"/>
      <c r="Z282" s="119"/>
      <c r="AA282" s="110"/>
      <c r="AB282" s="124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23" t="s">
        <v>32</v>
      </c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  <c r="BO282" s="109"/>
      <c r="BP282" s="109"/>
      <c r="BQ282" s="68"/>
      <c r="BR282" s="112"/>
      <c r="BS282" s="92"/>
    </row>
    <row r="283" spans="1:71" ht="15.6" customHeight="1" x14ac:dyDescent="0.4">
      <c r="A283" s="92"/>
      <c r="B283" s="92"/>
      <c r="C283" s="101"/>
      <c r="D283" s="105" t="s">
        <v>33</v>
      </c>
      <c r="E283" s="106"/>
      <c r="F283" s="106"/>
      <c r="G283" s="106"/>
      <c r="H283" s="106"/>
      <c r="I283" s="106"/>
      <c r="J283" s="106"/>
      <c r="K283" s="106"/>
      <c r="L283" s="106"/>
      <c r="M283" s="107"/>
      <c r="N283" s="130" t="str">
        <f>IF([4]回答表!AD49="●","●","")</f>
        <v/>
      </c>
      <c r="O283" s="131"/>
      <c r="P283" s="131"/>
      <c r="Q283" s="132"/>
      <c r="R283" s="119"/>
      <c r="S283" s="119"/>
      <c r="T283" s="119"/>
      <c r="U283" s="133" t="str">
        <f>IF([4]回答表!AD49="●",[4]回答表!B492,"")</f>
        <v/>
      </c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/>
      <c r="AF283" s="134"/>
      <c r="AG283" s="134"/>
      <c r="AH283" s="134"/>
      <c r="AI283" s="134"/>
      <c r="AJ283" s="135"/>
      <c r="AK283" s="136"/>
      <c r="AL283" s="136"/>
      <c r="AM283" s="133" t="str">
        <f>IF([4]回答表!AD49="●",[4]回答表!B498,"")</f>
        <v/>
      </c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134"/>
      <c r="BL283" s="134"/>
      <c r="BM283" s="134"/>
      <c r="BN283" s="134"/>
      <c r="BO283" s="134"/>
      <c r="BP283" s="134"/>
      <c r="BQ283" s="135"/>
      <c r="BR283" s="112"/>
      <c r="BS283" s="92"/>
    </row>
    <row r="284" spans="1:71" ht="15.6" customHeight="1" x14ac:dyDescent="0.4">
      <c r="A284" s="92"/>
      <c r="B284" s="92"/>
      <c r="C284" s="101"/>
      <c r="D284" s="141"/>
      <c r="E284" s="142"/>
      <c r="F284" s="142"/>
      <c r="G284" s="142"/>
      <c r="H284" s="142"/>
      <c r="I284" s="142"/>
      <c r="J284" s="142"/>
      <c r="K284" s="142"/>
      <c r="L284" s="142"/>
      <c r="M284" s="143"/>
      <c r="N284" s="144"/>
      <c r="O284" s="145"/>
      <c r="P284" s="145"/>
      <c r="Q284" s="146"/>
      <c r="R284" s="119"/>
      <c r="S284" s="119"/>
      <c r="T284" s="119"/>
      <c r="U284" s="147"/>
      <c r="V284" s="148"/>
      <c r="W284" s="148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9"/>
      <c r="AK284" s="136"/>
      <c r="AL284" s="136"/>
      <c r="AM284" s="147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148"/>
      <c r="BN284" s="148"/>
      <c r="BO284" s="148"/>
      <c r="BP284" s="148"/>
      <c r="BQ284" s="149"/>
      <c r="BR284" s="112"/>
      <c r="BS284" s="92"/>
    </row>
    <row r="285" spans="1:71" ht="15.6" customHeight="1" x14ac:dyDescent="0.4">
      <c r="A285" s="92"/>
      <c r="B285" s="92"/>
      <c r="C285" s="101"/>
      <c r="D285" s="141"/>
      <c r="E285" s="142"/>
      <c r="F285" s="142"/>
      <c r="G285" s="142"/>
      <c r="H285" s="142"/>
      <c r="I285" s="142"/>
      <c r="J285" s="142"/>
      <c r="K285" s="142"/>
      <c r="L285" s="142"/>
      <c r="M285" s="143"/>
      <c r="N285" s="144"/>
      <c r="O285" s="145"/>
      <c r="P285" s="145"/>
      <c r="Q285" s="146"/>
      <c r="R285" s="119"/>
      <c r="S285" s="119"/>
      <c r="T285" s="119"/>
      <c r="U285" s="147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9"/>
      <c r="AK285" s="136"/>
      <c r="AL285" s="136"/>
      <c r="AM285" s="147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148"/>
      <c r="BN285" s="148"/>
      <c r="BO285" s="148"/>
      <c r="BP285" s="148"/>
      <c r="BQ285" s="149"/>
      <c r="BR285" s="112"/>
      <c r="BS285" s="92"/>
    </row>
    <row r="286" spans="1:71" ht="15.6" customHeight="1" x14ac:dyDescent="0.4">
      <c r="C286" s="101"/>
      <c r="D286" s="116"/>
      <c r="E286" s="117"/>
      <c r="F286" s="117"/>
      <c r="G286" s="117"/>
      <c r="H286" s="117"/>
      <c r="I286" s="117"/>
      <c r="J286" s="117"/>
      <c r="K286" s="117"/>
      <c r="L286" s="117"/>
      <c r="M286" s="118"/>
      <c r="N286" s="154"/>
      <c r="O286" s="155"/>
      <c r="P286" s="155"/>
      <c r="Q286" s="156"/>
      <c r="R286" s="119"/>
      <c r="S286" s="119"/>
      <c r="T286" s="119"/>
      <c r="U286" s="179"/>
      <c r="V286" s="180"/>
      <c r="W286" s="180"/>
      <c r="X286" s="180"/>
      <c r="Y286" s="180"/>
      <c r="Z286" s="180"/>
      <c r="AA286" s="180"/>
      <c r="AB286" s="180"/>
      <c r="AC286" s="180"/>
      <c r="AD286" s="180"/>
      <c r="AE286" s="180"/>
      <c r="AF286" s="180"/>
      <c r="AG286" s="180"/>
      <c r="AH286" s="180"/>
      <c r="AI286" s="180"/>
      <c r="AJ286" s="181"/>
      <c r="AK286" s="136"/>
      <c r="AL286" s="136"/>
      <c r="AM286" s="179"/>
      <c r="AN286" s="180"/>
      <c r="AO286" s="180"/>
      <c r="AP286" s="180"/>
      <c r="AQ286" s="180"/>
      <c r="AR286" s="180"/>
      <c r="AS286" s="180"/>
      <c r="AT286" s="180"/>
      <c r="AU286" s="180"/>
      <c r="AV286" s="180"/>
      <c r="AW286" s="180"/>
      <c r="AX286" s="180"/>
      <c r="AY286" s="180"/>
      <c r="AZ286" s="180"/>
      <c r="BA286" s="180"/>
      <c r="BB286" s="180"/>
      <c r="BC286" s="180"/>
      <c r="BD286" s="180"/>
      <c r="BE286" s="180"/>
      <c r="BF286" s="180"/>
      <c r="BG286" s="180"/>
      <c r="BH286" s="180"/>
      <c r="BI286" s="180"/>
      <c r="BJ286" s="180"/>
      <c r="BK286" s="180"/>
      <c r="BL286" s="180"/>
      <c r="BM286" s="180"/>
      <c r="BN286" s="180"/>
      <c r="BO286" s="180"/>
      <c r="BP286" s="180"/>
      <c r="BQ286" s="181"/>
      <c r="BR286" s="112"/>
    </row>
    <row r="287" spans="1:71" ht="15.6" customHeight="1" x14ac:dyDescent="0.4">
      <c r="C287" s="184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6"/>
    </row>
    <row r="288" spans="1:71" ht="15.6" customHeight="1" x14ac:dyDescent="0.4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</row>
    <row r="289" spans="3:70" ht="15.6" customHeight="1" x14ac:dyDescent="0.4"/>
    <row r="290" spans="3:70" ht="15.6" customHeight="1" x14ac:dyDescent="0.4"/>
    <row r="291" spans="3:70" ht="15.6" customHeight="1" x14ac:dyDescent="0.4"/>
    <row r="292" spans="3:70" ht="21.95" customHeight="1" x14ac:dyDescent="0.4">
      <c r="C292" s="295" t="s">
        <v>84</v>
      </c>
      <c r="D292" s="295"/>
      <c r="E292" s="295"/>
      <c r="F292" s="295"/>
      <c r="G292" s="295"/>
      <c r="H292" s="295"/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  <c r="AJ292" s="295"/>
      <c r="AK292" s="295"/>
      <c r="AL292" s="295"/>
      <c r="AM292" s="295"/>
      <c r="AN292" s="295"/>
      <c r="AO292" s="295"/>
      <c r="AP292" s="295"/>
      <c r="AQ292" s="295"/>
      <c r="AR292" s="295"/>
      <c r="AS292" s="295"/>
      <c r="AT292" s="295"/>
      <c r="AU292" s="295"/>
      <c r="AV292" s="295"/>
      <c r="AW292" s="295"/>
      <c r="AX292" s="295"/>
      <c r="AY292" s="295"/>
      <c r="AZ292" s="295"/>
      <c r="BA292" s="295"/>
      <c r="BB292" s="295"/>
      <c r="BC292" s="295"/>
      <c r="BD292" s="295"/>
      <c r="BE292" s="295"/>
      <c r="BF292" s="295"/>
      <c r="BG292" s="295"/>
      <c r="BH292" s="295"/>
      <c r="BI292" s="295"/>
      <c r="BJ292" s="295"/>
      <c r="BK292" s="295"/>
      <c r="BL292" s="295"/>
      <c r="BM292" s="295"/>
      <c r="BN292" s="295"/>
      <c r="BO292" s="295"/>
      <c r="BP292" s="295"/>
      <c r="BQ292" s="295"/>
      <c r="BR292" s="295"/>
    </row>
    <row r="293" spans="3:70" ht="21.95" customHeight="1" x14ac:dyDescent="0.4">
      <c r="C293" s="295"/>
      <c r="D293" s="295"/>
      <c r="E293" s="295"/>
      <c r="F293" s="295"/>
      <c r="G293" s="295"/>
      <c r="H293" s="295"/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  <c r="AJ293" s="295"/>
      <c r="AK293" s="295"/>
      <c r="AL293" s="295"/>
      <c r="AM293" s="295"/>
      <c r="AN293" s="295"/>
      <c r="AO293" s="295"/>
      <c r="AP293" s="295"/>
      <c r="AQ293" s="295"/>
      <c r="AR293" s="295"/>
      <c r="AS293" s="295"/>
      <c r="AT293" s="295"/>
      <c r="AU293" s="295"/>
      <c r="AV293" s="295"/>
      <c r="AW293" s="295"/>
      <c r="AX293" s="295"/>
      <c r="AY293" s="295"/>
      <c r="AZ293" s="295"/>
      <c r="BA293" s="295"/>
      <c r="BB293" s="295"/>
      <c r="BC293" s="295"/>
      <c r="BD293" s="295"/>
      <c r="BE293" s="295"/>
      <c r="BF293" s="295"/>
      <c r="BG293" s="295"/>
      <c r="BH293" s="295"/>
      <c r="BI293" s="295"/>
      <c r="BJ293" s="295"/>
      <c r="BK293" s="295"/>
      <c r="BL293" s="295"/>
      <c r="BM293" s="295"/>
      <c r="BN293" s="295"/>
      <c r="BO293" s="295"/>
      <c r="BP293" s="295"/>
      <c r="BQ293" s="295"/>
      <c r="BR293" s="295"/>
    </row>
    <row r="294" spans="3:70" ht="21.95" customHeight="1" x14ac:dyDescent="0.4">
      <c r="C294" s="295"/>
      <c r="D294" s="295"/>
      <c r="E294" s="295"/>
      <c r="F294" s="295"/>
      <c r="G294" s="295"/>
      <c r="H294" s="295"/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  <c r="AJ294" s="295"/>
      <c r="AK294" s="295"/>
      <c r="AL294" s="295"/>
      <c r="AM294" s="295"/>
      <c r="AN294" s="295"/>
      <c r="AO294" s="295"/>
      <c r="AP294" s="295"/>
      <c r="AQ294" s="295"/>
      <c r="AR294" s="295"/>
      <c r="AS294" s="295"/>
      <c r="AT294" s="295"/>
      <c r="AU294" s="295"/>
      <c r="AV294" s="295"/>
      <c r="AW294" s="295"/>
      <c r="AX294" s="295"/>
      <c r="AY294" s="295"/>
      <c r="AZ294" s="295"/>
      <c r="BA294" s="295"/>
      <c r="BB294" s="295"/>
      <c r="BC294" s="295"/>
      <c r="BD294" s="295"/>
      <c r="BE294" s="295"/>
      <c r="BF294" s="295"/>
      <c r="BG294" s="295"/>
      <c r="BH294" s="295"/>
      <c r="BI294" s="295"/>
      <c r="BJ294" s="295"/>
      <c r="BK294" s="295"/>
      <c r="BL294" s="295"/>
      <c r="BM294" s="295"/>
      <c r="BN294" s="295"/>
      <c r="BO294" s="295"/>
      <c r="BP294" s="295"/>
      <c r="BQ294" s="295"/>
      <c r="BR294" s="295"/>
    </row>
    <row r="295" spans="3:70" ht="15.6" customHeight="1" x14ac:dyDescent="0.4">
      <c r="C295" s="296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82"/>
      <c r="BF295" s="182"/>
      <c r="BG295" s="182"/>
      <c r="BH295" s="182"/>
      <c r="BI295" s="182"/>
      <c r="BJ295" s="182"/>
      <c r="BK295" s="182"/>
      <c r="BL295" s="182"/>
      <c r="BM295" s="182"/>
      <c r="BN295" s="182"/>
      <c r="BO295" s="182"/>
      <c r="BP295" s="182"/>
      <c r="BQ295" s="182"/>
      <c r="BR295" s="298"/>
    </row>
    <row r="296" spans="3:70" ht="18.95" customHeight="1" x14ac:dyDescent="0.4">
      <c r="C296" s="299"/>
      <c r="D296" s="300" t="str">
        <f>IF([4]回答表!R50="●",[4]回答表!B511,"")</f>
        <v/>
      </c>
      <c r="E296" s="301"/>
      <c r="F296" s="301"/>
      <c r="G296" s="301"/>
      <c r="H296" s="301"/>
      <c r="I296" s="301"/>
      <c r="J296" s="301"/>
      <c r="K296" s="301"/>
      <c r="L296" s="301"/>
      <c r="M296" s="301"/>
      <c r="N296" s="301"/>
      <c r="O296" s="301"/>
      <c r="P296" s="301"/>
      <c r="Q296" s="301"/>
      <c r="R296" s="301"/>
      <c r="S296" s="301"/>
      <c r="T296" s="301"/>
      <c r="U296" s="301"/>
      <c r="V296" s="301"/>
      <c r="W296" s="301"/>
      <c r="X296" s="301"/>
      <c r="Y296" s="301"/>
      <c r="Z296" s="301"/>
      <c r="AA296" s="301"/>
      <c r="AB296" s="301"/>
      <c r="AC296" s="301"/>
      <c r="AD296" s="301"/>
      <c r="AE296" s="301"/>
      <c r="AF296" s="301"/>
      <c r="AG296" s="301"/>
      <c r="AH296" s="301"/>
      <c r="AI296" s="301"/>
      <c r="AJ296" s="301"/>
      <c r="AK296" s="301"/>
      <c r="AL296" s="301"/>
      <c r="AM296" s="301"/>
      <c r="AN296" s="301"/>
      <c r="AO296" s="301"/>
      <c r="AP296" s="301"/>
      <c r="AQ296" s="301"/>
      <c r="AR296" s="301"/>
      <c r="AS296" s="301"/>
      <c r="AT296" s="301"/>
      <c r="AU296" s="301"/>
      <c r="AV296" s="301"/>
      <c r="AW296" s="301"/>
      <c r="AX296" s="301"/>
      <c r="AY296" s="301"/>
      <c r="AZ296" s="301"/>
      <c r="BA296" s="301"/>
      <c r="BB296" s="301"/>
      <c r="BC296" s="301"/>
      <c r="BD296" s="301"/>
      <c r="BE296" s="301"/>
      <c r="BF296" s="301"/>
      <c r="BG296" s="301"/>
      <c r="BH296" s="301"/>
      <c r="BI296" s="301"/>
      <c r="BJ296" s="301"/>
      <c r="BK296" s="301"/>
      <c r="BL296" s="301"/>
      <c r="BM296" s="301"/>
      <c r="BN296" s="301"/>
      <c r="BO296" s="301"/>
      <c r="BP296" s="301"/>
      <c r="BQ296" s="302"/>
      <c r="BR296" s="303"/>
    </row>
    <row r="297" spans="3:70" ht="23.45" customHeight="1" x14ac:dyDescent="0.4">
      <c r="C297" s="299"/>
      <c r="D297" s="304"/>
      <c r="E297" s="305"/>
      <c r="F297" s="305"/>
      <c r="G297" s="305"/>
      <c r="H297" s="305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  <c r="AJ297" s="305"/>
      <c r="AK297" s="305"/>
      <c r="AL297" s="305"/>
      <c r="AM297" s="305"/>
      <c r="AN297" s="305"/>
      <c r="AO297" s="305"/>
      <c r="AP297" s="305"/>
      <c r="AQ297" s="305"/>
      <c r="AR297" s="305"/>
      <c r="AS297" s="305"/>
      <c r="AT297" s="305"/>
      <c r="AU297" s="305"/>
      <c r="AV297" s="305"/>
      <c r="AW297" s="305"/>
      <c r="AX297" s="305"/>
      <c r="AY297" s="305"/>
      <c r="AZ297" s="305"/>
      <c r="BA297" s="305"/>
      <c r="BB297" s="305"/>
      <c r="BC297" s="305"/>
      <c r="BD297" s="305"/>
      <c r="BE297" s="305"/>
      <c r="BF297" s="305"/>
      <c r="BG297" s="305"/>
      <c r="BH297" s="305"/>
      <c r="BI297" s="305"/>
      <c r="BJ297" s="305"/>
      <c r="BK297" s="305"/>
      <c r="BL297" s="305"/>
      <c r="BM297" s="305"/>
      <c r="BN297" s="305"/>
      <c r="BO297" s="305"/>
      <c r="BP297" s="305"/>
      <c r="BQ297" s="306"/>
      <c r="BR297" s="303"/>
    </row>
    <row r="298" spans="3:70" ht="23.45" customHeight="1" x14ac:dyDescent="0.4">
      <c r="C298" s="299"/>
      <c r="D298" s="304"/>
      <c r="E298" s="305"/>
      <c r="F298" s="305"/>
      <c r="G298" s="305"/>
      <c r="H298" s="305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  <c r="AJ298" s="305"/>
      <c r="AK298" s="305"/>
      <c r="AL298" s="305"/>
      <c r="AM298" s="305"/>
      <c r="AN298" s="305"/>
      <c r="AO298" s="305"/>
      <c r="AP298" s="305"/>
      <c r="AQ298" s="305"/>
      <c r="AR298" s="305"/>
      <c r="AS298" s="305"/>
      <c r="AT298" s="305"/>
      <c r="AU298" s="305"/>
      <c r="AV298" s="305"/>
      <c r="AW298" s="305"/>
      <c r="AX298" s="305"/>
      <c r="AY298" s="305"/>
      <c r="AZ298" s="305"/>
      <c r="BA298" s="305"/>
      <c r="BB298" s="305"/>
      <c r="BC298" s="305"/>
      <c r="BD298" s="305"/>
      <c r="BE298" s="305"/>
      <c r="BF298" s="305"/>
      <c r="BG298" s="305"/>
      <c r="BH298" s="305"/>
      <c r="BI298" s="305"/>
      <c r="BJ298" s="305"/>
      <c r="BK298" s="305"/>
      <c r="BL298" s="305"/>
      <c r="BM298" s="305"/>
      <c r="BN298" s="305"/>
      <c r="BO298" s="305"/>
      <c r="BP298" s="305"/>
      <c r="BQ298" s="306"/>
      <c r="BR298" s="303"/>
    </row>
    <row r="299" spans="3:70" ht="23.45" customHeight="1" x14ac:dyDescent="0.4">
      <c r="C299" s="299"/>
      <c r="D299" s="304"/>
      <c r="E299" s="305"/>
      <c r="F299" s="305"/>
      <c r="G299" s="305"/>
      <c r="H299" s="305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  <c r="AJ299" s="305"/>
      <c r="AK299" s="305"/>
      <c r="AL299" s="305"/>
      <c r="AM299" s="305"/>
      <c r="AN299" s="305"/>
      <c r="AO299" s="305"/>
      <c r="AP299" s="305"/>
      <c r="AQ299" s="305"/>
      <c r="AR299" s="305"/>
      <c r="AS299" s="305"/>
      <c r="AT299" s="305"/>
      <c r="AU299" s="305"/>
      <c r="AV299" s="305"/>
      <c r="AW299" s="305"/>
      <c r="AX299" s="305"/>
      <c r="AY299" s="305"/>
      <c r="AZ299" s="305"/>
      <c r="BA299" s="305"/>
      <c r="BB299" s="305"/>
      <c r="BC299" s="305"/>
      <c r="BD299" s="305"/>
      <c r="BE299" s="305"/>
      <c r="BF299" s="305"/>
      <c r="BG299" s="305"/>
      <c r="BH299" s="305"/>
      <c r="BI299" s="305"/>
      <c r="BJ299" s="305"/>
      <c r="BK299" s="305"/>
      <c r="BL299" s="305"/>
      <c r="BM299" s="305"/>
      <c r="BN299" s="305"/>
      <c r="BO299" s="305"/>
      <c r="BP299" s="305"/>
      <c r="BQ299" s="306"/>
      <c r="BR299" s="303"/>
    </row>
    <row r="300" spans="3:70" ht="23.45" customHeight="1" x14ac:dyDescent="0.4">
      <c r="C300" s="299"/>
      <c r="D300" s="304"/>
      <c r="E300" s="305"/>
      <c r="F300" s="305"/>
      <c r="G300" s="305"/>
      <c r="H300" s="305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  <c r="AJ300" s="305"/>
      <c r="AK300" s="305"/>
      <c r="AL300" s="305"/>
      <c r="AM300" s="305"/>
      <c r="AN300" s="305"/>
      <c r="AO300" s="305"/>
      <c r="AP300" s="305"/>
      <c r="AQ300" s="305"/>
      <c r="AR300" s="305"/>
      <c r="AS300" s="305"/>
      <c r="AT300" s="305"/>
      <c r="AU300" s="305"/>
      <c r="AV300" s="305"/>
      <c r="AW300" s="305"/>
      <c r="AX300" s="305"/>
      <c r="AY300" s="305"/>
      <c r="AZ300" s="305"/>
      <c r="BA300" s="305"/>
      <c r="BB300" s="305"/>
      <c r="BC300" s="305"/>
      <c r="BD300" s="305"/>
      <c r="BE300" s="305"/>
      <c r="BF300" s="305"/>
      <c r="BG300" s="305"/>
      <c r="BH300" s="305"/>
      <c r="BI300" s="305"/>
      <c r="BJ300" s="305"/>
      <c r="BK300" s="305"/>
      <c r="BL300" s="305"/>
      <c r="BM300" s="305"/>
      <c r="BN300" s="305"/>
      <c r="BO300" s="305"/>
      <c r="BP300" s="305"/>
      <c r="BQ300" s="306"/>
      <c r="BR300" s="303"/>
    </row>
    <row r="301" spans="3:70" ht="23.45" customHeight="1" x14ac:dyDescent="0.4">
      <c r="C301" s="299"/>
      <c r="D301" s="304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  <c r="AJ301" s="305"/>
      <c r="AK301" s="305"/>
      <c r="AL301" s="305"/>
      <c r="AM301" s="305"/>
      <c r="AN301" s="305"/>
      <c r="AO301" s="305"/>
      <c r="AP301" s="305"/>
      <c r="AQ301" s="305"/>
      <c r="AR301" s="305"/>
      <c r="AS301" s="305"/>
      <c r="AT301" s="305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305"/>
      <c r="BG301" s="305"/>
      <c r="BH301" s="305"/>
      <c r="BI301" s="305"/>
      <c r="BJ301" s="305"/>
      <c r="BK301" s="305"/>
      <c r="BL301" s="305"/>
      <c r="BM301" s="305"/>
      <c r="BN301" s="305"/>
      <c r="BO301" s="305"/>
      <c r="BP301" s="305"/>
      <c r="BQ301" s="306"/>
      <c r="BR301" s="303"/>
    </row>
    <row r="302" spans="3:70" ht="23.45" customHeight="1" x14ac:dyDescent="0.4">
      <c r="C302" s="299"/>
      <c r="D302" s="304"/>
      <c r="E302" s="305"/>
      <c r="F302" s="305"/>
      <c r="G302" s="305"/>
      <c r="H302" s="305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  <c r="AJ302" s="305"/>
      <c r="AK302" s="305"/>
      <c r="AL302" s="305"/>
      <c r="AM302" s="305"/>
      <c r="AN302" s="305"/>
      <c r="AO302" s="305"/>
      <c r="AP302" s="305"/>
      <c r="AQ302" s="305"/>
      <c r="AR302" s="305"/>
      <c r="AS302" s="305"/>
      <c r="AT302" s="305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305"/>
      <c r="BG302" s="305"/>
      <c r="BH302" s="305"/>
      <c r="BI302" s="305"/>
      <c r="BJ302" s="305"/>
      <c r="BK302" s="305"/>
      <c r="BL302" s="305"/>
      <c r="BM302" s="305"/>
      <c r="BN302" s="305"/>
      <c r="BO302" s="305"/>
      <c r="BP302" s="305"/>
      <c r="BQ302" s="306"/>
      <c r="BR302" s="303"/>
    </row>
    <row r="303" spans="3:70" ht="23.45" customHeight="1" x14ac:dyDescent="0.4">
      <c r="C303" s="299"/>
      <c r="D303" s="304"/>
      <c r="E303" s="305"/>
      <c r="F303" s="305"/>
      <c r="G303" s="305"/>
      <c r="H303" s="305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  <c r="AJ303" s="305"/>
      <c r="AK303" s="305"/>
      <c r="AL303" s="305"/>
      <c r="AM303" s="305"/>
      <c r="AN303" s="305"/>
      <c r="AO303" s="305"/>
      <c r="AP303" s="305"/>
      <c r="AQ303" s="305"/>
      <c r="AR303" s="305"/>
      <c r="AS303" s="305"/>
      <c r="AT303" s="305"/>
      <c r="AU303" s="305"/>
      <c r="AV303" s="305"/>
      <c r="AW303" s="305"/>
      <c r="AX303" s="305"/>
      <c r="AY303" s="305"/>
      <c r="AZ303" s="305"/>
      <c r="BA303" s="305"/>
      <c r="BB303" s="305"/>
      <c r="BC303" s="305"/>
      <c r="BD303" s="305"/>
      <c r="BE303" s="305"/>
      <c r="BF303" s="305"/>
      <c r="BG303" s="305"/>
      <c r="BH303" s="305"/>
      <c r="BI303" s="305"/>
      <c r="BJ303" s="305"/>
      <c r="BK303" s="305"/>
      <c r="BL303" s="305"/>
      <c r="BM303" s="305"/>
      <c r="BN303" s="305"/>
      <c r="BO303" s="305"/>
      <c r="BP303" s="305"/>
      <c r="BQ303" s="306"/>
      <c r="BR303" s="303"/>
    </row>
    <row r="304" spans="3:70" ht="23.45" customHeight="1" x14ac:dyDescent="0.4">
      <c r="C304" s="299"/>
      <c r="D304" s="304"/>
      <c r="E304" s="305"/>
      <c r="F304" s="305"/>
      <c r="G304" s="305"/>
      <c r="H304" s="305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  <c r="AJ304" s="305"/>
      <c r="AK304" s="305"/>
      <c r="AL304" s="305"/>
      <c r="AM304" s="305"/>
      <c r="AN304" s="305"/>
      <c r="AO304" s="305"/>
      <c r="AP304" s="305"/>
      <c r="AQ304" s="305"/>
      <c r="AR304" s="305"/>
      <c r="AS304" s="305"/>
      <c r="AT304" s="305"/>
      <c r="AU304" s="305"/>
      <c r="AV304" s="305"/>
      <c r="AW304" s="305"/>
      <c r="AX304" s="305"/>
      <c r="AY304" s="305"/>
      <c r="AZ304" s="305"/>
      <c r="BA304" s="305"/>
      <c r="BB304" s="305"/>
      <c r="BC304" s="305"/>
      <c r="BD304" s="305"/>
      <c r="BE304" s="305"/>
      <c r="BF304" s="305"/>
      <c r="BG304" s="305"/>
      <c r="BH304" s="305"/>
      <c r="BI304" s="305"/>
      <c r="BJ304" s="305"/>
      <c r="BK304" s="305"/>
      <c r="BL304" s="305"/>
      <c r="BM304" s="305"/>
      <c r="BN304" s="305"/>
      <c r="BO304" s="305"/>
      <c r="BP304" s="305"/>
      <c r="BQ304" s="306"/>
      <c r="BR304" s="303"/>
    </row>
    <row r="305" spans="3:70" ht="23.45" customHeight="1" x14ac:dyDescent="0.4">
      <c r="C305" s="299"/>
      <c r="D305" s="304"/>
      <c r="E305" s="305"/>
      <c r="F305" s="305"/>
      <c r="G305" s="305"/>
      <c r="H305" s="305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  <c r="AJ305" s="305"/>
      <c r="AK305" s="305"/>
      <c r="AL305" s="305"/>
      <c r="AM305" s="305"/>
      <c r="AN305" s="305"/>
      <c r="AO305" s="305"/>
      <c r="AP305" s="305"/>
      <c r="AQ305" s="305"/>
      <c r="AR305" s="305"/>
      <c r="AS305" s="305"/>
      <c r="AT305" s="305"/>
      <c r="AU305" s="305"/>
      <c r="AV305" s="305"/>
      <c r="AW305" s="305"/>
      <c r="AX305" s="305"/>
      <c r="AY305" s="305"/>
      <c r="AZ305" s="305"/>
      <c r="BA305" s="305"/>
      <c r="BB305" s="305"/>
      <c r="BC305" s="305"/>
      <c r="BD305" s="305"/>
      <c r="BE305" s="305"/>
      <c r="BF305" s="305"/>
      <c r="BG305" s="305"/>
      <c r="BH305" s="305"/>
      <c r="BI305" s="305"/>
      <c r="BJ305" s="305"/>
      <c r="BK305" s="305"/>
      <c r="BL305" s="305"/>
      <c r="BM305" s="305"/>
      <c r="BN305" s="305"/>
      <c r="BO305" s="305"/>
      <c r="BP305" s="305"/>
      <c r="BQ305" s="306"/>
      <c r="BR305" s="303"/>
    </row>
    <row r="306" spans="3:70" ht="23.45" customHeight="1" x14ac:dyDescent="0.4">
      <c r="C306" s="299"/>
      <c r="D306" s="304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  <c r="AJ306" s="305"/>
      <c r="AK306" s="305"/>
      <c r="AL306" s="305"/>
      <c r="AM306" s="305"/>
      <c r="AN306" s="305"/>
      <c r="AO306" s="305"/>
      <c r="AP306" s="305"/>
      <c r="AQ306" s="305"/>
      <c r="AR306" s="305"/>
      <c r="AS306" s="305"/>
      <c r="AT306" s="305"/>
      <c r="AU306" s="305"/>
      <c r="AV306" s="305"/>
      <c r="AW306" s="305"/>
      <c r="AX306" s="305"/>
      <c r="AY306" s="305"/>
      <c r="AZ306" s="305"/>
      <c r="BA306" s="305"/>
      <c r="BB306" s="305"/>
      <c r="BC306" s="305"/>
      <c r="BD306" s="305"/>
      <c r="BE306" s="305"/>
      <c r="BF306" s="305"/>
      <c r="BG306" s="305"/>
      <c r="BH306" s="305"/>
      <c r="BI306" s="305"/>
      <c r="BJ306" s="305"/>
      <c r="BK306" s="305"/>
      <c r="BL306" s="305"/>
      <c r="BM306" s="305"/>
      <c r="BN306" s="305"/>
      <c r="BO306" s="305"/>
      <c r="BP306" s="305"/>
      <c r="BQ306" s="306"/>
      <c r="BR306" s="303"/>
    </row>
    <row r="307" spans="3:70" ht="23.45" customHeight="1" x14ac:dyDescent="0.4">
      <c r="C307" s="299"/>
      <c r="D307" s="304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  <c r="AJ307" s="305"/>
      <c r="AK307" s="305"/>
      <c r="AL307" s="305"/>
      <c r="AM307" s="305"/>
      <c r="AN307" s="305"/>
      <c r="AO307" s="305"/>
      <c r="AP307" s="305"/>
      <c r="AQ307" s="305"/>
      <c r="AR307" s="305"/>
      <c r="AS307" s="305"/>
      <c r="AT307" s="305"/>
      <c r="AU307" s="305"/>
      <c r="AV307" s="305"/>
      <c r="AW307" s="305"/>
      <c r="AX307" s="305"/>
      <c r="AY307" s="305"/>
      <c r="AZ307" s="305"/>
      <c r="BA307" s="305"/>
      <c r="BB307" s="305"/>
      <c r="BC307" s="305"/>
      <c r="BD307" s="305"/>
      <c r="BE307" s="305"/>
      <c r="BF307" s="305"/>
      <c r="BG307" s="305"/>
      <c r="BH307" s="305"/>
      <c r="BI307" s="305"/>
      <c r="BJ307" s="305"/>
      <c r="BK307" s="305"/>
      <c r="BL307" s="305"/>
      <c r="BM307" s="305"/>
      <c r="BN307" s="305"/>
      <c r="BO307" s="305"/>
      <c r="BP307" s="305"/>
      <c r="BQ307" s="306"/>
      <c r="BR307" s="303"/>
    </row>
    <row r="308" spans="3:70" ht="23.45" customHeight="1" x14ac:dyDescent="0.4">
      <c r="C308" s="299"/>
      <c r="D308" s="304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J308" s="305"/>
      <c r="AK308" s="305"/>
      <c r="AL308" s="305"/>
      <c r="AM308" s="305"/>
      <c r="AN308" s="305"/>
      <c r="AO308" s="305"/>
      <c r="AP308" s="305"/>
      <c r="AQ308" s="305"/>
      <c r="AR308" s="305"/>
      <c r="AS308" s="305"/>
      <c r="AT308" s="305"/>
      <c r="AU308" s="305"/>
      <c r="AV308" s="305"/>
      <c r="AW308" s="305"/>
      <c r="AX308" s="305"/>
      <c r="AY308" s="305"/>
      <c r="AZ308" s="305"/>
      <c r="BA308" s="305"/>
      <c r="BB308" s="305"/>
      <c r="BC308" s="305"/>
      <c r="BD308" s="305"/>
      <c r="BE308" s="305"/>
      <c r="BF308" s="305"/>
      <c r="BG308" s="305"/>
      <c r="BH308" s="305"/>
      <c r="BI308" s="305"/>
      <c r="BJ308" s="305"/>
      <c r="BK308" s="305"/>
      <c r="BL308" s="305"/>
      <c r="BM308" s="305"/>
      <c r="BN308" s="305"/>
      <c r="BO308" s="305"/>
      <c r="BP308" s="305"/>
      <c r="BQ308" s="306"/>
      <c r="BR308" s="303"/>
    </row>
    <row r="309" spans="3:70" ht="23.45" customHeight="1" x14ac:dyDescent="0.4">
      <c r="C309" s="299"/>
      <c r="D309" s="304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J309" s="305"/>
      <c r="AK309" s="305"/>
      <c r="AL309" s="305"/>
      <c r="AM309" s="305"/>
      <c r="AN309" s="305"/>
      <c r="AO309" s="305"/>
      <c r="AP309" s="305"/>
      <c r="AQ309" s="305"/>
      <c r="AR309" s="305"/>
      <c r="AS309" s="305"/>
      <c r="AT309" s="305"/>
      <c r="AU309" s="305"/>
      <c r="AV309" s="305"/>
      <c r="AW309" s="305"/>
      <c r="AX309" s="305"/>
      <c r="AY309" s="305"/>
      <c r="AZ309" s="305"/>
      <c r="BA309" s="305"/>
      <c r="BB309" s="305"/>
      <c r="BC309" s="305"/>
      <c r="BD309" s="305"/>
      <c r="BE309" s="305"/>
      <c r="BF309" s="305"/>
      <c r="BG309" s="305"/>
      <c r="BH309" s="305"/>
      <c r="BI309" s="305"/>
      <c r="BJ309" s="305"/>
      <c r="BK309" s="305"/>
      <c r="BL309" s="305"/>
      <c r="BM309" s="305"/>
      <c r="BN309" s="305"/>
      <c r="BO309" s="305"/>
      <c r="BP309" s="305"/>
      <c r="BQ309" s="306"/>
      <c r="BR309" s="303"/>
    </row>
    <row r="310" spans="3:70" ht="23.45" customHeight="1" x14ac:dyDescent="0.4">
      <c r="C310" s="299"/>
      <c r="D310" s="304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J310" s="305"/>
      <c r="AK310" s="305"/>
      <c r="AL310" s="305"/>
      <c r="AM310" s="305"/>
      <c r="AN310" s="305"/>
      <c r="AO310" s="305"/>
      <c r="AP310" s="305"/>
      <c r="AQ310" s="305"/>
      <c r="AR310" s="305"/>
      <c r="AS310" s="305"/>
      <c r="AT310" s="305"/>
      <c r="AU310" s="305"/>
      <c r="AV310" s="305"/>
      <c r="AW310" s="305"/>
      <c r="AX310" s="305"/>
      <c r="AY310" s="305"/>
      <c r="AZ310" s="305"/>
      <c r="BA310" s="305"/>
      <c r="BB310" s="305"/>
      <c r="BC310" s="305"/>
      <c r="BD310" s="305"/>
      <c r="BE310" s="305"/>
      <c r="BF310" s="305"/>
      <c r="BG310" s="305"/>
      <c r="BH310" s="305"/>
      <c r="BI310" s="305"/>
      <c r="BJ310" s="305"/>
      <c r="BK310" s="305"/>
      <c r="BL310" s="305"/>
      <c r="BM310" s="305"/>
      <c r="BN310" s="305"/>
      <c r="BO310" s="305"/>
      <c r="BP310" s="305"/>
      <c r="BQ310" s="306"/>
      <c r="BR310" s="303"/>
    </row>
    <row r="311" spans="3:70" ht="23.45" customHeight="1" x14ac:dyDescent="0.4">
      <c r="C311" s="299"/>
      <c r="D311" s="304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J311" s="305"/>
      <c r="AK311" s="305"/>
      <c r="AL311" s="305"/>
      <c r="AM311" s="305"/>
      <c r="AN311" s="305"/>
      <c r="AO311" s="305"/>
      <c r="AP311" s="305"/>
      <c r="AQ311" s="305"/>
      <c r="AR311" s="305"/>
      <c r="AS311" s="305"/>
      <c r="AT311" s="305"/>
      <c r="AU311" s="305"/>
      <c r="AV311" s="305"/>
      <c r="AW311" s="305"/>
      <c r="AX311" s="305"/>
      <c r="AY311" s="305"/>
      <c r="AZ311" s="305"/>
      <c r="BA311" s="305"/>
      <c r="BB311" s="305"/>
      <c r="BC311" s="305"/>
      <c r="BD311" s="305"/>
      <c r="BE311" s="305"/>
      <c r="BF311" s="305"/>
      <c r="BG311" s="305"/>
      <c r="BH311" s="305"/>
      <c r="BI311" s="305"/>
      <c r="BJ311" s="305"/>
      <c r="BK311" s="305"/>
      <c r="BL311" s="305"/>
      <c r="BM311" s="305"/>
      <c r="BN311" s="305"/>
      <c r="BO311" s="305"/>
      <c r="BP311" s="305"/>
      <c r="BQ311" s="306"/>
      <c r="BR311" s="303"/>
    </row>
    <row r="312" spans="3:70" ht="23.45" customHeight="1" x14ac:dyDescent="0.4">
      <c r="C312" s="299"/>
      <c r="D312" s="304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J312" s="305"/>
      <c r="AK312" s="305"/>
      <c r="AL312" s="305"/>
      <c r="AM312" s="305"/>
      <c r="AN312" s="305"/>
      <c r="AO312" s="305"/>
      <c r="AP312" s="305"/>
      <c r="AQ312" s="305"/>
      <c r="AR312" s="305"/>
      <c r="AS312" s="305"/>
      <c r="AT312" s="305"/>
      <c r="AU312" s="305"/>
      <c r="AV312" s="305"/>
      <c r="AW312" s="305"/>
      <c r="AX312" s="305"/>
      <c r="AY312" s="305"/>
      <c r="AZ312" s="305"/>
      <c r="BA312" s="305"/>
      <c r="BB312" s="305"/>
      <c r="BC312" s="305"/>
      <c r="BD312" s="305"/>
      <c r="BE312" s="305"/>
      <c r="BF312" s="305"/>
      <c r="BG312" s="305"/>
      <c r="BH312" s="305"/>
      <c r="BI312" s="305"/>
      <c r="BJ312" s="305"/>
      <c r="BK312" s="305"/>
      <c r="BL312" s="305"/>
      <c r="BM312" s="305"/>
      <c r="BN312" s="305"/>
      <c r="BO312" s="305"/>
      <c r="BP312" s="305"/>
      <c r="BQ312" s="306"/>
      <c r="BR312" s="303"/>
    </row>
    <row r="313" spans="3:70" ht="23.45" customHeight="1" x14ac:dyDescent="0.4">
      <c r="C313" s="299"/>
      <c r="D313" s="304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J313" s="305"/>
      <c r="AK313" s="305"/>
      <c r="AL313" s="305"/>
      <c r="AM313" s="305"/>
      <c r="AN313" s="305"/>
      <c r="AO313" s="305"/>
      <c r="AP313" s="305"/>
      <c r="AQ313" s="305"/>
      <c r="AR313" s="305"/>
      <c r="AS313" s="305"/>
      <c r="AT313" s="305"/>
      <c r="AU313" s="305"/>
      <c r="AV313" s="305"/>
      <c r="AW313" s="305"/>
      <c r="AX313" s="305"/>
      <c r="AY313" s="305"/>
      <c r="AZ313" s="305"/>
      <c r="BA313" s="305"/>
      <c r="BB313" s="305"/>
      <c r="BC313" s="305"/>
      <c r="BD313" s="305"/>
      <c r="BE313" s="305"/>
      <c r="BF313" s="305"/>
      <c r="BG313" s="305"/>
      <c r="BH313" s="305"/>
      <c r="BI313" s="305"/>
      <c r="BJ313" s="305"/>
      <c r="BK313" s="305"/>
      <c r="BL313" s="305"/>
      <c r="BM313" s="305"/>
      <c r="BN313" s="305"/>
      <c r="BO313" s="305"/>
      <c r="BP313" s="305"/>
      <c r="BQ313" s="306"/>
      <c r="BR313" s="303"/>
    </row>
    <row r="314" spans="3:70" ht="23.45" customHeight="1" x14ac:dyDescent="0.4">
      <c r="C314" s="299"/>
      <c r="D314" s="307"/>
      <c r="E314" s="308"/>
      <c r="F314" s="308"/>
      <c r="G314" s="308"/>
      <c r="H314" s="308"/>
      <c r="I314" s="308"/>
      <c r="J314" s="308"/>
      <c r="K314" s="308"/>
      <c r="L314" s="308"/>
      <c r="M314" s="308"/>
      <c r="N314" s="308"/>
      <c r="O314" s="308"/>
      <c r="P314" s="308"/>
      <c r="Q314" s="308"/>
      <c r="R314" s="308"/>
      <c r="S314" s="308"/>
      <c r="T314" s="308"/>
      <c r="U314" s="308"/>
      <c r="V314" s="308"/>
      <c r="W314" s="308"/>
      <c r="X314" s="308"/>
      <c r="Y314" s="308"/>
      <c r="Z314" s="308"/>
      <c r="AA314" s="308"/>
      <c r="AB314" s="308"/>
      <c r="AC314" s="308"/>
      <c r="AD314" s="308"/>
      <c r="AE314" s="308"/>
      <c r="AF314" s="308"/>
      <c r="AG314" s="308"/>
      <c r="AH314" s="308"/>
      <c r="AI314" s="308"/>
      <c r="AJ314" s="308"/>
      <c r="AK314" s="308"/>
      <c r="AL314" s="308"/>
      <c r="AM314" s="308"/>
      <c r="AN314" s="308"/>
      <c r="AO314" s="308"/>
      <c r="AP314" s="308"/>
      <c r="AQ314" s="308"/>
      <c r="AR314" s="308"/>
      <c r="AS314" s="308"/>
      <c r="AT314" s="308"/>
      <c r="AU314" s="308"/>
      <c r="AV314" s="308"/>
      <c r="AW314" s="308"/>
      <c r="AX314" s="308"/>
      <c r="AY314" s="308"/>
      <c r="AZ314" s="308"/>
      <c r="BA314" s="308"/>
      <c r="BB314" s="308"/>
      <c r="BC314" s="308"/>
      <c r="BD314" s="308"/>
      <c r="BE314" s="308"/>
      <c r="BF314" s="308"/>
      <c r="BG314" s="308"/>
      <c r="BH314" s="308"/>
      <c r="BI314" s="308"/>
      <c r="BJ314" s="308"/>
      <c r="BK314" s="308"/>
      <c r="BL314" s="308"/>
      <c r="BM314" s="308"/>
      <c r="BN314" s="308"/>
      <c r="BO314" s="308"/>
      <c r="BP314" s="308"/>
      <c r="BQ314" s="309"/>
      <c r="BR314" s="112"/>
    </row>
    <row r="315" spans="3:70" ht="12.6" customHeight="1" x14ac:dyDescent="0.4">
      <c r="C315" s="310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311"/>
      <c r="Q315" s="311"/>
      <c r="R315" s="311"/>
      <c r="S315" s="311"/>
      <c r="T315" s="311"/>
      <c r="U315" s="311"/>
      <c r="V315" s="311"/>
      <c r="W315" s="311"/>
      <c r="X315" s="311"/>
      <c r="Y315" s="311"/>
      <c r="Z315" s="311"/>
      <c r="AA315" s="311"/>
      <c r="AB315" s="311"/>
      <c r="AC315" s="311"/>
      <c r="AD315" s="311"/>
      <c r="AE315" s="311"/>
      <c r="AF315" s="311"/>
      <c r="AG315" s="311"/>
      <c r="AH315" s="311"/>
      <c r="AI315" s="311"/>
      <c r="AJ315" s="311"/>
      <c r="AK315" s="311"/>
      <c r="AL315" s="311"/>
      <c r="AM315" s="311"/>
      <c r="AN315" s="311"/>
      <c r="AO315" s="311"/>
      <c r="AP315" s="311"/>
      <c r="AQ315" s="311"/>
      <c r="AR315" s="311"/>
      <c r="AS315" s="311"/>
      <c r="AT315" s="311"/>
      <c r="AU315" s="311"/>
      <c r="AV315" s="311"/>
      <c r="AW315" s="311"/>
      <c r="AX315" s="311"/>
      <c r="AY315" s="311"/>
      <c r="AZ315" s="311"/>
      <c r="BA315" s="311"/>
      <c r="BB315" s="311"/>
      <c r="BC315" s="311"/>
      <c r="BD315" s="311"/>
      <c r="BE315" s="311"/>
      <c r="BF315" s="311"/>
      <c r="BG315" s="311"/>
      <c r="BH315" s="311"/>
      <c r="BI315" s="311"/>
      <c r="BJ315" s="311"/>
      <c r="BK315" s="311"/>
      <c r="BL315" s="311"/>
      <c r="BM315" s="311"/>
      <c r="BN315" s="311"/>
      <c r="BO315" s="311"/>
      <c r="BP315" s="311"/>
      <c r="BQ315" s="311"/>
      <c r="BR315" s="312"/>
    </row>
  </sheetData>
  <mergeCells count="326">
    <mergeCell ref="C292:BR294"/>
    <mergeCell ref="D296:BQ314"/>
    <mergeCell ref="BJ278:BM280"/>
    <mergeCell ref="BN278:BQ280"/>
    <mergeCell ref="D283:M286"/>
    <mergeCell ref="N283:Q286"/>
    <mergeCell ref="U283:AJ286"/>
    <mergeCell ref="AM283:BQ286"/>
    <mergeCell ref="BJ271:BM273"/>
    <mergeCell ref="BN271:BQ273"/>
    <mergeCell ref="AM273:AT275"/>
    <mergeCell ref="AU273:BB275"/>
    <mergeCell ref="BF274:BI277"/>
    <mergeCell ref="BJ274:BM277"/>
    <mergeCell ref="BN274:BQ277"/>
    <mergeCell ref="D271:M274"/>
    <mergeCell ref="N271:Q274"/>
    <mergeCell ref="U271:AJ280"/>
    <mergeCell ref="AM271:AT272"/>
    <mergeCell ref="AU271:BB272"/>
    <mergeCell ref="BF271:BI273"/>
    <mergeCell ref="D277:M280"/>
    <mergeCell ref="N277:Q280"/>
    <mergeCell ref="BF278:BI280"/>
    <mergeCell ref="D260:M263"/>
    <mergeCell ref="N260:Q263"/>
    <mergeCell ref="U260:AJ263"/>
    <mergeCell ref="AM260:BQ263"/>
    <mergeCell ref="AR266:BB266"/>
    <mergeCell ref="D267:Q268"/>
    <mergeCell ref="R267:BB268"/>
    <mergeCell ref="BF255:BI257"/>
    <mergeCell ref="BJ255:BM257"/>
    <mergeCell ref="BN255:BQ257"/>
    <mergeCell ref="AM256:AP257"/>
    <mergeCell ref="AQ256:AT257"/>
    <mergeCell ref="AU256:AX257"/>
    <mergeCell ref="AY256:BB257"/>
    <mergeCell ref="AU253:AX255"/>
    <mergeCell ref="AY253:BB255"/>
    <mergeCell ref="D254:M257"/>
    <mergeCell ref="N254:Q257"/>
    <mergeCell ref="AM254:AP255"/>
    <mergeCell ref="AQ254:AT255"/>
    <mergeCell ref="BF248:BI250"/>
    <mergeCell ref="BJ248:BM250"/>
    <mergeCell ref="BN248:BQ250"/>
    <mergeCell ref="AM250:AP251"/>
    <mergeCell ref="AQ250:AT251"/>
    <mergeCell ref="BF251:BI254"/>
    <mergeCell ref="BJ251:BM254"/>
    <mergeCell ref="BN251:BQ254"/>
    <mergeCell ref="AM252:AP253"/>
    <mergeCell ref="AQ252:AT253"/>
    <mergeCell ref="AR242:BB243"/>
    <mergeCell ref="D244:Q245"/>
    <mergeCell ref="R244:BB245"/>
    <mergeCell ref="D248:M251"/>
    <mergeCell ref="N248:Q251"/>
    <mergeCell ref="U248:AJ257"/>
    <mergeCell ref="AM248:AP249"/>
    <mergeCell ref="AQ248:AT249"/>
    <mergeCell ref="AU248:AX252"/>
    <mergeCell ref="AY248:BB252"/>
    <mergeCell ref="BF231:BI233"/>
    <mergeCell ref="BJ231:BM233"/>
    <mergeCell ref="BN231:BQ233"/>
    <mergeCell ref="D236:M239"/>
    <mergeCell ref="N236:Q239"/>
    <mergeCell ref="U236:AJ239"/>
    <mergeCell ref="AM236:BQ239"/>
    <mergeCell ref="BF224:BI226"/>
    <mergeCell ref="BJ224:BM226"/>
    <mergeCell ref="BN224:BQ226"/>
    <mergeCell ref="BF227:BI230"/>
    <mergeCell ref="BJ227:BM230"/>
    <mergeCell ref="BN227:BQ230"/>
    <mergeCell ref="AR218:BB219"/>
    <mergeCell ref="D220:Q221"/>
    <mergeCell ref="R220:BB221"/>
    <mergeCell ref="D224:M227"/>
    <mergeCell ref="N224:Q227"/>
    <mergeCell ref="U224:AJ233"/>
    <mergeCell ref="AN224:BB233"/>
    <mergeCell ref="D230:M233"/>
    <mergeCell ref="N230:Q233"/>
    <mergeCell ref="BF207:BI209"/>
    <mergeCell ref="BJ207:BM209"/>
    <mergeCell ref="BN207:BQ209"/>
    <mergeCell ref="D212:M215"/>
    <mergeCell ref="N212:Q215"/>
    <mergeCell ref="U212:AJ215"/>
    <mergeCell ref="AM212:BQ215"/>
    <mergeCell ref="BF200:BI202"/>
    <mergeCell ref="BJ200:BM202"/>
    <mergeCell ref="BN200:BQ202"/>
    <mergeCell ref="AM203:AT205"/>
    <mergeCell ref="AU203:BB205"/>
    <mergeCell ref="BF203:BI206"/>
    <mergeCell ref="BJ203:BM206"/>
    <mergeCell ref="BN203:BQ206"/>
    <mergeCell ref="AR194:BB195"/>
    <mergeCell ref="D196:Q197"/>
    <mergeCell ref="R196:BB197"/>
    <mergeCell ref="D200:M203"/>
    <mergeCell ref="N200:Q203"/>
    <mergeCell ref="U200:AJ209"/>
    <mergeCell ref="AM200:AT202"/>
    <mergeCell ref="AU200:BB202"/>
    <mergeCell ref="D206:M209"/>
    <mergeCell ref="N206:Q209"/>
    <mergeCell ref="N182:Q185"/>
    <mergeCell ref="AM183:AP185"/>
    <mergeCell ref="AQ183:AT185"/>
    <mergeCell ref="AU183:AX185"/>
    <mergeCell ref="D188:M191"/>
    <mergeCell ref="N188:Q191"/>
    <mergeCell ref="U188:AJ191"/>
    <mergeCell ref="AM188:BQ191"/>
    <mergeCell ref="D176:M179"/>
    <mergeCell ref="N176:Q179"/>
    <mergeCell ref="U176:AJ185"/>
    <mergeCell ref="AM176:AP178"/>
    <mergeCell ref="AQ176:AT178"/>
    <mergeCell ref="AU176:AX178"/>
    <mergeCell ref="AM179:AP182"/>
    <mergeCell ref="AQ179:AT182"/>
    <mergeCell ref="AU179:AX182"/>
    <mergeCell ref="D182:M185"/>
    <mergeCell ref="D164:M167"/>
    <mergeCell ref="N164:Q167"/>
    <mergeCell ref="U164:AJ167"/>
    <mergeCell ref="AM164:BQ167"/>
    <mergeCell ref="AR170:BB171"/>
    <mergeCell ref="D172:Q173"/>
    <mergeCell ref="R172:BB173"/>
    <mergeCell ref="U157:AB158"/>
    <mergeCell ref="AC157:AJ158"/>
    <mergeCell ref="AK157:AR158"/>
    <mergeCell ref="D158:M161"/>
    <mergeCell ref="N158:Q161"/>
    <mergeCell ref="U159:AB161"/>
    <mergeCell ref="AC159:AJ161"/>
    <mergeCell ref="AK159:AR161"/>
    <mergeCell ref="AK151:AR152"/>
    <mergeCell ref="AS151:AZ152"/>
    <mergeCell ref="BA151:BH152"/>
    <mergeCell ref="U153:AB155"/>
    <mergeCell ref="AC153:AJ155"/>
    <mergeCell ref="AK153:AR155"/>
    <mergeCell ref="AS153:AZ155"/>
    <mergeCell ref="BA153:BH155"/>
    <mergeCell ref="BX142:CN151"/>
    <mergeCell ref="U145:AB146"/>
    <mergeCell ref="AC145:AJ146"/>
    <mergeCell ref="U147:AB149"/>
    <mergeCell ref="AC147:AJ149"/>
    <mergeCell ref="BF147:BI149"/>
    <mergeCell ref="BJ147:BM149"/>
    <mergeCell ref="BN147:BQ149"/>
    <mergeCell ref="U151:AB152"/>
    <mergeCell ref="AC151:AJ152"/>
    <mergeCell ref="BF139:BI141"/>
    <mergeCell ref="BJ139:BM141"/>
    <mergeCell ref="BN139:BQ141"/>
    <mergeCell ref="U141:AB143"/>
    <mergeCell ref="BF142:BI146"/>
    <mergeCell ref="BJ142:BM146"/>
    <mergeCell ref="BN142:BQ146"/>
    <mergeCell ref="AR133:BB134"/>
    <mergeCell ref="D135:Q136"/>
    <mergeCell ref="R135:BB136"/>
    <mergeCell ref="D139:M142"/>
    <mergeCell ref="N139:Q142"/>
    <mergeCell ref="U139:AB140"/>
    <mergeCell ref="AM139:BC148"/>
    <mergeCell ref="AS122:AX124"/>
    <mergeCell ref="AY122:BD124"/>
    <mergeCell ref="D127:M130"/>
    <mergeCell ref="N127:Q130"/>
    <mergeCell ref="U127:AJ130"/>
    <mergeCell ref="AM127:BQ130"/>
    <mergeCell ref="BJ117:BM119"/>
    <mergeCell ref="BN117:BQ119"/>
    <mergeCell ref="D119:M122"/>
    <mergeCell ref="N119:Q122"/>
    <mergeCell ref="U120:AJ121"/>
    <mergeCell ref="AM120:AR121"/>
    <mergeCell ref="AS120:AX121"/>
    <mergeCell ref="AY120:BD121"/>
    <mergeCell ref="U122:AJ124"/>
    <mergeCell ref="AM122:AR124"/>
    <mergeCell ref="BJ110:BM112"/>
    <mergeCell ref="BN110:BQ112"/>
    <mergeCell ref="D112:M115"/>
    <mergeCell ref="N112:Q115"/>
    <mergeCell ref="U112:AJ114"/>
    <mergeCell ref="BF113:BI116"/>
    <mergeCell ref="BJ113:BM116"/>
    <mergeCell ref="BN113:BQ116"/>
    <mergeCell ref="U115:AJ116"/>
    <mergeCell ref="AR104:BB105"/>
    <mergeCell ref="D106:Q107"/>
    <mergeCell ref="R106:BB107"/>
    <mergeCell ref="U110:AJ111"/>
    <mergeCell ref="AM110:BB118"/>
    <mergeCell ref="BF110:BI112"/>
    <mergeCell ref="U117:AJ119"/>
    <mergeCell ref="BF117:BI119"/>
    <mergeCell ref="U93:AB95"/>
    <mergeCell ref="AC93:AJ95"/>
    <mergeCell ref="BF93:BI95"/>
    <mergeCell ref="BJ93:BM95"/>
    <mergeCell ref="BN93:BQ95"/>
    <mergeCell ref="D98:M101"/>
    <mergeCell ref="N98:Q101"/>
    <mergeCell ref="U98:AJ101"/>
    <mergeCell ref="AM98:BQ101"/>
    <mergeCell ref="BF86:BI88"/>
    <mergeCell ref="BJ86:BM88"/>
    <mergeCell ref="BN86:BQ88"/>
    <mergeCell ref="U88:AB90"/>
    <mergeCell ref="AC88:AJ90"/>
    <mergeCell ref="BF89:BI92"/>
    <mergeCell ref="BJ89:BM92"/>
    <mergeCell ref="BN89:BQ92"/>
    <mergeCell ref="U91:AB92"/>
    <mergeCell ref="AC91:AJ92"/>
    <mergeCell ref="AR80:BB81"/>
    <mergeCell ref="D82:Q83"/>
    <mergeCell ref="R82:BB83"/>
    <mergeCell ref="D86:M89"/>
    <mergeCell ref="N86:Q89"/>
    <mergeCell ref="U86:AB87"/>
    <mergeCell ref="AC86:AJ87"/>
    <mergeCell ref="AM86:BC95"/>
    <mergeCell ref="D92:M95"/>
    <mergeCell ref="N92:Q95"/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AM65:AT67"/>
    <mergeCell ref="AU65:BB67"/>
    <mergeCell ref="BF65:BI68"/>
    <mergeCell ref="BJ65:BM68"/>
    <mergeCell ref="BN65:BQ68"/>
    <mergeCell ref="AR57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AO45:BB45"/>
    <mergeCell ref="AM46:AN46"/>
    <mergeCell ref="AO46:BB46"/>
    <mergeCell ref="AM47:AN47"/>
    <mergeCell ref="AO47:BB47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rowBreaks count="3" manualBreakCount="3">
    <brk id="79" max="69" man="1"/>
    <brk id="169" max="69" man="1"/>
    <brk id="265" max="69" man="1"/>
  </rowBreaks>
  <drawing r:id="rId2"/>
</worksheet>
</file>